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Documentos\STUDIO S\01 - PROJETOS\2025\0 CÂMARA MUNICIPAL DE ESTRELA D'OESTE - CONSTRUÇÃO DE GARAGEM E LAVANDERIA\"/>
    </mc:Choice>
  </mc:AlternateContent>
  <bookViews>
    <workbookView xWindow="0" yWindow="0" windowWidth="23040" windowHeight="9372" tabRatio="922" firstSheet="1" activeTab="8"/>
  </bookViews>
  <sheets>
    <sheet name="INICIO" sheetId="18" state="hidden" r:id="rId1"/>
    <sheet name="BDI" sheetId="5" r:id="rId2"/>
    <sheet name="ORÇAM." sheetId="2" r:id="rId3"/>
    <sheet name="MEM. CALC." sheetId="8" state="hidden" r:id="rId4"/>
    <sheet name="CRON. FIS." sheetId="4" r:id="rId5"/>
    <sheet name="T. DE RELEV." sheetId="11" r:id="rId6"/>
    <sheet name="MEM. DESCRIT." sheetId="24" r:id="rId7"/>
    <sheet name="PROPOSTA" sheetId="17" r:id="rId8"/>
    <sheet name="PROP. DET." sheetId="19" r:id="rId9"/>
    <sheet name="O.S." sheetId="20" r:id="rId10"/>
    <sheet name="MED." sheetId="16" r:id="rId11"/>
    <sheet name="R.D." sheetId="21" r:id="rId12"/>
    <sheet name="CDHU" sheetId="7" state="hidden" r:id="rId13"/>
    <sheet name="SINAPI C." sheetId="22" state="hidden" r:id="rId14"/>
    <sheet name="SINAPI I." sheetId="23" state="hidden" r:id="rId15"/>
  </sheets>
  <definedNames>
    <definedName name="_xlnm.Print_Area" localSheetId="1">BDI!$A$1:$C$40</definedName>
    <definedName name="_xlnm.Print_Area" localSheetId="4">'CRON. FIS.'!$A$1:$M$44</definedName>
    <definedName name="_xlnm.Print_Area" localSheetId="10">MED.!$A$1:$AD$270</definedName>
    <definedName name="_xlnm.Print_Area" localSheetId="3">'MEM. CALC.'!$A$1:$C$430</definedName>
    <definedName name="_xlnm.Print_Area" localSheetId="9">O.S.!$A$1:$A$32</definedName>
    <definedName name="_xlnm.Print_Area" localSheetId="2">ORÇAM.!$A$1:$I$270</definedName>
    <definedName name="_xlnm.Print_Area" localSheetId="8">'PROP. DET.'!$A$1:$I$270</definedName>
    <definedName name="_xlnm.Print_Area" localSheetId="11">'R.D.'!$A$1:$C$42</definedName>
    <definedName name="_xlnm.Print_Area" localSheetId="5">'T. DE RELEV.'!$B$1:$F$34</definedName>
    <definedName name="_xlnm.Print_Titles" localSheetId="1">BDI!$1:$13</definedName>
    <definedName name="_xlnm.Print_Titles" localSheetId="4">'CRON. FIS.'!$1:$15</definedName>
    <definedName name="_xlnm.Print_Titles" localSheetId="10">MED.!$1:$14</definedName>
    <definedName name="_xlnm.Print_Titles" localSheetId="3">'MEM. CALC.'!$1:$14</definedName>
    <definedName name="_xlnm.Print_Titles" localSheetId="2">ORÇAM.!$1:$14</definedName>
    <definedName name="_xlnm.Print_Titles" localSheetId="8">'PROP. DET.'!$1:$14</definedName>
    <definedName name="_xlnm.Print_Titles" localSheetId="11">'R.D.'!$1:$12</definedName>
    <definedName name="_xlnm.Print_Titles" localSheetId="5">'T. DE RELEV.'!$1:$14</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8" i="2" l="1"/>
  <c r="C179" i="24" l="1"/>
  <c r="C181" i="24"/>
  <c r="C177" i="24"/>
  <c r="C175" i="24"/>
  <c r="C165" i="24"/>
  <c r="C167" i="24"/>
  <c r="B151" i="24"/>
  <c r="C151" i="24" s="1"/>
  <c r="C145" i="24"/>
  <c r="C147" i="24"/>
  <c r="C149" i="24"/>
  <c r="C153" i="24"/>
  <c r="C155" i="24"/>
  <c r="B133" i="24" l="1"/>
  <c r="C119" i="24"/>
  <c r="C117" i="24"/>
  <c r="C115" i="24"/>
  <c r="C85" i="24" l="1"/>
  <c r="C87" i="24"/>
  <c r="C75" i="24"/>
  <c r="C77" i="24"/>
  <c r="C71" i="24"/>
  <c r="C73" i="24"/>
  <c r="C67" i="24"/>
  <c r="C69" i="24"/>
  <c r="C59" i="24"/>
  <c r="C61" i="24"/>
  <c r="C57" i="24"/>
  <c r="C53" i="24"/>
  <c r="C55" i="24"/>
  <c r="C51" i="24"/>
  <c r="B29" i="24"/>
  <c r="C29" i="24" s="1"/>
  <c r="A42" i="21"/>
  <c r="A41" i="21"/>
  <c r="A40" i="21"/>
  <c r="A39" i="21"/>
  <c r="Q270" i="16"/>
  <c r="Q269" i="16"/>
  <c r="Q268" i="16"/>
  <c r="Q267" i="16"/>
  <c r="A32" i="20"/>
  <c r="A31" i="20"/>
  <c r="A30" i="20"/>
  <c r="A29" i="20"/>
  <c r="B207" i="24" l="1"/>
  <c r="C207" i="24" s="1"/>
  <c r="B203" i="24"/>
  <c r="C203" i="24" s="1"/>
  <c r="B200" i="24"/>
  <c r="C200" i="24" s="1"/>
  <c r="B198" i="24"/>
  <c r="C198" i="24" s="1"/>
  <c r="B193" i="24"/>
  <c r="C193" i="24" s="1"/>
  <c r="B191" i="24"/>
  <c r="C191" i="24" s="1"/>
  <c r="B189" i="24"/>
  <c r="C189" i="24" s="1"/>
  <c r="B187" i="24"/>
  <c r="C187" i="24" s="1"/>
  <c r="B183" i="24"/>
  <c r="C183" i="24" s="1"/>
  <c r="B181" i="24"/>
  <c r="B179" i="24"/>
  <c r="B177" i="24"/>
  <c r="B175" i="24"/>
  <c r="B173" i="24"/>
  <c r="C173" i="24" s="1"/>
  <c r="B171" i="24"/>
  <c r="C171" i="24" s="1"/>
  <c r="B169" i="24"/>
  <c r="C169" i="24" s="1"/>
  <c r="B167" i="24"/>
  <c r="B165" i="24"/>
  <c r="B163" i="24"/>
  <c r="C163" i="24" s="1"/>
  <c r="B159" i="24"/>
  <c r="C159" i="24" s="1"/>
  <c r="B157" i="24"/>
  <c r="C157" i="24" s="1"/>
  <c r="B155" i="24"/>
  <c r="B153" i="24"/>
  <c r="B149" i="24"/>
  <c r="B147" i="24"/>
  <c r="B145" i="24"/>
  <c r="B143" i="24"/>
  <c r="C143" i="24" s="1"/>
  <c r="B141" i="24"/>
  <c r="C141" i="24" s="1"/>
  <c r="B139" i="24"/>
  <c r="C139" i="24" s="1"/>
  <c r="B135" i="24"/>
  <c r="C135" i="24" s="1"/>
  <c r="C133" i="24"/>
  <c r="B131" i="24"/>
  <c r="C131" i="24" s="1"/>
  <c r="B129" i="24"/>
  <c r="C129" i="24" s="1"/>
  <c r="B127" i="24"/>
  <c r="C127" i="24" s="1"/>
  <c r="B125" i="24"/>
  <c r="C125" i="24" s="1"/>
  <c r="B121" i="24"/>
  <c r="C121" i="24" s="1"/>
  <c r="B119" i="24"/>
  <c r="B117" i="24"/>
  <c r="B115" i="24"/>
  <c r="B113" i="24"/>
  <c r="C113" i="24" s="1"/>
  <c r="B109" i="24"/>
  <c r="C109" i="24" s="1"/>
  <c r="B107" i="24"/>
  <c r="C107" i="24" s="1"/>
  <c r="B105" i="24"/>
  <c r="C105" i="24" s="1"/>
  <c r="B103" i="24"/>
  <c r="C103" i="24" s="1"/>
  <c r="B99" i="24"/>
  <c r="C99" i="24" s="1"/>
  <c r="B97" i="24"/>
  <c r="C97" i="24" s="1"/>
  <c r="B95" i="24"/>
  <c r="C95" i="24" s="1"/>
  <c r="B93" i="24"/>
  <c r="C93" i="24" s="1"/>
  <c r="B91" i="24"/>
  <c r="C91" i="24" s="1"/>
  <c r="B89" i="24"/>
  <c r="C89" i="24" s="1"/>
  <c r="B87" i="24"/>
  <c r="B85" i="24"/>
  <c r="B83" i="24"/>
  <c r="C83" i="24" s="1"/>
  <c r="B81" i="24"/>
  <c r="C81" i="24" s="1"/>
  <c r="B77" i="24"/>
  <c r="B75" i="24"/>
  <c r="B73" i="24"/>
  <c r="B71" i="24"/>
  <c r="B69" i="24"/>
  <c r="B67" i="24"/>
  <c r="B65" i="24"/>
  <c r="C65" i="24" s="1"/>
  <c r="B61" i="24"/>
  <c r="B59" i="24"/>
  <c r="B57" i="24"/>
  <c r="B55" i="24"/>
  <c r="B53" i="24"/>
  <c r="B51" i="24"/>
  <c r="B49" i="24"/>
  <c r="C49" i="24" s="1"/>
  <c r="B47" i="24"/>
  <c r="C47" i="24" s="1"/>
  <c r="B45" i="24"/>
  <c r="C45" i="24" s="1"/>
  <c r="B41" i="24"/>
  <c r="C41" i="24" s="1"/>
  <c r="B39" i="24"/>
  <c r="C39" i="24" s="1"/>
  <c r="B37" i="24"/>
  <c r="C37" i="24" s="1"/>
  <c r="B35" i="24"/>
  <c r="C35" i="24" s="1"/>
  <c r="B33" i="24"/>
  <c r="C33" i="24" s="1"/>
  <c r="B31" i="24"/>
  <c r="C31" i="24" s="1"/>
  <c r="B27" i="24"/>
  <c r="C27" i="24" s="1"/>
  <c r="B25" i="24"/>
  <c r="C25" i="24" s="1"/>
  <c r="B23" i="24"/>
  <c r="C23" i="24" s="1"/>
  <c r="A203" i="24"/>
  <c r="C202" i="24"/>
  <c r="A202" i="24"/>
  <c r="A200" i="24"/>
  <c r="A196" i="24"/>
  <c r="A197" i="24"/>
  <c r="A198" i="24"/>
  <c r="C197" i="24"/>
  <c r="C196" i="24"/>
  <c r="A193" i="24"/>
  <c r="A191" i="24"/>
  <c r="A189" i="24"/>
  <c r="A187" i="24"/>
  <c r="A186" i="24"/>
  <c r="C186" i="24"/>
  <c r="A183" i="24"/>
  <c r="A181" i="24"/>
  <c r="A179" i="24"/>
  <c r="A177" i="24"/>
  <c r="A175" i="24"/>
  <c r="A173" i="24"/>
  <c r="A171" i="24"/>
  <c r="A169" i="24"/>
  <c r="A167" i="24"/>
  <c r="A165" i="24"/>
  <c r="A163" i="24"/>
  <c r="A162" i="24"/>
  <c r="C162" i="24"/>
  <c r="A159" i="24"/>
  <c r="A157" i="24"/>
  <c r="A155" i="24"/>
  <c r="A153" i="24"/>
  <c r="A151" i="24"/>
  <c r="A149" i="24"/>
  <c r="A147" i="24"/>
  <c r="A145" i="24"/>
  <c r="A143" i="24"/>
  <c r="A141" i="24"/>
  <c r="A139" i="24"/>
  <c r="A138" i="24"/>
  <c r="C138" i="24"/>
  <c r="A207" i="24"/>
  <c r="A206" i="24"/>
  <c r="C206" i="24"/>
  <c r="A135" i="24"/>
  <c r="A133" i="24"/>
  <c r="A131" i="24"/>
  <c r="A127" i="24"/>
  <c r="A129" i="24"/>
  <c r="A125" i="24"/>
  <c r="A124" i="24"/>
  <c r="C124" i="24"/>
  <c r="A121" i="24"/>
  <c r="A119" i="24"/>
  <c r="A117" i="24"/>
  <c r="A115" i="24"/>
  <c r="A113" i="24"/>
  <c r="A112" i="24"/>
  <c r="C112" i="24"/>
  <c r="A109" i="24"/>
  <c r="A107" i="24"/>
  <c r="A105" i="24"/>
  <c r="A103" i="24"/>
  <c r="A102" i="24"/>
  <c r="C102" i="24"/>
  <c r="A99" i="24"/>
  <c r="A97" i="24"/>
  <c r="A95" i="24"/>
  <c r="A93" i="24"/>
  <c r="A91" i="24"/>
  <c r="A89" i="24"/>
  <c r="A87" i="24"/>
  <c r="A85" i="24"/>
  <c r="A83" i="24"/>
  <c r="A81" i="24"/>
  <c r="A80" i="24"/>
  <c r="C80" i="24"/>
  <c r="A77" i="24"/>
  <c r="A75" i="24"/>
  <c r="A73" i="24"/>
  <c r="A71" i="24"/>
  <c r="A69" i="24"/>
  <c r="A67" i="24"/>
  <c r="A65" i="24"/>
  <c r="C64" i="24"/>
  <c r="A64" i="24"/>
  <c r="C44" i="24"/>
  <c r="A61" i="24"/>
  <c r="A59" i="24"/>
  <c r="A57" i="24"/>
  <c r="A55" i="24"/>
  <c r="A53" i="24"/>
  <c r="A51" i="24"/>
  <c r="A49" i="24"/>
  <c r="A47" i="24"/>
  <c r="A45" i="24"/>
  <c r="A44" i="24"/>
  <c r="A41" i="24"/>
  <c r="A39" i="24"/>
  <c r="A37" i="24"/>
  <c r="A35" i="24"/>
  <c r="A33" i="24"/>
  <c r="A31" i="24"/>
  <c r="A29" i="24"/>
  <c r="A27" i="24"/>
  <c r="A25" i="24"/>
  <c r="A23" i="24"/>
  <c r="A22" i="24"/>
  <c r="C22" i="24"/>
  <c r="C16" i="24"/>
  <c r="A225" i="24"/>
  <c r="A224" i="24"/>
  <c r="A223" i="24"/>
  <c r="A222" i="24"/>
  <c r="A216" i="24"/>
  <c r="B19" i="24"/>
  <c r="C19" i="24" s="1"/>
  <c r="B17" i="24"/>
  <c r="C17" i="24" s="1"/>
  <c r="A19" i="24"/>
  <c r="A17" i="24"/>
  <c r="A16" i="24"/>
  <c r="A10" i="24"/>
  <c r="A11" i="24"/>
  <c r="A12" i="24"/>
  <c r="A13" i="24"/>
  <c r="A9" i="24"/>
  <c r="D19" i="11" l="1"/>
  <c r="A19" i="11"/>
  <c r="A18" i="11"/>
  <c r="D17" i="11"/>
  <c r="A17" i="11"/>
  <c r="D16" i="11"/>
  <c r="A16" i="11"/>
  <c r="A15" i="11"/>
  <c r="N27" i="4"/>
  <c r="N28" i="4"/>
  <c r="F237" i="2" l="1"/>
  <c r="F157" i="2"/>
  <c r="F122" i="2"/>
  <c r="F121" i="2"/>
  <c r="D18" i="11" s="1"/>
  <c r="F119" i="2"/>
  <c r="F120" i="2" s="1"/>
  <c r="F118" i="2"/>
  <c r="F117" i="2"/>
  <c r="F105" i="2"/>
  <c r="F106" i="2" s="1"/>
  <c r="F87" i="2"/>
  <c r="F59" i="2"/>
  <c r="F57" i="2"/>
  <c r="F58" i="2" s="1"/>
  <c r="F75" i="2"/>
  <c r="F77" i="2" s="1"/>
  <c r="F231" i="2" s="1"/>
  <c r="F232" i="2" s="1"/>
  <c r="F74" i="2"/>
  <c r="F70" i="2"/>
  <c r="F69" i="2"/>
  <c r="F71" i="2"/>
  <c r="F72" i="2" s="1"/>
  <c r="F68" i="2"/>
  <c r="D15" i="11" s="1"/>
  <c r="F46" i="2"/>
  <c r="F45" i="2"/>
  <c r="F50" i="2"/>
  <c r="F49" i="2"/>
  <c r="F48" i="2"/>
  <c r="F47" i="2"/>
  <c r="F44" i="2"/>
  <c r="F43" i="2"/>
  <c r="F42" i="2"/>
  <c r="F36" i="2"/>
  <c r="F37" i="2"/>
  <c r="F32" i="2"/>
  <c r="F29" i="2"/>
  <c r="F38" i="2" l="1"/>
  <c r="F76" i="2"/>
  <c r="G254" i="2"/>
  <c r="G253" i="2"/>
  <c r="G252" i="2"/>
  <c r="G251" i="2"/>
  <c r="G250" i="2"/>
  <c r="G249" i="2"/>
  <c r="G248" i="2"/>
  <c r="G247" i="2"/>
  <c r="G246" i="2"/>
  <c r="G245" i="2"/>
  <c r="G241" i="2"/>
  <c r="G240" i="2"/>
  <c r="G239" i="2"/>
  <c r="G238" i="2"/>
  <c r="G237" i="2"/>
  <c r="G235" i="2"/>
  <c r="G234" i="2"/>
  <c r="G233" i="2"/>
  <c r="G232" i="2"/>
  <c r="G231" i="2"/>
  <c r="G226" i="2"/>
  <c r="G225" i="2"/>
  <c r="G224" i="2"/>
  <c r="G223" i="2"/>
  <c r="G222" i="2"/>
  <c r="G221" i="2"/>
  <c r="G220" i="2"/>
  <c r="G219" i="2"/>
  <c r="G218" i="2"/>
  <c r="G217" i="2"/>
  <c r="G213" i="2"/>
  <c r="G212" i="2"/>
  <c r="G211" i="2"/>
  <c r="G210" i="2"/>
  <c r="G209" i="2"/>
  <c r="G208" i="2"/>
  <c r="G207" i="2"/>
  <c r="G206" i="2"/>
  <c r="G205" i="2"/>
  <c r="G204" i="2"/>
  <c r="G203" i="2"/>
  <c r="G202" i="2"/>
  <c r="G201" i="2"/>
  <c r="G200" i="2"/>
  <c r="G199" i="2"/>
  <c r="G195" i="2"/>
  <c r="G194" i="2"/>
  <c r="G193" i="2"/>
  <c r="G192" i="2"/>
  <c r="G191" i="2"/>
  <c r="G190" i="2"/>
  <c r="G189" i="2"/>
  <c r="G188" i="2"/>
  <c r="G187" i="2"/>
  <c r="G186" i="2"/>
  <c r="G185" i="2"/>
  <c r="G184" i="2"/>
  <c r="G183" i="2"/>
  <c r="G182" i="2"/>
  <c r="G181" i="2"/>
  <c r="G177" i="2"/>
  <c r="G176" i="2"/>
  <c r="G175" i="2"/>
  <c r="G174" i="2"/>
  <c r="G173" i="2"/>
  <c r="G172" i="2"/>
  <c r="G171" i="2"/>
  <c r="G170" i="2"/>
  <c r="G169" i="2"/>
  <c r="G168" i="2"/>
  <c r="G167" i="2"/>
  <c r="G166" i="2"/>
  <c r="G165" i="2"/>
  <c r="G164" i="2"/>
  <c r="G163" i="2"/>
  <c r="G162" i="2"/>
  <c r="G161" i="2"/>
  <c r="G160" i="2"/>
  <c r="G159" i="2"/>
  <c r="G158" i="2"/>
  <c r="G157" i="2"/>
  <c r="G156" i="2"/>
  <c r="G155" i="2"/>
  <c r="G154" i="2"/>
  <c r="G153" i="2"/>
  <c r="G149" i="2"/>
  <c r="G148" i="2"/>
  <c r="G147" i="2"/>
  <c r="G146" i="2"/>
  <c r="G145" i="2"/>
  <c r="G144" i="2"/>
  <c r="G143" i="2"/>
  <c r="G142" i="2"/>
  <c r="G141" i="2"/>
  <c r="G140" i="2"/>
  <c r="G139" i="2"/>
  <c r="G138" i="2"/>
  <c r="G137" i="2"/>
  <c r="G136" i="2"/>
  <c r="G135" i="2"/>
  <c r="G131" i="2"/>
  <c r="G130" i="2"/>
  <c r="G129" i="2"/>
  <c r="G128" i="2"/>
  <c r="G127" i="2"/>
  <c r="G126" i="2"/>
  <c r="G125" i="2"/>
  <c r="G124" i="2"/>
  <c r="G123" i="2"/>
  <c r="G122" i="2"/>
  <c r="G121" i="2"/>
  <c r="G120" i="2"/>
  <c r="G119" i="2"/>
  <c r="G118" i="2"/>
  <c r="G117" i="2"/>
  <c r="G113" i="2"/>
  <c r="G112" i="2"/>
  <c r="G111" i="2"/>
  <c r="G110" i="2"/>
  <c r="G109" i="2"/>
  <c r="G108" i="2"/>
  <c r="G107" i="2"/>
  <c r="G106" i="2"/>
  <c r="G105" i="2"/>
  <c r="G104" i="2"/>
  <c r="G100" i="2"/>
  <c r="G99" i="2"/>
  <c r="G98" i="2"/>
  <c r="G97" i="2"/>
  <c r="G96" i="2"/>
  <c r="G95" i="2"/>
  <c r="G94" i="2"/>
  <c r="G93" i="2"/>
  <c r="G92" i="2"/>
  <c r="G91" i="2"/>
  <c r="G90" i="2"/>
  <c r="G89" i="2"/>
  <c r="G88" i="2"/>
  <c r="G87" i="2"/>
  <c r="G86" i="2"/>
  <c r="G82" i="2"/>
  <c r="G81" i="2"/>
  <c r="G80" i="2"/>
  <c r="G79" i="2"/>
  <c r="G78" i="2"/>
  <c r="G77" i="2"/>
  <c r="G76" i="2"/>
  <c r="G75" i="2"/>
  <c r="G74" i="2"/>
  <c r="G73" i="2"/>
  <c r="G72" i="2"/>
  <c r="G71" i="2"/>
  <c r="G70" i="2"/>
  <c r="G69" i="2"/>
  <c r="G68" i="2"/>
  <c r="G64" i="2"/>
  <c r="G63" i="2"/>
  <c r="G62" i="2"/>
  <c r="G61" i="2"/>
  <c r="G60" i="2"/>
  <c r="G59" i="2"/>
  <c r="G58" i="2"/>
  <c r="G57" i="2"/>
  <c r="G56" i="2"/>
  <c r="G55" i="2"/>
  <c r="G51" i="2"/>
  <c r="G50" i="2"/>
  <c r="G49" i="2"/>
  <c r="G48" i="2"/>
  <c r="G47" i="2"/>
  <c r="G46" i="2"/>
  <c r="G45" i="2"/>
  <c r="G44" i="2"/>
  <c r="G43" i="2"/>
  <c r="G42" i="2"/>
  <c r="G38" i="2"/>
  <c r="G37" i="2"/>
  <c r="G36" i="2"/>
  <c r="G35" i="2"/>
  <c r="G34" i="2"/>
  <c r="G33" i="2"/>
  <c r="G32" i="2"/>
  <c r="G31" i="2"/>
  <c r="G30" i="2"/>
  <c r="G29" i="2"/>
  <c r="G25" i="2"/>
  <c r="G24" i="2"/>
  <c r="G23" i="2"/>
  <c r="G22" i="2"/>
  <c r="G21" i="2"/>
  <c r="G20" i="2"/>
  <c r="G19" i="2"/>
  <c r="G18" i="2"/>
  <c r="G17" i="2"/>
  <c r="G16" i="2"/>
  <c r="C24" i="11" l="1"/>
  <c r="C23" i="11"/>
  <c r="C22" i="11"/>
  <c r="C21" i="11"/>
  <c r="C20" i="11"/>
  <c r="C19" i="11"/>
  <c r="C18" i="11"/>
  <c r="C17" i="11"/>
  <c r="C16" i="11"/>
  <c r="C15" i="11"/>
  <c r="B24" i="11"/>
  <c r="B23" i="11"/>
  <c r="B22" i="11"/>
  <c r="B21" i="11"/>
  <c r="B20" i="11"/>
  <c r="B19" i="11"/>
  <c r="B18" i="11"/>
  <c r="B17" i="11"/>
  <c r="B16" i="11"/>
  <c r="B15" i="11"/>
  <c r="A30" i="4"/>
  <c r="A29" i="4"/>
  <c r="A28" i="4"/>
  <c r="A27" i="4"/>
  <c r="A26" i="4"/>
  <c r="A25" i="4"/>
  <c r="A24" i="4"/>
  <c r="A23" i="4"/>
  <c r="A22" i="4"/>
  <c r="A21" i="4"/>
  <c r="A20" i="4"/>
  <c r="A19" i="4"/>
  <c r="A18" i="4"/>
  <c r="A17" i="4"/>
  <c r="A16" i="4"/>
  <c r="D38" i="2"/>
  <c r="D37" i="2"/>
  <c r="D36" i="2"/>
  <c r="D35" i="2"/>
  <c r="D34" i="2"/>
  <c r="D33" i="2"/>
  <c r="D32" i="2"/>
  <c r="D31" i="2"/>
  <c r="D30" i="2"/>
  <c r="D29" i="2"/>
  <c r="E254" i="2"/>
  <c r="E253" i="2"/>
  <c r="E252" i="2"/>
  <c r="E251" i="2"/>
  <c r="E250" i="2"/>
  <c r="E249" i="2"/>
  <c r="E248" i="2"/>
  <c r="E247" i="2"/>
  <c r="E246" i="2"/>
  <c r="E245" i="2"/>
  <c r="E241" i="2"/>
  <c r="E240" i="2"/>
  <c r="E239" i="2"/>
  <c r="E238" i="2"/>
  <c r="E237" i="2"/>
  <c r="E235" i="2"/>
  <c r="E234" i="2"/>
  <c r="E233" i="2"/>
  <c r="E232" i="2"/>
  <c r="E231" i="2"/>
  <c r="E226" i="2"/>
  <c r="E225" i="2"/>
  <c r="E224" i="2"/>
  <c r="E223" i="2"/>
  <c r="E222" i="2"/>
  <c r="E221" i="2"/>
  <c r="E220" i="2"/>
  <c r="E219" i="2"/>
  <c r="E218" i="2"/>
  <c r="E217" i="2"/>
  <c r="E213" i="2"/>
  <c r="E212" i="2"/>
  <c r="E211" i="2"/>
  <c r="E210" i="2"/>
  <c r="E209" i="2"/>
  <c r="E208" i="2"/>
  <c r="E207" i="2"/>
  <c r="E206" i="2"/>
  <c r="E205" i="2"/>
  <c r="E204" i="2"/>
  <c r="E203" i="2"/>
  <c r="E202" i="2"/>
  <c r="E201" i="2"/>
  <c r="E200" i="2"/>
  <c r="E199" i="2"/>
  <c r="E195" i="2"/>
  <c r="E194" i="2"/>
  <c r="E193" i="2"/>
  <c r="E192" i="2"/>
  <c r="E191" i="2"/>
  <c r="E190" i="2"/>
  <c r="E189" i="2"/>
  <c r="E188" i="2"/>
  <c r="E187" i="2"/>
  <c r="E186" i="2"/>
  <c r="E185" i="2"/>
  <c r="E184" i="2"/>
  <c r="E183" i="2"/>
  <c r="E182" i="2"/>
  <c r="E181" i="2"/>
  <c r="E177" i="2"/>
  <c r="E176" i="2"/>
  <c r="E175" i="2"/>
  <c r="E174" i="2"/>
  <c r="E173" i="2"/>
  <c r="E172" i="2"/>
  <c r="E171" i="2"/>
  <c r="E170" i="2"/>
  <c r="E169" i="2"/>
  <c r="E168" i="2"/>
  <c r="E167" i="2"/>
  <c r="E166" i="2"/>
  <c r="E165" i="2"/>
  <c r="E164" i="2"/>
  <c r="E163" i="2"/>
  <c r="E162" i="2"/>
  <c r="E161" i="2"/>
  <c r="E160" i="2"/>
  <c r="E159" i="2"/>
  <c r="E158" i="2"/>
  <c r="E157" i="2"/>
  <c r="E156" i="2"/>
  <c r="E155" i="2"/>
  <c r="E154" i="2"/>
  <c r="E153" i="2"/>
  <c r="E149" i="2"/>
  <c r="E148" i="2"/>
  <c r="E147" i="2"/>
  <c r="E146" i="2"/>
  <c r="E145" i="2"/>
  <c r="E144" i="2"/>
  <c r="E143" i="2"/>
  <c r="E142" i="2"/>
  <c r="E141" i="2"/>
  <c r="E140" i="2"/>
  <c r="E139" i="2"/>
  <c r="E138" i="2"/>
  <c r="E137" i="2"/>
  <c r="E136" i="2"/>
  <c r="E135" i="2"/>
  <c r="E131" i="2"/>
  <c r="E130" i="2"/>
  <c r="E129" i="2"/>
  <c r="E128" i="2"/>
  <c r="E127" i="2"/>
  <c r="E126" i="2"/>
  <c r="E125" i="2"/>
  <c r="E124" i="2"/>
  <c r="E123" i="2"/>
  <c r="E122" i="2"/>
  <c r="E121" i="2"/>
  <c r="E120" i="2"/>
  <c r="E119" i="2"/>
  <c r="E118" i="2"/>
  <c r="E117" i="2"/>
  <c r="E113" i="2"/>
  <c r="E112" i="2"/>
  <c r="E111" i="2"/>
  <c r="E110" i="2"/>
  <c r="E109" i="2"/>
  <c r="E108" i="2"/>
  <c r="E107" i="2"/>
  <c r="E106" i="2"/>
  <c r="E105" i="2"/>
  <c r="E104" i="2"/>
  <c r="E100" i="2"/>
  <c r="E99" i="2"/>
  <c r="E98" i="2"/>
  <c r="E97" i="2"/>
  <c r="E96" i="2"/>
  <c r="E95" i="2"/>
  <c r="E94" i="2"/>
  <c r="E93" i="2"/>
  <c r="E92" i="2"/>
  <c r="E91" i="2"/>
  <c r="E90" i="2"/>
  <c r="E89" i="2"/>
  <c r="E88" i="2"/>
  <c r="E87" i="2"/>
  <c r="E86" i="2"/>
  <c r="E82" i="2"/>
  <c r="E81" i="2"/>
  <c r="E80" i="2"/>
  <c r="E79" i="2"/>
  <c r="E78" i="2"/>
  <c r="E77" i="2"/>
  <c r="E76" i="2"/>
  <c r="E75" i="2"/>
  <c r="E74" i="2"/>
  <c r="E73" i="2"/>
  <c r="E72" i="2"/>
  <c r="E71" i="2"/>
  <c r="E70" i="2"/>
  <c r="E69" i="2"/>
  <c r="E68" i="2"/>
  <c r="E64" i="2"/>
  <c r="E63" i="2"/>
  <c r="E62" i="2"/>
  <c r="E61" i="2"/>
  <c r="E60" i="2"/>
  <c r="E59" i="2"/>
  <c r="E58" i="2"/>
  <c r="E57" i="2"/>
  <c r="E56" i="2"/>
  <c r="E55" i="2"/>
  <c r="E51" i="2"/>
  <c r="E50" i="2"/>
  <c r="E49" i="2"/>
  <c r="E48" i="2"/>
  <c r="E47" i="2"/>
  <c r="E46" i="2"/>
  <c r="E45" i="2"/>
  <c r="E44" i="2"/>
  <c r="E43" i="2"/>
  <c r="E42" i="2"/>
  <c r="E38" i="2"/>
  <c r="E37" i="2"/>
  <c r="E36" i="2"/>
  <c r="E35" i="2"/>
  <c r="E34" i="2"/>
  <c r="E33" i="2"/>
  <c r="E32" i="2"/>
  <c r="E31" i="2"/>
  <c r="E30" i="2"/>
  <c r="E29" i="2"/>
  <c r="D254" i="2"/>
  <c r="D253" i="2"/>
  <c r="D252" i="2"/>
  <c r="D251" i="2"/>
  <c r="D250" i="2"/>
  <c r="D249" i="2"/>
  <c r="D248" i="2"/>
  <c r="D247" i="2"/>
  <c r="D246" i="2"/>
  <c r="D245" i="2"/>
  <c r="D241" i="2"/>
  <c r="D240" i="2"/>
  <c r="D239" i="2"/>
  <c r="D238" i="2"/>
  <c r="D237" i="2"/>
  <c r="D235" i="2"/>
  <c r="D234" i="2"/>
  <c r="D233" i="2"/>
  <c r="D232" i="2"/>
  <c r="D231" i="2"/>
  <c r="D226" i="2"/>
  <c r="D225" i="2"/>
  <c r="D224" i="2"/>
  <c r="D223" i="2"/>
  <c r="D222" i="2"/>
  <c r="D221" i="2"/>
  <c r="D220" i="2"/>
  <c r="D219" i="2"/>
  <c r="D218" i="2"/>
  <c r="D217" i="2"/>
  <c r="D213" i="2"/>
  <c r="D212" i="2"/>
  <c r="D211" i="2"/>
  <c r="D210" i="2"/>
  <c r="D209" i="2"/>
  <c r="D208" i="2"/>
  <c r="D207" i="2"/>
  <c r="D206" i="2"/>
  <c r="D205" i="2"/>
  <c r="D204" i="2"/>
  <c r="D203" i="2"/>
  <c r="D202" i="2"/>
  <c r="D201" i="2"/>
  <c r="D200" i="2"/>
  <c r="D199" i="2"/>
  <c r="D195" i="2"/>
  <c r="D194" i="2"/>
  <c r="D193" i="2"/>
  <c r="D192" i="2"/>
  <c r="D191" i="2"/>
  <c r="D190" i="2"/>
  <c r="D189" i="2"/>
  <c r="D188" i="2"/>
  <c r="D187" i="2"/>
  <c r="D186" i="2"/>
  <c r="D185" i="2"/>
  <c r="D184" i="2"/>
  <c r="D183" i="2"/>
  <c r="D182" i="2"/>
  <c r="D181" i="2"/>
  <c r="D177" i="2"/>
  <c r="D176" i="2"/>
  <c r="D175" i="2"/>
  <c r="D174" i="2"/>
  <c r="D173" i="2"/>
  <c r="D172" i="2"/>
  <c r="D171" i="2"/>
  <c r="D170" i="2"/>
  <c r="D169" i="2"/>
  <c r="D168" i="2"/>
  <c r="D167" i="2"/>
  <c r="D166" i="2"/>
  <c r="D165" i="2"/>
  <c r="D164" i="2"/>
  <c r="D163" i="2"/>
  <c r="D162" i="2"/>
  <c r="D161" i="2"/>
  <c r="D160" i="2"/>
  <c r="D159" i="2"/>
  <c r="D158" i="2"/>
  <c r="D157" i="2"/>
  <c r="D156" i="2"/>
  <c r="D155" i="2"/>
  <c r="D154" i="2"/>
  <c r="D153" i="2"/>
  <c r="D149" i="2"/>
  <c r="D148" i="2"/>
  <c r="D147" i="2"/>
  <c r="D146" i="2"/>
  <c r="D145" i="2"/>
  <c r="D144" i="2"/>
  <c r="D143" i="2"/>
  <c r="D142" i="2"/>
  <c r="D141" i="2"/>
  <c r="D140" i="2"/>
  <c r="D139" i="2"/>
  <c r="D138" i="2"/>
  <c r="D137" i="2"/>
  <c r="D136" i="2"/>
  <c r="D135" i="2"/>
  <c r="D131" i="2"/>
  <c r="D130" i="2"/>
  <c r="D129" i="2"/>
  <c r="D128" i="2"/>
  <c r="D127" i="2"/>
  <c r="D126" i="2"/>
  <c r="D125" i="2"/>
  <c r="D124" i="2"/>
  <c r="D123" i="2"/>
  <c r="D122" i="2"/>
  <c r="D121" i="2"/>
  <c r="D120" i="2"/>
  <c r="D119" i="2"/>
  <c r="D118" i="2"/>
  <c r="D117" i="2"/>
  <c r="D113" i="2"/>
  <c r="D112" i="2"/>
  <c r="D111" i="2"/>
  <c r="D110" i="2"/>
  <c r="D109" i="2"/>
  <c r="D108" i="2"/>
  <c r="D107" i="2"/>
  <c r="D106" i="2"/>
  <c r="D105" i="2"/>
  <c r="D104" i="2"/>
  <c r="D100" i="2"/>
  <c r="D99" i="2"/>
  <c r="D98" i="2"/>
  <c r="D97" i="2"/>
  <c r="D96" i="2"/>
  <c r="D95" i="2"/>
  <c r="D94" i="2"/>
  <c r="D93" i="2"/>
  <c r="D92" i="2"/>
  <c r="D91" i="2"/>
  <c r="D90" i="2"/>
  <c r="D89" i="2"/>
  <c r="D88" i="2"/>
  <c r="D87" i="2"/>
  <c r="D86" i="2"/>
  <c r="D82" i="2"/>
  <c r="D81" i="2"/>
  <c r="D80" i="2"/>
  <c r="D79" i="2"/>
  <c r="D78" i="2"/>
  <c r="D77" i="2"/>
  <c r="D76" i="2"/>
  <c r="D75" i="2"/>
  <c r="D74" i="2"/>
  <c r="D73" i="2"/>
  <c r="D72" i="2"/>
  <c r="D71" i="2"/>
  <c r="D70" i="2"/>
  <c r="D69" i="2"/>
  <c r="D68" i="2"/>
  <c r="D64" i="2"/>
  <c r="D63" i="2"/>
  <c r="D62" i="2"/>
  <c r="D61" i="2"/>
  <c r="D60" i="2"/>
  <c r="D59" i="2"/>
  <c r="D58" i="2"/>
  <c r="D57" i="2"/>
  <c r="D56" i="2"/>
  <c r="D55" i="2"/>
  <c r="D51" i="2"/>
  <c r="D50" i="2"/>
  <c r="D49" i="2"/>
  <c r="D48" i="2"/>
  <c r="D47" i="2"/>
  <c r="D46" i="2"/>
  <c r="D45" i="2"/>
  <c r="D44" i="2"/>
  <c r="D43" i="2"/>
  <c r="D42" i="2"/>
  <c r="E17" i="2"/>
  <c r="E18" i="2"/>
  <c r="E19" i="2"/>
  <c r="E20" i="2"/>
  <c r="E21" i="2"/>
  <c r="E22" i="2"/>
  <c r="E23" i="2"/>
  <c r="E24" i="2"/>
  <c r="E25" i="2"/>
  <c r="E16" i="2"/>
  <c r="D17" i="2"/>
  <c r="D18" i="2"/>
  <c r="D19" i="2"/>
  <c r="D20" i="2"/>
  <c r="D21" i="2"/>
  <c r="D22" i="2"/>
  <c r="D23" i="2"/>
  <c r="D24" i="2"/>
  <c r="D25" i="2"/>
  <c r="D16" i="2"/>
  <c r="A34" i="21" l="1"/>
  <c r="A33" i="21"/>
  <c r="A32" i="21"/>
  <c r="A31" i="21"/>
  <c r="A12" i="21" l="1"/>
  <c r="A11" i="21"/>
  <c r="A10" i="21"/>
  <c r="A24" i="20"/>
  <c r="A23" i="20"/>
  <c r="A22" i="20"/>
  <c r="A21" i="20"/>
  <c r="A255" i="19"/>
  <c r="A242" i="19"/>
  <c r="A227" i="19"/>
  <c r="A214" i="19"/>
  <c r="A196" i="19"/>
  <c r="A178" i="19"/>
  <c r="A150" i="19"/>
  <c r="A132" i="19"/>
  <c r="A114" i="19"/>
  <c r="A101" i="19"/>
  <c r="A83" i="19"/>
  <c r="A65" i="19"/>
  <c r="A52" i="19"/>
  <c r="A39" i="19"/>
  <c r="A26" i="19"/>
  <c r="F254" i="19"/>
  <c r="F253" i="19"/>
  <c r="F252" i="19"/>
  <c r="F251" i="19"/>
  <c r="F250" i="19"/>
  <c r="F249" i="19"/>
  <c r="F248" i="19"/>
  <c r="F247" i="19"/>
  <c r="F246" i="19"/>
  <c r="F245" i="19"/>
  <c r="F241" i="19"/>
  <c r="F240" i="19"/>
  <c r="F239" i="19"/>
  <c r="F238" i="19"/>
  <c r="F237" i="19"/>
  <c r="F235" i="19"/>
  <c r="F234" i="19"/>
  <c r="F233" i="19"/>
  <c r="F232" i="19"/>
  <c r="F231" i="19"/>
  <c r="F226" i="19"/>
  <c r="F225" i="19"/>
  <c r="F224" i="19"/>
  <c r="F223" i="19"/>
  <c r="F222" i="19"/>
  <c r="F221" i="19"/>
  <c r="F220" i="19"/>
  <c r="F219" i="19"/>
  <c r="F218" i="19"/>
  <c r="F217" i="19"/>
  <c r="F213" i="19"/>
  <c r="F212" i="19"/>
  <c r="F211" i="19"/>
  <c r="F210" i="19"/>
  <c r="F209" i="19"/>
  <c r="F208" i="19"/>
  <c r="F207" i="19"/>
  <c r="F206" i="19"/>
  <c r="F205" i="19"/>
  <c r="F204" i="19"/>
  <c r="F203" i="19"/>
  <c r="F202" i="19"/>
  <c r="F201" i="19"/>
  <c r="F200" i="19"/>
  <c r="F199" i="19"/>
  <c r="F195" i="19"/>
  <c r="F194" i="19"/>
  <c r="F193" i="19"/>
  <c r="F192" i="19"/>
  <c r="F191" i="19"/>
  <c r="F190" i="19"/>
  <c r="F189" i="19"/>
  <c r="F188" i="19"/>
  <c r="F187" i="19"/>
  <c r="F186" i="19"/>
  <c r="F185" i="19"/>
  <c r="F184" i="19"/>
  <c r="F183" i="19"/>
  <c r="F182" i="19"/>
  <c r="F181" i="19"/>
  <c r="F177" i="19"/>
  <c r="F176" i="19"/>
  <c r="F175" i="19"/>
  <c r="F174" i="19"/>
  <c r="F173" i="19"/>
  <c r="F172" i="19"/>
  <c r="F171" i="19"/>
  <c r="F170" i="19"/>
  <c r="F169" i="19"/>
  <c r="F168" i="19"/>
  <c r="F167" i="19"/>
  <c r="F166" i="19"/>
  <c r="F165" i="19"/>
  <c r="F164" i="19"/>
  <c r="F163" i="19"/>
  <c r="F162" i="19"/>
  <c r="F161" i="19"/>
  <c r="F160" i="19"/>
  <c r="F159" i="19"/>
  <c r="F158" i="19"/>
  <c r="F157" i="19"/>
  <c r="F156" i="19"/>
  <c r="F155" i="19"/>
  <c r="F154" i="19"/>
  <c r="F153" i="19"/>
  <c r="F149" i="19"/>
  <c r="F148" i="19"/>
  <c r="F147" i="19"/>
  <c r="F146" i="19"/>
  <c r="F145" i="19"/>
  <c r="F144" i="19"/>
  <c r="F143" i="19"/>
  <c r="F142" i="19"/>
  <c r="F141" i="19"/>
  <c r="F140" i="19"/>
  <c r="F139" i="19"/>
  <c r="F138" i="19"/>
  <c r="F137" i="19"/>
  <c r="F136" i="19"/>
  <c r="F135" i="19"/>
  <c r="F131" i="19"/>
  <c r="F130" i="19"/>
  <c r="F129" i="19"/>
  <c r="F128" i="19"/>
  <c r="F127" i="19"/>
  <c r="F126" i="19"/>
  <c r="F125" i="19"/>
  <c r="F124" i="19"/>
  <c r="F123" i="19"/>
  <c r="F122" i="19"/>
  <c r="F121" i="19"/>
  <c r="F120" i="19"/>
  <c r="F119" i="19"/>
  <c r="F118" i="19"/>
  <c r="F117" i="19"/>
  <c r="F113" i="19"/>
  <c r="F112" i="19"/>
  <c r="F111" i="19"/>
  <c r="F110" i="19"/>
  <c r="F109" i="19"/>
  <c r="F108" i="19"/>
  <c r="F107" i="19"/>
  <c r="F106" i="19"/>
  <c r="F105" i="19"/>
  <c r="F104" i="19"/>
  <c r="F100" i="19"/>
  <c r="F99" i="19"/>
  <c r="F98" i="19"/>
  <c r="F97" i="19"/>
  <c r="F96" i="19"/>
  <c r="F95" i="19"/>
  <c r="F94" i="19"/>
  <c r="F93" i="19"/>
  <c r="F92" i="19"/>
  <c r="F91" i="19"/>
  <c r="F90" i="19"/>
  <c r="F89" i="19"/>
  <c r="F88" i="19"/>
  <c r="F87" i="19"/>
  <c r="F86" i="19"/>
  <c r="F82" i="19"/>
  <c r="F81" i="19"/>
  <c r="F80" i="19"/>
  <c r="F79" i="19"/>
  <c r="F78" i="19"/>
  <c r="F77" i="19"/>
  <c r="F76" i="19"/>
  <c r="F75" i="19"/>
  <c r="F74" i="19"/>
  <c r="F73" i="19"/>
  <c r="F72" i="19"/>
  <c r="F71" i="19"/>
  <c r="F70" i="19"/>
  <c r="F69" i="19"/>
  <c r="F68" i="19"/>
  <c r="F64" i="19"/>
  <c r="F63" i="19"/>
  <c r="F62" i="19"/>
  <c r="F61" i="19"/>
  <c r="F60" i="19"/>
  <c r="F59" i="19"/>
  <c r="F58" i="19"/>
  <c r="F57" i="19"/>
  <c r="F56" i="19"/>
  <c r="F55" i="19"/>
  <c r="F51" i="19"/>
  <c r="F50" i="19"/>
  <c r="F49" i="19"/>
  <c r="F48" i="19"/>
  <c r="F47" i="19"/>
  <c r="F46" i="19"/>
  <c r="F45" i="19"/>
  <c r="F44" i="19"/>
  <c r="F43" i="19"/>
  <c r="F42" i="19"/>
  <c r="F37" i="19"/>
  <c r="F36" i="19"/>
  <c r="F35" i="19"/>
  <c r="F34" i="19"/>
  <c r="F33" i="19"/>
  <c r="F32" i="19"/>
  <c r="F31" i="19"/>
  <c r="F30" i="19"/>
  <c r="F29" i="19"/>
  <c r="F38" i="19"/>
  <c r="F25" i="19"/>
  <c r="F24" i="19"/>
  <c r="F23" i="19"/>
  <c r="F22" i="19"/>
  <c r="F21" i="19"/>
  <c r="F20" i="19"/>
  <c r="F19" i="19"/>
  <c r="F18" i="19"/>
  <c r="F17" i="19"/>
  <c r="F16" i="19"/>
  <c r="E254" i="19"/>
  <c r="E253" i="19"/>
  <c r="E252" i="19"/>
  <c r="E251" i="19"/>
  <c r="E250" i="19"/>
  <c r="E249" i="19"/>
  <c r="E248" i="19"/>
  <c r="E247" i="19"/>
  <c r="E246" i="19"/>
  <c r="E245" i="19"/>
  <c r="E241" i="19"/>
  <c r="E240" i="19"/>
  <c r="E239" i="19"/>
  <c r="E238" i="19"/>
  <c r="E237" i="19"/>
  <c r="E235" i="19"/>
  <c r="E234" i="19"/>
  <c r="E233" i="19"/>
  <c r="E232" i="19"/>
  <c r="E231" i="19"/>
  <c r="E226" i="19"/>
  <c r="E225" i="19"/>
  <c r="E224" i="19"/>
  <c r="E223" i="19"/>
  <c r="E222" i="19"/>
  <c r="E221" i="19"/>
  <c r="E220" i="19"/>
  <c r="E219" i="19"/>
  <c r="E218" i="19"/>
  <c r="E217" i="19"/>
  <c r="E213" i="19"/>
  <c r="E212" i="19"/>
  <c r="E211" i="19"/>
  <c r="E210" i="19"/>
  <c r="E209" i="19"/>
  <c r="E208" i="19"/>
  <c r="E207" i="19"/>
  <c r="E206" i="19"/>
  <c r="E205" i="19"/>
  <c r="E204" i="19"/>
  <c r="E203" i="19"/>
  <c r="E202" i="19"/>
  <c r="E201" i="19"/>
  <c r="E200" i="19"/>
  <c r="E199" i="19"/>
  <c r="E195" i="19"/>
  <c r="E194" i="19"/>
  <c r="E193" i="19"/>
  <c r="E192" i="19"/>
  <c r="E191" i="19"/>
  <c r="E190" i="19"/>
  <c r="E189" i="19"/>
  <c r="E188" i="19"/>
  <c r="E187" i="19"/>
  <c r="E186" i="19"/>
  <c r="E185" i="19"/>
  <c r="E184" i="19"/>
  <c r="E183" i="19"/>
  <c r="E182" i="19"/>
  <c r="E181" i="19"/>
  <c r="E177" i="19"/>
  <c r="E176" i="19"/>
  <c r="E175" i="19"/>
  <c r="E174" i="19"/>
  <c r="E173" i="19"/>
  <c r="E172" i="19"/>
  <c r="E171" i="19"/>
  <c r="E170" i="19"/>
  <c r="E169" i="19"/>
  <c r="E168" i="19"/>
  <c r="E167" i="19"/>
  <c r="E166" i="19"/>
  <c r="E165" i="19"/>
  <c r="E164" i="19"/>
  <c r="E163" i="19"/>
  <c r="E162" i="19"/>
  <c r="E161" i="19"/>
  <c r="E160" i="19"/>
  <c r="E159" i="19"/>
  <c r="E158" i="19"/>
  <c r="E157" i="19"/>
  <c r="E156" i="19"/>
  <c r="E155" i="19"/>
  <c r="E154" i="19"/>
  <c r="E153" i="19"/>
  <c r="E149" i="19"/>
  <c r="E148" i="19"/>
  <c r="E147" i="19"/>
  <c r="E146" i="19"/>
  <c r="E145" i="19"/>
  <c r="E144" i="19"/>
  <c r="E143" i="19"/>
  <c r="E142" i="19"/>
  <c r="E141" i="19"/>
  <c r="E140" i="19"/>
  <c r="E139" i="19"/>
  <c r="E138" i="19"/>
  <c r="E137" i="19"/>
  <c r="E136" i="19"/>
  <c r="E135" i="19"/>
  <c r="E131" i="19"/>
  <c r="E130" i="19"/>
  <c r="E129" i="19"/>
  <c r="E128" i="19"/>
  <c r="E127" i="19"/>
  <c r="E126" i="19"/>
  <c r="E125" i="19"/>
  <c r="E124" i="19"/>
  <c r="E123" i="19"/>
  <c r="E122" i="19"/>
  <c r="E121" i="19"/>
  <c r="E120" i="19"/>
  <c r="E119" i="19"/>
  <c r="E118" i="19"/>
  <c r="E117" i="19"/>
  <c r="E113" i="19"/>
  <c r="E112" i="19"/>
  <c r="E111" i="19"/>
  <c r="E110" i="19"/>
  <c r="E109" i="19"/>
  <c r="E108" i="19"/>
  <c r="E107" i="19"/>
  <c r="E106" i="19"/>
  <c r="E105" i="19"/>
  <c r="E104" i="19"/>
  <c r="E100" i="19"/>
  <c r="E99" i="19"/>
  <c r="E98" i="19"/>
  <c r="E97" i="19"/>
  <c r="E96" i="19"/>
  <c r="E95" i="19"/>
  <c r="E94" i="19"/>
  <c r="E93" i="19"/>
  <c r="E92" i="19"/>
  <c r="E91" i="19"/>
  <c r="E90" i="19"/>
  <c r="E89" i="19"/>
  <c r="E88" i="19"/>
  <c r="E87" i="19"/>
  <c r="E86" i="19"/>
  <c r="E82" i="19"/>
  <c r="E81" i="19"/>
  <c r="E80" i="19"/>
  <c r="E79" i="19"/>
  <c r="E78" i="19"/>
  <c r="E77" i="19"/>
  <c r="E76" i="19"/>
  <c r="E75" i="19"/>
  <c r="E74" i="19"/>
  <c r="E73" i="19"/>
  <c r="E72" i="19"/>
  <c r="E71" i="19"/>
  <c r="E70" i="19"/>
  <c r="E69" i="19"/>
  <c r="E68" i="19"/>
  <c r="E64" i="19"/>
  <c r="E63" i="19"/>
  <c r="E62" i="19"/>
  <c r="E61" i="19"/>
  <c r="E60" i="19"/>
  <c r="E59" i="19"/>
  <c r="E58" i="19"/>
  <c r="E57" i="19"/>
  <c r="E56" i="19"/>
  <c r="E55" i="19"/>
  <c r="E51" i="19"/>
  <c r="E50" i="19"/>
  <c r="E49" i="19"/>
  <c r="E48" i="19"/>
  <c r="E47" i="19"/>
  <c r="E46" i="19"/>
  <c r="E45" i="19"/>
  <c r="E44" i="19"/>
  <c r="E43" i="19"/>
  <c r="E42" i="19"/>
  <c r="E38" i="19"/>
  <c r="E37" i="19"/>
  <c r="E36" i="19"/>
  <c r="E35" i="19"/>
  <c r="E34" i="19"/>
  <c r="E33" i="19"/>
  <c r="E32" i="19"/>
  <c r="E31" i="19"/>
  <c r="E30" i="19"/>
  <c r="E29" i="19"/>
  <c r="E25" i="19"/>
  <c r="E24" i="19"/>
  <c r="E23" i="19"/>
  <c r="E22" i="19"/>
  <c r="E21" i="19"/>
  <c r="E20" i="19"/>
  <c r="E19" i="19"/>
  <c r="E18" i="19"/>
  <c r="E17" i="19"/>
  <c r="E16" i="19"/>
  <c r="D254" i="19"/>
  <c r="D253" i="19"/>
  <c r="D252" i="19"/>
  <c r="D251" i="19"/>
  <c r="D250" i="19"/>
  <c r="D249" i="19"/>
  <c r="D248" i="19"/>
  <c r="D247" i="19"/>
  <c r="D246" i="19"/>
  <c r="D245" i="19"/>
  <c r="D241" i="19"/>
  <c r="D240" i="19"/>
  <c r="D239" i="19"/>
  <c r="D238" i="19"/>
  <c r="D237" i="19"/>
  <c r="D235" i="19"/>
  <c r="D234" i="19"/>
  <c r="D233" i="19"/>
  <c r="D232" i="19"/>
  <c r="D231" i="19"/>
  <c r="D226" i="19"/>
  <c r="D225" i="19"/>
  <c r="D224" i="19"/>
  <c r="D223" i="19"/>
  <c r="D222" i="19"/>
  <c r="D221" i="19"/>
  <c r="D220" i="19"/>
  <c r="D219" i="19"/>
  <c r="D218" i="19"/>
  <c r="D217" i="19"/>
  <c r="D213" i="19"/>
  <c r="D212" i="19"/>
  <c r="D211" i="19"/>
  <c r="D210" i="19"/>
  <c r="D209" i="19"/>
  <c r="D208" i="19"/>
  <c r="D207" i="19"/>
  <c r="D206" i="19"/>
  <c r="D205" i="19"/>
  <c r="D204" i="19"/>
  <c r="D203" i="19"/>
  <c r="D202" i="19"/>
  <c r="D201" i="19"/>
  <c r="D200" i="19"/>
  <c r="D199" i="19"/>
  <c r="D195" i="19"/>
  <c r="D194" i="19"/>
  <c r="D193" i="19"/>
  <c r="D192" i="19"/>
  <c r="D191" i="19"/>
  <c r="D190" i="19"/>
  <c r="D189" i="19"/>
  <c r="D188" i="19"/>
  <c r="D187" i="19"/>
  <c r="D186" i="19"/>
  <c r="D185" i="19"/>
  <c r="D184" i="19"/>
  <c r="D183" i="19"/>
  <c r="D182" i="19"/>
  <c r="D181" i="19"/>
  <c r="D177" i="19"/>
  <c r="D176" i="19"/>
  <c r="D175" i="19"/>
  <c r="D174" i="19"/>
  <c r="D173" i="19"/>
  <c r="D172" i="19"/>
  <c r="D171" i="19"/>
  <c r="D170" i="19"/>
  <c r="D169" i="19"/>
  <c r="D168" i="19"/>
  <c r="D167" i="19"/>
  <c r="D166" i="19"/>
  <c r="D165" i="19"/>
  <c r="D164" i="19"/>
  <c r="D163" i="19"/>
  <c r="D162" i="19"/>
  <c r="D161" i="19"/>
  <c r="D160" i="19"/>
  <c r="D159" i="19"/>
  <c r="D158" i="19"/>
  <c r="D157" i="19"/>
  <c r="D156" i="19"/>
  <c r="D155" i="19"/>
  <c r="D154" i="19"/>
  <c r="D153" i="19"/>
  <c r="D149" i="19"/>
  <c r="D148" i="19"/>
  <c r="D147" i="19"/>
  <c r="D146" i="19"/>
  <c r="D145" i="19"/>
  <c r="D144" i="19"/>
  <c r="D143" i="19"/>
  <c r="D142" i="19"/>
  <c r="D141" i="19"/>
  <c r="D140" i="19"/>
  <c r="D139" i="19"/>
  <c r="D138" i="19"/>
  <c r="D137" i="19"/>
  <c r="D136" i="19"/>
  <c r="D135" i="19"/>
  <c r="D131" i="19"/>
  <c r="D130" i="19"/>
  <c r="D129" i="19"/>
  <c r="D128" i="19"/>
  <c r="D127" i="19"/>
  <c r="D126" i="19"/>
  <c r="D125" i="19"/>
  <c r="D124" i="19"/>
  <c r="D123" i="19"/>
  <c r="D122" i="19"/>
  <c r="D121" i="19"/>
  <c r="D120" i="19"/>
  <c r="D119" i="19"/>
  <c r="D118" i="19"/>
  <c r="D117" i="19"/>
  <c r="D113" i="19"/>
  <c r="D112" i="19"/>
  <c r="D111" i="19"/>
  <c r="D110" i="19"/>
  <c r="D109" i="19"/>
  <c r="D108" i="19"/>
  <c r="D107" i="19"/>
  <c r="D106" i="19"/>
  <c r="D105" i="19"/>
  <c r="D104" i="19"/>
  <c r="D100" i="19"/>
  <c r="D99" i="19"/>
  <c r="D98" i="19"/>
  <c r="D97" i="19"/>
  <c r="D96" i="19"/>
  <c r="D95" i="19"/>
  <c r="D94" i="19"/>
  <c r="D93" i="19"/>
  <c r="D92" i="19"/>
  <c r="D91" i="19"/>
  <c r="D90" i="19"/>
  <c r="D89" i="19"/>
  <c r="D88" i="19"/>
  <c r="D87" i="19"/>
  <c r="D86" i="19"/>
  <c r="D82" i="19"/>
  <c r="D81" i="19"/>
  <c r="D80" i="19"/>
  <c r="D79" i="19"/>
  <c r="D78" i="19"/>
  <c r="D77" i="19"/>
  <c r="D76" i="19"/>
  <c r="D75" i="19"/>
  <c r="D74" i="19"/>
  <c r="D73" i="19"/>
  <c r="D72" i="19"/>
  <c r="D71" i="19"/>
  <c r="D70" i="19"/>
  <c r="D69" i="19"/>
  <c r="D68" i="19"/>
  <c r="D64" i="19"/>
  <c r="D63" i="19"/>
  <c r="D62" i="19"/>
  <c r="D61" i="19"/>
  <c r="D60" i="19"/>
  <c r="D59" i="19"/>
  <c r="D58" i="19"/>
  <c r="D57" i="19"/>
  <c r="D56" i="19"/>
  <c r="D55" i="19"/>
  <c r="D51" i="19"/>
  <c r="D50" i="19"/>
  <c r="D49" i="19"/>
  <c r="D48" i="19"/>
  <c r="D47" i="19"/>
  <c r="D46" i="19"/>
  <c r="D45" i="19"/>
  <c r="D44" i="19"/>
  <c r="D43" i="19"/>
  <c r="D42" i="19"/>
  <c r="D38" i="19"/>
  <c r="D37" i="19"/>
  <c r="D36" i="19"/>
  <c r="D35" i="19"/>
  <c r="D34" i="19"/>
  <c r="D33" i="19"/>
  <c r="D32" i="19"/>
  <c r="D31" i="19"/>
  <c r="D30" i="19"/>
  <c r="D29" i="19"/>
  <c r="D25" i="19"/>
  <c r="D24" i="19"/>
  <c r="D23" i="19"/>
  <c r="D22" i="19"/>
  <c r="D21" i="19"/>
  <c r="D20" i="19"/>
  <c r="D19" i="19"/>
  <c r="D18" i="19"/>
  <c r="D17" i="19"/>
  <c r="D16" i="19"/>
  <c r="D244" i="19"/>
  <c r="D236" i="19"/>
  <c r="D230" i="19"/>
  <c r="D229" i="19"/>
  <c r="D216" i="19"/>
  <c r="D198" i="19"/>
  <c r="D180" i="19"/>
  <c r="D152" i="19"/>
  <c r="D134" i="19"/>
  <c r="D116" i="19"/>
  <c r="D103" i="19"/>
  <c r="D85" i="19"/>
  <c r="D67" i="19"/>
  <c r="D54" i="19"/>
  <c r="D41" i="19"/>
  <c r="D28" i="19"/>
  <c r="D15" i="19"/>
  <c r="C254" i="19"/>
  <c r="C253" i="19"/>
  <c r="C252" i="19"/>
  <c r="C251" i="19"/>
  <c r="C250" i="19"/>
  <c r="C249" i="19"/>
  <c r="C248" i="19"/>
  <c r="C247" i="19"/>
  <c r="C246" i="19"/>
  <c r="C245" i="19"/>
  <c r="C241" i="19"/>
  <c r="C240" i="19"/>
  <c r="C239" i="19"/>
  <c r="C238" i="19"/>
  <c r="C237" i="19"/>
  <c r="C235" i="19"/>
  <c r="C234" i="19"/>
  <c r="C233" i="19"/>
  <c r="C232" i="19"/>
  <c r="C231" i="19"/>
  <c r="C226" i="19"/>
  <c r="C225" i="19"/>
  <c r="C224" i="19"/>
  <c r="C223" i="19"/>
  <c r="C222" i="19"/>
  <c r="C221" i="19"/>
  <c r="C220" i="19"/>
  <c r="C219" i="19"/>
  <c r="C218" i="19"/>
  <c r="C217" i="19"/>
  <c r="C213" i="19"/>
  <c r="C212" i="19"/>
  <c r="C211" i="19"/>
  <c r="C210" i="19"/>
  <c r="C209" i="19"/>
  <c r="C208" i="19"/>
  <c r="C207" i="19"/>
  <c r="C206" i="19"/>
  <c r="C205" i="19"/>
  <c r="C204" i="19"/>
  <c r="C203" i="19"/>
  <c r="C202" i="19"/>
  <c r="C201" i="19"/>
  <c r="C200" i="19"/>
  <c r="C199" i="19"/>
  <c r="C195" i="19"/>
  <c r="C194" i="19"/>
  <c r="C193" i="19"/>
  <c r="C192" i="19"/>
  <c r="C191" i="19"/>
  <c r="C190" i="19"/>
  <c r="C189" i="19"/>
  <c r="C188" i="19"/>
  <c r="C187" i="19"/>
  <c r="C186" i="19"/>
  <c r="C185" i="19"/>
  <c r="C184" i="19"/>
  <c r="C183" i="19"/>
  <c r="C182" i="19"/>
  <c r="C181" i="19"/>
  <c r="C177" i="19"/>
  <c r="C176" i="19"/>
  <c r="C175" i="19"/>
  <c r="C174" i="19"/>
  <c r="C173" i="19"/>
  <c r="C172" i="19"/>
  <c r="C171" i="19"/>
  <c r="C170" i="19"/>
  <c r="C169" i="19"/>
  <c r="C168" i="19"/>
  <c r="C167" i="19"/>
  <c r="C166" i="19"/>
  <c r="C165" i="19"/>
  <c r="C164" i="19"/>
  <c r="C163" i="19"/>
  <c r="C162" i="19"/>
  <c r="C161" i="19"/>
  <c r="C160" i="19"/>
  <c r="C159" i="19"/>
  <c r="C158" i="19"/>
  <c r="C157" i="19"/>
  <c r="C156" i="19"/>
  <c r="C155" i="19"/>
  <c r="C154" i="19"/>
  <c r="C153" i="19"/>
  <c r="C149" i="19"/>
  <c r="C148" i="19"/>
  <c r="C147" i="19"/>
  <c r="C146" i="19"/>
  <c r="C145" i="19"/>
  <c r="C144" i="19"/>
  <c r="C143" i="19"/>
  <c r="C142" i="19"/>
  <c r="C141" i="19"/>
  <c r="C140" i="19"/>
  <c r="C139" i="19"/>
  <c r="C138" i="19"/>
  <c r="C137" i="19"/>
  <c r="C136" i="19"/>
  <c r="C135" i="19"/>
  <c r="C131" i="19"/>
  <c r="C130" i="19"/>
  <c r="C129" i="19"/>
  <c r="C128" i="19"/>
  <c r="C127" i="19"/>
  <c r="C126" i="19"/>
  <c r="C125" i="19"/>
  <c r="C124" i="19"/>
  <c r="C123" i="19"/>
  <c r="C122" i="19"/>
  <c r="C121" i="19"/>
  <c r="C120" i="19"/>
  <c r="C119" i="19"/>
  <c r="C118" i="19"/>
  <c r="C117" i="19"/>
  <c r="C113" i="19"/>
  <c r="C112" i="19"/>
  <c r="C111" i="19"/>
  <c r="C110" i="19"/>
  <c r="C109" i="19"/>
  <c r="C108" i="19"/>
  <c r="C107" i="19"/>
  <c r="C106" i="19"/>
  <c r="C105" i="19"/>
  <c r="C104" i="19"/>
  <c r="C100" i="19"/>
  <c r="C99" i="19"/>
  <c r="C98" i="19"/>
  <c r="C97" i="19"/>
  <c r="C96" i="19"/>
  <c r="C95" i="19"/>
  <c r="C94" i="19"/>
  <c r="C93" i="19"/>
  <c r="C92" i="19"/>
  <c r="C91" i="19"/>
  <c r="C90" i="19"/>
  <c r="C89" i="19"/>
  <c r="C88" i="19"/>
  <c r="C87" i="19"/>
  <c r="C86" i="19"/>
  <c r="C82" i="19"/>
  <c r="C81" i="19"/>
  <c r="C80" i="19"/>
  <c r="C79" i="19"/>
  <c r="C78" i="19"/>
  <c r="C77" i="19"/>
  <c r="C76" i="19"/>
  <c r="C75" i="19"/>
  <c r="C74" i="19"/>
  <c r="C73" i="19"/>
  <c r="C72" i="19"/>
  <c r="C71" i="19"/>
  <c r="C70" i="19"/>
  <c r="C69" i="19"/>
  <c r="C68" i="19"/>
  <c r="C64" i="19"/>
  <c r="C63" i="19"/>
  <c r="C62" i="19"/>
  <c r="C61" i="19"/>
  <c r="C60" i="19"/>
  <c r="C59" i="19"/>
  <c r="C58" i="19"/>
  <c r="C57" i="19"/>
  <c r="C56" i="19"/>
  <c r="C55" i="19"/>
  <c r="C51" i="19"/>
  <c r="C50" i="19"/>
  <c r="C49" i="19"/>
  <c r="C48" i="19"/>
  <c r="C47" i="19"/>
  <c r="C46" i="19"/>
  <c r="C45" i="19"/>
  <c r="C44" i="19"/>
  <c r="C43" i="19"/>
  <c r="C42" i="19"/>
  <c r="C38" i="19"/>
  <c r="C37" i="19"/>
  <c r="C36" i="19"/>
  <c r="C35" i="19"/>
  <c r="C34" i="19"/>
  <c r="C33" i="19"/>
  <c r="C32" i="19"/>
  <c r="C31" i="19"/>
  <c r="C30" i="19"/>
  <c r="C29" i="19"/>
  <c r="C25" i="19"/>
  <c r="C24" i="19"/>
  <c r="C23" i="19"/>
  <c r="C22" i="19"/>
  <c r="C21" i="19"/>
  <c r="C20" i="19"/>
  <c r="C19" i="19"/>
  <c r="C18" i="19"/>
  <c r="C17" i="19"/>
  <c r="C244" i="19"/>
  <c r="C236" i="19"/>
  <c r="C230" i="19"/>
  <c r="C229" i="19"/>
  <c r="C216" i="19"/>
  <c r="C198" i="19"/>
  <c r="C180" i="19"/>
  <c r="C152" i="19"/>
  <c r="C134" i="19"/>
  <c r="C116" i="19"/>
  <c r="C103" i="19"/>
  <c r="C85" i="19"/>
  <c r="C67" i="19"/>
  <c r="C54" i="19"/>
  <c r="C41" i="19"/>
  <c r="C28" i="19"/>
  <c r="C16" i="19"/>
  <c r="C15" i="19"/>
  <c r="B254" i="19"/>
  <c r="B253" i="19"/>
  <c r="B252" i="19"/>
  <c r="G252" i="19" s="1"/>
  <c r="B251" i="19"/>
  <c r="B250" i="19"/>
  <c r="G250" i="19" s="1"/>
  <c r="B249" i="19"/>
  <c r="G249" i="19" s="1"/>
  <c r="B248" i="19"/>
  <c r="G248" i="19" s="1"/>
  <c r="B247" i="19"/>
  <c r="G247" i="19" s="1"/>
  <c r="B246" i="19"/>
  <c r="G246" i="19" s="1"/>
  <c r="B245" i="19"/>
  <c r="B241" i="19"/>
  <c r="G241" i="19" s="1"/>
  <c r="B240" i="19"/>
  <c r="G240" i="19" s="1"/>
  <c r="B239" i="19"/>
  <c r="G239" i="19" s="1"/>
  <c r="B238" i="19"/>
  <c r="B237" i="19"/>
  <c r="B235" i="19"/>
  <c r="B234" i="19"/>
  <c r="B233" i="19"/>
  <c r="B232" i="19"/>
  <c r="B231" i="19"/>
  <c r="B226" i="19"/>
  <c r="G226" i="19" s="1"/>
  <c r="B225" i="19"/>
  <c r="B224" i="19"/>
  <c r="G224" i="19" s="1"/>
  <c r="B223" i="19"/>
  <c r="G223" i="19" s="1"/>
  <c r="B222" i="19"/>
  <c r="G222" i="19" s="1"/>
  <c r="B221" i="19"/>
  <c r="B220" i="19"/>
  <c r="G220" i="19" s="1"/>
  <c r="B219" i="19"/>
  <c r="G219" i="19" s="1"/>
  <c r="B218" i="19"/>
  <c r="B217" i="19"/>
  <c r="B213" i="19"/>
  <c r="B212" i="19"/>
  <c r="B211" i="19"/>
  <c r="B210" i="19"/>
  <c r="B209" i="19"/>
  <c r="G209" i="19" s="1"/>
  <c r="B208" i="19"/>
  <c r="G208" i="19" s="1"/>
  <c r="B207" i="19"/>
  <c r="B206" i="19"/>
  <c r="G206" i="19" s="1"/>
  <c r="B205" i="19"/>
  <c r="B204" i="19"/>
  <c r="G204" i="19" s="1"/>
  <c r="B203" i="19"/>
  <c r="G203" i="19" s="1"/>
  <c r="B202" i="19"/>
  <c r="G202" i="19" s="1"/>
  <c r="B201" i="19"/>
  <c r="G201" i="19" s="1"/>
  <c r="B200" i="19"/>
  <c r="G200" i="19" s="1"/>
  <c r="B199" i="19"/>
  <c r="B195" i="19"/>
  <c r="B194" i="19"/>
  <c r="B193" i="19"/>
  <c r="B192" i="19"/>
  <c r="B191" i="19"/>
  <c r="B190" i="19"/>
  <c r="B189" i="19"/>
  <c r="G189" i="19" s="1"/>
  <c r="B188" i="19"/>
  <c r="B187" i="19"/>
  <c r="B186" i="19"/>
  <c r="B185" i="19"/>
  <c r="B184" i="19"/>
  <c r="B183" i="19"/>
  <c r="B182" i="19"/>
  <c r="B181" i="19"/>
  <c r="B177" i="19"/>
  <c r="B176" i="19"/>
  <c r="B175" i="19"/>
  <c r="B174" i="19"/>
  <c r="B173" i="19"/>
  <c r="B172" i="19"/>
  <c r="B171" i="19"/>
  <c r="G171" i="19" s="1"/>
  <c r="B170" i="19"/>
  <c r="B169" i="19"/>
  <c r="B168" i="19"/>
  <c r="B167" i="19"/>
  <c r="B166" i="19"/>
  <c r="B165" i="19"/>
  <c r="G165" i="19" s="1"/>
  <c r="B164" i="19"/>
  <c r="B163" i="19"/>
  <c r="B162" i="19"/>
  <c r="B161" i="19"/>
  <c r="B160" i="19"/>
  <c r="B159" i="19"/>
  <c r="B158" i="19"/>
  <c r="B157" i="19"/>
  <c r="B156" i="19"/>
  <c r="B155" i="19"/>
  <c r="B154" i="19"/>
  <c r="B153" i="19"/>
  <c r="B149" i="19"/>
  <c r="B148" i="19"/>
  <c r="G148" i="19" s="1"/>
  <c r="B147" i="19"/>
  <c r="G147" i="19" s="1"/>
  <c r="B146" i="19"/>
  <c r="G146" i="19" s="1"/>
  <c r="B145" i="19"/>
  <c r="B144" i="19"/>
  <c r="B143" i="19"/>
  <c r="B142" i="19"/>
  <c r="B141" i="19"/>
  <c r="B140" i="19"/>
  <c r="B139" i="19"/>
  <c r="B138" i="19"/>
  <c r="B137" i="19"/>
  <c r="B136" i="19"/>
  <c r="B135" i="19"/>
  <c r="B131" i="19"/>
  <c r="G131" i="19" s="1"/>
  <c r="B130" i="19"/>
  <c r="G130" i="19" s="1"/>
  <c r="B129" i="19"/>
  <c r="G129" i="19" s="1"/>
  <c r="B128" i="19"/>
  <c r="G128" i="19" s="1"/>
  <c r="B127" i="19"/>
  <c r="G127" i="19" s="1"/>
  <c r="B126" i="19"/>
  <c r="B125" i="19"/>
  <c r="G125" i="19" s="1"/>
  <c r="B124" i="19"/>
  <c r="B123" i="19"/>
  <c r="B122" i="19"/>
  <c r="B121" i="19"/>
  <c r="B120" i="19"/>
  <c r="B119" i="19"/>
  <c r="B118" i="19"/>
  <c r="B117" i="19"/>
  <c r="B113" i="19"/>
  <c r="G113" i="19" s="1"/>
  <c r="B112" i="19"/>
  <c r="G112" i="19" s="1"/>
  <c r="B111" i="19"/>
  <c r="B110" i="19"/>
  <c r="B109" i="19"/>
  <c r="G109" i="19" s="1"/>
  <c r="B108" i="19"/>
  <c r="B107" i="19"/>
  <c r="B106" i="19"/>
  <c r="B105" i="19"/>
  <c r="B104" i="19"/>
  <c r="B100" i="19"/>
  <c r="G100" i="19" s="1"/>
  <c r="B99" i="19"/>
  <c r="B98" i="19"/>
  <c r="B97" i="19"/>
  <c r="B96" i="19"/>
  <c r="B95" i="19"/>
  <c r="G95" i="19" s="1"/>
  <c r="B94" i="19"/>
  <c r="B93" i="19"/>
  <c r="B92" i="19"/>
  <c r="B91" i="19"/>
  <c r="B90" i="19"/>
  <c r="B89" i="19"/>
  <c r="B88" i="19"/>
  <c r="B87" i="19"/>
  <c r="B86" i="19"/>
  <c r="B82" i="19"/>
  <c r="B81" i="19"/>
  <c r="B80" i="19"/>
  <c r="B79" i="19"/>
  <c r="G79" i="19" s="1"/>
  <c r="B78" i="19"/>
  <c r="B77" i="19"/>
  <c r="B76" i="19"/>
  <c r="B75" i="19"/>
  <c r="B74" i="19"/>
  <c r="B73" i="19"/>
  <c r="B72" i="19"/>
  <c r="B71" i="19"/>
  <c r="B70" i="19"/>
  <c r="B69" i="19"/>
  <c r="B68" i="19"/>
  <c r="B64" i="19"/>
  <c r="G64" i="19" s="1"/>
  <c r="B63" i="19"/>
  <c r="B62" i="19"/>
  <c r="B61" i="19"/>
  <c r="B60" i="19"/>
  <c r="B59" i="19"/>
  <c r="B58" i="19"/>
  <c r="B57" i="19"/>
  <c r="B56" i="19"/>
  <c r="B55" i="19"/>
  <c r="B51" i="19"/>
  <c r="B50" i="19"/>
  <c r="B49" i="19"/>
  <c r="B48" i="19"/>
  <c r="B47" i="19"/>
  <c r="B46" i="19"/>
  <c r="B45" i="19"/>
  <c r="B44" i="19"/>
  <c r="B43" i="19"/>
  <c r="B42" i="19"/>
  <c r="B37" i="19"/>
  <c r="B36" i="19"/>
  <c r="B35" i="19"/>
  <c r="B34" i="19"/>
  <c r="B33" i="19"/>
  <c r="B32" i="19"/>
  <c r="B31" i="19"/>
  <c r="B30" i="19"/>
  <c r="B29" i="19"/>
  <c r="B38" i="19"/>
  <c r="B25" i="19"/>
  <c r="B24" i="19"/>
  <c r="G24" i="19" s="1"/>
  <c r="B23" i="19"/>
  <c r="G23" i="19" s="1"/>
  <c r="B22" i="19"/>
  <c r="B21" i="19"/>
  <c r="B20" i="19"/>
  <c r="B19" i="19"/>
  <c r="B18" i="19"/>
  <c r="G18" i="19" s="1"/>
  <c r="B17" i="19"/>
  <c r="B16" i="19"/>
  <c r="A254" i="19"/>
  <c r="A253" i="19"/>
  <c r="A252" i="19"/>
  <c r="A251" i="19"/>
  <c r="A250" i="19"/>
  <c r="A249" i="19"/>
  <c r="A248" i="19"/>
  <c r="A247" i="19"/>
  <c r="A246" i="19"/>
  <c r="A245" i="19"/>
  <c r="A241" i="19"/>
  <c r="A240" i="19"/>
  <c r="A239" i="19"/>
  <c r="A238" i="19"/>
  <c r="A237" i="19"/>
  <c r="A235" i="19"/>
  <c r="A234" i="19"/>
  <c r="A233" i="19"/>
  <c r="A232" i="19"/>
  <c r="A231" i="19"/>
  <c r="A226" i="19"/>
  <c r="A225" i="19"/>
  <c r="A224" i="19"/>
  <c r="A223" i="19"/>
  <c r="A222" i="19"/>
  <c r="A221" i="19"/>
  <c r="A220" i="19"/>
  <c r="A219" i="19"/>
  <c r="A218" i="19"/>
  <c r="A217" i="19"/>
  <c r="A213" i="19"/>
  <c r="A212" i="19"/>
  <c r="A211" i="19"/>
  <c r="A210" i="19"/>
  <c r="A209" i="19"/>
  <c r="A208" i="19"/>
  <c r="A207" i="19"/>
  <c r="A206" i="19"/>
  <c r="A205" i="19"/>
  <c r="A204" i="19"/>
  <c r="A203" i="19"/>
  <c r="A202" i="19"/>
  <c r="A201" i="19"/>
  <c r="A200" i="19"/>
  <c r="A199" i="19"/>
  <c r="A195" i="19"/>
  <c r="A194" i="19"/>
  <c r="A193" i="19"/>
  <c r="A192" i="19"/>
  <c r="A191" i="19"/>
  <c r="A190" i="19"/>
  <c r="A189" i="19"/>
  <c r="A188" i="19"/>
  <c r="A187" i="19"/>
  <c r="A186" i="19"/>
  <c r="A185" i="19"/>
  <c r="A184" i="19"/>
  <c r="A183" i="19"/>
  <c r="A182" i="19"/>
  <c r="A181" i="19"/>
  <c r="A177" i="19"/>
  <c r="A176" i="19"/>
  <c r="A175" i="19"/>
  <c r="A174" i="19"/>
  <c r="A173" i="19"/>
  <c r="A172" i="19"/>
  <c r="A171" i="19"/>
  <c r="A170" i="19"/>
  <c r="A169" i="19"/>
  <c r="A168" i="19"/>
  <c r="A167" i="19"/>
  <c r="A166" i="19"/>
  <c r="A165" i="19"/>
  <c r="A164" i="19"/>
  <c r="A163" i="19"/>
  <c r="A162" i="19"/>
  <c r="A161" i="19"/>
  <c r="A160" i="19"/>
  <c r="A159" i="19"/>
  <c r="A158" i="19"/>
  <c r="A157" i="19"/>
  <c r="A156" i="19"/>
  <c r="A155" i="19"/>
  <c r="A154" i="19"/>
  <c r="A153" i="19"/>
  <c r="A149" i="19"/>
  <c r="A148" i="19"/>
  <c r="A147" i="19"/>
  <c r="A146" i="19"/>
  <c r="A145" i="19"/>
  <c r="A144" i="19"/>
  <c r="A143" i="19"/>
  <c r="A142" i="19"/>
  <c r="A141" i="19"/>
  <c r="A140" i="19"/>
  <c r="A139" i="19"/>
  <c r="A138" i="19"/>
  <c r="A137" i="19"/>
  <c r="A136" i="19"/>
  <c r="A135" i="19"/>
  <c r="A131" i="19"/>
  <c r="A130" i="19"/>
  <c r="A129" i="19"/>
  <c r="A128" i="19"/>
  <c r="A127" i="19"/>
  <c r="A126" i="19"/>
  <c r="A125" i="19"/>
  <c r="A124" i="19"/>
  <c r="A123" i="19"/>
  <c r="A122" i="19"/>
  <c r="A121" i="19"/>
  <c r="A120" i="19"/>
  <c r="A119" i="19"/>
  <c r="A118" i="19"/>
  <c r="A117" i="19"/>
  <c r="A113" i="19"/>
  <c r="A112" i="19"/>
  <c r="A111" i="19"/>
  <c r="A110" i="19"/>
  <c r="A109" i="19"/>
  <c r="A108" i="19"/>
  <c r="A107" i="19"/>
  <c r="A106" i="19"/>
  <c r="A105" i="19"/>
  <c r="A104" i="19"/>
  <c r="A100" i="19"/>
  <c r="A99" i="19"/>
  <c r="A98" i="19"/>
  <c r="A97" i="19"/>
  <c r="A96" i="19"/>
  <c r="A95" i="19"/>
  <c r="A94" i="19"/>
  <c r="A93" i="19"/>
  <c r="A92" i="19"/>
  <c r="A91" i="19"/>
  <c r="A90" i="19"/>
  <c r="A89" i="19"/>
  <c r="A88" i="19"/>
  <c r="A87" i="19"/>
  <c r="A86" i="19"/>
  <c r="A82" i="19"/>
  <c r="A81" i="19"/>
  <c r="A80" i="19"/>
  <c r="A79" i="19"/>
  <c r="A78" i="19"/>
  <c r="A77" i="19"/>
  <c r="A76" i="19"/>
  <c r="A75" i="19"/>
  <c r="A74" i="19"/>
  <c r="A73" i="19"/>
  <c r="A72" i="19"/>
  <c r="A71" i="19"/>
  <c r="A70" i="19"/>
  <c r="A69" i="19"/>
  <c r="A68" i="19"/>
  <c r="A64" i="19"/>
  <c r="A63" i="19"/>
  <c r="A62" i="19"/>
  <c r="A61" i="19"/>
  <c r="A60" i="19"/>
  <c r="A59" i="19"/>
  <c r="A58" i="19"/>
  <c r="A57" i="19"/>
  <c r="A56" i="19"/>
  <c r="A55" i="19"/>
  <c r="A51" i="19"/>
  <c r="A50" i="19"/>
  <c r="A49" i="19"/>
  <c r="A48" i="19"/>
  <c r="A47" i="19"/>
  <c r="A46" i="19"/>
  <c r="A45" i="19"/>
  <c r="A44" i="19"/>
  <c r="A43" i="19"/>
  <c r="A42" i="19"/>
  <c r="A38" i="19"/>
  <c r="A37" i="19"/>
  <c r="A36" i="19"/>
  <c r="A35" i="19"/>
  <c r="A34" i="19"/>
  <c r="A33" i="19"/>
  <c r="A32" i="19"/>
  <c r="A31" i="19"/>
  <c r="A30" i="19"/>
  <c r="A29" i="19"/>
  <c r="A25" i="19"/>
  <c r="A24" i="19"/>
  <c r="A23" i="19"/>
  <c r="A22" i="19"/>
  <c r="A21" i="19"/>
  <c r="A20" i="19"/>
  <c r="A19" i="19"/>
  <c r="A18" i="19"/>
  <c r="A17" i="19"/>
  <c r="A16" i="19"/>
  <c r="A10" i="19"/>
  <c r="A11" i="19"/>
  <c r="A12" i="19"/>
  <c r="A13" i="19"/>
  <c r="A9" i="19"/>
  <c r="G254" i="19"/>
  <c r="G253" i="19"/>
  <c r="G251" i="19"/>
  <c r="G238" i="19"/>
  <c r="G235" i="19"/>
  <c r="G234" i="19"/>
  <c r="G233" i="19"/>
  <c r="G225" i="19"/>
  <c r="G221" i="19"/>
  <c r="G218" i="19"/>
  <c r="G217" i="19"/>
  <c r="G213" i="19"/>
  <c r="G212" i="19"/>
  <c r="G211" i="19"/>
  <c r="G210" i="19"/>
  <c r="G207" i="19"/>
  <c r="G205" i="19"/>
  <c r="G199" i="19"/>
  <c r="G195" i="19"/>
  <c r="G194" i="19"/>
  <c r="G193" i="19"/>
  <c r="G192" i="19"/>
  <c r="G191" i="19"/>
  <c r="G188" i="19"/>
  <c r="G187" i="19"/>
  <c r="G186" i="19"/>
  <c r="G177" i="19"/>
  <c r="G176" i="19"/>
  <c r="G175" i="19"/>
  <c r="G174" i="19"/>
  <c r="G173" i="19"/>
  <c r="G172" i="19"/>
  <c r="G170" i="19"/>
  <c r="G169" i="19"/>
  <c r="G168" i="19"/>
  <c r="G167" i="19"/>
  <c r="G166" i="19"/>
  <c r="G149" i="19"/>
  <c r="G126" i="19"/>
  <c r="G111" i="19"/>
  <c r="G110" i="19"/>
  <c r="G99" i="19"/>
  <c r="G98" i="19"/>
  <c r="G97" i="19"/>
  <c r="G96" i="19"/>
  <c r="G94" i="19"/>
  <c r="G93" i="19"/>
  <c r="G92" i="19"/>
  <c r="G91" i="19"/>
  <c r="G82" i="19"/>
  <c r="G81" i="19"/>
  <c r="G80" i="19"/>
  <c r="G63" i="19"/>
  <c r="G62" i="19"/>
  <c r="G51" i="19"/>
  <c r="G25" i="19"/>
  <c r="G22" i="19"/>
  <c r="G21" i="19"/>
  <c r="G20" i="19"/>
  <c r="G19" i="19"/>
  <c r="G190" i="19" l="1"/>
  <c r="A13" i="16" l="1"/>
  <c r="A12" i="16"/>
  <c r="A11" i="16"/>
  <c r="A10" i="16"/>
  <c r="A9" i="16"/>
  <c r="A255" i="16"/>
  <c r="A242" i="16"/>
  <c r="A227" i="16"/>
  <c r="A214" i="16"/>
  <c r="A196" i="16"/>
  <c r="A178" i="16"/>
  <c r="A150" i="16"/>
  <c r="A132" i="16"/>
  <c r="A114" i="16"/>
  <c r="A101" i="16"/>
  <c r="A83" i="16"/>
  <c r="A65" i="16"/>
  <c r="A52" i="16"/>
  <c r="A39" i="16"/>
  <c r="A26" i="16"/>
  <c r="F254" i="16"/>
  <c r="F253" i="16"/>
  <c r="F252" i="16"/>
  <c r="F251" i="16"/>
  <c r="F250" i="16"/>
  <c r="F249" i="16"/>
  <c r="F248" i="16"/>
  <c r="F247" i="16"/>
  <c r="F246" i="16"/>
  <c r="F245" i="16"/>
  <c r="F241" i="16"/>
  <c r="F240" i="16"/>
  <c r="F239" i="16"/>
  <c r="F238" i="16"/>
  <c r="F237" i="16"/>
  <c r="F235" i="16"/>
  <c r="F234" i="16"/>
  <c r="F233" i="16"/>
  <c r="F232" i="16"/>
  <c r="F231" i="16"/>
  <c r="F226" i="16"/>
  <c r="F225" i="16"/>
  <c r="F224" i="16"/>
  <c r="F223" i="16"/>
  <c r="F222" i="16"/>
  <c r="F221" i="16"/>
  <c r="F220" i="16"/>
  <c r="F219" i="16"/>
  <c r="F218" i="16"/>
  <c r="F217" i="16"/>
  <c r="F213" i="16"/>
  <c r="F212" i="16"/>
  <c r="F211" i="16"/>
  <c r="F210" i="16"/>
  <c r="F209" i="16"/>
  <c r="F208" i="16"/>
  <c r="F207" i="16"/>
  <c r="F206" i="16"/>
  <c r="F205" i="16"/>
  <c r="F204" i="16"/>
  <c r="F203" i="16"/>
  <c r="F202" i="16"/>
  <c r="F201" i="16"/>
  <c r="F200" i="16"/>
  <c r="F199" i="16"/>
  <c r="F195" i="16"/>
  <c r="F194" i="16"/>
  <c r="F193" i="16"/>
  <c r="F192" i="16"/>
  <c r="F191" i="16"/>
  <c r="F190" i="16"/>
  <c r="F189" i="16"/>
  <c r="F188" i="16"/>
  <c r="F187" i="16"/>
  <c r="F186" i="16"/>
  <c r="F185" i="16"/>
  <c r="F184" i="16"/>
  <c r="F183" i="16"/>
  <c r="F182" i="16"/>
  <c r="F181" i="16"/>
  <c r="F177" i="16"/>
  <c r="F176" i="16"/>
  <c r="F175" i="16"/>
  <c r="F174" i="16"/>
  <c r="F173" i="16"/>
  <c r="F172" i="16"/>
  <c r="F171" i="16"/>
  <c r="F170" i="16"/>
  <c r="F169" i="16"/>
  <c r="F168" i="16"/>
  <c r="F167" i="16"/>
  <c r="F166" i="16"/>
  <c r="F165" i="16"/>
  <c r="F164" i="16"/>
  <c r="F163" i="16"/>
  <c r="F162" i="16"/>
  <c r="F161" i="16"/>
  <c r="F160" i="16"/>
  <c r="F159" i="16"/>
  <c r="F158" i="16"/>
  <c r="F157" i="16"/>
  <c r="F156" i="16"/>
  <c r="F155" i="16"/>
  <c r="F154" i="16"/>
  <c r="F153" i="16"/>
  <c r="F149" i="16"/>
  <c r="F148" i="16"/>
  <c r="F147" i="16"/>
  <c r="F146" i="16"/>
  <c r="F145" i="16"/>
  <c r="F144" i="16"/>
  <c r="F143" i="16"/>
  <c r="F142" i="16"/>
  <c r="F141" i="16"/>
  <c r="F140" i="16"/>
  <c r="F139" i="16"/>
  <c r="F138" i="16"/>
  <c r="F137" i="16"/>
  <c r="F136" i="16"/>
  <c r="F135" i="16"/>
  <c r="F131" i="16"/>
  <c r="F130" i="16"/>
  <c r="F129" i="16"/>
  <c r="F128" i="16"/>
  <c r="F127" i="16"/>
  <c r="F126" i="16"/>
  <c r="F125" i="16"/>
  <c r="F124" i="16"/>
  <c r="F123" i="16"/>
  <c r="F122" i="16"/>
  <c r="F121" i="16"/>
  <c r="F120" i="16"/>
  <c r="F119" i="16"/>
  <c r="F118" i="16"/>
  <c r="F117" i="16"/>
  <c r="F113" i="16"/>
  <c r="F112" i="16"/>
  <c r="F111" i="16"/>
  <c r="F110" i="16"/>
  <c r="F109" i="16"/>
  <c r="F108" i="16"/>
  <c r="F107" i="16"/>
  <c r="F106" i="16"/>
  <c r="F105" i="16"/>
  <c r="F104" i="16"/>
  <c r="F100" i="16"/>
  <c r="F99" i="16"/>
  <c r="F98" i="16"/>
  <c r="F97" i="16"/>
  <c r="F96" i="16"/>
  <c r="F95" i="16"/>
  <c r="F94" i="16"/>
  <c r="F93" i="16"/>
  <c r="F92" i="16"/>
  <c r="F91" i="16"/>
  <c r="F90" i="16"/>
  <c r="F89" i="16"/>
  <c r="F88" i="16"/>
  <c r="F87" i="16"/>
  <c r="F86" i="16"/>
  <c r="F82" i="16"/>
  <c r="F81" i="16"/>
  <c r="F80" i="16"/>
  <c r="F79" i="16"/>
  <c r="F78" i="16"/>
  <c r="F77" i="16"/>
  <c r="F76" i="16"/>
  <c r="F75" i="16"/>
  <c r="F74" i="16"/>
  <c r="F73" i="16"/>
  <c r="F72" i="16"/>
  <c r="F71" i="16"/>
  <c r="F70" i="16"/>
  <c r="F69" i="16"/>
  <c r="F68" i="16"/>
  <c r="F64" i="16"/>
  <c r="F63" i="16"/>
  <c r="F62" i="16"/>
  <c r="F61" i="16"/>
  <c r="F60" i="16"/>
  <c r="F59" i="16"/>
  <c r="F58" i="16"/>
  <c r="F57" i="16"/>
  <c r="F56" i="16"/>
  <c r="F55" i="16"/>
  <c r="F51" i="16"/>
  <c r="F50" i="16"/>
  <c r="F49" i="16"/>
  <c r="F48" i="16"/>
  <c r="F47" i="16"/>
  <c r="F46" i="16"/>
  <c r="F45" i="16"/>
  <c r="F44" i="16"/>
  <c r="F43" i="16"/>
  <c r="F42" i="16"/>
  <c r="F38" i="16"/>
  <c r="F37" i="16"/>
  <c r="F36" i="16"/>
  <c r="F35" i="16"/>
  <c r="F34" i="16"/>
  <c r="F33" i="16"/>
  <c r="F32" i="16"/>
  <c r="F31" i="16"/>
  <c r="F30" i="16"/>
  <c r="F29" i="16"/>
  <c r="F25" i="16"/>
  <c r="F24" i="16"/>
  <c r="F23" i="16"/>
  <c r="F22" i="16"/>
  <c r="F21" i="16"/>
  <c r="F20" i="16"/>
  <c r="F19" i="16"/>
  <c r="F18" i="16"/>
  <c r="F17" i="16"/>
  <c r="F16" i="16"/>
  <c r="D244" i="16"/>
  <c r="D236" i="16"/>
  <c r="D230" i="16"/>
  <c r="D229" i="16"/>
  <c r="D216" i="16"/>
  <c r="D198" i="16"/>
  <c r="D180" i="16"/>
  <c r="D152" i="16"/>
  <c r="D134" i="16"/>
  <c r="D116" i="16"/>
  <c r="D103" i="16"/>
  <c r="D85" i="16"/>
  <c r="D67" i="16"/>
  <c r="D54" i="16"/>
  <c r="D41" i="16"/>
  <c r="D28" i="16"/>
  <c r="D15" i="16"/>
  <c r="C244" i="16"/>
  <c r="C236" i="16"/>
  <c r="C230" i="16"/>
  <c r="C229" i="16"/>
  <c r="C216" i="16"/>
  <c r="C198" i="16"/>
  <c r="C180" i="16"/>
  <c r="C152" i="16"/>
  <c r="C134" i="16"/>
  <c r="C116" i="16"/>
  <c r="C103" i="16"/>
  <c r="C85" i="16"/>
  <c r="C67" i="16"/>
  <c r="C54" i="16"/>
  <c r="C41" i="16"/>
  <c r="C28" i="16"/>
  <c r="C254" i="16"/>
  <c r="C253" i="16"/>
  <c r="C252" i="16"/>
  <c r="C251" i="16"/>
  <c r="C250" i="16"/>
  <c r="C249" i="16"/>
  <c r="C248" i="16"/>
  <c r="C247" i="16"/>
  <c r="C246" i="16"/>
  <c r="C245" i="16"/>
  <c r="C241" i="16"/>
  <c r="C240" i="16"/>
  <c r="C239" i="16"/>
  <c r="C238" i="16"/>
  <c r="C237" i="16"/>
  <c r="C235" i="16"/>
  <c r="C234" i="16"/>
  <c r="C233" i="16"/>
  <c r="C232" i="16"/>
  <c r="C231" i="16"/>
  <c r="C226" i="16"/>
  <c r="C225" i="16"/>
  <c r="C224" i="16"/>
  <c r="C223" i="16"/>
  <c r="C222" i="16"/>
  <c r="C221" i="16"/>
  <c r="C220" i="16"/>
  <c r="C219" i="16"/>
  <c r="C218" i="16"/>
  <c r="C217" i="16"/>
  <c r="C213" i="16"/>
  <c r="C212" i="16"/>
  <c r="C211" i="16"/>
  <c r="C210" i="16"/>
  <c r="C209" i="16"/>
  <c r="C208" i="16"/>
  <c r="C207" i="16"/>
  <c r="C206" i="16"/>
  <c r="C205" i="16"/>
  <c r="C204" i="16"/>
  <c r="C203" i="16"/>
  <c r="C202" i="16"/>
  <c r="C201" i="16"/>
  <c r="C200" i="16"/>
  <c r="C199" i="16"/>
  <c r="C195" i="16"/>
  <c r="C194" i="16"/>
  <c r="C193" i="16"/>
  <c r="C192" i="16"/>
  <c r="C191" i="16"/>
  <c r="C190" i="16"/>
  <c r="C189" i="16"/>
  <c r="C188" i="16"/>
  <c r="C187" i="16"/>
  <c r="C186" i="16"/>
  <c r="C185" i="16"/>
  <c r="C184" i="16"/>
  <c r="C183" i="16"/>
  <c r="C182" i="16"/>
  <c r="C181" i="16"/>
  <c r="C177" i="16"/>
  <c r="C176" i="16"/>
  <c r="C175" i="16"/>
  <c r="C174" i="16"/>
  <c r="C173" i="16"/>
  <c r="C172" i="16"/>
  <c r="C171" i="16"/>
  <c r="C170" i="16"/>
  <c r="C169" i="16"/>
  <c r="C168" i="16"/>
  <c r="C167" i="16"/>
  <c r="C166" i="16"/>
  <c r="C165" i="16"/>
  <c r="C164" i="16"/>
  <c r="C163" i="16"/>
  <c r="C162" i="16"/>
  <c r="C161" i="16"/>
  <c r="C160" i="16"/>
  <c r="C159" i="16"/>
  <c r="C158" i="16"/>
  <c r="C157" i="16"/>
  <c r="C156" i="16"/>
  <c r="C155" i="16"/>
  <c r="C154" i="16"/>
  <c r="C153" i="16"/>
  <c r="C149" i="16"/>
  <c r="C148" i="16"/>
  <c r="C147" i="16"/>
  <c r="C146" i="16"/>
  <c r="C145" i="16"/>
  <c r="C144" i="16"/>
  <c r="C143" i="16"/>
  <c r="C142" i="16"/>
  <c r="C141" i="16"/>
  <c r="C140" i="16"/>
  <c r="C139" i="16"/>
  <c r="C138" i="16"/>
  <c r="C137" i="16"/>
  <c r="C136" i="16"/>
  <c r="C135" i="16"/>
  <c r="C131" i="16"/>
  <c r="C130" i="16"/>
  <c r="C129" i="16"/>
  <c r="C128" i="16"/>
  <c r="C127" i="16"/>
  <c r="C126" i="16"/>
  <c r="C125" i="16"/>
  <c r="C124" i="16"/>
  <c r="C123" i="16"/>
  <c r="C122" i="16"/>
  <c r="C121" i="16"/>
  <c r="C120" i="16"/>
  <c r="C119" i="16"/>
  <c r="C118" i="16"/>
  <c r="C117" i="16"/>
  <c r="C113" i="16"/>
  <c r="C112" i="16"/>
  <c r="C111" i="16"/>
  <c r="C110" i="16"/>
  <c r="C109" i="16"/>
  <c r="C108" i="16"/>
  <c r="C107" i="16"/>
  <c r="C106" i="16"/>
  <c r="C105" i="16"/>
  <c r="C104" i="16"/>
  <c r="C100" i="16"/>
  <c r="C99" i="16"/>
  <c r="C98" i="16"/>
  <c r="C97" i="16"/>
  <c r="C96" i="16"/>
  <c r="C95" i="16"/>
  <c r="C94" i="16"/>
  <c r="C93" i="16"/>
  <c r="C92" i="16"/>
  <c r="C91" i="16"/>
  <c r="C90" i="16"/>
  <c r="C89" i="16"/>
  <c r="C88" i="16"/>
  <c r="C87" i="16"/>
  <c r="C86" i="16"/>
  <c r="C82" i="16"/>
  <c r="C81" i="16"/>
  <c r="C80" i="16"/>
  <c r="C79" i="16"/>
  <c r="C78" i="16"/>
  <c r="C77" i="16"/>
  <c r="C76" i="16"/>
  <c r="C75" i="16"/>
  <c r="C74" i="16"/>
  <c r="C73" i="16"/>
  <c r="C72" i="16"/>
  <c r="C71" i="16"/>
  <c r="C70" i="16"/>
  <c r="C69" i="16"/>
  <c r="C68" i="16"/>
  <c r="C64" i="16"/>
  <c r="C63" i="16"/>
  <c r="C62" i="16"/>
  <c r="C61" i="16"/>
  <c r="C60" i="16"/>
  <c r="C59" i="16"/>
  <c r="C58" i="16"/>
  <c r="C57" i="16"/>
  <c r="C56" i="16"/>
  <c r="C55" i="16"/>
  <c r="C51" i="16"/>
  <c r="C50" i="16"/>
  <c r="C49" i="16"/>
  <c r="C48" i="16"/>
  <c r="C47" i="16"/>
  <c r="C46" i="16"/>
  <c r="C45" i="16"/>
  <c r="C44" i="16"/>
  <c r="C43" i="16"/>
  <c r="C42" i="16"/>
  <c r="C38" i="16"/>
  <c r="C37" i="16"/>
  <c r="C36" i="16"/>
  <c r="C35" i="16"/>
  <c r="C34" i="16"/>
  <c r="C33" i="16"/>
  <c r="C32" i="16"/>
  <c r="C31" i="16"/>
  <c r="C30" i="16"/>
  <c r="C29" i="16"/>
  <c r="C17" i="16"/>
  <c r="C18" i="16"/>
  <c r="C19" i="16"/>
  <c r="C20" i="16"/>
  <c r="C21" i="16"/>
  <c r="C22" i="16"/>
  <c r="C23" i="16"/>
  <c r="C24" i="16"/>
  <c r="C25" i="16"/>
  <c r="C16" i="16"/>
  <c r="C15" i="16"/>
  <c r="B254" i="16"/>
  <c r="B253" i="16"/>
  <c r="B252" i="16"/>
  <c r="B251" i="16"/>
  <c r="B250" i="16"/>
  <c r="B249" i="16"/>
  <c r="B248" i="16"/>
  <c r="B247" i="16"/>
  <c r="B246" i="16"/>
  <c r="B245" i="16"/>
  <c r="A254" i="16"/>
  <c r="A253" i="16"/>
  <c r="A252" i="16"/>
  <c r="A251" i="16"/>
  <c r="A250" i="16"/>
  <c r="A249" i="16"/>
  <c r="A248" i="16"/>
  <c r="A247" i="16"/>
  <c r="A246" i="16"/>
  <c r="A245" i="16"/>
  <c r="A241" i="16"/>
  <c r="A240" i="16"/>
  <c r="A239" i="16"/>
  <c r="A238" i="16"/>
  <c r="A237" i="16"/>
  <c r="A235" i="16"/>
  <c r="A234" i="16"/>
  <c r="A233" i="16"/>
  <c r="A232" i="16"/>
  <c r="A231" i="16"/>
  <c r="A226" i="16"/>
  <c r="A225" i="16"/>
  <c r="A224" i="16"/>
  <c r="A223" i="16"/>
  <c r="A222" i="16"/>
  <c r="A221" i="16"/>
  <c r="A220" i="16"/>
  <c r="A219" i="16"/>
  <c r="A218" i="16"/>
  <c r="A217" i="16"/>
  <c r="A213" i="16"/>
  <c r="A212" i="16"/>
  <c r="A211" i="16"/>
  <c r="A210" i="16"/>
  <c r="A209" i="16"/>
  <c r="A208" i="16"/>
  <c r="A207" i="16"/>
  <c r="A206" i="16"/>
  <c r="A205" i="16"/>
  <c r="A204" i="16"/>
  <c r="A203" i="16"/>
  <c r="A202" i="16"/>
  <c r="A201" i="16"/>
  <c r="A200" i="16"/>
  <c r="A199" i="16"/>
  <c r="A195" i="16"/>
  <c r="A194" i="16"/>
  <c r="A193" i="16"/>
  <c r="A192" i="16"/>
  <c r="A191" i="16"/>
  <c r="A190" i="16"/>
  <c r="A189" i="16"/>
  <c r="A188" i="16"/>
  <c r="A187" i="16"/>
  <c r="A186" i="16"/>
  <c r="A185" i="16"/>
  <c r="A184" i="16"/>
  <c r="A183" i="16"/>
  <c r="A182" i="16"/>
  <c r="A181" i="16"/>
  <c r="A177" i="16"/>
  <c r="A176" i="16"/>
  <c r="A175" i="16"/>
  <c r="A174" i="16"/>
  <c r="A173" i="16"/>
  <c r="A172" i="16"/>
  <c r="A171" i="16"/>
  <c r="A170" i="16"/>
  <c r="A169" i="16"/>
  <c r="A168" i="16"/>
  <c r="A167" i="16"/>
  <c r="A166" i="16"/>
  <c r="A165" i="16"/>
  <c r="A164" i="16"/>
  <c r="A163" i="16"/>
  <c r="A162" i="16"/>
  <c r="A161" i="16"/>
  <c r="A160" i="16"/>
  <c r="A159" i="16"/>
  <c r="A158" i="16"/>
  <c r="A157" i="16"/>
  <c r="A156" i="16"/>
  <c r="A155" i="16"/>
  <c r="A154" i="16"/>
  <c r="A153" i="16"/>
  <c r="A149" i="16"/>
  <c r="A148" i="16"/>
  <c r="A147" i="16"/>
  <c r="A146" i="16"/>
  <c r="A145" i="16"/>
  <c r="A144" i="16"/>
  <c r="A143" i="16"/>
  <c r="A142" i="16"/>
  <c r="A141" i="16"/>
  <c r="A140" i="16"/>
  <c r="A139" i="16"/>
  <c r="A138" i="16"/>
  <c r="A137" i="16"/>
  <c r="A136" i="16"/>
  <c r="A135" i="16"/>
  <c r="A131" i="16"/>
  <c r="A130" i="16"/>
  <c r="A129" i="16"/>
  <c r="A128" i="16"/>
  <c r="A127" i="16"/>
  <c r="A126" i="16"/>
  <c r="A125" i="16"/>
  <c r="A124" i="16"/>
  <c r="A123" i="16"/>
  <c r="A122" i="16"/>
  <c r="A121" i="16"/>
  <c r="A120" i="16"/>
  <c r="A119" i="16"/>
  <c r="A118" i="16"/>
  <c r="A117" i="16"/>
  <c r="A113" i="16"/>
  <c r="A112" i="16"/>
  <c r="A111" i="16"/>
  <c r="A110" i="16"/>
  <c r="A109" i="16"/>
  <c r="A108" i="16"/>
  <c r="A107" i="16"/>
  <c r="A106" i="16"/>
  <c r="A105" i="16"/>
  <c r="A104" i="16"/>
  <c r="A100" i="16"/>
  <c r="A99" i="16"/>
  <c r="A98" i="16"/>
  <c r="A97" i="16"/>
  <c r="A96" i="16"/>
  <c r="A95" i="16"/>
  <c r="A94" i="16"/>
  <c r="A93" i="16"/>
  <c r="A92" i="16"/>
  <c r="A91" i="16"/>
  <c r="A90" i="16"/>
  <c r="A89" i="16"/>
  <c r="A88" i="16"/>
  <c r="A87" i="16"/>
  <c r="A86" i="16"/>
  <c r="A82" i="16"/>
  <c r="A81" i="16"/>
  <c r="A80" i="16"/>
  <c r="A79" i="16"/>
  <c r="A78" i="16"/>
  <c r="A77" i="16"/>
  <c r="A76" i="16"/>
  <c r="A75" i="16"/>
  <c r="A74" i="16"/>
  <c r="A73" i="16"/>
  <c r="A72" i="16"/>
  <c r="A71" i="16"/>
  <c r="A70" i="16"/>
  <c r="A69" i="16"/>
  <c r="A68" i="16"/>
  <c r="A64" i="16"/>
  <c r="A63" i="16"/>
  <c r="A62" i="16"/>
  <c r="A61" i="16"/>
  <c r="A60" i="16"/>
  <c r="A59" i="16"/>
  <c r="A58" i="16"/>
  <c r="A57" i="16"/>
  <c r="A56" i="16"/>
  <c r="A55" i="16"/>
  <c r="A51" i="16"/>
  <c r="A50" i="16"/>
  <c r="A49" i="16"/>
  <c r="A48" i="16"/>
  <c r="A47" i="16"/>
  <c r="A46" i="16"/>
  <c r="A45" i="16"/>
  <c r="A44" i="16"/>
  <c r="A43" i="16"/>
  <c r="A42" i="16"/>
  <c r="A38" i="16"/>
  <c r="A37" i="16"/>
  <c r="A36" i="16"/>
  <c r="A35" i="16"/>
  <c r="A34" i="16"/>
  <c r="A33" i="16"/>
  <c r="A32" i="16"/>
  <c r="A31" i="16"/>
  <c r="A30" i="16"/>
  <c r="A29" i="16"/>
  <c r="A25" i="16"/>
  <c r="A24" i="16"/>
  <c r="A23" i="16"/>
  <c r="A22" i="16"/>
  <c r="A21" i="16"/>
  <c r="A20" i="16"/>
  <c r="A19" i="16"/>
  <c r="A18" i="16"/>
  <c r="A17" i="16"/>
  <c r="A16" i="16"/>
  <c r="B241" i="16"/>
  <c r="B240" i="16"/>
  <c r="B239" i="16"/>
  <c r="B238" i="16"/>
  <c r="B237" i="16"/>
  <c r="B235" i="16"/>
  <c r="B234" i="16"/>
  <c r="B233" i="16"/>
  <c r="B232" i="16"/>
  <c r="B231" i="16"/>
  <c r="B226" i="16"/>
  <c r="B225" i="16"/>
  <c r="B224" i="16"/>
  <c r="B223" i="16"/>
  <c r="B222" i="16"/>
  <c r="B221" i="16"/>
  <c r="B220" i="16"/>
  <c r="B219" i="16"/>
  <c r="B218" i="16"/>
  <c r="B217" i="16"/>
  <c r="B213" i="16"/>
  <c r="B212" i="16"/>
  <c r="B211" i="16"/>
  <c r="B210" i="16"/>
  <c r="B209" i="16"/>
  <c r="B208" i="16"/>
  <c r="B207" i="16"/>
  <c r="B206" i="16"/>
  <c r="B205" i="16"/>
  <c r="B204" i="16"/>
  <c r="B203" i="16"/>
  <c r="B202" i="16"/>
  <c r="B201" i="16"/>
  <c r="B200" i="16"/>
  <c r="B199" i="16"/>
  <c r="B195" i="16"/>
  <c r="B194" i="16"/>
  <c r="B193" i="16"/>
  <c r="B192" i="16"/>
  <c r="B191" i="16"/>
  <c r="B190" i="16"/>
  <c r="B189" i="16"/>
  <c r="B188" i="16"/>
  <c r="B187" i="16"/>
  <c r="B186" i="16"/>
  <c r="B185" i="16"/>
  <c r="B184" i="16"/>
  <c r="B183" i="16"/>
  <c r="B182" i="16"/>
  <c r="B181" i="16"/>
  <c r="B177" i="16"/>
  <c r="B176" i="16"/>
  <c r="B175" i="16"/>
  <c r="B174" i="16"/>
  <c r="B173" i="16"/>
  <c r="B172" i="16"/>
  <c r="B171" i="16"/>
  <c r="B170" i="16"/>
  <c r="B169" i="16"/>
  <c r="B168" i="16"/>
  <c r="B167" i="16"/>
  <c r="B166" i="16"/>
  <c r="B165" i="16"/>
  <c r="B164" i="16"/>
  <c r="B163" i="16"/>
  <c r="B162" i="16"/>
  <c r="B161" i="16"/>
  <c r="B160" i="16"/>
  <c r="B159" i="16"/>
  <c r="B158" i="16"/>
  <c r="B157" i="16"/>
  <c r="B156" i="16"/>
  <c r="B155" i="16"/>
  <c r="B154" i="16"/>
  <c r="B153" i="16"/>
  <c r="B149" i="16"/>
  <c r="B148" i="16"/>
  <c r="B147" i="16"/>
  <c r="B146" i="16"/>
  <c r="B145" i="16"/>
  <c r="B144" i="16"/>
  <c r="B143" i="16"/>
  <c r="B142" i="16"/>
  <c r="B141" i="16"/>
  <c r="B140" i="16"/>
  <c r="B139" i="16"/>
  <c r="B138" i="16"/>
  <c r="B137" i="16"/>
  <c r="B136" i="16"/>
  <c r="B135" i="16"/>
  <c r="B131" i="16"/>
  <c r="B130" i="16"/>
  <c r="B129" i="16"/>
  <c r="B128" i="16"/>
  <c r="B127" i="16"/>
  <c r="B126" i="16"/>
  <c r="B125" i="16"/>
  <c r="B124" i="16"/>
  <c r="B123" i="16"/>
  <c r="B122" i="16"/>
  <c r="B121" i="16"/>
  <c r="B120" i="16"/>
  <c r="B119" i="16"/>
  <c r="B118" i="16"/>
  <c r="B117" i="16"/>
  <c r="B113" i="16"/>
  <c r="B112" i="16"/>
  <c r="B111" i="16"/>
  <c r="B110" i="16"/>
  <c r="B109" i="16"/>
  <c r="B108" i="16"/>
  <c r="B107" i="16"/>
  <c r="B106" i="16"/>
  <c r="B105" i="16"/>
  <c r="B104" i="16"/>
  <c r="B100" i="16"/>
  <c r="B99" i="16"/>
  <c r="B98" i="16"/>
  <c r="B97" i="16"/>
  <c r="B96" i="16"/>
  <c r="B95" i="16"/>
  <c r="B94" i="16"/>
  <c r="B93" i="16"/>
  <c r="B92" i="16"/>
  <c r="B91" i="16"/>
  <c r="B90" i="16"/>
  <c r="B89" i="16"/>
  <c r="B88" i="16"/>
  <c r="B87" i="16"/>
  <c r="B86" i="16"/>
  <c r="B82" i="16"/>
  <c r="B81" i="16"/>
  <c r="B80" i="16"/>
  <c r="B79" i="16"/>
  <c r="B78" i="16"/>
  <c r="B77" i="16"/>
  <c r="B76" i="16"/>
  <c r="B75" i="16"/>
  <c r="B74" i="16"/>
  <c r="B73" i="16"/>
  <c r="B72" i="16"/>
  <c r="B71" i="16"/>
  <c r="B70" i="16"/>
  <c r="B69" i="16"/>
  <c r="B68" i="16"/>
  <c r="B64" i="16"/>
  <c r="B63" i="16"/>
  <c r="B62" i="16"/>
  <c r="B61" i="16"/>
  <c r="B60" i="16"/>
  <c r="B59" i="16"/>
  <c r="B58" i="16"/>
  <c r="B57" i="16"/>
  <c r="B56" i="16"/>
  <c r="B55" i="16"/>
  <c r="B51" i="16"/>
  <c r="B50" i="16"/>
  <c r="B49" i="16"/>
  <c r="B48" i="16"/>
  <c r="B47" i="16"/>
  <c r="B46" i="16"/>
  <c r="B45" i="16"/>
  <c r="B44" i="16"/>
  <c r="B43" i="16"/>
  <c r="B42" i="16"/>
  <c r="B38" i="16"/>
  <c r="B37" i="16"/>
  <c r="B36" i="16"/>
  <c r="B35" i="16"/>
  <c r="B34" i="16"/>
  <c r="B33" i="16"/>
  <c r="B32" i="16"/>
  <c r="B31" i="16"/>
  <c r="B30" i="16"/>
  <c r="B17" i="16"/>
  <c r="B29" i="16"/>
  <c r="B18" i="16"/>
  <c r="B19" i="16"/>
  <c r="B20" i="16"/>
  <c r="B21" i="16"/>
  <c r="B22" i="16"/>
  <c r="B23" i="16"/>
  <c r="B24" i="16"/>
  <c r="B25" i="16"/>
  <c r="B16" i="16"/>
  <c r="E41" i="4"/>
  <c r="A41" i="4"/>
  <c r="A13" i="4"/>
  <c r="A12" i="4"/>
  <c r="D203" i="16" l="1"/>
  <c r="E203" i="16"/>
  <c r="D211" i="16"/>
  <c r="E211" i="16"/>
  <c r="D222" i="16"/>
  <c r="E222" i="16"/>
  <c r="E209" i="16"/>
  <c r="D209" i="16"/>
  <c r="D204" i="16"/>
  <c r="E204" i="16"/>
  <c r="D212" i="16"/>
  <c r="E212" i="16"/>
  <c r="D223" i="16"/>
  <c r="E223" i="16"/>
  <c r="D213" i="16"/>
  <c r="E213" i="16"/>
  <c r="E217" i="16"/>
  <c r="D217" i="16"/>
  <c r="E199" i="16"/>
  <c r="D199" i="16"/>
  <c r="E207" i="16"/>
  <c r="D207" i="16"/>
  <c r="E218" i="16"/>
  <c r="D218" i="16"/>
  <c r="E226" i="16"/>
  <c r="D226" i="16"/>
  <c r="D205" i="16"/>
  <c r="E205" i="16"/>
  <c r="D224" i="16"/>
  <c r="E224" i="16"/>
  <c r="E206" i="16"/>
  <c r="D206" i="16"/>
  <c r="E225" i="16"/>
  <c r="D225" i="16"/>
  <c r="E200" i="16"/>
  <c r="D200" i="16"/>
  <c r="E208" i="16"/>
  <c r="D208" i="16"/>
  <c r="E219" i="16"/>
  <c r="D219" i="16"/>
  <c r="E201" i="16"/>
  <c r="D201" i="16"/>
  <c r="E220" i="16"/>
  <c r="D220" i="16"/>
  <c r="D202" i="16"/>
  <c r="E202" i="16"/>
  <c r="D210" i="16"/>
  <c r="E210" i="16"/>
  <c r="D221" i="16"/>
  <c r="E221" i="16"/>
  <c r="D253" i="16"/>
  <c r="E253" i="16"/>
  <c r="E246" i="16"/>
  <c r="D246" i="16"/>
  <c r="E254" i="16"/>
  <c r="D254" i="16"/>
  <c r="E247" i="16"/>
  <c r="D247" i="16"/>
  <c r="E248" i="16"/>
  <c r="D248" i="16"/>
  <c r="D249" i="16"/>
  <c r="E249" i="16"/>
  <c r="D252" i="16"/>
  <c r="E252" i="16"/>
  <c r="D250" i="16"/>
  <c r="E250" i="16"/>
  <c r="D251" i="16"/>
  <c r="E251" i="16"/>
  <c r="E241" i="16"/>
  <c r="D241" i="16"/>
  <c r="E240" i="16"/>
  <c r="D240" i="16"/>
  <c r="D238" i="16"/>
  <c r="E238" i="16"/>
  <c r="E239" i="16"/>
  <c r="D239" i="16"/>
  <c r="D235" i="16"/>
  <c r="E235" i="16"/>
  <c r="E234" i="16"/>
  <c r="D234" i="16"/>
  <c r="E233" i="16"/>
  <c r="D233" i="16"/>
  <c r="D237" i="16"/>
  <c r="E237" i="16"/>
  <c r="D245" i="16"/>
  <c r="E245" i="16"/>
  <c r="D232" i="16"/>
  <c r="E232" i="16"/>
  <c r="E231" i="16"/>
  <c r="D231" i="16"/>
  <c r="E192" i="16"/>
  <c r="D192" i="16"/>
  <c r="E186" i="16"/>
  <c r="D186" i="16"/>
  <c r="E194" i="16"/>
  <c r="D194" i="16"/>
  <c r="D187" i="16"/>
  <c r="E187" i="16"/>
  <c r="D195" i="16"/>
  <c r="E195" i="16"/>
  <c r="E185" i="16"/>
  <c r="D185" i="16"/>
  <c r="D188" i="16"/>
  <c r="E188" i="16"/>
  <c r="E191" i="16"/>
  <c r="D191" i="16"/>
  <c r="E193" i="16"/>
  <c r="D193" i="16"/>
  <c r="D189" i="16"/>
  <c r="E189" i="16"/>
  <c r="D190" i="16"/>
  <c r="E190" i="16"/>
  <c r="E176" i="16"/>
  <c r="D176" i="16"/>
  <c r="D175" i="16"/>
  <c r="E175" i="16"/>
  <c r="E169" i="16"/>
  <c r="D169" i="16"/>
  <c r="E177" i="16"/>
  <c r="D177" i="16"/>
  <c r="E170" i="16"/>
  <c r="D170" i="16"/>
  <c r="D167" i="16"/>
  <c r="E167" i="16"/>
  <c r="E168" i="16"/>
  <c r="D168" i="16"/>
  <c r="E171" i="16"/>
  <c r="D171" i="16"/>
  <c r="D164" i="16"/>
  <c r="E164" i="16"/>
  <c r="E165" i="16"/>
  <c r="D165" i="16"/>
  <c r="E173" i="16"/>
  <c r="D173" i="16"/>
  <c r="D172" i="16"/>
  <c r="E172" i="16"/>
  <c r="E166" i="16"/>
  <c r="D166" i="16"/>
  <c r="E174" i="16"/>
  <c r="D174" i="16"/>
  <c r="E163" i="16"/>
  <c r="D163" i="16"/>
  <c r="E162" i="16"/>
  <c r="D162" i="16"/>
  <c r="E161" i="16"/>
  <c r="D161" i="16"/>
  <c r="E182" i="16"/>
  <c r="D182" i="16"/>
  <c r="D184" i="16"/>
  <c r="E184" i="16"/>
  <c r="D183" i="16"/>
  <c r="E183" i="16"/>
  <c r="D181" i="16"/>
  <c r="E181" i="16"/>
  <c r="D160" i="16"/>
  <c r="E160" i="16"/>
  <c r="E159" i="16"/>
  <c r="D159" i="16"/>
  <c r="E158" i="16"/>
  <c r="D158" i="16"/>
  <c r="E157" i="16"/>
  <c r="D157" i="16"/>
  <c r="D156" i="16"/>
  <c r="E156" i="16"/>
  <c r="D155" i="16"/>
  <c r="E155" i="16"/>
  <c r="D154" i="16"/>
  <c r="E154" i="16"/>
  <c r="E153" i="16"/>
  <c r="D153" i="16"/>
  <c r="E148" i="16"/>
  <c r="D148" i="16"/>
  <c r="D149" i="16"/>
  <c r="E149" i="16"/>
  <c r="E146" i="16"/>
  <c r="D146" i="16"/>
  <c r="E147" i="16"/>
  <c r="D147" i="16"/>
  <c r="D145" i="16"/>
  <c r="E145" i="16"/>
  <c r="D144" i="16"/>
  <c r="E144" i="16"/>
  <c r="D143" i="16"/>
  <c r="E143" i="16"/>
  <c r="E141" i="16"/>
  <c r="D141" i="16"/>
  <c r="D142" i="16"/>
  <c r="E142" i="16"/>
  <c r="E140" i="16"/>
  <c r="D140" i="16"/>
  <c r="E139" i="16"/>
  <c r="D139" i="16"/>
  <c r="E138" i="16"/>
  <c r="D138" i="16"/>
  <c r="D137" i="16"/>
  <c r="E137" i="16"/>
  <c r="D136" i="16"/>
  <c r="E136" i="16"/>
  <c r="D135" i="16"/>
  <c r="E135" i="16"/>
  <c r="E128" i="16"/>
  <c r="D128" i="16"/>
  <c r="E129" i="16"/>
  <c r="D129" i="16"/>
  <c r="E130" i="16"/>
  <c r="D130" i="16"/>
  <c r="E125" i="16"/>
  <c r="D125" i="16"/>
  <c r="E126" i="16"/>
  <c r="D126" i="16"/>
  <c r="E127" i="16"/>
  <c r="D127" i="16"/>
  <c r="E123" i="16"/>
  <c r="D123" i="16"/>
  <c r="E131" i="16"/>
  <c r="D131" i="16"/>
  <c r="E124" i="16"/>
  <c r="D124" i="16"/>
  <c r="D122" i="16"/>
  <c r="E122" i="16"/>
  <c r="E121" i="16"/>
  <c r="D121" i="16"/>
  <c r="E119" i="16"/>
  <c r="D119" i="16"/>
  <c r="E120" i="16"/>
  <c r="D120" i="16"/>
  <c r="D118" i="16"/>
  <c r="E118" i="16"/>
  <c r="D117" i="16"/>
  <c r="E117" i="16"/>
  <c r="E110" i="16"/>
  <c r="D110" i="16"/>
  <c r="D111" i="16"/>
  <c r="E111" i="16"/>
  <c r="D112" i="16"/>
  <c r="E112" i="16"/>
  <c r="D113" i="16"/>
  <c r="E113" i="16"/>
  <c r="E109" i="16"/>
  <c r="D109" i="16"/>
  <c r="E108" i="16"/>
  <c r="D108" i="16"/>
  <c r="D105" i="16"/>
  <c r="E105" i="16"/>
  <c r="D107" i="16"/>
  <c r="E107" i="16"/>
  <c r="D106" i="16"/>
  <c r="E106" i="16"/>
  <c r="E90" i="16"/>
  <c r="D90" i="16"/>
  <c r="E98" i="16"/>
  <c r="D98" i="16"/>
  <c r="D91" i="16"/>
  <c r="E91" i="16"/>
  <c r="D99" i="16"/>
  <c r="E99" i="16"/>
  <c r="D92" i="16"/>
  <c r="E92" i="16"/>
  <c r="D100" i="16"/>
  <c r="E100" i="16"/>
  <c r="E93" i="16"/>
  <c r="D93" i="16"/>
  <c r="E94" i="16"/>
  <c r="D94" i="16"/>
  <c r="E95" i="16"/>
  <c r="D95" i="16"/>
  <c r="E96" i="16"/>
  <c r="D96" i="16"/>
  <c r="E97" i="16"/>
  <c r="D97" i="16"/>
  <c r="E89" i="16"/>
  <c r="D89" i="16"/>
  <c r="E88" i="16"/>
  <c r="D88" i="16"/>
  <c r="D87" i="16"/>
  <c r="E87" i="16"/>
  <c r="D104" i="16"/>
  <c r="E104" i="16"/>
  <c r="E64" i="16"/>
  <c r="D64" i="16"/>
  <c r="D62" i="16"/>
  <c r="E62" i="16"/>
  <c r="D63" i="16"/>
  <c r="E63" i="16"/>
  <c r="E61" i="16"/>
  <c r="D61" i="16"/>
  <c r="E60" i="16"/>
  <c r="D60" i="16"/>
  <c r="E59" i="16"/>
  <c r="D59" i="16"/>
  <c r="D58" i="16"/>
  <c r="E58" i="16"/>
  <c r="D57" i="16"/>
  <c r="E57" i="16"/>
  <c r="D56" i="16"/>
  <c r="E56" i="16"/>
  <c r="E55" i="16"/>
  <c r="D55" i="16"/>
  <c r="E78" i="16"/>
  <c r="D78" i="16"/>
  <c r="E79" i="16"/>
  <c r="D79" i="16"/>
  <c r="D80" i="16"/>
  <c r="E80" i="16"/>
  <c r="D81" i="16"/>
  <c r="E81" i="16"/>
  <c r="D82" i="16"/>
  <c r="E82" i="16"/>
  <c r="E86" i="16"/>
  <c r="D86" i="16"/>
  <c r="D74" i="16"/>
  <c r="E74" i="16"/>
  <c r="E77" i="16"/>
  <c r="D77" i="16"/>
  <c r="E76" i="16"/>
  <c r="D76" i="16"/>
  <c r="E75" i="16"/>
  <c r="D75" i="16"/>
  <c r="D73" i="16"/>
  <c r="E73" i="16"/>
  <c r="E72" i="16"/>
  <c r="D72" i="16"/>
  <c r="E71" i="16"/>
  <c r="D71" i="16"/>
  <c r="D70" i="16"/>
  <c r="E70" i="16"/>
  <c r="D69" i="16"/>
  <c r="E69" i="16"/>
  <c r="E68" i="16"/>
  <c r="D68" i="16"/>
  <c r="D51" i="16"/>
  <c r="E51" i="16"/>
  <c r="E49" i="16"/>
  <c r="D49" i="16"/>
  <c r="E50" i="16"/>
  <c r="D50" i="16"/>
  <c r="E48" i="16"/>
  <c r="D48" i="16"/>
  <c r="D47" i="16"/>
  <c r="E47" i="16"/>
  <c r="E46" i="16"/>
  <c r="D46" i="16"/>
  <c r="D45" i="16"/>
  <c r="E45" i="16"/>
  <c r="E44" i="16"/>
  <c r="D44" i="16"/>
  <c r="E43" i="16"/>
  <c r="D43" i="16"/>
  <c r="E42" i="16"/>
  <c r="D42" i="16"/>
  <c r="E25" i="16"/>
  <c r="D25" i="16"/>
  <c r="E38" i="16"/>
  <c r="D38" i="16"/>
  <c r="E37" i="16"/>
  <c r="D37" i="16"/>
  <c r="D33" i="16"/>
  <c r="E33" i="16"/>
  <c r="D34" i="16"/>
  <c r="E34" i="16"/>
  <c r="D35" i="16"/>
  <c r="E35" i="16"/>
  <c r="D36" i="16"/>
  <c r="E36" i="16"/>
  <c r="D29" i="16"/>
  <c r="E29" i="16"/>
  <c r="E30" i="16"/>
  <c r="D30" i="16"/>
  <c r="E31" i="16"/>
  <c r="D31" i="16"/>
  <c r="D32" i="16"/>
  <c r="E32" i="16"/>
  <c r="E19" i="16"/>
  <c r="D19" i="16"/>
  <c r="D18" i="16"/>
  <c r="E18" i="16"/>
  <c r="D16" i="16"/>
  <c r="E16" i="16"/>
  <c r="E20" i="16"/>
  <c r="D20" i="16"/>
  <c r="D24" i="16"/>
  <c r="E24" i="16"/>
  <c r="D17" i="16"/>
  <c r="E17" i="16"/>
  <c r="D23" i="16"/>
  <c r="E23" i="16"/>
  <c r="D22" i="16"/>
  <c r="E22" i="16"/>
  <c r="D21" i="16"/>
  <c r="E21" i="16"/>
  <c r="B31" i="11" l="1"/>
  <c r="A13" i="8"/>
  <c r="A12" i="8"/>
  <c r="A427" i="8"/>
  <c r="B420" i="8"/>
  <c r="C420" i="8" s="1"/>
  <c r="B418" i="8"/>
  <c r="C418" i="8" s="1"/>
  <c r="B416" i="8"/>
  <c r="C416" i="8" s="1"/>
  <c r="B414" i="8"/>
  <c r="C414" i="8" s="1"/>
  <c r="B412" i="8"/>
  <c r="C412" i="8" s="1"/>
  <c r="B410" i="8"/>
  <c r="C410" i="8" s="1"/>
  <c r="B408" i="8"/>
  <c r="C408" i="8" s="1"/>
  <c r="A420" i="8"/>
  <c r="A418" i="8"/>
  <c r="A416" i="8"/>
  <c r="A414" i="8"/>
  <c r="A412" i="8"/>
  <c r="A410" i="8"/>
  <c r="A408" i="8"/>
  <c r="B399" i="8"/>
  <c r="C399" i="8" s="1"/>
  <c r="B397" i="8"/>
  <c r="C397" i="8" s="1"/>
  <c r="B395" i="8"/>
  <c r="C395" i="8" s="1"/>
  <c r="B393" i="8"/>
  <c r="C393" i="8" s="1"/>
  <c r="A395" i="8"/>
  <c r="A393" i="8"/>
  <c r="B388" i="8"/>
  <c r="C388" i="8" s="1"/>
  <c r="B386" i="8"/>
  <c r="C386" i="8" s="1"/>
  <c r="B384" i="8"/>
  <c r="C384" i="8" s="1"/>
  <c r="B382" i="8"/>
  <c r="C382" i="8" s="1"/>
  <c r="A388" i="8"/>
  <c r="A386" i="8"/>
  <c r="A384" i="8"/>
  <c r="A382" i="8"/>
  <c r="B355" i="8"/>
  <c r="C355" i="8" s="1"/>
  <c r="A355" i="8"/>
  <c r="B353" i="8"/>
  <c r="C353" i="8" s="1"/>
  <c r="B351" i="8"/>
  <c r="C351" i="8" s="1"/>
  <c r="B349" i="8"/>
  <c r="C349" i="8" s="1"/>
  <c r="B347" i="8"/>
  <c r="C347" i="8" s="1"/>
  <c r="B345" i="8"/>
  <c r="C345" i="8" s="1"/>
  <c r="B343" i="8"/>
  <c r="C343" i="8" s="1"/>
  <c r="B341" i="8"/>
  <c r="C341" i="8" s="1"/>
  <c r="B339" i="8"/>
  <c r="C339" i="8" s="1"/>
  <c r="B337" i="8"/>
  <c r="C337" i="8" s="1"/>
  <c r="B335" i="8"/>
  <c r="C335" i="8" s="1"/>
  <c r="A353" i="8"/>
  <c r="A351" i="8"/>
  <c r="A349" i="8"/>
  <c r="A347" i="8"/>
  <c r="A345" i="8"/>
  <c r="A343" i="8"/>
  <c r="A341" i="8"/>
  <c r="A339" i="8"/>
  <c r="A337" i="8"/>
  <c r="A335" i="8"/>
  <c r="B293" i="8"/>
  <c r="C293" i="8" s="1"/>
  <c r="B291" i="8"/>
  <c r="C291" i="8" s="1"/>
  <c r="B289" i="8"/>
  <c r="C289" i="8" s="1"/>
  <c r="B287" i="8"/>
  <c r="C287" i="8" s="1"/>
  <c r="B285" i="8"/>
  <c r="C285" i="8" s="1"/>
  <c r="B283" i="8"/>
  <c r="C283" i="8" s="1"/>
  <c r="B281" i="8"/>
  <c r="C281" i="8" s="1"/>
  <c r="B279" i="8"/>
  <c r="C279" i="8" s="1"/>
  <c r="B277" i="8"/>
  <c r="C277" i="8" s="1"/>
  <c r="B275" i="8"/>
  <c r="C275" i="8" s="1"/>
  <c r="B273" i="8"/>
  <c r="C273" i="8" s="1"/>
  <c r="B271" i="8"/>
  <c r="C271" i="8" s="1"/>
  <c r="B269" i="8"/>
  <c r="C269" i="8" s="1"/>
  <c r="B267" i="8"/>
  <c r="C267" i="8" s="1"/>
  <c r="B265" i="8"/>
  <c r="C265" i="8" s="1"/>
  <c r="B263" i="8"/>
  <c r="C263" i="8" s="1"/>
  <c r="B261" i="8"/>
  <c r="C261" i="8" s="1"/>
  <c r="B259" i="8"/>
  <c r="C259" i="8" s="1"/>
  <c r="B257" i="8"/>
  <c r="C257" i="8" s="1"/>
  <c r="B255" i="8"/>
  <c r="C255" i="8" s="1"/>
  <c r="B253" i="8"/>
  <c r="C253" i="8" s="1"/>
  <c r="A293" i="8"/>
  <c r="A291" i="8"/>
  <c r="A289" i="8"/>
  <c r="A287" i="8"/>
  <c r="A285" i="8"/>
  <c r="A283" i="8"/>
  <c r="A281" i="8"/>
  <c r="A279" i="8"/>
  <c r="A277" i="8"/>
  <c r="A275" i="8"/>
  <c r="A273" i="8"/>
  <c r="A271" i="8"/>
  <c r="A269" i="8"/>
  <c r="A267" i="8"/>
  <c r="A265" i="8"/>
  <c r="A263" i="8"/>
  <c r="A261" i="8"/>
  <c r="A259" i="8"/>
  <c r="A257" i="8"/>
  <c r="A255" i="8"/>
  <c r="A253" i="8"/>
  <c r="B232" i="8"/>
  <c r="C232" i="8" s="1"/>
  <c r="B230" i="8"/>
  <c r="C230" i="8" s="1"/>
  <c r="B228" i="8"/>
  <c r="C228" i="8" s="1"/>
  <c r="B226" i="8"/>
  <c r="C226" i="8" s="1"/>
  <c r="B224" i="8"/>
  <c r="C224" i="8" s="1"/>
  <c r="A232" i="8"/>
  <c r="A230" i="8"/>
  <c r="A228" i="8"/>
  <c r="A226" i="8"/>
  <c r="A224" i="8"/>
  <c r="A157" i="8"/>
  <c r="C36" i="8"/>
  <c r="B55" i="8"/>
  <c r="C55" i="8" s="1"/>
  <c r="B53" i="8"/>
  <c r="C53" i="8" s="1"/>
  <c r="A55" i="8"/>
  <c r="A53" i="8"/>
  <c r="A18" i="8"/>
  <c r="A20" i="8"/>
  <c r="A22" i="8"/>
  <c r="A24" i="8"/>
  <c r="A26" i="8"/>
  <c r="A28" i="8"/>
  <c r="A30" i="8"/>
  <c r="A32" i="8"/>
  <c r="A34" i="8"/>
  <c r="C37" i="5"/>
  <c r="A37" i="5"/>
  <c r="A13" i="5"/>
  <c r="A12" i="5"/>
  <c r="B34" i="11" l="1"/>
  <c r="B33" i="11"/>
  <c r="B32" i="11"/>
  <c r="F23" i="11"/>
  <c r="F22" i="11"/>
  <c r="F21" i="11"/>
  <c r="F19" i="11"/>
  <c r="F16" i="11"/>
  <c r="B26" i="11"/>
  <c r="B13" i="11"/>
  <c r="B12" i="11"/>
  <c r="B11" i="11"/>
  <c r="B10" i="11"/>
  <c r="B9" i="11"/>
  <c r="B17" i="4" l="1"/>
  <c r="B51" i="8"/>
  <c r="C51" i="8" s="1"/>
  <c r="A51" i="8"/>
  <c r="B49" i="8"/>
  <c r="C49" i="8" s="1"/>
  <c r="B47" i="8"/>
  <c r="C47" i="8" s="1"/>
  <c r="B45" i="8"/>
  <c r="C45" i="8" s="1"/>
  <c r="B43" i="8"/>
  <c r="C43" i="8" s="1"/>
  <c r="B41" i="8"/>
  <c r="C41" i="8" s="1"/>
  <c r="B39" i="8"/>
  <c r="C39" i="8" s="1"/>
  <c r="B37" i="8"/>
  <c r="C37" i="8" s="1"/>
  <c r="A49" i="8"/>
  <c r="A47" i="8"/>
  <c r="A45" i="8"/>
  <c r="A43" i="8"/>
  <c r="A41" i="8"/>
  <c r="A39" i="8"/>
  <c r="A37" i="8"/>
  <c r="A36" i="8"/>
  <c r="B30" i="4" l="1"/>
  <c r="B406" i="8"/>
  <c r="C406" i="8" s="1"/>
  <c r="B404" i="8"/>
  <c r="C404" i="8" s="1"/>
  <c r="B402" i="8"/>
  <c r="C402" i="8" s="1"/>
  <c r="A406" i="8"/>
  <c r="A404" i="8"/>
  <c r="A402" i="8"/>
  <c r="C401" i="8"/>
  <c r="A401" i="8"/>
  <c r="E44" i="4" l="1"/>
  <c r="E43" i="4"/>
  <c r="E42" i="4"/>
  <c r="B29" i="4"/>
  <c r="B28" i="4"/>
  <c r="B27" i="4"/>
  <c r="B26" i="4"/>
  <c r="B25" i="4"/>
  <c r="B24" i="4"/>
  <c r="B23" i="4"/>
  <c r="B22" i="4"/>
  <c r="B21" i="4"/>
  <c r="B20" i="4"/>
  <c r="B19" i="4"/>
  <c r="B18" i="4"/>
  <c r="B16" i="4"/>
  <c r="F18" i="11" l="1"/>
  <c r="F24" i="11" l="1"/>
  <c r="F15" i="11" l="1"/>
  <c r="F17" i="11" l="1"/>
  <c r="A11" i="8"/>
  <c r="A10" i="8"/>
  <c r="A9" i="8"/>
  <c r="F20" i="11" l="1"/>
  <c r="A32" i="5"/>
  <c r="B391" i="8"/>
  <c r="C391" i="8" s="1"/>
  <c r="B329" i="8" l="1"/>
  <c r="C329" i="8" s="1"/>
  <c r="A329" i="8"/>
  <c r="B159" i="8" l="1"/>
  <c r="C159" i="8" s="1"/>
  <c r="B157" i="8"/>
  <c r="C157" i="8" s="1"/>
  <c r="B155" i="8"/>
  <c r="C155" i="8" s="1"/>
  <c r="B153" i="8"/>
  <c r="C153" i="8" s="1"/>
  <c r="B151" i="8"/>
  <c r="C151" i="8" s="1"/>
  <c r="B149" i="8"/>
  <c r="C149" i="8" s="1"/>
  <c r="B147" i="8"/>
  <c r="C147" i="8" s="1"/>
  <c r="B145" i="8"/>
  <c r="C145" i="8" s="1"/>
  <c r="B143" i="8"/>
  <c r="C143" i="8" s="1"/>
  <c r="A143" i="8"/>
  <c r="A159" i="8"/>
  <c r="A155" i="8"/>
  <c r="A153" i="8"/>
  <c r="A151" i="8"/>
  <c r="A149" i="8"/>
  <c r="A147" i="8"/>
  <c r="A145" i="8"/>
  <c r="A428" i="8" l="1"/>
  <c r="A429" i="8"/>
  <c r="A430" i="8"/>
  <c r="A423" i="8"/>
  <c r="A397" i="8"/>
  <c r="A391" i="8"/>
  <c r="C390" i="8"/>
  <c r="A390" i="8"/>
  <c r="A399" i="8"/>
  <c r="B380" i="8"/>
  <c r="C380" i="8" s="1"/>
  <c r="A380" i="8"/>
  <c r="C379" i="8"/>
  <c r="A379" i="8"/>
  <c r="C378" i="8"/>
  <c r="A378" i="8"/>
  <c r="C357" i="8"/>
  <c r="B376" i="8"/>
  <c r="C376" i="8" s="1"/>
  <c r="A376" i="8"/>
  <c r="B374" i="8"/>
  <c r="C374" i="8" s="1"/>
  <c r="A374" i="8"/>
  <c r="B372" i="8"/>
  <c r="C372" i="8" s="1"/>
  <c r="A372" i="8"/>
  <c r="B370" i="8"/>
  <c r="C370" i="8" s="1"/>
  <c r="A370" i="8"/>
  <c r="B368" i="8"/>
  <c r="C368" i="8" s="1"/>
  <c r="A368" i="8"/>
  <c r="B366" i="8"/>
  <c r="C366" i="8" s="1"/>
  <c r="A366" i="8"/>
  <c r="B364" i="8"/>
  <c r="C364" i="8" s="1"/>
  <c r="A364" i="8"/>
  <c r="B362" i="8"/>
  <c r="C362" i="8" s="1"/>
  <c r="A362" i="8"/>
  <c r="B360" i="8"/>
  <c r="C360" i="8" s="1"/>
  <c r="A360" i="8"/>
  <c r="B358" i="8"/>
  <c r="C358" i="8" s="1"/>
  <c r="A358" i="8"/>
  <c r="A357" i="8"/>
  <c r="C326" i="8"/>
  <c r="B333" i="8"/>
  <c r="C333" i="8" s="1"/>
  <c r="B331" i="8"/>
  <c r="C331" i="8" s="1"/>
  <c r="B327" i="8"/>
  <c r="C327" i="8" s="1"/>
  <c r="A333" i="8"/>
  <c r="A331" i="8"/>
  <c r="A327" i="8"/>
  <c r="A326" i="8"/>
  <c r="B324" i="8"/>
  <c r="C324" i="8" s="1"/>
  <c r="B322" i="8"/>
  <c r="C322" i="8" s="1"/>
  <c r="B320" i="8"/>
  <c r="C320" i="8" s="1"/>
  <c r="B318" i="8"/>
  <c r="C318" i="8" s="1"/>
  <c r="B316" i="8"/>
  <c r="C316" i="8" s="1"/>
  <c r="B314" i="8"/>
  <c r="C314" i="8" s="1"/>
  <c r="B312" i="8"/>
  <c r="C312" i="8" s="1"/>
  <c r="A312" i="8"/>
  <c r="B310" i="8"/>
  <c r="C310" i="8" s="1"/>
  <c r="B308" i="8"/>
  <c r="C308" i="8" s="1"/>
  <c r="B306" i="8"/>
  <c r="C306" i="8" s="1"/>
  <c r="B304" i="8"/>
  <c r="C304" i="8" s="1"/>
  <c r="B302" i="8"/>
  <c r="C302" i="8" s="1"/>
  <c r="A306" i="8"/>
  <c r="B300" i="8"/>
  <c r="C300" i="8" s="1"/>
  <c r="B298" i="8"/>
  <c r="C298" i="8" s="1"/>
  <c r="A298" i="8"/>
  <c r="B296" i="8"/>
  <c r="C296" i="8" s="1"/>
  <c r="C295" i="8"/>
  <c r="A324" i="8"/>
  <c r="A322" i="8"/>
  <c r="A320" i="8"/>
  <c r="A318" i="8"/>
  <c r="A316" i="8"/>
  <c r="A314" i="8"/>
  <c r="A310" i="8"/>
  <c r="A308" i="8"/>
  <c r="A304" i="8"/>
  <c r="A302" i="8"/>
  <c r="A300" i="8"/>
  <c r="A296" i="8"/>
  <c r="A295" i="8"/>
  <c r="C244" i="8"/>
  <c r="B251" i="8"/>
  <c r="C251" i="8" s="1"/>
  <c r="B249" i="8"/>
  <c r="C249" i="8" s="1"/>
  <c r="B247" i="8"/>
  <c r="C247" i="8" s="1"/>
  <c r="B245" i="8"/>
  <c r="C245" i="8" s="1"/>
  <c r="A251" i="8"/>
  <c r="A249" i="8"/>
  <c r="A247" i="8"/>
  <c r="A245" i="8"/>
  <c r="A244" i="8"/>
  <c r="B242" i="8"/>
  <c r="C242" i="8" s="1"/>
  <c r="B240" i="8"/>
  <c r="C240" i="8" s="1"/>
  <c r="B238" i="8"/>
  <c r="C238" i="8" s="1"/>
  <c r="B236" i="8"/>
  <c r="C236" i="8" s="1"/>
  <c r="B234" i="8"/>
  <c r="C234" i="8" s="1"/>
  <c r="B222" i="8"/>
  <c r="C222" i="8" s="1"/>
  <c r="B220" i="8"/>
  <c r="C220" i="8" s="1"/>
  <c r="B218" i="8"/>
  <c r="C218" i="8" s="1"/>
  <c r="B216" i="8"/>
  <c r="C216" i="8" s="1"/>
  <c r="A214" i="8"/>
  <c r="B214" i="8"/>
  <c r="C214" i="8" s="1"/>
  <c r="A242" i="8"/>
  <c r="A240" i="8"/>
  <c r="A238" i="8"/>
  <c r="A236" i="8"/>
  <c r="A234" i="8"/>
  <c r="A222" i="8"/>
  <c r="A220" i="8"/>
  <c r="A218" i="8"/>
  <c r="A216" i="8"/>
  <c r="C213" i="8"/>
  <c r="A213" i="8"/>
  <c r="A211" i="8"/>
  <c r="B211" i="8"/>
  <c r="C211" i="8" s="1"/>
  <c r="B209" i="8"/>
  <c r="C209" i="8" s="1"/>
  <c r="B207" i="8"/>
  <c r="C207" i="8" s="1"/>
  <c r="B205" i="8"/>
  <c r="C205" i="8" s="1"/>
  <c r="B203" i="8"/>
  <c r="C203" i="8" s="1"/>
  <c r="B201" i="8"/>
  <c r="C201" i="8" s="1"/>
  <c r="A199" i="8"/>
  <c r="B199" i="8"/>
  <c r="C199" i="8" s="1"/>
  <c r="B197" i="8"/>
  <c r="C197" i="8" s="1"/>
  <c r="B195" i="8"/>
  <c r="C195" i="8" s="1"/>
  <c r="B193" i="8"/>
  <c r="C193" i="8" s="1"/>
  <c r="B191" i="8"/>
  <c r="C191" i="8" s="1"/>
  <c r="B189" i="8"/>
  <c r="C189" i="8" s="1"/>
  <c r="B187" i="8"/>
  <c r="C187" i="8" s="1"/>
  <c r="A185" i="8"/>
  <c r="B185" i="8"/>
  <c r="C185" i="8" s="1"/>
  <c r="B183" i="8"/>
  <c r="C183" i="8" s="1"/>
  <c r="C182" i="8"/>
  <c r="A209" i="8"/>
  <c r="A207" i="8"/>
  <c r="A205" i="8"/>
  <c r="A203" i="8"/>
  <c r="A201" i="8"/>
  <c r="A197" i="8"/>
  <c r="A195" i="8"/>
  <c r="A193" i="8"/>
  <c r="A191" i="8"/>
  <c r="A189" i="8"/>
  <c r="A187" i="8"/>
  <c r="A183" i="8"/>
  <c r="A182" i="8"/>
  <c r="B180" i="8"/>
  <c r="C180" i="8" s="1"/>
  <c r="B178" i="8"/>
  <c r="C178" i="8" s="1"/>
  <c r="A178" i="8"/>
  <c r="B176" i="8"/>
  <c r="C176" i="8" s="1"/>
  <c r="B174" i="8"/>
  <c r="C174" i="8" s="1"/>
  <c r="B172" i="8"/>
  <c r="C172" i="8" s="1"/>
  <c r="B170" i="8"/>
  <c r="C170" i="8" s="1"/>
  <c r="B168" i="8"/>
  <c r="C168" i="8" s="1"/>
  <c r="B166" i="8"/>
  <c r="C166" i="8" s="1"/>
  <c r="B164" i="8"/>
  <c r="C164" i="8" s="1"/>
  <c r="B162" i="8"/>
  <c r="C162" i="8" s="1"/>
  <c r="C161" i="8"/>
  <c r="A180" i="8"/>
  <c r="A176" i="8"/>
  <c r="A174" i="8"/>
  <c r="A172" i="8"/>
  <c r="A170" i="8"/>
  <c r="A168" i="8"/>
  <c r="A166" i="8"/>
  <c r="A164" i="8"/>
  <c r="A162" i="8"/>
  <c r="A161" i="8"/>
  <c r="B141" i="8"/>
  <c r="C141" i="8" s="1"/>
  <c r="B139" i="8"/>
  <c r="C139" i="8" s="1"/>
  <c r="B137" i="8"/>
  <c r="C137" i="8" s="1"/>
  <c r="B135" i="8"/>
  <c r="C135" i="8" s="1"/>
  <c r="B133" i="8"/>
  <c r="C133" i="8" s="1"/>
  <c r="B131" i="8"/>
  <c r="C131" i="8" s="1"/>
  <c r="A141" i="8"/>
  <c r="A139" i="8"/>
  <c r="A137" i="8"/>
  <c r="A135" i="8"/>
  <c r="A133" i="8"/>
  <c r="A131" i="8"/>
  <c r="C130" i="8"/>
  <c r="A130" i="8"/>
  <c r="B128" i="8"/>
  <c r="C128" i="8" s="1"/>
  <c r="B126" i="8"/>
  <c r="C126" i="8" s="1"/>
  <c r="B124" i="8"/>
  <c r="C124" i="8" s="1"/>
  <c r="B122" i="8"/>
  <c r="C122" i="8" s="1"/>
  <c r="B120" i="8"/>
  <c r="C120" i="8" s="1"/>
  <c r="B118" i="8"/>
  <c r="C118" i="8" s="1"/>
  <c r="A118" i="8"/>
  <c r="B116" i="8"/>
  <c r="C116" i="8" s="1"/>
  <c r="B114" i="8"/>
  <c r="C114" i="8" s="1"/>
  <c r="B112" i="8"/>
  <c r="C112" i="8" s="1"/>
  <c r="B110" i="8"/>
  <c r="C110" i="8" s="1"/>
  <c r="B108" i="8"/>
  <c r="C108" i="8" s="1"/>
  <c r="B106" i="8"/>
  <c r="C106" i="8" s="1"/>
  <c r="B104" i="8"/>
  <c r="C104" i="8" s="1"/>
  <c r="B102" i="8"/>
  <c r="C102" i="8" s="1"/>
  <c r="B100" i="8"/>
  <c r="C100" i="8" s="1"/>
  <c r="A128" i="8"/>
  <c r="A126" i="8"/>
  <c r="A124" i="8"/>
  <c r="A122" i="8"/>
  <c r="A120" i="8"/>
  <c r="A116" i="8"/>
  <c r="A114" i="8"/>
  <c r="A112" i="8"/>
  <c r="A110" i="8"/>
  <c r="A108" i="8"/>
  <c r="A106" i="8"/>
  <c r="A104" i="8"/>
  <c r="A102" i="8"/>
  <c r="A100" i="8"/>
  <c r="C99" i="8"/>
  <c r="A99" i="8"/>
  <c r="B95" i="8"/>
  <c r="C95" i="8" s="1"/>
  <c r="B97" i="8"/>
  <c r="C97" i="8" s="1"/>
  <c r="B93" i="8"/>
  <c r="C93" i="8" s="1"/>
  <c r="B91" i="8"/>
  <c r="C91" i="8" s="1"/>
  <c r="B89" i="8"/>
  <c r="C89" i="8" s="1"/>
  <c r="A87" i="8"/>
  <c r="B87" i="8"/>
  <c r="C87" i="8" s="1"/>
  <c r="B85" i="8"/>
  <c r="C85" i="8" s="1"/>
  <c r="B83" i="8"/>
  <c r="C83" i="8" s="1"/>
  <c r="B81" i="8"/>
  <c r="C81" i="8" s="1"/>
  <c r="B79" i="8"/>
  <c r="C79" i="8" s="1"/>
  <c r="A97" i="8"/>
  <c r="A95" i="8"/>
  <c r="A93" i="8"/>
  <c r="A91" i="8"/>
  <c r="A89" i="8"/>
  <c r="A85" i="8"/>
  <c r="A83" i="8"/>
  <c r="A81" i="8"/>
  <c r="A79" i="8"/>
  <c r="C78" i="8"/>
  <c r="A78" i="8"/>
  <c r="B68" i="8"/>
  <c r="C68" i="8" s="1"/>
  <c r="B76" i="8"/>
  <c r="C76" i="8" s="1"/>
  <c r="B74" i="8"/>
  <c r="C74" i="8" s="1"/>
  <c r="B72" i="8"/>
  <c r="C72" i="8" s="1"/>
  <c r="B70" i="8"/>
  <c r="C70" i="8" s="1"/>
  <c r="B66" i="8"/>
  <c r="C66" i="8" s="1"/>
  <c r="B64" i="8"/>
  <c r="C64" i="8" s="1"/>
  <c r="B62" i="8"/>
  <c r="C62" i="8" s="1"/>
  <c r="B60" i="8"/>
  <c r="C60" i="8" s="1"/>
  <c r="A76" i="8"/>
  <c r="A74" i="8"/>
  <c r="A72" i="8"/>
  <c r="A70" i="8"/>
  <c r="A68" i="8"/>
  <c r="A66" i="8"/>
  <c r="A64" i="8"/>
  <c r="A62" i="8"/>
  <c r="A60" i="8"/>
  <c r="B58" i="8"/>
  <c r="C58" i="8" s="1"/>
  <c r="A58" i="8"/>
  <c r="C57" i="8"/>
  <c r="A57" i="8"/>
  <c r="B34" i="8"/>
  <c r="C34" i="8" s="1"/>
  <c r="B32" i="8"/>
  <c r="C32" i="8" s="1"/>
  <c r="B30" i="8"/>
  <c r="C30" i="8" s="1"/>
  <c r="B28" i="8"/>
  <c r="C28" i="8" s="1"/>
  <c r="B26" i="8"/>
  <c r="C26" i="8" s="1"/>
  <c r="B24" i="8"/>
  <c r="C24" i="8" s="1"/>
  <c r="A15" i="8"/>
  <c r="C15" i="8"/>
  <c r="B22" i="8"/>
  <c r="C22" i="8" s="1"/>
  <c r="B20" i="8"/>
  <c r="C20" i="8" s="1"/>
  <c r="B18" i="8"/>
  <c r="C18" i="8" s="1"/>
  <c r="A16" i="8"/>
  <c r="B16" i="8"/>
  <c r="C16" i="8" s="1"/>
  <c r="A44" i="4" l="1"/>
  <c r="A43" i="4"/>
  <c r="A42" i="4"/>
  <c r="A35" i="4"/>
  <c r="A11" i="4"/>
  <c r="A10" i="4"/>
  <c r="A9" i="4"/>
  <c r="C40" i="5"/>
  <c r="C39" i="5"/>
  <c r="C38" i="5"/>
  <c r="A40" i="5"/>
  <c r="A39" i="5"/>
  <c r="A38" i="5"/>
  <c r="A11" i="5"/>
  <c r="A10" i="5"/>
  <c r="A9" i="5"/>
  <c r="C21" i="5" l="1"/>
  <c r="C26" i="5" s="1"/>
  <c r="H257" i="2" l="1"/>
  <c r="H16" i="2" s="1"/>
  <c r="I16" i="2" s="1"/>
  <c r="D16" i="4" s="1"/>
  <c r="H257" i="19"/>
  <c r="H257" i="16"/>
  <c r="H17" i="2"/>
  <c r="I17" i="2" s="1"/>
  <c r="H140" i="2"/>
  <c r="I140" i="2" s="1"/>
  <c r="H174" i="2"/>
  <c r="I174" i="2" s="1"/>
  <c r="H160" i="2"/>
  <c r="I160" i="2" s="1"/>
  <c r="H172" i="2"/>
  <c r="I172" i="2" s="1"/>
  <c r="H162" i="2"/>
  <c r="I162" i="2" s="1"/>
  <c r="H165" i="2"/>
  <c r="I165" i="2" s="1"/>
  <c r="H29" i="2"/>
  <c r="I29" i="2" s="1"/>
  <c r="H157" i="2"/>
  <c r="I157" i="2" s="1"/>
  <c r="H173" i="2"/>
  <c r="I173" i="2" s="1"/>
  <c r="H238" i="2"/>
  <c r="I238" i="2" s="1"/>
  <c r="H144" i="2"/>
  <c r="I144" i="2" s="1"/>
  <c r="H232" i="2"/>
  <c r="I232" i="2" s="1"/>
  <c r="H158" i="2"/>
  <c r="I158" i="2" s="1"/>
  <c r="H141" i="2"/>
  <c r="I141" i="2" s="1"/>
  <c r="H239" i="2"/>
  <c r="I239" i="2" s="1"/>
  <c r="H143" i="2"/>
  <c r="I143" i="2" s="1"/>
  <c r="H233" i="2"/>
  <c r="I233" i="2" s="1"/>
  <c r="H142" i="2"/>
  <c r="I142" i="2" s="1"/>
  <c r="H163" i="2"/>
  <c r="I163" i="2" s="1"/>
  <c r="H33" i="2"/>
  <c r="I33" i="2" s="1"/>
  <c r="H36" i="2"/>
  <c r="I36" i="2" s="1"/>
  <c r="H32" i="2"/>
  <c r="I32" i="2" s="1"/>
  <c r="H235" i="2"/>
  <c r="I235" i="2" s="1"/>
  <c r="H35" i="2"/>
  <c r="I35" i="2" s="1"/>
  <c r="H31" i="2"/>
  <c r="I31" i="2" s="1"/>
  <c r="H38" i="2"/>
  <c r="I38" i="2" s="1"/>
  <c r="H30" i="2"/>
  <c r="I30" i="2" s="1"/>
  <c r="H34" i="2"/>
  <c r="I34" i="2" s="1"/>
  <c r="H37" i="2"/>
  <c r="I37" i="2" s="1"/>
  <c r="H246" i="2"/>
  <c r="I246" i="2" s="1"/>
  <c r="H254" i="2"/>
  <c r="I254" i="2" s="1"/>
  <c r="H248" i="2"/>
  <c r="I248" i="2" s="1"/>
  <c r="H252" i="2"/>
  <c r="I252" i="2" s="1"/>
  <c r="H250" i="2"/>
  <c r="I250" i="2" s="1"/>
  <c r="H247" i="2"/>
  <c r="I247" i="2" s="1"/>
  <c r="H245" i="2"/>
  <c r="I245" i="2" s="1"/>
  <c r="H249" i="2"/>
  <c r="I249" i="2" s="1"/>
  <c r="H253" i="2"/>
  <c r="I253" i="2" s="1"/>
  <c r="H208" i="2"/>
  <c r="I208" i="2" s="1"/>
  <c r="H210" i="2"/>
  <c r="I210" i="2" s="1"/>
  <c r="H204" i="2"/>
  <c r="I204" i="2" s="1"/>
  <c r="H206" i="2"/>
  <c r="I206" i="2" s="1"/>
  <c r="H211" i="2"/>
  <c r="I211" i="2" s="1"/>
  <c r="H205" i="2"/>
  <c r="I205" i="2" s="1"/>
  <c r="H212" i="2"/>
  <c r="I212" i="2" s="1"/>
  <c r="H203" i="2"/>
  <c r="I203" i="2" s="1"/>
  <c r="H184" i="2"/>
  <c r="I184" i="2" s="1"/>
  <c r="H207" i="2"/>
  <c r="I207" i="2" s="1"/>
  <c r="H97" i="2"/>
  <c r="I97" i="2" s="1"/>
  <c r="H177" i="2"/>
  <c r="I177" i="2" s="1"/>
  <c r="H95" i="2"/>
  <c r="I95" i="2" s="1"/>
  <c r="H98" i="2"/>
  <c r="I98" i="2" s="1"/>
  <c r="H93" i="2"/>
  <c r="I93" i="2" s="1"/>
  <c r="H94" i="2"/>
  <c r="I94" i="2" s="1"/>
  <c r="H176" i="2"/>
  <c r="I176" i="2" s="1"/>
  <c r="H96" i="2"/>
  <c r="I96" i="2" s="1"/>
  <c r="H100" i="2"/>
  <c r="I100" i="2" s="1"/>
  <c r="H99" i="2"/>
  <c r="I99" i="2" s="1"/>
  <c r="H175" i="2"/>
  <c r="I175" i="2" s="1"/>
  <c r="H202" i="2"/>
  <c r="I202" i="2" s="1"/>
  <c r="H201" i="2"/>
  <c r="I201" i="2" s="1"/>
  <c r="H155" i="2"/>
  <c r="I155" i="2" s="1"/>
  <c r="H92" i="2"/>
  <c r="I92" i="2" s="1"/>
  <c r="H127" i="2"/>
  <c r="I127" i="2" s="1"/>
  <c r="H23" i="2"/>
  <c r="I23" i="2" s="1"/>
  <c r="H21" i="2"/>
  <c r="I21" i="2" s="1"/>
  <c r="H193" i="2"/>
  <c r="I193" i="2" s="1"/>
  <c r="H128" i="2"/>
  <c r="I128" i="2" s="1"/>
  <c r="H22" i="2"/>
  <c r="I22" i="2" s="1"/>
  <c r="H20" i="2"/>
  <c r="I20" i="2" s="1"/>
  <c r="H111" i="2"/>
  <c r="I111" i="2" s="1"/>
  <c r="H194" i="2"/>
  <c r="I194" i="2" s="1"/>
  <c r="H50" i="2"/>
  <c r="I50" i="2" s="1"/>
  <c r="H195" i="2"/>
  <c r="I195" i="2" s="1"/>
  <c r="H225" i="2"/>
  <c r="I225" i="2" s="1"/>
  <c r="H213" i="2"/>
  <c r="I213" i="2" s="1"/>
  <c r="H223" i="2"/>
  <c r="I223" i="2" s="1"/>
  <c r="H188" i="2"/>
  <c r="I188" i="2" s="1"/>
  <c r="H186" i="2"/>
  <c r="I186" i="2" s="1"/>
  <c r="H189" i="2"/>
  <c r="I189" i="2" s="1"/>
  <c r="H224" i="2"/>
  <c r="I224" i="2" s="1"/>
  <c r="H187" i="2"/>
  <c r="I187" i="2" s="1"/>
  <c r="H185" i="2"/>
  <c r="I185" i="2" s="1"/>
  <c r="H221" i="2"/>
  <c r="I221" i="2" s="1"/>
  <c r="H199" i="2"/>
  <c r="I199" i="2" s="1"/>
  <c r="H222" i="2"/>
  <c r="I222" i="2" s="1"/>
  <c r="H49" i="2"/>
  <c r="I49" i="2" s="1"/>
  <c r="H46" i="2"/>
  <c r="I46" i="2" s="1"/>
  <c r="H42" i="2"/>
  <c r="I42" i="2" s="1"/>
  <c r="H44" i="2"/>
  <c r="I44" i="2" s="1"/>
  <c r="H43" i="2"/>
  <c r="I43" i="2" s="1"/>
  <c r="H24" i="2"/>
  <c r="I24" i="2" s="1"/>
  <c r="H45" i="2"/>
  <c r="I45" i="2" s="1"/>
  <c r="H51" i="2"/>
  <c r="I51" i="2" s="1"/>
  <c r="H47" i="2"/>
  <c r="I47" i="2" s="1"/>
  <c r="H25" i="2"/>
  <c r="I25" i="2" s="1"/>
  <c r="H48" i="2"/>
  <c r="I48" i="2" s="1"/>
  <c r="H130" i="2"/>
  <c r="I130" i="2" s="1"/>
  <c r="H109" i="2"/>
  <c r="I109" i="2" s="1"/>
  <c r="H110" i="2"/>
  <c r="I110" i="2" s="1"/>
  <c r="H129" i="2"/>
  <c r="I129" i="2" s="1"/>
  <c r="H137" i="2"/>
  <c r="I137" i="2" s="1"/>
  <c r="H138" i="2"/>
  <c r="I138" i="2" s="1"/>
  <c r="H136" i="2"/>
  <c r="I136" i="2" s="1"/>
  <c r="H146" i="2"/>
  <c r="I146" i="2" s="1"/>
  <c r="H147" i="2"/>
  <c r="I147" i="2" s="1"/>
  <c r="H135" i="2"/>
  <c r="I135" i="2" s="1"/>
  <c r="F24" i="4" s="1"/>
  <c r="H145" i="2"/>
  <c r="I145" i="2" s="1"/>
  <c r="H139" i="2"/>
  <c r="I139" i="2" s="1"/>
  <c r="H148" i="2"/>
  <c r="I148" i="2" s="1"/>
  <c r="H126" i="2"/>
  <c r="I126" i="2" s="1"/>
  <c r="H108" i="2"/>
  <c r="I108" i="2" s="1"/>
  <c r="F22" i="4" s="1"/>
  <c r="H105" i="2"/>
  <c r="I105" i="2" s="1"/>
  <c r="H76" i="2"/>
  <c r="I76" i="2" s="1"/>
  <c r="H113" i="2"/>
  <c r="I113" i="2" s="1"/>
  <c r="H107" i="2"/>
  <c r="I107" i="2" s="1"/>
  <c r="H56" i="2"/>
  <c r="I56" i="2" s="1"/>
  <c r="H104" i="2"/>
  <c r="I104" i="2" s="1"/>
  <c r="E22" i="4" s="1"/>
  <c r="H112" i="2"/>
  <c r="I112" i="2" s="1"/>
  <c r="H75" i="2"/>
  <c r="I75" i="2" s="1"/>
  <c r="H192" i="2"/>
  <c r="I192" i="2" s="1"/>
  <c r="H106" i="2"/>
  <c r="I106" i="2" s="1"/>
  <c r="H86" i="2"/>
  <c r="I86" i="2" s="1"/>
  <c r="G21" i="4" s="1"/>
  <c r="H71" i="2"/>
  <c r="I71" i="2" s="1"/>
  <c r="H62" i="2"/>
  <c r="I62" i="2" s="1"/>
  <c r="H69" i="2"/>
  <c r="I69" i="2" s="1"/>
  <c r="H72" i="2"/>
  <c r="I72" i="2" s="1"/>
  <c r="H77" i="2"/>
  <c r="I77" i="2" s="1"/>
  <c r="H58" i="2"/>
  <c r="I58" i="2" s="1"/>
  <c r="H81" i="2"/>
  <c r="I81" i="2" s="1"/>
  <c r="H82" i="2"/>
  <c r="I82" i="2" s="1"/>
  <c r="H90" i="2"/>
  <c r="I90" i="2" s="1"/>
  <c r="H59" i="2"/>
  <c r="I59" i="2" s="1"/>
  <c r="H88" i="2"/>
  <c r="I88" i="2" s="1"/>
  <c r="H61" i="2"/>
  <c r="I61" i="2" s="1"/>
  <c r="M19" i="4" s="1"/>
  <c r="H68" i="2"/>
  <c r="I68" i="2" s="1"/>
  <c r="E20" i="4" s="1"/>
  <c r="H87" i="2"/>
  <c r="I87" i="2" s="1"/>
  <c r="H74" i="2"/>
  <c r="I74" i="2" s="1"/>
  <c r="H73" i="2"/>
  <c r="I73" i="2" s="1"/>
  <c r="F20" i="4" s="1"/>
  <c r="H91" i="2"/>
  <c r="I91" i="2" s="1"/>
  <c r="H79" i="2"/>
  <c r="I79" i="2" s="1"/>
  <c r="H70" i="2"/>
  <c r="I70" i="2" s="1"/>
  <c r="H64" i="2"/>
  <c r="I64" i="2" s="1"/>
  <c r="H55" i="2"/>
  <c r="I55" i="2" s="1"/>
  <c r="H57" i="2"/>
  <c r="I57" i="2" s="1"/>
  <c r="H60" i="2"/>
  <c r="I60" i="2" s="1"/>
  <c r="H63" i="2"/>
  <c r="I63" i="2" s="1"/>
  <c r="H80" i="2"/>
  <c r="I80" i="2" s="1"/>
  <c r="H89" i="2"/>
  <c r="I89" i="2" s="1"/>
  <c r="H78" i="2"/>
  <c r="I78" i="2" s="1"/>
  <c r="H190" i="2"/>
  <c r="I190" i="2" s="1"/>
  <c r="H237" i="2"/>
  <c r="I237" i="2" s="1"/>
  <c r="H169" i="2"/>
  <c r="I169" i="2" s="1"/>
  <c r="H170" i="2"/>
  <c r="I170" i="2" s="1"/>
  <c r="H171" i="2"/>
  <c r="I171" i="2" s="1"/>
  <c r="H168" i="2"/>
  <c r="I168" i="2" s="1"/>
  <c r="H234" i="2"/>
  <c r="I234" i="2" s="1"/>
  <c r="H241" i="2"/>
  <c r="I241" i="2" s="1"/>
  <c r="H183" i="2"/>
  <c r="I183" i="2" s="1"/>
  <c r="H149" i="2"/>
  <c r="I149" i="2" s="1"/>
  <c r="H121" i="2"/>
  <c r="I121" i="2" s="1"/>
  <c r="H125" i="2"/>
  <c r="I125" i="2" s="1"/>
  <c r="H119" i="2"/>
  <c r="I119" i="2" s="1"/>
  <c r="H154" i="2"/>
  <c r="I154" i="2" s="1"/>
  <c r="H122" i="2"/>
  <c r="I122" i="2" s="1"/>
  <c r="H182" i="2"/>
  <c r="I182" i="2" s="1"/>
  <c r="H117" i="2"/>
  <c r="I117" i="2" s="1"/>
  <c r="H218" i="2"/>
  <c r="I218" i="2" s="1"/>
  <c r="H156" i="2"/>
  <c r="I156" i="2" s="1"/>
  <c r="H124" i="2"/>
  <c r="I124" i="2" s="1"/>
  <c r="H220" i="2"/>
  <c r="I220" i="2" s="1"/>
  <c r="H226" i="2"/>
  <c r="I226" i="2" s="1"/>
  <c r="H118" i="2"/>
  <c r="I118" i="2" s="1"/>
  <c r="H120" i="2"/>
  <c r="I120" i="2" s="1"/>
  <c r="H131" i="2"/>
  <c r="I131" i="2" s="1"/>
  <c r="H123" i="2"/>
  <c r="I123" i="2" s="1"/>
  <c r="H181" i="2"/>
  <c r="I181" i="2" s="1"/>
  <c r="H191" i="2"/>
  <c r="I191" i="2" s="1"/>
  <c r="H217" i="2"/>
  <c r="I217" i="2" s="1"/>
  <c r="H219" i="2"/>
  <c r="I219" i="2" s="1"/>
  <c r="H167" i="2"/>
  <c r="I167" i="2" s="1"/>
  <c r="H231" i="2"/>
  <c r="I231" i="2" s="1"/>
  <c r="H240" i="2"/>
  <c r="I240" i="2" s="1"/>
  <c r="H153" i="2"/>
  <c r="I153" i="2" s="1"/>
  <c r="H19" i="2"/>
  <c r="I19" i="2" s="1"/>
  <c r="H18" i="2"/>
  <c r="I18" i="2" s="1"/>
  <c r="G19" i="4" l="1"/>
  <c r="E19" i="4"/>
  <c r="M22" i="4"/>
  <c r="H161" i="2"/>
  <c r="I161" i="2" s="1"/>
  <c r="I178" i="2" s="1"/>
  <c r="H159" i="2"/>
  <c r="I159" i="2" s="1"/>
  <c r="H200" i="2"/>
  <c r="I200" i="2" s="1"/>
  <c r="H209" i="2"/>
  <c r="I209" i="2" s="1"/>
  <c r="H251" i="2"/>
  <c r="I251" i="2" s="1"/>
  <c r="H166" i="2"/>
  <c r="I166" i="2" s="1"/>
  <c r="H164" i="2"/>
  <c r="I164" i="2" s="1"/>
  <c r="N24" i="4"/>
  <c r="M25" i="4"/>
  <c r="M24" i="4"/>
  <c r="G16" i="4"/>
  <c r="F16" i="4"/>
  <c r="E16" i="4"/>
  <c r="N16" i="4" s="1"/>
  <c r="M16" i="4"/>
  <c r="H239" i="16"/>
  <c r="H17" i="16"/>
  <c r="H18" i="16"/>
  <c r="H19" i="16"/>
  <c r="H20" i="16"/>
  <c r="H21" i="16"/>
  <c r="H23" i="16"/>
  <c r="H22" i="16"/>
  <c r="H24" i="16"/>
  <c r="H25" i="16"/>
  <c r="H16" i="16"/>
  <c r="H159" i="16"/>
  <c r="H37" i="16"/>
  <c r="H199" i="16"/>
  <c r="H204" i="16"/>
  <c r="H241" i="16"/>
  <c r="H128" i="16"/>
  <c r="H100" i="16"/>
  <c r="H74" i="16"/>
  <c r="H56" i="16"/>
  <c r="H35" i="16"/>
  <c r="H192" i="16"/>
  <c r="H172" i="16"/>
  <c r="H91" i="16"/>
  <c r="H48" i="16"/>
  <c r="H249" i="16"/>
  <c r="H193" i="16"/>
  <c r="H232" i="16"/>
  <c r="H139" i="16"/>
  <c r="H111" i="16"/>
  <c r="H82" i="16"/>
  <c r="H64" i="16"/>
  <c r="H46" i="16"/>
  <c r="H226" i="16"/>
  <c r="H183" i="16"/>
  <c r="H167" i="16"/>
  <c r="H254" i="16"/>
  <c r="H147" i="16"/>
  <c r="H93" i="16"/>
  <c r="H57" i="16"/>
  <c r="H36" i="16"/>
  <c r="H99" i="16"/>
  <c r="H70" i="16"/>
  <c r="H225" i="16"/>
  <c r="H246" i="16"/>
  <c r="H209" i="16"/>
  <c r="H158" i="16"/>
  <c r="H130" i="16"/>
  <c r="H104" i="16"/>
  <c r="H86" i="16"/>
  <c r="H68" i="16"/>
  <c r="H47" i="16"/>
  <c r="H231" i="16"/>
  <c r="H138" i="16"/>
  <c r="H43" i="16"/>
  <c r="H136" i="16"/>
  <c r="H140" i="16"/>
  <c r="H129" i="16"/>
  <c r="H157" i="16"/>
  <c r="H247" i="16"/>
  <c r="H210" i="16"/>
  <c r="H90" i="16"/>
  <c r="H62" i="16"/>
  <c r="H188" i="16"/>
  <c r="H170" i="16"/>
  <c r="H155" i="16"/>
  <c r="H137" i="16"/>
  <c r="H59" i="16"/>
  <c r="H238" i="16"/>
  <c r="H220" i="16"/>
  <c r="H122" i="16"/>
  <c r="H75" i="16"/>
  <c r="H195" i="16"/>
  <c r="H50" i="16"/>
  <c r="H175" i="16"/>
  <c r="H78" i="16"/>
  <c r="H217" i="16"/>
  <c r="H234" i="16"/>
  <c r="H201" i="16"/>
  <c r="H166" i="16"/>
  <c r="H141" i="16"/>
  <c r="H112" i="16"/>
  <c r="H94" i="16"/>
  <c r="H76" i="16"/>
  <c r="H58" i="16"/>
  <c r="H31" i="16"/>
  <c r="H89" i="16"/>
  <c r="H206" i="16"/>
  <c r="H222" i="16"/>
  <c r="H190" i="16"/>
  <c r="H174" i="16"/>
  <c r="H149" i="16"/>
  <c r="H123" i="16"/>
  <c r="H105" i="16"/>
  <c r="H87" i="16"/>
  <c r="H69" i="16"/>
  <c r="H110" i="16"/>
  <c r="H97" i="16"/>
  <c r="H248" i="16"/>
  <c r="H211" i="16"/>
  <c r="H30" i="16"/>
  <c r="H185" i="16"/>
  <c r="H160" i="16"/>
  <c r="H131" i="16"/>
  <c r="H113" i="16"/>
  <c r="H95" i="16"/>
  <c r="H77" i="16"/>
  <c r="H61" i="16"/>
  <c r="H146" i="16"/>
  <c r="H194" i="16"/>
  <c r="H221" i="16"/>
  <c r="H51" i="16"/>
  <c r="H251" i="16"/>
  <c r="H177" i="16"/>
  <c r="H162" i="16"/>
  <c r="H144" i="16"/>
  <c r="H126" i="16"/>
  <c r="H148" i="16"/>
  <c r="H173" i="16"/>
  <c r="H223" i="16"/>
  <c r="H109" i="16"/>
  <c r="H81" i="16"/>
  <c r="H34" i="16"/>
  <c r="H189" i="16"/>
  <c r="H171" i="16"/>
  <c r="H156" i="16"/>
  <c r="H127" i="16"/>
  <c r="H213" i="16"/>
  <c r="H60" i="16"/>
  <c r="H32" i="16"/>
  <c r="H187" i="16"/>
  <c r="H143" i="16"/>
  <c r="H125" i="16"/>
  <c r="H107" i="16"/>
  <c r="H207" i="16"/>
  <c r="H205" i="16"/>
  <c r="H233" i="16"/>
  <c r="H71" i="16"/>
  <c r="H208" i="16"/>
  <c r="H154" i="16"/>
  <c r="H118" i="16"/>
  <c r="H191" i="16"/>
  <c r="H80" i="16"/>
  <c r="H29" i="16"/>
  <c r="H184" i="16"/>
  <c r="H212" i="16"/>
  <c r="H252" i="16"/>
  <c r="H120" i="16"/>
  <c r="H92" i="16"/>
  <c r="H63" i="16"/>
  <c r="H45" i="16"/>
  <c r="H219" i="16"/>
  <c r="H182" i="16"/>
  <c r="H164" i="16"/>
  <c r="H186" i="16"/>
  <c r="H108" i="16"/>
  <c r="H237" i="16"/>
  <c r="H203" i="16"/>
  <c r="H38" i="16"/>
  <c r="H200" i="16"/>
  <c r="H168" i="16"/>
  <c r="H142" i="16"/>
  <c r="H124" i="16"/>
  <c r="H106" i="16"/>
  <c r="H88" i="16"/>
  <c r="H169" i="16"/>
  <c r="H55" i="16"/>
  <c r="H42" i="16"/>
  <c r="H119" i="16"/>
  <c r="H224" i="16"/>
  <c r="H253" i="16"/>
  <c r="H49" i="16"/>
  <c r="H240" i="16"/>
  <c r="H176" i="16"/>
  <c r="H153" i="16"/>
  <c r="H135" i="16"/>
  <c r="H117" i="16"/>
  <c r="H96" i="16"/>
  <c r="H121" i="16"/>
  <c r="H245" i="16"/>
  <c r="H161" i="16"/>
  <c r="H79" i="16"/>
  <c r="H33" i="16"/>
  <c r="H72" i="16"/>
  <c r="H250" i="16"/>
  <c r="H165" i="16"/>
  <c r="H235" i="16"/>
  <c r="H202" i="16"/>
  <c r="H98" i="16"/>
  <c r="H73" i="16"/>
  <c r="H44" i="16"/>
  <c r="H218" i="16"/>
  <c r="H181" i="16"/>
  <c r="H163" i="16"/>
  <c r="H145" i="16"/>
  <c r="F25" i="4"/>
  <c r="G20" i="4"/>
  <c r="N20" i="4" s="1"/>
  <c r="M21" i="4"/>
  <c r="N21" i="4" s="1"/>
  <c r="N22" i="4"/>
  <c r="H181" i="19"/>
  <c r="I181" i="19" s="1"/>
  <c r="H161" i="19"/>
  <c r="I161" i="19" s="1"/>
  <c r="H138" i="19"/>
  <c r="I138" i="19" s="1"/>
  <c r="H60" i="19"/>
  <c r="I60" i="19" s="1"/>
  <c r="H34" i="19"/>
  <c r="I34" i="19" s="1"/>
  <c r="H160" i="19"/>
  <c r="I160" i="19" s="1"/>
  <c r="H136" i="19"/>
  <c r="I136" i="19" s="1"/>
  <c r="H108" i="19"/>
  <c r="I108" i="19" s="1"/>
  <c r="H59" i="19"/>
  <c r="I59" i="19" s="1"/>
  <c r="H32" i="19"/>
  <c r="I32" i="19" s="1"/>
  <c r="H123" i="19"/>
  <c r="I123" i="19" s="1"/>
  <c r="H70" i="19"/>
  <c r="I70" i="19" s="1"/>
  <c r="H43" i="19"/>
  <c r="I43" i="19" s="1"/>
  <c r="H17" i="19"/>
  <c r="I17" i="19" s="1"/>
  <c r="H120" i="19"/>
  <c r="I120" i="19" s="1"/>
  <c r="H42" i="19"/>
  <c r="I42" i="19" s="1"/>
  <c r="H87" i="19"/>
  <c r="I87" i="19" s="1"/>
  <c r="H61" i="19"/>
  <c r="I61" i="19" s="1"/>
  <c r="H35" i="19"/>
  <c r="I35" i="19" s="1"/>
  <c r="H159" i="19"/>
  <c r="I159" i="19" s="1"/>
  <c r="H107" i="19"/>
  <c r="I107" i="19" s="1"/>
  <c r="H58" i="19"/>
  <c r="I58" i="19" s="1"/>
  <c r="H31" i="19"/>
  <c r="I31" i="19" s="1"/>
  <c r="H156" i="19"/>
  <c r="I156" i="19" s="1"/>
  <c r="H184" i="19"/>
  <c r="I184" i="19" s="1"/>
  <c r="H164" i="19"/>
  <c r="I164" i="19" s="1"/>
  <c r="H140" i="19"/>
  <c r="I140" i="19" s="1"/>
  <c r="H158" i="19"/>
  <c r="I158" i="19" s="1"/>
  <c r="H104" i="19"/>
  <c r="I104" i="19" s="1"/>
  <c r="H77" i="19"/>
  <c r="I77" i="19" s="1"/>
  <c r="H57" i="19"/>
  <c r="I57" i="19" s="1"/>
  <c r="H29" i="19"/>
  <c r="I29" i="19" s="1"/>
  <c r="H155" i="19"/>
  <c r="I155" i="19" s="1"/>
  <c r="H88" i="19"/>
  <c r="I88" i="19" s="1"/>
  <c r="H157" i="19"/>
  <c r="I157" i="19" s="1"/>
  <c r="H76" i="19"/>
  <c r="I76" i="19" s="1"/>
  <c r="H55" i="19"/>
  <c r="I55" i="19" s="1"/>
  <c r="I65" i="19" s="1"/>
  <c r="H16" i="19"/>
  <c r="I16" i="19" s="1"/>
  <c r="H75" i="19"/>
  <c r="I75" i="19" s="1"/>
  <c r="H50" i="19"/>
  <c r="I50" i="19" s="1"/>
  <c r="H72" i="19"/>
  <c r="I72" i="19" s="1"/>
  <c r="H48" i="19"/>
  <c r="I48" i="19" s="1"/>
  <c r="H183" i="19"/>
  <c r="I183" i="19" s="1"/>
  <c r="H163" i="19"/>
  <c r="I163" i="19" s="1"/>
  <c r="H139" i="19"/>
  <c r="I139" i="19" s="1"/>
  <c r="H74" i="19"/>
  <c r="I74" i="19" s="1"/>
  <c r="H121" i="19"/>
  <c r="I121" i="19" s="1"/>
  <c r="H69" i="19"/>
  <c r="I69" i="19" s="1"/>
  <c r="H153" i="19"/>
  <c r="I153" i="19" s="1"/>
  <c r="H73" i="19"/>
  <c r="I73" i="19" s="1"/>
  <c r="H49" i="19"/>
  <c r="I49" i="19" s="1"/>
  <c r="H122" i="19"/>
  <c r="I122" i="19" s="1"/>
  <c r="H71" i="19"/>
  <c r="I71" i="19" s="1"/>
  <c r="H47" i="19"/>
  <c r="I47" i="19" s="1"/>
  <c r="H145" i="19"/>
  <c r="I145" i="19" s="1"/>
  <c r="H119" i="19"/>
  <c r="I119" i="19" s="1"/>
  <c r="H90" i="19"/>
  <c r="I90" i="19" s="1"/>
  <c r="H68" i="19"/>
  <c r="I68" i="19" s="1"/>
  <c r="H38" i="19"/>
  <c r="I38" i="19" s="1"/>
  <c r="H237" i="19"/>
  <c r="I237" i="19" s="1"/>
  <c r="H232" i="19"/>
  <c r="I232" i="19" s="1"/>
  <c r="H185" i="19"/>
  <c r="I185" i="19" s="1"/>
  <c r="H141" i="19"/>
  <c r="I141" i="19" s="1"/>
  <c r="H89" i="19"/>
  <c r="I89" i="19" s="1"/>
  <c r="H37" i="19"/>
  <c r="I37" i="19" s="1"/>
  <c r="H36" i="19"/>
  <c r="I36" i="19" s="1"/>
  <c r="H220" i="19"/>
  <c r="I220" i="19" s="1"/>
  <c r="H128" i="19"/>
  <c r="I128" i="19" s="1"/>
  <c r="H46" i="19"/>
  <c r="I46" i="19" s="1"/>
  <c r="H241" i="19"/>
  <c r="I241" i="19" s="1"/>
  <c r="H209" i="19"/>
  <c r="I209" i="19" s="1"/>
  <c r="H106" i="19"/>
  <c r="I106" i="19" s="1"/>
  <c r="H143" i="19"/>
  <c r="I143" i="19" s="1"/>
  <c r="H154" i="19"/>
  <c r="I154" i="19" s="1"/>
  <c r="H195" i="19"/>
  <c r="I195" i="19" s="1"/>
  <c r="H111" i="19"/>
  <c r="I111" i="19" s="1"/>
  <c r="H225" i="19"/>
  <c r="I225" i="19" s="1"/>
  <c r="H246" i="19"/>
  <c r="I246" i="19" s="1"/>
  <c r="H144" i="19"/>
  <c r="I144" i="19" s="1"/>
  <c r="H187" i="19"/>
  <c r="I187" i="19" s="1"/>
  <c r="H208" i="19"/>
  <c r="I208" i="19" s="1"/>
  <c r="H118" i="19"/>
  <c r="I118" i="19" s="1"/>
  <c r="H188" i="19"/>
  <c r="I188" i="19" s="1"/>
  <c r="H100" i="19"/>
  <c r="I100" i="19" s="1"/>
  <c r="H248" i="19"/>
  <c r="I248" i="19" s="1"/>
  <c r="H182" i="19"/>
  <c r="I182" i="19" s="1"/>
  <c r="H231" i="19"/>
  <c r="I231" i="19" s="1"/>
  <c r="H93" i="19"/>
  <c r="I93" i="19" s="1"/>
  <c r="H129" i="19"/>
  <c r="I129" i="19" s="1"/>
  <c r="H63" i="19"/>
  <c r="I63" i="19" s="1"/>
  <c r="H30" i="19"/>
  <c r="I30" i="19" s="1"/>
  <c r="H235" i="19"/>
  <c r="I235" i="19" s="1"/>
  <c r="H192" i="19"/>
  <c r="I192" i="19" s="1"/>
  <c r="H109" i="19"/>
  <c r="I109" i="19" s="1"/>
  <c r="H234" i="19"/>
  <c r="I234" i="19" s="1"/>
  <c r="H186" i="19"/>
  <c r="I186" i="19" s="1"/>
  <c r="H149" i="19"/>
  <c r="I149" i="19" s="1"/>
  <c r="H238" i="19"/>
  <c r="I238" i="19" s="1"/>
  <c r="H219" i="19"/>
  <c r="I219" i="19" s="1"/>
  <c r="H56" i="19"/>
  <c r="I56" i="19" s="1"/>
  <c r="H94" i="19"/>
  <c r="I94" i="19" s="1"/>
  <c r="H86" i="19"/>
  <c r="I86" i="19" s="1"/>
  <c r="H51" i="19"/>
  <c r="I51" i="19" s="1"/>
  <c r="H239" i="19"/>
  <c r="I239" i="19" s="1"/>
  <c r="H135" i="19"/>
  <c r="I135" i="19" s="1"/>
  <c r="H99" i="19"/>
  <c r="I99" i="19" s="1"/>
  <c r="H202" i="19"/>
  <c r="I202" i="19" s="1"/>
  <c r="H201" i="19"/>
  <c r="I201" i="19" s="1"/>
  <c r="H125" i="19"/>
  <c r="I125" i="19" s="1"/>
  <c r="H207" i="19"/>
  <c r="I207" i="19" s="1"/>
  <c r="H189" i="19"/>
  <c r="I189" i="19" s="1"/>
  <c r="H221" i="19"/>
  <c r="I221" i="19" s="1"/>
  <c r="H167" i="19"/>
  <c r="I167" i="19" s="1"/>
  <c r="H253" i="19"/>
  <c r="I253" i="19" s="1"/>
  <c r="H222" i="19"/>
  <c r="I222" i="19" s="1"/>
  <c r="H204" i="19"/>
  <c r="I204" i="19" s="1"/>
  <c r="H168" i="19"/>
  <c r="I168" i="19" s="1"/>
  <c r="H137" i="19"/>
  <c r="I137" i="19" s="1"/>
  <c r="H200" i="19"/>
  <c r="I200" i="19" s="1"/>
  <c r="H127" i="19"/>
  <c r="I127" i="19" s="1"/>
  <c r="H240" i="19"/>
  <c r="I240" i="19" s="1"/>
  <c r="H166" i="19"/>
  <c r="I166" i="19" s="1"/>
  <c r="H131" i="19"/>
  <c r="I131" i="19" s="1"/>
  <c r="H19" i="19"/>
  <c r="I19" i="19" s="1"/>
  <c r="H95" i="19"/>
  <c r="I95" i="19" s="1"/>
  <c r="H23" i="19"/>
  <c r="I23" i="19" s="1"/>
  <c r="H79" i="19"/>
  <c r="I79" i="19" s="1"/>
  <c r="H224" i="19"/>
  <c r="I224" i="19" s="1"/>
  <c r="H64" i="19"/>
  <c r="I64" i="19" s="1"/>
  <c r="H173" i="19"/>
  <c r="I173" i="19" s="1"/>
  <c r="H223" i="19"/>
  <c r="I223" i="19" s="1"/>
  <c r="H24" i="19"/>
  <c r="I24" i="19" s="1"/>
  <c r="H245" i="19"/>
  <c r="I245" i="19" s="1"/>
  <c r="I255" i="19" s="1"/>
  <c r="H170" i="19"/>
  <c r="I170" i="19" s="1"/>
  <c r="H92" i="19"/>
  <c r="I92" i="19" s="1"/>
  <c r="H25" i="19"/>
  <c r="I25" i="19" s="1"/>
  <c r="H98" i="19"/>
  <c r="I98" i="19" s="1"/>
  <c r="H194" i="19"/>
  <c r="I194" i="19" s="1"/>
  <c r="H148" i="19"/>
  <c r="I148" i="19" s="1"/>
  <c r="H146" i="19"/>
  <c r="I146" i="19" s="1"/>
  <c r="H205" i="19"/>
  <c r="I205" i="19" s="1"/>
  <c r="H21" i="19"/>
  <c r="I21" i="19" s="1"/>
  <c r="H217" i="19"/>
  <c r="I217" i="19" s="1"/>
  <c r="H18" i="19"/>
  <c r="I18" i="19" s="1"/>
  <c r="H174" i="19"/>
  <c r="I174" i="19" s="1"/>
  <c r="H117" i="19"/>
  <c r="I117" i="19" s="1"/>
  <c r="H112" i="19"/>
  <c r="I112" i="19" s="1"/>
  <c r="H147" i="19"/>
  <c r="I147" i="19" s="1"/>
  <c r="H91" i="19"/>
  <c r="I91" i="19" s="1"/>
  <c r="H96" i="19"/>
  <c r="I96" i="19" s="1"/>
  <c r="H110" i="19"/>
  <c r="I110" i="19" s="1"/>
  <c r="H78" i="19"/>
  <c r="I78" i="19" s="1"/>
  <c r="H175" i="19"/>
  <c r="I175" i="19" s="1"/>
  <c r="H81" i="19"/>
  <c r="I81" i="19" s="1"/>
  <c r="H250" i="19"/>
  <c r="I250" i="19" s="1"/>
  <c r="H247" i="19"/>
  <c r="I247" i="19" s="1"/>
  <c r="H169" i="19"/>
  <c r="I169" i="19" s="1"/>
  <c r="H126" i="19"/>
  <c r="I126" i="19" s="1"/>
  <c r="H45" i="19"/>
  <c r="I45" i="19" s="1"/>
  <c r="H62" i="19"/>
  <c r="I62" i="19" s="1"/>
  <c r="H251" i="19"/>
  <c r="I251" i="19" s="1"/>
  <c r="H177" i="19"/>
  <c r="I177" i="19" s="1"/>
  <c r="H252" i="19"/>
  <c r="I252" i="19" s="1"/>
  <c r="H249" i="19"/>
  <c r="I249" i="19" s="1"/>
  <c r="H191" i="19"/>
  <c r="I191" i="19" s="1"/>
  <c r="H193" i="19"/>
  <c r="I193" i="19" s="1"/>
  <c r="H124" i="19"/>
  <c r="I124" i="19" s="1"/>
  <c r="H212" i="19"/>
  <c r="I212" i="19" s="1"/>
  <c r="H80" i="19"/>
  <c r="I80" i="19" s="1"/>
  <c r="H82" i="19"/>
  <c r="I82" i="19" s="1"/>
  <c r="H203" i="19"/>
  <c r="I203" i="19" s="1"/>
  <c r="H226" i="19"/>
  <c r="I226" i="19" s="1"/>
  <c r="H213" i="19"/>
  <c r="I213" i="19" s="1"/>
  <c r="H218" i="19"/>
  <c r="I218" i="19" s="1"/>
  <c r="H211" i="19"/>
  <c r="I211" i="19" s="1"/>
  <c r="H97" i="19"/>
  <c r="I97" i="19" s="1"/>
  <c r="H176" i="19"/>
  <c r="I176" i="19" s="1"/>
  <c r="H254" i="19"/>
  <c r="I254" i="19" s="1"/>
  <c r="H171" i="19"/>
  <c r="I171" i="19" s="1"/>
  <c r="H33" i="19"/>
  <c r="I33" i="19" s="1"/>
  <c r="H20" i="19"/>
  <c r="I20" i="19" s="1"/>
  <c r="H199" i="19"/>
  <c r="I199" i="19" s="1"/>
  <c r="H210" i="19"/>
  <c r="I210" i="19" s="1"/>
  <c r="H44" i="19"/>
  <c r="I44" i="19" s="1"/>
  <c r="H165" i="19"/>
  <c r="I165" i="19" s="1"/>
  <c r="H22" i="19"/>
  <c r="I22" i="19" s="1"/>
  <c r="H142" i="19"/>
  <c r="I142" i="19" s="1"/>
  <c r="H233" i="19"/>
  <c r="I233" i="19" s="1"/>
  <c r="H113" i="19"/>
  <c r="I113" i="19" s="1"/>
  <c r="H172" i="19"/>
  <c r="I172" i="19" s="1"/>
  <c r="H105" i="19"/>
  <c r="I105" i="19" s="1"/>
  <c r="H162" i="19"/>
  <c r="I162" i="19" s="1"/>
  <c r="H130" i="19"/>
  <c r="I130" i="19" s="1"/>
  <c r="H206" i="19"/>
  <c r="I206" i="19" s="1"/>
  <c r="I214" i="19" s="1"/>
  <c r="H190" i="19"/>
  <c r="I190" i="19" s="1"/>
  <c r="I255" i="2"/>
  <c r="I39" i="2"/>
  <c r="I242" i="2"/>
  <c r="I214" i="2"/>
  <c r="I196" i="2"/>
  <c r="I150" i="2"/>
  <c r="I114" i="2"/>
  <c r="I65" i="2"/>
  <c r="I101" i="2"/>
  <c r="I83" i="2"/>
  <c r="I26" i="2"/>
  <c r="I52" i="2"/>
  <c r="I132" i="2"/>
  <c r="I227" i="2"/>
  <c r="AC210" i="16" l="1"/>
  <c r="S210" i="16"/>
  <c r="U210" i="16"/>
  <c r="AA210" i="16"/>
  <c r="W210" i="16"/>
  <c r="Y210" i="16"/>
  <c r="O210" i="16"/>
  <c r="Q210" i="16"/>
  <c r="K210" i="16"/>
  <c r="M210" i="16"/>
  <c r="I210" i="16"/>
  <c r="AC202" i="16"/>
  <c r="S202" i="16"/>
  <c r="U202" i="16"/>
  <c r="K202" i="16"/>
  <c r="M202" i="16"/>
  <c r="W202" i="16"/>
  <c r="AA202" i="16"/>
  <c r="Y202" i="16"/>
  <c r="O202" i="16"/>
  <c r="Q202" i="16"/>
  <c r="I202" i="16"/>
  <c r="Q49" i="16"/>
  <c r="U49" i="16"/>
  <c r="O49" i="16"/>
  <c r="AC49" i="16"/>
  <c r="Y49" i="16"/>
  <c r="W49" i="16"/>
  <c r="I49" i="16"/>
  <c r="S49" i="16"/>
  <c r="AA49" i="16"/>
  <c r="K49" i="16"/>
  <c r="M49" i="16"/>
  <c r="AA108" i="16"/>
  <c r="AC108" i="16"/>
  <c r="S108" i="16"/>
  <c r="O108" i="16"/>
  <c r="U108" i="16"/>
  <c r="Q108" i="16"/>
  <c r="I108" i="16"/>
  <c r="M108" i="16"/>
  <c r="K108" i="16"/>
  <c r="Y108" i="16"/>
  <c r="W108" i="16"/>
  <c r="W154" i="16"/>
  <c r="AA154" i="16"/>
  <c r="AC154" i="16"/>
  <c r="Q154" i="16"/>
  <c r="M154" i="16"/>
  <c r="K154" i="16"/>
  <c r="Y154" i="16"/>
  <c r="I154" i="16"/>
  <c r="O154" i="16"/>
  <c r="S154" i="16"/>
  <c r="U154" i="16"/>
  <c r="W189" i="16"/>
  <c r="AA189" i="16"/>
  <c r="AC189" i="16"/>
  <c r="M189" i="16"/>
  <c r="I189" i="16"/>
  <c r="K189" i="16"/>
  <c r="O189" i="16"/>
  <c r="Q189" i="16"/>
  <c r="S189" i="16"/>
  <c r="Y189" i="16"/>
  <c r="U189" i="16"/>
  <c r="Q61" i="16"/>
  <c r="AA61" i="16"/>
  <c r="AC61" i="16"/>
  <c r="O61" i="16"/>
  <c r="W61" i="16"/>
  <c r="Y61" i="16"/>
  <c r="U61" i="16"/>
  <c r="I61" i="16"/>
  <c r="M61" i="16"/>
  <c r="S61" i="16"/>
  <c r="K61" i="16"/>
  <c r="Q149" i="16"/>
  <c r="S149" i="16"/>
  <c r="Y149" i="16"/>
  <c r="W149" i="16"/>
  <c r="U149" i="16"/>
  <c r="O149" i="16"/>
  <c r="M149" i="16"/>
  <c r="K149" i="16"/>
  <c r="AA149" i="16"/>
  <c r="AC149" i="16"/>
  <c r="I149" i="16"/>
  <c r="W78" i="16"/>
  <c r="AC78" i="16"/>
  <c r="Y78" i="16"/>
  <c r="AA78" i="16"/>
  <c r="S78" i="16"/>
  <c r="U78" i="16"/>
  <c r="O78" i="16"/>
  <c r="M78" i="16"/>
  <c r="Q78" i="16"/>
  <c r="K78" i="16"/>
  <c r="I78" i="16"/>
  <c r="W247" i="16"/>
  <c r="AA247" i="16"/>
  <c r="Y247" i="16"/>
  <c r="AC247" i="16"/>
  <c r="K247" i="16"/>
  <c r="I247" i="16"/>
  <c r="M247" i="16"/>
  <c r="S247" i="16"/>
  <c r="U247" i="16"/>
  <c r="O247" i="16"/>
  <c r="Q247" i="16"/>
  <c r="W225" i="16"/>
  <c r="S225" i="16"/>
  <c r="U225" i="16"/>
  <c r="M225" i="16"/>
  <c r="AA225" i="16"/>
  <c r="AC225" i="16"/>
  <c r="I225" i="16"/>
  <c r="O225" i="16"/>
  <c r="K225" i="16"/>
  <c r="Q225" i="16"/>
  <c r="Y225" i="16"/>
  <c r="W232" i="16"/>
  <c r="AA232" i="16"/>
  <c r="AC232" i="16"/>
  <c r="O232" i="16"/>
  <c r="Q232" i="16"/>
  <c r="S232" i="16"/>
  <c r="U232" i="16"/>
  <c r="I232" i="16"/>
  <c r="M232" i="16"/>
  <c r="K232" i="16"/>
  <c r="Y232" i="16"/>
  <c r="S159" i="16"/>
  <c r="Y159" i="16"/>
  <c r="O159" i="16"/>
  <c r="W159" i="16"/>
  <c r="AC159" i="16"/>
  <c r="U159" i="16"/>
  <c r="AA159" i="16"/>
  <c r="Q159" i="16"/>
  <c r="I159" i="16"/>
  <c r="AD159" i="16" s="1"/>
  <c r="M159" i="16"/>
  <c r="K159" i="16"/>
  <c r="I196" i="19"/>
  <c r="I227" i="19"/>
  <c r="AA235" i="16"/>
  <c r="AC235" i="16"/>
  <c r="O235" i="16"/>
  <c r="M235" i="16"/>
  <c r="Q235" i="16"/>
  <c r="K235" i="16"/>
  <c r="S235" i="16"/>
  <c r="Y235" i="16"/>
  <c r="U235" i="16"/>
  <c r="W235" i="16"/>
  <c r="I235" i="16"/>
  <c r="AA253" i="16"/>
  <c r="AC253" i="16"/>
  <c r="S253" i="16"/>
  <c r="O253" i="16"/>
  <c r="W253" i="16"/>
  <c r="Q253" i="16"/>
  <c r="Y253" i="16"/>
  <c r="M253" i="16"/>
  <c r="K253" i="16"/>
  <c r="U253" i="16"/>
  <c r="I253" i="16"/>
  <c r="S186" i="16"/>
  <c r="Y186" i="16"/>
  <c r="AA186" i="16"/>
  <c r="W186" i="16"/>
  <c r="U186" i="16"/>
  <c r="AC186" i="16"/>
  <c r="O186" i="16"/>
  <c r="I186" i="16"/>
  <c r="Q186" i="16"/>
  <c r="M186" i="16"/>
  <c r="K186" i="16"/>
  <c r="W208" i="16"/>
  <c r="Y208" i="16"/>
  <c r="AA208" i="16"/>
  <c r="AC208" i="16"/>
  <c r="M208" i="16"/>
  <c r="Q208" i="16"/>
  <c r="U208" i="16"/>
  <c r="K208" i="16"/>
  <c r="O208" i="16"/>
  <c r="S208" i="16"/>
  <c r="I208" i="16"/>
  <c r="AD208" i="16" s="1"/>
  <c r="S34" i="16"/>
  <c r="AA34" i="16"/>
  <c r="O34" i="16"/>
  <c r="Q34" i="16"/>
  <c r="AC34" i="16"/>
  <c r="W34" i="16"/>
  <c r="Y34" i="16"/>
  <c r="I34" i="16"/>
  <c r="M34" i="16"/>
  <c r="K34" i="16"/>
  <c r="U34" i="16"/>
  <c r="U77" i="16"/>
  <c r="AA77" i="16"/>
  <c r="AC77" i="16"/>
  <c r="Q77" i="16"/>
  <c r="S77" i="16"/>
  <c r="Y77" i="16"/>
  <c r="W77" i="16"/>
  <c r="O77" i="16"/>
  <c r="M77" i="16"/>
  <c r="K77" i="16"/>
  <c r="I77" i="16"/>
  <c r="AA174" i="16"/>
  <c r="AC174" i="16"/>
  <c r="W174" i="16"/>
  <c r="Y174" i="16"/>
  <c r="I174" i="16"/>
  <c r="U174" i="16"/>
  <c r="O174" i="16"/>
  <c r="Q174" i="16"/>
  <c r="S174" i="16"/>
  <c r="K174" i="16"/>
  <c r="M174" i="16"/>
  <c r="W175" i="16"/>
  <c r="Y175" i="16"/>
  <c r="Q175" i="16"/>
  <c r="AC175" i="16"/>
  <c r="S175" i="16"/>
  <c r="I175" i="16"/>
  <c r="U175" i="16"/>
  <c r="M175" i="16"/>
  <c r="K175" i="16"/>
  <c r="O175" i="16"/>
  <c r="AA175" i="16"/>
  <c r="AA157" i="16"/>
  <c r="Y157" i="16"/>
  <c r="AC157" i="16"/>
  <c r="S157" i="16"/>
  <c r="U157" i="16"/>
  <c r="W157" i="16"/>
  <c r="O157" i="16"/>
  <c r="Q157" i="16"/>
  <c r="M157" i="16"/>
  <c r="K157" i="16"/>
  <c r="I157" i="16"/>
  <c r="Q70" i="16"/>
  <c r="AA70" i="16"/>
  <c r="Y70" i="16"/>
  <c r="AC70" i="16"/>
  <c r="W70" i="16"/>
  <c r="O70" i="16"/>
  <c r="I70" i="16"/>
  <c r="S70" i="16"/>
  <c r="K70" i="16"/>
  <c r="U70" i="16"/>
  <c r="M70" i="16"/>
  <c r="AC193" i="16"/>
  <c r="S193" i="16"/>
  <c r="W193" i="16"/>
  <c r="AA193" i="16"/>
  <c r="Y193" i="16"/>
  <c r="M193" i="16"/>
  <c r="K193" i="16"/>
  <c r="I193" i="16"/>
  <c r="AD193" i="16" s="1"/>
  <c r="U193" i="16"/>
  <c r="O193" i="16"/>
  <c r="Q193" i="16"/>
  <c r="I16" i="16"/>
  <c r="AA16" i="16"/>
  <c r="AC16" i="16"/>
  <c r="Q16" i="16"/>
  <c r="S16" i="16"/>
  <c r="U16" i="16"/>
  <c r="M16" i="16"/>
  <c r="O16" i="16"/>
  <c r="W16" i="16"/>
  <c r="Y16" i="16"/>
  <c r="K16" i="16"/>
  <c r="S240" i="16"/>
  <c r="U240" i="16"/>
  <c r="O240" i="16"/>
  <c r="Q240" i="16"/>
  <c r="W240" i="16"/>
  <c r="AA240" i="16"/>
  <c r="AC240" i="16"/>
  <c r="Y240" i="16"/>
  <c r="I240" i="16"/>
  <c r="K240" i="16"/>
  <c r="M240" i="16"/>
  <c r="W118" i="16"/>
  <c r="AA118" i="16"/>
  <c r="Y118" i="16"/>
  <c r="AC118" i="16"/>
  <c r="S118" i="16"/>
  <c r="M118" i="16"/>
  <c r="K118" i="16"/>
  <c r="O118" i="16"/>
  <c r="U118" i="16"/>
  <c r="I118" i="16"/>
  <c r="Q118" i="16"/>
  <c r="S171" i="16"/>
  <c r="U171" i="16"/>
  <c r="AA171" i="16"/>
  <c r="W171" i="16"/>
  <c r="O171" i="16"/>
  <c r="AC171" i="16"/>
  <c r="I171" i="16"/>
  <c r="Y171" i="16"/>
  <c r="Q171" i="16"/>
  <c r="K171" i="16"/>
  <c r="M171" i="16"/>
  <c r="W146" i="16"/>
  <c r="Y146" i="16"/>
  <c r="O146" i="16"/>
  <c r="Q146" i="16"/>
  <c r="S146" i="16"/>
  <c r="I146" i="16"/>
  <c r="M146" i="16"/>
  <c r="U146" i="16"/>
  <c r="K146" i="16"/>
  <c r="AA146" i="16"/>
  <c r="AC146" i="16"/>
  <c r="W123" i="16"/>
  <c r="Y123" i="16"/>
  <c r="S123" i="16"/>
  <c r="U123" i="16"/>
  <c r="AA123" i="16"/>
  <c r="AC123" i="16"/>
  <c r="O123" i="16"/>
  <c r="M123" i="16"/>
  <c r="K123" i="16"/>
  <c r="Q123" i="16"/>
  <c r="I123" i="16"/>
  <c r="Q139" i="16"/>
  <c r="AA139" i="16"/>
  <c r="Y139" i="16"/>
  <c r="AC139" i="16"/>
  <c r="O139" i="16"/>
  <c r="U139" i="16"/>
  <c r="I139" i="16"/>
  <c r="S139" i="16"/>
  <c r="W139" i="16"/>
  <c r="K139" i="16"/>
  <c r="M139" i="16"/>
  <c r="W190" i="16"/>
  <c r="S190" i="16"/>
  <c r="Y190" i="16"/>
  <c r="AA190" i="16"/>
  <c r="AC190" i="16"/>
  <c r="U190" i="16"/>
  <c r="M190" i="16"/>
  <c r="K190" i="16"/>
  <c r="I190" i="16"/>
  <c r="O190" i="16"/>
  <c r="Q190" i="16"/>
  <c r="I24" i="16"/>
  <c r="AA24" i="16"/>
  <c r="AC24" i="16"/>
  <c r="W24" i="16"/>
  <c r="Y24" i="16"/>
  <c r="U24" i="16"/>
  <c r="M24" i="16"/>
  <c r="O24" i="16"/>
  <c r="Q24" i="16"/>
  <c r="K24" i="16"/>
  <c r="S24" i="16"/>
  <c r="W205" i="16"/>
  <c r="AA205" i="16"/>
  <c r="Y205" i="16"/>
  <c r="AC205" i="16"/>
  <c r="S205" i="16"/>
  <c r="U205" i="16"/>
  <c r="M205" i="16"/>
  <c r="K205" i="16"/>
  <c r="I205" i="16"/>
  <c r="O205" i="16"/>
  <c r="Q205" i="16"/>
  <c r="O206" i="16"/>
  <c r="K206" i="16"/>
  <c r="W206" i="16"/>
  <c r="Y206" i="16"/>
  <c r="AA206" i="16"/>
  <c r="U206" i="16"/>
  <c r="M206" i="16"/>
  <c r="S206" i="16"/>
  <c r="Q206" i="16"/>
  <c r="I206" i="16"/>
  <c r="AC206" i="16"/>
  <c r="W55" i="16"/>
  <c r="AA55" i="16"/>
  <c r="Y55" i="16"/>
  <c r="AC55" i="16"/>
  <c r="S55" i="16"/>
  <c r="M55" i="16"/>
  <c r="U55" i="16"/>
  <c r="K55" i="16"/>
  <c r="O55" i="16"/>
  <c r="Q55" i="16"/>
  <c r="I55" i="16"/>
  <c r="S207" i="16"/>
  <c r="I207" i="16"/>
  <c r="W207" i="16"/>
  <c r="Y207" i="16"/>
  <c r="AA207" i="16"/>
  <c r="O207" i="16"/>
  <c r="Q207" i="16"/>
  <c r="U207" i="16"/>
  <c r="AC207" i="16"/>
  <c r="K207" i="16"/>
  <c r="M207" i="16"/>
  <c r="AA160" i="16"/>
  <c r="AC160" i="16"/>
  <c r="U160" i="16"/>
  <c r="Y160" i="16"/>
  <c r="O160" i="16"/>
  <c r="S160" i="16"/>
  <c r="Q160" i="16"/>
  <c r="W160" i="16"/>
  <c r="M160" i="16"/>
  <c r="K160" i="16"/>
  <c r="I160" i="16"/>
  <c r="W43" i="16"/>
  <c r="AA43" i="16"/>
  <c r="AC43" i="16"/>
  <c r="U43" i="16"/>
  <c r="O43" i="16"/>
  <c r="Y43" i="16"/>
  <c r="Q43" i="16"/>
  <c r="S43" i="16"/>
  <c r="K43" i="16"/>
  <c r="M43" i="16"/>
  <c r="I43" i="16"/>
  <c r="I23" i="16"/>
  <c r="U23" i="16"/>
  <c r="S23" i="16"/>
  <c r="AA23" i="16"/>
  <c r="AC23" i="16"/>
  <c r="Y23" i="16"/>
  <c r="O23" i="16"/>
  <c r="W23" i="16"/>
  <c r="Q23" i="16"/>
  <c r="M23" i="16"/>
  <c r="K23" i="16"/>
  <c r="O79" i="16"/>
  <c r="Q79" i="16"/>
  <c r="W79" i="16"/>
  <c r="S79" i="16"/>
  <c r="AA79" i="16"/>
  <c r="AC79" i="16"/>
  <c r="Y79" i="16"/>
  <c r="I79" i="16"/>
  <c r="K79" i="16"/>
  <c r="U79" i="16"/>
  <c r="M79" i="16"/>
  <c r="W169" i="16"/>
  <c r="Y169" i="16"/>
  <c r="AA169" i="16"/>
  <c r="AC169" i="16"/>
  <c r="O169" i="16"/>
  <c r="Q169" i="16"/>
  <c r="I169" i="16"/>
  <c r="U169" i="16"/>
  <c r="S169" i="16"/>
  <c r="K169" i="16"/>
  <c r="M169" i="16"/>
  <c r="W63" i="16"/>
  <c r="AA63" i="16"/>
  <c r="Y63" i="16"/>
  <c r="AC63" i="16"/>
  <c r="S63" i="16"/>
  <c r="O63" i="16"/>
  <c r="K63" i="16"/>
  <c r="Q63" i="16"/>
  <c r="M63" i="16"/>
  <c r="U63" i="16"/>
  <c r="I63" i="16"/>
  <c r="W107" i="16"/>
  <c r="AA107" i="16"/>
  <c r="Y107" i="16"/>
  <c r="AC107" i="16"/>
  <c r="S107" i="16"/>
  <c r="U107" i="16"/>
  <c r="O107" i="16"/>
  <c r="M107" i="16"/>
  <c r="Q107" i="16"/>
  <c r="I107" i="16"/>
  <c r="K107" i="16"/>
  <c r="W148" i="16"/>
  <c r="Y148" i="16"/>
  <c r="U148" i="16"/>
  <c r="O148" i="16"/>
  <c r="Q148" i="16"/>
  <c r="I148" i="16"/>
  <c r="S148" i="16"/>
  <c r="K148" i="16"/>
  <c r="M148" i="16"/>
  <c r="AA148" i="16"/>
  <c r="AC148" i="16"/>
  <c r="W185" i="16"/>
  <c r="M185" i="16"/>
  <c r="O185" i="16"/>
  <c r="AA185" i="16"/>
  <c r="K185" i="16"/>
  <c r="AC185" i="16"/>
  <c r="Y185" i="16"/>
  <c r="U185" i="16"/>
  <c r="Q185" i="16"/>
  <c r="I185" i="16"/>
  <c r="S185" i="16"/>
  <c r="O31" i="16"/>
  <c r="AA31" i="16"/>
  <c r="Q31" i="16"/>
  <c r="AC31" i="16"/>
  <c r="W31" i="16"/>
  <c r="Y31" i="16"/>
  <c r="I31" i="16"/>
  <c r="M31" i="16"/>
  <c r="K31" i="16"/>
  <c r="S31" i="16"/>
  <c r="U31" i="16"/>
  <c r="S220" i="16"/>
  <c r="U220" i="16"/>
  <c r="AA220" i="16"/>
  <c r="AC220" i="16"/>
  <c r="O220" i="16"/>
  <c r="Y220" i="16"/>
  <c r="K220" i="16"/>
  <c r="M220" i="16"/>
  <c r="W220" i="16"/>
  <c r="Q220" i="16"/>
  <c r="I220" i="16"/>
  <c r="U138" i="16"/>
  <c r="O138" i="16"/>
  <c r="AA138" i="16"/>
  <c r="W138" i="16"/>
  <c r="Q138" i="16"/>
  <c r="AC138" i="16"/>
  <c r="Y138" i="16"/>
  <c r="I138" i="16"/>
  <c r="M138" i="16"/>
  <c r="S138" i="16"/>
  <c r="K138" i="16"/>
  <c r="W147" i="16"/>
  <c r="AC147" i="16"/>
  <c r="Y147" i="16"/>
  <c r="M147" i="16"/>
  <c r="O147" i="16"/>
  <c r="Q147" i="16"/>
  <c r="S147" i="16"/>
  <c r="U147" i="16"/>
  <c r="K147" i="16"/>
  <c r="AA147" i="16"/>
  <c r="I147" i="16"/>
  <c r="U192" i="16"/>
  <c r="Y192" i="16"/>
  <c r="O192" i="16"/>
  <c r="Q192" i="16"/>
  <c r="AC192" i="16"/>
  <c r="W192" i="16"/>
  <c r="S192" i="16"/>
  <c r="I192" i="16"/>
  <c r="AA192" i="16"/>
  <c r="K192" i="16"/>
  <c r="M192" i="16"/>
  <c r="I21" i="16"/>
  <c r="AA21" i="16"/>
  <c r="Y21" i="16"/>
  <c r="AC21" i="16"/>
  <c r="U21" i="16"/>
  <c r="W21" i="16"/>
  <c r="Q21" i="16"/>
  <c r="O21" i="16"/>
  <c r="M21" i="16"/>
  <c r="K21" i="16"/>
  <c r="S21" i="16"/>
  <c r="N25" i="4"/>
  <c r="AC161" i="16"/>
  <c r="S161" i="16"/>
  <c r="AA161" i="16"/>
  <c r="O161" i="16"/>
  <c r="Q161" i="16"/>
  <c r="W161" i="16"/>
  <c r="Y161" i="16"/>
  <c r="U161" i="16"/>
  <c r="K161" i="16"/>
  <c r="M161" i="16"/>
  <c r="I161" i="16"/>
  <c r="AC88" i="16"/>
  <c r="W88" i="16"/>
  <c r="AA88" i="16"/>
  <c r="K88" i="16"/>
  <c r="S88" i="16"/>
  <c r="I88" i="16"/>
  <c r="O88" i="16"/>
  <c r="Q88" i="16"/>
  <c r="U88" i="16"/>
  <c r="Y88" i="16"/>
  <c r="M88" i="16"/>
  <c r="S92" i="16"/>
  <c r="U92" i="16"/>
  <c r="W92" i="16"/>
  <c r="AC92" i="16"/>
  <c r="Y92" i="16"/>
  <c r="AA92" i="16"/>
  <c r="O92" i="16"/>
  <c r="Q92" i="16"/>
  <c r="K92" i="16"/>
  <c r="M92" i="16"/>
  <c r="I92" i="16"/>
  <c r="S125" i="16"/>
  <c r="AA125" i="16"/>
  <c r="U125" i="16"/>
  <c r="AC125" i="16"/>
  <c r="Y125" i="16"/>
  <c r="K125" i="16"/>
  <c r="Q125" i="16"/>
  <c r="O125" i="16"/>
  <c r="W125" i="16"/>
  <c r="M125" i="16"/>
  <c r="I125" i="16"/>
  <c r="AA126" i="16"/>
  <c r="AC126" i="16"/>
  <c r="S126" i="16"/>
  <c r="U126" i="16"/>
  <c r="W126" i="16"/>
  <c r="Y126" i="16"/>
  <c r="O126" i="16"/>
  <c r="Q126" i="16"/>
  <c r="I126" i="16"/>
  <c r="M126" i="16"/>
  <c r="K126" i="16"/>
  <c r="W30" i="16"/>
  <c r="Y30" i="16"/>
  <c r="AA30" i="16"/>
  <c r="AC30" i="16"/>
  <c r="S30" i="16"/>
  <c r="U30" i="16"/>
  <c r="Q30" i="16"/>
  <c r="O30" i="16"/>
  <c r="K30" i="16"/>
  <c r="M30" i="16"/>
  <c r="I30" i="16"/>
  <c r="S58" i="16"/>
  <c r="AA58" i="16"/>
  <c r="U58" i="16"/>
  <c r="AC58" i="16"/>
  <c r="W58" i="16"/>
  <c r="Y58" i="16"/>
  <c r="O58" i="16"/>
  <c r="Q58" i="16"/>
  <c r="I58" i="16"/>
  <c r="K58" i="16"/>
  <c r="M58" i="16"/>
  <c r="W238" i="16"/>
  <c r="AA238" i="16"/>
  <c r="Y238" i="16"/>
  <c r="AC238" i="16"/>
  <c r="S238" i="16"/>
  <c r="Q238" i="16"/>
  <c r="U238" i="16"/>
  <c r="K238" i="16"/>
  <c r="I238" i="16"/>
  <c r="M238" i="16"/>
  <c r="O238" i="16"/>
  <c r="AC231" i="16"/>
  <c r="S231" i="16"/>
  <c r="M231" i="16"/>
  <c r="O231" i="16"/>
  <c r="K231" i="16"/>
  <c r="Q231" i="16"/>
  <c r="P242" i="16" s="1"/>
  <c r="AA231" i="16"/>
  <c r="I231" i="16"/>
  <c r="U231" i="16"/>
  <c r="W231" i="16"/>
  <c r="Y231" i="16"/>
  <c r="AC254" i="16"/>
  <c r="S254" i="16"/>
  <c r="K254" i="16"/>
  <c r="AA254" i="16"/>
  <c r="W254" i="16"/>
  <c r="Y254" i="16"/>
  <c r="Q254" i="16"/>
  <c r="O254" i="16"/>
  <c r="M254" i="16"/>
  <c r="U254" i="16"/>
  <c r="I254" i="16"/>
  <c r="AD254" i="16" s="1"/>
  <c r="Q35" i="16"/>
  <c r="W35" i="16"/>
  <c r="Y35" i="16"/>
  <c r="U35" i="16"/>
  <c r="AA35" i="16"/>
  <c r="AC35" i="16"/>
  <c r="O35" i="16"/>
  <c r="M35" i="16"/>
  <c r="K35" i="16"/>
  <c r="I35" i="16"/>
  <c r="AD35" i="16" s="1"/>
  <c r="S35" i="16"/>
  <c r="I20" i="16"/>
  <c r="AC20" i="16"/>
  <c r="M20" i="16"/>
  <c r="U20" i="16"/>
  <c r="W20" i="16"/>
  <c r="Q20" i="16"/>
  <c r="S20" i="16"/>
  <c r="Y20" i="16"/>
  <c r="AA20" i="16"/>
  <c r="K20" i="16"/>
  <c r="O20" i="16"/>
  <c r="W217" i="16"/>
  <c r="K217" i="16"/>
  <c r="AA217" i="16"/>
  <c r="M217" i="16"/>
  <c r="L227" i="16" s="1"/>
  <c r="AC217" i="16"/>
  <c r="U217" i="16"/>
  <c r="Y217" i="16"/>
  <c r="I217" i="16"/>
  <c r="S217" i="16"/>
  <c r="Q217" i="16"/>
  <c r="P227" i="16" s="1"/>
  <c r="O217" i="16"/>
  <c r="Y71" i="16"/>
  <c r="O71" i="16"/>
  <c r="Q71" i="16"/>
  <c r="W71" i="16"/>
  <c r="S71" i="16"/>
  <c r="U71" i="16"/>
  <c r="M71" i="16"/>
  <c r="K71" i="16"/>
  <c r="AC71" i="16"/>
  <c r="I71" i="16"/>
  <c r="AA71" i="16"/>
  <c r="W129" i="16"/>
  <c r="Y129" i="16"/>
  <c r="O129" i="16"/>
  <c r="U129" i="16"/>
  <c r="M129" i="16"/>
  <c r="AC129" i="16"/>
  <c r="I129" i="16"/>
  <c r="S129" i="16"/>
  <c r="K129" i="16"/>
  <c r="AA129" i="16"/>
  <c r="Q129" i="16"/>
  <c r="AC140" i="16"/>
  <c r="W140" i="16"/>
  <c r="S140" i="16"/>
  <c r="K140" i="16"/>
  <c r="M140" i="16"/>
  <c r="O140" i="16"/>
  <c r="Q140" i="16"/>
  <c r="I140" i="16"/>
  <c r="Y140" i="16"/>
  <c r="U140" i="16"/>
  <c r="AA140" i="16"/>
  <c r="S91" i="16"/>
  <c r="W91" i="16"/>
  <c r="Y91" i="16"/>
  <c r="AA91" i="16"/>
  <c r="AC91" i="16"/>
  <c r="O91" i="16"/>
  <c r="K91" i="16"/>
  <c r="Q91" i="16"/>
  <c r="M91" i="16"/>
  <c r="U91" i="16"/>
  <c r="I91" i="16"/>
  <c r="W89" i="16"/>
  <c r="O89" i="16"/>
  <c r="S89" i="16"/>
  <c r="Q89" i="16"/>
  <c r="U89" i="16"/>
  <c r="AA89" i="16"/>
  <c r="AC89" i="16"/>
  <c r="M89" i="16"/>
  <c r="Y89" i="16"/>
  <c r="K89" i="16"/>
  <c r="I89" i="16"/>
  <c r="W245" i="16"/>
  <c r="Y245" i="16"/>
  <c r="AA245" i="16"/>
  <c r="AC245" i="16"/>
  <c r="I245" i="16"/>
  <c r="S245" i="16"/>
  <c r="R255" i="16" s="1"/>
  <c r="M245" i="16"/>
  <c r="O245" i="16"/>
  <c r="K245" i="16"/>
  <c r="U245" i="16"/>
  <c r="Q245" i="16"/>
  <c r="P255" i="16" s="1"/>
  <c r="W144" i="16"/>
  <c r="Y144" i="16"/>
  <c r="AA144" i="16"/>
  <c r="I144" i="16"/>
  <c r="M144" i="16"/>
  <c r="S144" i="16"/>
  <c r="K144" i="16"/>
  <c r="U144" i="16"/>
  <c r="AC144" i="16"/>
  <c r="O144" i="16"/>
  <c r="Q144" i="16"/>
  <c r="W56" i="16"/>
  <c r="Q56" i="16"/>
  <c r="Y56" i="16"/>
  <c r="O56" i="16"/>
  <c r="S56" i="16"/>
  <c r="U56" i="16"/>
  <c r="M56" i="16"/>
  <c r="K56" i="16"/>
  <c r="AA56" i="16"/>
  <c r="AC56" i="16"/>
  <c r="I56" i="16"/>
  <c r="W37" i="16"/>
  <c r="Y37" i="16"/>
  <c r="AA37" i="16"/>
  <c r="AC37" i="16"/>
  <c r="K37" i="16"/>
  <c r="S37" i="16"/>
  <c r="O37" i="16"/>
  <c r="M37" i="16"/>
  <c r="U37" i="16"/>
  <c r="Q37" i="16"/>
  <c r="I37" i="16"/>
  <c r="AA165" i="16"/>
  <c r="Y165" i="16"/>
  <c r="AC165" i="16"/>
  <c r="U165" i="16"/>
  <c r="K165" i="16"/>
  <c r="M165" i="16"/>
  <c r="S165" i="16"/>
  <c r="W165" i="16"/>
  <c r="I165" i="16"/>
  <c r="Q165" i="16"/>
  <c r="O165" i="16"/>
  <c r="W99" i="16"/>
  <c r="AA99" i="16"/>
  <c r="O99" i="16"/>
  <c r="Q99" i="16"/>
  <c r="K99" i="16"/>
  <c r="AC99" i="16"/>
  <c r="M99" i="16"/>
  <c r="Y99" i="16"/>
  <c r="U99" i="16"/>
  <c r="I99" i="16"/>
  <c r="S99" i="16"/>
  <c r="AA182" i="16"/>
  <c r="AC182" i="16"/>
  <c r="O182" i="16"/>
  <c r="U182" i="16"/>
  <c r="W182" i="16"/>
  <c r="I182" i="16"/>
  <c r="AD182" i="16" s="1"/>
  <c r="S182" i="16"/>
  <c r="K182" i="16"/>
  <c r="Q182" i="16"/>
  <c r="Y182" i="16"/>
  <c r="M182" i="16"/>
  <c r="W36" i="16"/>
  <c r="AA36" i="16"/>
  <c r="Y36" i="16"/>
  <c r="AC36" i="16"/>
  <c r="U36" i="16"/>
  <c r="M36" i="16"/>
  <c r="Q36" i="16"/>
  <c r="S36" i="16"/>
  <c r="K36" i="16"/>
  <c r="I36" i="16"/>
  <c r="O36" i="16"/>
  <c r="AA72" i="16"/>
  <c r="AC72" i="16"/>
  <c r="S72" i="16"/>
  <c r="Y72" i="16"/>
  <c r="W72" i="16"/>
  <c r="I72" i="16"/>
  <c r="O72" i="16"/>
  <c r="K72" i="16"/>
  <c r="M72" i="16"/>
  <c r="U72" i="16"/>
  <c r="Q72" i="16"/>
  <c r="W42" i="16"/>
  <c r="Y42" i="16"/>
  <c r="AC42" i="16"/>
  <c r="U42" i="16"/>
  <c r="Q42" i="16"/>
  <c r="P52" i="16" s="1"/>
  <c r="S42" i="16"/>
  <c r="O42" i="16"/>
  <c r="AA42" i="16"/>
  <c r="I42" i="16"/>
  <c r="K42" i="16"/>
  <c r="M42" i="16"/>
  <c r="AA223" i="16"/>
  <c r="AC223" i="16"/>
  <c r="S223" i="16"/>
  <c r="Y223" i="16"/>
  <c r="U223" i="16"/>
  <c r="M223" i="16"/>
  <c r="K223" i="16"/>
  <c r="O223" i="16"/>
  <c r="I223" i="16"/>
  <c r="W223" i="16"/>
  <c r="Q223" i="16"/>
  <c r="AC131" i="16"/>
  <c r="S131" i="16"/>
  <c r="U131" i="16"/>
  <c r="AA131" i="16"/>
  <c r="K131" i="16"/>
  <c r="I131" i="16"/>
  <c r="W131" i="16"/>
  <c r="Y131" i="16"/>
  <c r="M131" i="16"/>
  <c r="O131" i="16"/>
  <c r="Q131" i="16"/>
  <c r="W75" i="16"/>
  <c r="Y75" i="16"/>
  <c r="AA75" i="16"/>
  <c r="AC75" i="16"/>
  <c r="M75" i="16"/>
  <c r="K75" i="16"/>
  <c r="I75" i="16"/>
  <c r="U75" i="16"/>
  <c r="S75" i="16"/>
  <c r="Q75" i="16"/>
  <c r="O75" i="16"/>
  <c r="AA136" i="16"/>
  <c r="Y136" i="16"/>
  <c r="AC136" i="16"/>
  <c r="O136" i="16"/>
  <c r="Q136" i="16"/>
  <c r="W136" i="16"/>
  <c r="U136" i="16"/>
  <c r="I136" i="16"/>
  <c r="S136" i="16"/>
  <c r="M136" i="16"/>
  <c r="K136" i="16"/>
  <c r="U33" i="16"/>
  <c r="AA33" i="16"/>
  <c r="AC33" i="16"/>
  <c r="S33" i="16"/>
  <c r="O33" i="16"/>
  <c r="Y33" i="16"/>
  <c r="Q33" i="16"/>
  <c r="I33" i="16"/>
  <c r="AD33" i="16" s="1"/>
  <c r="K33" i="16"/>
  <c r="W33" i="16"/>
  <c r="M33" i="16"/>
  <c r="Q45" i="16"/>
  <c r="AA45" i="16"/>
  <c r="W45" i="16"/>
  <c r="Y45" i="16"/>
  <c r="S45" i="16"/>
  <c r="U45" i="16"/>
  <c r="AC45" i="16"/>
  <c r="M45" i="16"/>
  <c r="K45" i="16"/>
  <c r="O45" i="16"/>
  <c r="I45" i="16"/>
  <c r="W173" i="16"/>
  <c r="Y173" i="16"/>
  <c r="AA173" i="16"/>
  <c r="AC173" i="16"/>
  <c r="I173" i="16"/>
  <c r="K173" i="16"/>
  <c r="M173" i="16"/>
  <c r="O173" i="16"/>
  <c r="Q173" i="16"/>
  <c r="S173" i="16"/>
  <c r="U173" i="16"/>
  <c r="W122" i="16"/>
  <c r="Y122" i="16"/>
  <c r="AA122" i="16"/>
  <c r="AC122" i="16"/>
  <c r="S122" i="16"/>
  <c r="U122" i="16"/>
  <c r="K122" i="16"/>
  <c r="O122" i="16"/>
  <c r="Q122" i="16"/>
  <c r="I122" i="16"/>
  <c r="M122" i="16"/>
  <c r="AC93" i="16"/>
  <c r="W93" i="16"/>
  <c r="O93" i="16"/>
  <c r="K93" i="16"/>
  <c r="Y93" i="16"/>
  <c r="Q93" i="16"/>
  <c r="M93" i="16"/>
  <c r="I93" i="16"/>
  <c r="S93" i="16"/>
  <c r="AA93" i="16"/>
  <c r="U93" i="16"/>
  <c r="W172" i="16"/>
  <c r="AA172" i="16"/>
  <c r="Y172" i="16"/>
  <c r="AC172" i="16"/>
  <c r="S172" i="16"/>
  <c r="U172" i="16"/>
  <c r="M172" i="16"/>
  <c r="K172" i="16"/>
  <c r="I172" i="16"/>
  <c r="O172" i="16"/>
  <c r="Q172" i="16"/>
  <c r="AA106" i="16"/>
  <c r="AC106" i="16"/>
  <c r="Q106" i="16"/>
  <c r="Y106" i="16"/>
  <c r="S106" i="16"/>
  <c r="U106" i="16"/>
  <c r="I106" i="16"/>
  <c r="M106" i="16"/>
  <c r="O106" i="16"/>
  <c r="W106" i="16"/>
  <c r="K106" i="16"/>
  <c r="W120" i="16"/>
  <c r="Y120" i="16"/>
  <c r="AA120" i="16"/>
  <c r="AC120" i="16"/>
  <c r="O120" i="16"/>
  <c r="Q120" i="16"/>
  <c r="K120" i="16"/>
  <c r="M120" i="16"/>
  <c r="S120" i="16"/>
  <c r="U120" i="16"/>
  <c r="I120" i="16"/>
  <c r="W143" i="16"/>
  <c r="Q143" i="16"/>
  <c r="Y143" i="16"/>
  <c r="U143" i="16"/>
  <c r="AA143" i="16"/>
  <c r="AC143" i="16"/>
  <c r="I143" i="16"/>
  <c r="S143" i="16"/>
  <c r="K143" i="16"/>
  <c r="O143" i="16"/>
  <c r="M143" i="16"/>
  <c r="AC211" i="16"/>
  <c r="S211" i="16"/>
  <c r="U211" i="16"/>
  <c r="W211" i="16"/>
  <c r="M211" i="16"/>
  <c r="AA211" i="16"/>
  <c r="K211" i="16"/>
  <c r="O211" i="16"/>
  <c r="Q211" i="16"/>
  <c r="Y211" i="16"/>
  <c r="I211" i="16"/>
  <c r="AD211" i="16" s="1"/>
  <c r="AA76" i="16"/>
  <c r="Y76" i="16"/>
  <c r="AC76" i="16"/>
  <c r="S76" i="16"/>
  <c r="U76" i="16"/>
  <c r="I76" i="16"/>
  <c r="Q76" i="16"/>
  <c r="K76" i="16"/>
  <c r="M76" i="16"/>
  <c r="O76" i="16"/>
  <c r="W76" i="16"/>
  <c r="AA59" i="16"/>
  <c r="AC59" i="16"/>
  <c r="S59" i="16"/>
  <c r="U59" i="16"/>
  <c r="O59" i="16"/>
  <c r="I59" i="16"/>
  <c r="Q59" i="16"/>
  <c r="Y59" i="16"/>
  <c r="W59" i="16"/>
  <c r="M59" i="16"/>
  <c r="K59" i="16"/>
  <c r="AA47" i="16"/>
  <c r="AC47" i="16"/>
  <c r="W47" i="16"/>
  <c r="S47" i="16"/>
  <c r="K47" i="16"/>
  <c r="M47" i="16"/>
  <c r="Y47" i="16"/>
  <c r="U47" i="16"/>
  <c r="I47" i="16"/>
  <c r="O47" i="16"/>
  <c r="Q47" i="16"/>
  <c r="AC167" i="16"/>
  <c r="W167" i="16"/>
  <c r="S167" i="16"/>
  <c r="O167" i="16"/>
  <c r="U167" i="16"/>
  <c r="Q167" i="16"/>
  <c r="Y167" i="16"/>
  <c r="AA167" i="16"/>
  <c r="K167" i="16"/>
  <c r="I167" i="16"/>
  <c r="M167" i="16"/>
  <c r="I19" i="16"/>
  <c r="W19" i="16"/>
  <c r="Y19" i="16"/>
  <c r="AC19" i="16"/>
  <c r="M19" i="16"/>
  <c r="AA19" i="16"/>
  <c r="Q19" i="16"/>
  <c r="S19" i="16"/>
  <c r="U19" i="16"/>
  <c r="K19" i="16"/>
  <c r="O19" i="16"/>
  <c r="AA145" i="16"/>
  <c r="AC145" i="16"/>
  <c r="S145" i="16"/>
  <c r="Y145" i="16"/>
  <c r="O145" i="16"/>
  <c r="Q145" i="16"/>
  <c r="I145" i="16"/>
  <c r="W145" i="16"/>
  <c r="M145" i="16"/>
  <c r="K145" i="16"/>
  <c r="U145" i="16"/>
  <c r="W121" i="16"/>
  <c r="Y121" i="16"/>
  <c r="AA121" i="16"/>
  <c r="AC121" i="16"/>
  <c r="S121" i="16"/>
  <c r="O121" i="16"/>
  <c r="K121" i="16"/>
  <c r="U121" i="16"/>
  <c r="Q121" i="16"/>
  <c r="M121" i="16"/>
  <c r="I121" i="16"/>
  <c r="W124" i="16"/>
  <c r="S124" i="16"/>
  <c r="U124" i="16"/>
  <c r="AA124" i="16"/>
  <c r="AC124" i="16"/>
  <c r="Y124" i="16"/>
  <c r="K124" i="16"/>
  <c r="O124" i="16"/>
  <c r="Q124" i="16"/>
  <c r="I124" i="16"/>
  <c r="M124" i="16"/>
  <c r="AC252" i="16"/>
  <c r="W252" i="16"/>
  <c r="O252" i="16"/>
  <c r="Q252" i="16"/>
  <c r="S252" i="16"/>
  <c r="I252" i="16"/>
  <c r="AA252" i="16"/>
  <c r="K252" i="16"/>
  <c r="Y252" i="16"/>
  <c r="U252" i="16"/>
  <c r="M252" i="16"/>
  <c r="W187" i="16"/>
  <c r="AA187" i="16"/>
  <c r="Y187" i="16"/>
  <c r="AC187" i="16"/>
  <c r="U187" i="16"/>
  <c r="O187" i="16"/>
  <c r="K187" i="16"/>
  <c r="Q187" i="16"/>
  <c r="M187" i="16"/>
  <c r="S187" i="16"/>
  <c r="I187" i="16"/>
  <c r="AA162" i="16"/>
  <c r="AC162" i="16"/>
  <c r="Y162" i="16"/>
  <c r="O162" i="16"/>
  <c r="Q162" i="16"/>
  <c r="W162" i="16"/>
  <c r="U162" i="16"/>
  <c r="S162" i="16"/>
  <c r="M162" i="16"/>
  <c r="K162" i="16"/>
  <c r="I162" i="16"/>
  <c r="AA248" i="16"/>
  <c r="AC248" i="16"/>
  <c r="W248" i="16"/>
  <c r="S248" i="16"/>
  <c r="U248" i="16"/>
  <c r="K248" i="16"/>
  <c r="M248" i="16"/>
  <c r="O248" i="16"/>
  <c r="Q248" i="16"/>
  <c r="I248" i="16"/>
  <c r="Y248" i="16"/>
  <c r="U94" i="16"/>
  <c r="W94" i="16"/>
  <c r="Y94" i="16"/>
  <c r="AC94" i="16"/>
  <c r="AA94" i="16"/>
  <c r="M94" i="16"/>
  <c r="K94" i="16"/>
  <c r="O94" i="16"/>
  <c r="Q94" i="16"/>
  <c r="S94" i="16"/>
  <c r="I94" i="16"/>
  <c r="S137" i="16"/>
  <c r="AA137" i="16"/>
  <c r="AC137" i="16"/>
  <c r="Y137" i="16"/>
  <c r="U137" i="16"/>
  <c r="W137" i="16"/>
  <c r="I137" i="16"/>
  <c r="O137" i="16"/>
  <c r="Q137" i="16"/>
  <c r="K137" i="16"/>
  <c r="M137" i="16"/>
  <c r="AA68" i="16"/>
  <c r="Y68" i="16"/>
  <c r="AC68" i="16"/>
  <c r="W68" i="16"/>
  <c r="S68" i="16"/>
  <c r="U68" i="16"/>
  <c r="M68" i="16"/>
  <c r="I68" i="16"/>
  <c r="K68" i="16"/>
  <c r="O68" i="16"/>
  <c r="Q68" i="16"/>
  <c r="AC183" i="16"/>
  <c r="S183" i="16"/>
  <c r="U183" i="16"/>
  <c r="W183" i="16"/>
  <c r="Y183" i="16"/>
  <c r="O183" i="16"/>
  <c r="K183" i="16"/>
  <c r="Q183" i="16"/>
  <c r="M183" i="16"/>
  <c r="AA183" i="16"/>
  <c r="I183" i="16"/>
  <c r="AD183" i="16" s="1"/>
  <c r="W74" i="16"/>
  <c r="AA74" i="16"/>
  <c r="Y74" i="16"/>
  <c r="AC74" i="16"/>
  <c r="S74" i="16"/>
  <c r="K74" i="16"/>
  <c r="M74" i="16"/>
  <c r="O74" i="16"/>
  <c r="I74" i="16"/>
  <c r="Q74" i="16"/>
  <c r="U74" i="16"/>
  <c r="I18" i="16"/>
  <c r="W18" i="16"/>
  <c r="M18" i="16"/>
  <c r="AA18" i="16"/>
  <c r="AC18" i="16"/>
  <c r="Y18" i="16"/>
  <c r="O18" i="16"/>
  <c r="Q18" i="16"/>
  <c r="S18" i="16"/>
  <c r="U18" i="16"/>
  <c r="K18" i="16"/>
  <c r="U237" i="16"/>
  <c r="K237" i="16"/>
  <c r="M237" i="16"/>
  <c r="Q237" i="16"/>
  <c r="AA237" i="16"/>
  <c r="Y237" i="16"/>
  <c r="AC237" i="16"/>
  <c r="W237" i="16"/>
  <c r="S237" i="16"/>
  <c r="I237" i="16"/>
  <c r="O237" i="16"/>
  <c r="I132" i="19"/>
  <c r="AA249" i="16"/>
  <c r="AC249" i="16"/>
  <c r="S249" i="16"/>
  <c r="O249" i="16"/>
  <c r="W249" i="16"/>
  <c r="Q249" i="16"/>
  <c r="Y249" i="16"/>
  <c r="I249" i="16"/>
  <c r="K249" i="16"/>
  <c r="M249" i="16"/>
  <c r="U249" i="16"/>
  <c r="I178" i="19"/>
  <c r="O250" i="16"/>
  <c r="AA250" i="16"/>
  <c r="Q250" i="16"/>
  <c r="AC250" i="16"/>
  <c r="S250" i="16"/>
  <c r="M250" i="16"/>
  <c r="U250" i="16"/>
  <c r="W250" i="16"/>
  <c r="Y250" i="16"/>
  <c r="K250" i="16"/>
  <c r="I250" i="16"/>
  <c r="AC119" i="16"/>
  <c r="W119" i="16"/>
  <c r="Y119" i="16"/>
  <c r="AA119" i="16"/>
  <c r="M119" i="16"/>
  <c r="S119" i="16"/>
  <c r="O119" i="16"/>
  <c r="K119" i="16"/>
  <c r="U119" i="16"/>
  <c r="Q119" i="16"/>
  <c r="I119" i="16"/>
  <c r="S233" i="16"/>
  <c r="U233" i="16"/>
  <c r="Y233" i="16"/>
  <c r="Q233" i="16"/>
  <c r="AA233" i="16"/>
  <c r="M233" i="16"/>
  <c r="K233" i="16"/>
  <c r="O233" i="16"/>
  <c r="AC233" i="16"/>
  <c r="I233" i="16"/>
  <c r="W233" i="16"/>
  <c r="W109" i="16"/>
  <c r="Y109" i="16"/>
  <c r="S109" i="16"/>
  <c r="U109" i="16"/>
  <c r="AA109" i="16"/>
  <c r="AC109" i="16"/>
  <c r="I109" i="16"/>
  <c r="Q109" i="16"/>
  <c r="M109" i="16"/>
  <c r="K109" i="16"/>
  <c r="O109" i="16"/>
  <c r="S113" i="16"/>
  <c r="O113" i="16"/>
  <c r="Q113" i="16"/>
  <c r="I113" i="16"/>
  <c r="M113" i="16"/>
  <c r="K113" i="16"/>
  <c r="AC113" i="16"/>
  <c r="Y113" i="16"/>
  <c r="AA113" i="16"/>
  <c r="U113" i="16"/>
  <c r="W113" i="16"/>
  <c r="AA222" i="16"/>
  <c r="AC222" i="16"/>
  <c r="S222" i="16"/>
  <c r="O222" i="16"/>
  <c r="M222" i="16"/>
  <c r="Q222" i="16"/>
  <c r="K222" i="16"/>
  <c r="W222" i="16"/>
  <c r="Y222" i="16"/>
  <c r="U222" i="16"/>
  <c r="I222" i="16"/>
  <c r="AC195" i="16"/>
  <c r="S195" i="16"/>
  <c r="U195" i="16"/>
  <c r="AA195" i="16"/>
  <c r="K195" i="16"/>
  <c r="M195" i="16"/>
  <c r="O195" i="16"/>
  <c r="Q195" i="16"/>
  <c r="Y195" i="16"/>
  <c r="I195" i="16"/>
  <c r="W195" i="16"/>
  <c r="W48" i="16"/>
  <c r="AA48" i="16"/>
  <c r="AC48" i="16"/>
  <c r="S48" i="16"/>
  <c r="Y48" i="16"/>
  <c r="U48" i="16"/>
  <c r="O48" i="16"/>
  <c r="Q48" i="16"/>
  <c r="M48" i="16"/>
  <c r="I48" i="16"/>
  <c r="K48" i="16"/>
  <c r="I52" i="19"/>
  <c r="W57" i="16"/>
  <c r="Y57" i="16"/>
  <c r="O57" i="16"/>
  <c r="Q57" i="16"/>
  <c r="K57" i="16"/>
  <c r="U57" i="16"/>
  <c r="S57" i="16"/>
  <c r="AA57" i="16"/>
  <c r="I57" i="16"/>
  <c r="AC57" i="16"/>
  <c r="M57" i="16"/>
  <c r="M163" i="16"/>
  <c r="W163" i="16"/>
  <c r="O163" i="16"/>
  <c r="AA163" i="16"/>
  <c r="S163" i="16"/>
  <c r="AC163" i="16"/>
  <c r="U163" i="16"/>
  <c r="I163" i="16"/>
  <c r="K163" i="16"/>
  <c r="Y163" i="16"/>
  <c r="Q163" i="16"/>
  <c r="W96" i="16"/>
  <c r="AA96" i="16"/>
  <c r="Y96" i="16"/>
  <c r="AC96" i="16"/>
  <c r="S96" i="16"/>
  <c r="M96" i="16"/>
  <c r="K96" i="16"/>
  <c r="O96" i="16"/>
  <c r="I96" i="16"/>
  <c r="Q96" i="16"/>
  <c r="U96" i="16"/>
  <c r="AC142" i="16"/>
  <c r="S142" i="16"/>
  <c r="U142" i="16"/>
  <c r="AA142" i="16"/>
  <c r="O142" i="16"/>
  <c r="M142" i="16"/>
  <c r="Q142" i="16"/>
  <c r="I142" i="16"/>
  <c r="K142" i="16"/>
  <c r="W142" i="16"/>
  <c r="Y142" i="16"/>
  <c r="AA32" i="16"/>
  <c r="Y32" i="16"/>
  <c r="AC32" i="16"/>
  <c r="W32" i="16"/>
  <c r="S32" i="16"/>
  <c r="U32" i="16"/>
  <c r="I32" i="16"/>
  <c r="O32" i="16"/>
  <c r="Q32" i="16"/>
  <c r="M32" i="16"/>
  <c r="K32" i="16"/>
  <c r="AC177" i="16"/>
  <c r="S177" i="16"/>
  <c r="U177" i="16"/>
  <c r="W177" i="16"/>
  <c r="AA177" i="16"/>
  <c r="Y177" i="16"/>
  <c r="Q177" i="16"/>
  <c r="K177" i="16"/>
  <c r="I177" i="16"/>
  <c r="M177" i="16"/>
  <c r="O177" i="16"/>
  <c r="W97" i="16"/>
  <c r="Y97" i="16"/>
  <c r="O97" i="16"/>
  <c r="K97" i="16"/>
  <c r="Q97" i="16"/>
  <c r="I97" i="16"/>
  <c r="AD97" i="16" s="1"/>
  <c r="M97" i="16"/>
  <c r="S97" i="16"/>
  <c r="U97" i="16"/>
  <c r="AA97" i="16"/>
  <c r="AC97" i="16"/>
  <c r="AA112" i="16"/>
  <c r="AC112" i="16"/>
  <c r="M112" i="16"/>
  <c r="W112" i="16"/>
  <c r="S112" i="16"/>
  <c r="U112" i="16"/>
  <c r="I112" i="16"/>
  <c r="Y112" i="16"/>
  <c r="K112" i="16"/>
  <c r="O112" i="16"/>
  <c r="Q112" i="16"/>
  <c r="W155" i="16"/>
  <c r="AA155" i="16"/>
  <c r="S155" i="16"/>
  <c r="AC155" i="16"/>
  <c r="U155" i="16"/>
  <c r="I155" i="16"/>
  <c r="K155" i="16"/>
  <c r="M155" i="16"/>
  <c r="Y155" i="16"/>
  <c r="O155" i="16"/>
  <c r="Q155" i="16"/>
  <c r="W86" i="16"/>
  <c r="Y86" i="16"/>
  <c r="O86" i="16"/>
  <c r="AA86" i="16"/>
  <c r="Q86" i="16"/>
  <c r="P101" i="16" s="1"/>
  <c r="AC86" i="16"/>
  <c r="K86" i="16"/>
  <c r="M86" i="16"/>
  <c r="I86" i="16"/>
  <c r="S86" i="16"/>
  <c r="U86" i="16"/>
  <c r="S226" i="16"/>
  <c r="AA226" i="16"/>
  <c r="AC226" i="16"/>
  <c r="Y226" i="16"/>
  <c r="M226" i="16"/>
  <c r="O226" i="16"/>
  <c r="Q226" i="16"/>
  <c r="U226" i="16"/>
  <c r="W226" i="16"/>
  <c r="K226" i="16"/>
  <c r="I226" i="16"/>
  <c r="W100" i="16"/>
  <c r="K100" i="16"/>
  <c r="AA100" i="16"/>
  <c r="S100" i="16"/>
  <c r="M100" i="16"/>
  <c r="O100" i="16"/>
  <c r="Q100" i="16"/>
  <c r="I100" i="16"/>
  <c r="U100" i="16"/>
  <c r="Y100" i="16"/>
  <c r="AC100" i="16"/>
  <c r="I150" i="19"/>
  <c r="W181" i="16"/>
  <c r="AA181" i="16"/>
  <c r="AC181" i="16"/>
  <c r="S181" i="16"/>
  <c r="M181" i="16"/>
  <c r="U181" i="16"/>
  <c r="K181" i="16"/>
  <c r="Y181" i="16"/>
  <c r="I181" i="16"/>
  <c r="Q181" i="16"/>
  <c r="O181" i="16"/>
  <c r="S117" i="16"/>
  <c r="U117" i="16"/>
  <c r="AA117" i="16"/>
  <c r="AC117" i="16"/>
  <c r="W117" i="16"/>
  <c r="Y117" i="16"/>
  <c r="O117" i="16"/>
  <c r="N132" i="16" s="1"/>
  <c r="Q117" i="16"/>
  <c r="P132" i="16" s="1"/>
  <c r="K117" i="16"/>
  <c r="I117" i="16"/>
  <c r="M117" i="16"/>
  <c r="S168" i="16"/>
  <c r="W168" i="16"/>
  <c r="AA168" i="16"/>
  <c r="Y168" i="16"/>
  <c r="AC168" i="16"/>
  <c r="K168" i="16"/>
  <c r="O168" i="16"/>
  <c r="Q168" i="16"/>
  <c r="U168" i="16"/>
  <c r="I168" i="16"/>
  <c r="M168" i="16"/>
  <c r="AA184" i="16"/>
  <c r="AC184" i="16"/>
  <c r="W184" i="16"/>
  <c r="S184" i="16"/>
  <c r="Q184" i="16"/>
  <c r="U184" i="16"/>
  <c r="I184" i="16"/>
  <c r="K184" i="16"/>
  <c r="M184" i="16"/>
  <c r="O184" i="16"/>
  <c r="Y184" i="16"/>
  <c r="W60" i="16"/>
  <c r="U60" i="16"/>
  <c r="AA60" i="16"/>
  <c r="AC60" i="16"/>
  <c r="K60" i="16"/>
  <c r="Y60" i="16"/>
  <c r="O60" i="16"/>
  <c r="I60" i="16"/>
  <c r="Q60" i="16"/>
  <c r="M60" i="16"/>
  <c r="S60" i="16"/>
  <c r="AA251" i="16"/>
  <c r="AC251" i="16"/>
  <c r="S251" i="16"/>
  <c r="Y251" i="16"/>
  <c r="M251" i="16"/>
  <c r="K251" i="16"/>
  <c r="O251" i="16"/>
  <c r="W251" i="16"/>
  <c r="U251" i="16"/>
  <c r="Q251" i="16"/>
  <c r="I251" i="16"/>
  <c r="O110" i="16"/>
  <c r="S110" i="16"/>
  <c r="Q110" i="16"/>
  <c r="U110" i="16"/>
  <c r="AC110" i="16"/>
  <c r="W110" i="16"/>
  <c r="Y110" i="16"/>
  <c r="K110" i="16"/>
  <c r="M110" i="16"/>
  <c r="AA110" i="16"/>
  <c r="I110" i="16"/>
  <c r="U141" i="16"/>
  <c r="W141" i="16"/>
  <c r="Y141" i="16"/>
  <c r="AC141" i="16"/>
  <c r="O141" i="16"/>
  <c r="Q141" i="16"/>
  <c r="AA141" i="16"/>
  <c r="I141" i="16"/>
  <c r="M141" i="16"/>
  <c r="S141" i="16"/>
  <c r="K141" i="16"/>
  <c r="W170" i="16"/>
  <c r="Y170" i="16"/>
  <c r="O170" i="16"/>
  <c r="AC170" i="16"/>
  <c r="M170" i="16"/>
  <c r="K170" i="16"/>
  <c r="AA170" i="16"/>
  <c r="Q170" i="16"/>
  <c r="S170" i="16"/>
  <c r="I170" i="16"/>
  <c r="U170" i="16"/>
  <c r="AA104" i="16"/>
  <c r="AC104" i="16"/>
  <c r="S104" i="16"/>
  <c r="Y104" i="16"/>
  <c r="W104" i="16"/>
  <c r="U104" i="16"/>
  <c r="O104" i="16"/>
  <c r="Q104" i="16"/>
  <c r="K104" i="16"/>
  <c r="I104" i="16"/>
  <c r="M104" i="16"/>
  <c r="S46" i="16"/>
  <c r="AA46" i="16"/>
  <c r="AC46" i="16"/>
  <c r="Y46" i="16"/>
  <c r="U46" i="16"/>
  <c r="W46" i="16"/>
  <c r="M46" i="16"/>
  <c r="K46" i="16"/>
  <c r="O46" i="16"/>
  <c r="Q46" i="16"/>
  <c r="I46" i="16"/>
  <c r="AA128" i="16"/>
  <c r="AC128" i="16"/>
  <c r="S128" i="16"/>
  <c r="Y128" i="16"/>
  <c r="I128" i="16"/>
  <c r="U128" i="16"/>
  <c r="O128" i="16"/>
  <c r="W128" i="16"/>
  <c r="Q128" i="16"/>
  <c r="K128" i="16"/>
  <c r="M128" i="16"/>
  <c r="S239" i="16"/>
  <c r="AA239" i="16"/>
  <c r="AC239" i="16"/>
  <c r="M239" i="16"/>
  <c r="Y239" i="16"/>
  <c r="W239" i="16"/>
  <c r="U239" i="16"/>
  <c r="O239" i="16"/>
  <c r="K239" i="16"/>
  <c r="I239" i="16"/>
  <c r="Q239" i="16"/>
  <c r="I114" i="19"/>
  <c r="W218" i="16"/>
  <c r="Y218" i="16"/>
  <c r="U218" i="16"/>
  <c r="O218" i="16"/>
  <c r="AC218" i="16"/>
  <c r="K218" i="16"/>
  <c r="AA218" i="16"/>
  <c r="M218" i="16"/>
  <c r="S218" i="16"/>
  <c r="Q218" i="16"/>
  <c r="I218" i="16"/>
  <c r="O135" i="16"/>
  <c r="Q135" i="16"/>
  <c r="P150" i="16" s="1"/>
  <c r="AC135" i="16"/>
  <c r="M135" i="16"/>
  <c r="Y135" i="16"/>
  <c r="AA135" i="16"/>
  <c r="K135" i="16"/>
  <c r="S135" i="16"/>
  <c r="R150" i="16" s="1"/>
  <c r="W135" i="16"/>
  <c r="U135" i="16"/>
  <c r="I135" i="16"/>
  <c r="Y200" i="16"/>
  <c r="AA200" i="16"/>
  <c r="W200" i="16"/>
  <c r="K200" i="16"/>
  <c r="AC200" i="16"/>
  <c r="I200" i="16"/>
  <c r="O200" i="16"/>
  <c r="M200" i="16"/>
  <c r="Q200" i="16"/>
  <c r="S200" i="16"/>
  <c r="U200" i="16"/>
  <c r="AA29" i="16"/>
  <c r="Z39" i="16" s="1"/>
  <c r="K29" i="16"/>
  <c r="J39" i="16" s="1"/>
  <c r="M29" i="16"/>
  <c r="S29" i="16"/>
  <c r="O29" i="16"/>
  <c r="I29" i="16"/>
  <c r="U29" i="16"/>
  <c r="Q29" i="16"/>
  <c r="AC29" i="16"/>
  <c r="W29" i="16"/>
  <c r="Y29" i="16"/>
  <c r="X39" i="16" s="1"/>
  <c r="AA213" i="16"/>
  <c r="AC213" i="16"/>
  <c r="S213" i="16"/>
  <c r="U213" i="16"/>
  <c r="Y213" i="16"/>
  <c r="W213" i="16"/>
  <c r="M213" i="16"/>
  <c r="K213" i="16"/>
  <c r="Q213" i="16"/>
  <c r="I213" i="16"/>
  <c r="O213" i="16"/>
  <c r="K51" i="16"/>
  <c r="W51" i="16"/>
  <c r="Y51" i="16"/>
  <c r="O51" i="16"/>
  <c r="Q51" i="16"/>
  <c r="I51" i="16"/>
  <c r="AD51" i="16" s="1"/>
  <c r="M51" i="16"/>
  <c r="AC51" i="16"/>
  <c r="S51" i="16"/>
  <c r="AA51" i="16"/>
  <c r="U51" i="16"/>
  <c r="AA69" i="16"/>
  <c r="AC69" i="16"/>
  <c r="W69" i="16"/>
  <c r="O69" i="16"/>
  <c r="Q69" i="16"/>
  <c r="S69" i="16"/>
  <c r="M69" i="16"/>
  <c r="I69" i="16"/>
  <c r="Y69" i="16"/>
  <c r="K69" i="16"/>
  <c r="U69" i="16"/>
  <c r="Y166" i="16"/>
  <c r="S166" i="16"/>
  <c r="U166" i="16"/>
  <c r="AA166" i="16"/>
  <c r="AC166" i="16"/>
  <c r="W166" i="16"/>
  <c r="Q166" i="16"/>
  <c r="I166" i="16"/>
  <c r="O166" i="16"/>
  <c r="M166" i="16"/>
  <c r="K166" i="16"/>
  <c r="AC188" i="16"/>
  <c r="W188" i="16"/>
  <c r="AA188" i="16"/>
  <c r="I188" i="16"/>
  <c r="Y188" i="16"/>
  <c r="K188" i="16"/>
  <c r="M188" i="16"/>
  <c r="Q188" i="16"/>
  <c r="S188" i="16"/>
  <c r="U188" i="16"/>
  <c r="O188" i="16"/>
  <c r="AA130" i="16"/>
  <c r="AC130" i="16"/>
  <c r="W130" i="16"/>
  <c r="K130" i="16"/>
  <c r="M130" i="16"/>
  <c r="S130" i="16"/>
  <c r="Q130" i="16"/>
  <c r="Y130" i="16"/>
  <c r="I130" i="16"/>
  <c r="U130" i="16"/>
  <c r="O130" i="16"/>
  <c r="S64" i="16"/>
  <c r="W64" i="16"/>
  <c r="Y64" i="16"/>
  <c r="AA64" i="16"/>
  <c r="AC64" i="16"/>
  <c r="U64" i="16"/>
  <c r="I64" i="16"/>
  <c r="O64" i="16"/>
  <c r="Q64" i="16"/>
  <c r="M64" i="16"/>
  <c r="K64" i="16"/>
  <c r="AC241" i="16"/>
  <c r="Q241" i="16"/>
  <c r="S241" i="16"/>
  <c r="U241" i="16"/>
  <c r="W241" i="16"/>
  <c r="O241" i="16"/>
  <c r="Y241" i="16"/>
  <c r="AA241" i="16"/>
  <c r="M241" i="16"/>
  <c r="K241" i="16"/>
  <c r="I241" i="16"/>
  <c r="N19" i="4"/>
  <c r="W246" i="16"/>
  <c r="AA246" i="16"/>
  <c r="Y246" i="16"/>
  <c r="AC246" i="16"/>
  <c r="S246" i="16"/>
  <c r="Q246" i="16"/>
  <c r="M246" i="16"/>
  <c r="U246" i="16"/>
  <c r="O246" i="16"/>
  <c r="I246" i="16"/>
  <c r="K246" i="16"/>
  <c r="W98" i="16"/>
  <c r="Y98" i="16"/>
  <c r="AA98" i="16"/>
  <c r="AC98" i="16"/>
  <c r="S98" i="16"/>
  <c r="M98" i="16"/>
  <c r="U98" i="16"/>
  <c r="K98" i="16"/>
  <c r="I98" i="16"/>
  <c r="O98" i="16"/>
  <c r="Q98" i="16"/>
  <c r="S224" i="16"/>
  <c r="U224" i="16"/>
  <c r="W224" i="16"/>
  <c r="Q224" i="16"/>
  <c r="AA224" i="16"/>
  <c r="AC224" i="16"/>
  <c r="I224" i="16"/>
  <c r="O224" i="16"/>
  <c r="K224" i="16"/>
  <c r="M224" i="16"/>
  <c r="Y224" i="16"/>
  <c r="W164" i="16"/>
  <c r="Y164" i="16"/>
  <c r="AA164" i="16"/>
  <c r="AC164" i="16"/>
  <c r="Q164" i="16"/>
  <c r="S164" i="16"/>
  <c r="U164" i="16"/>
  <c r="I164" i="16"/>
  <c r="O164" i="16"/>
  <c r="K164" i="16"/>
  <c r="M164" i="16"/>
  <c r="AA81" i="16"/>
  <c r="S81" i="16"/>
  <c r="AC81" i="16"/>
  <c r="U81" i="16"/>
  <c r="O81" i="16"/>
  <c r="Q81" i="16"/>
  <c r="W81" i="16"/>
  <c r="Y81" i="16"/>
  <c r="K81" i="16"/>
  <c r="M81" i="16"/>
  <c r="I81" i="16"/>
  <c r="AA95" i="16"/>
  <c r="AC95" i="16"/>
  <c r="S95" i="16"/>
  <c r="U95" i="16"/>
  <c r="W95" i="16"/>
  <c r="Y95" i="16"/>
  <c r="O95" i="16"/>
  <c r="Q95" i="16"/>
  <c r="M95" i="16"/>
  <c r="K95" i="16"/>
  <c r="I95" i="16"/>
  <c r="Q50" i="16"/>
  <c r="S50" i="16"/>
  <c r="U50" i="16"/>
  <c r="W50" i="16"/>
  <c r="AA50" i="16"/>
  <c r="AC50" i="16"/>
  <c r="M50" i="16"/>
  <c r="K50" i="16"/>
  <c r="O50" i="16"/>
  <c r="I50" i="16"/>
  <c r="Y50" i="16"/>
  <c r="I25" i="16"/>
  <c r="W25" i="16"/>
  <c r="AA25" i="16"/>
  <c r="Y25" i="16"/>
  <c r="AC25" i="16"/>
  <c r="U25" i="16"/>
  <c r="M25" i="16"/>
  <c r="Q25" i="16"/>
  <c r="K25" i="16"/>
  <c r="S25" i="16"/>
  <c r="O25" i="16"/>
  <c r="I39" i="19"/>
  <c r="Y219" i="16"/>
  <c r="U219" i="16"/>
  <c r="W219" i="16"/>
  <c r="Q219" i="16"/>
  <c r="AA219" i="16"/>
  <c r="AC219" i="16"/>
  <c r="S219" i="16"/>
  <c r="M219" i="16"/>
  <c r="K219" i="16"/>
  <c r="O219" i="16"/>
  <c r="I219" i="16"/>
  <c r="I22" i="16"/>
  <c r="AA22" i="16"/>
  <c r="AC22" i="16"/>
  <c r="W22" i="16"/>
  <c r="S22" i="16"/>
  <c r="Y22" i="16"/>
  <c r="M22" i="16"/>
  <c r="U22" i="16"/>
  <c r="O22" i="16"/>
  <c r="Q22" i="16"/>
  <c r="K22" i="16"/>
  <c r="U212" i="16"/>
  <c r="AA212" i="16"/>
  <c r="AC212" i="16"/>
  <c r="W212" i="16"/>
  <c r="M212" i="16"/>
  <c r="K212" i="16"/>
  <c r="O212" i="16"/>
  <c r="Y212" i="16"/>
  <c r="S212" i="16"/>
  <c r="I212" i="16"/>
  <c r="Q212" i="16"/>
  <c r="I17" i="16"/>
  <c r="W17" i="16"/>
  <c r="AC17" i="16"/>
  <c r="U17" i="16"/>
  <c r="Y17" i="16"/>
  <c r="O17" i="16"/>
  <c r="Q17" i="16"/>
  <c r="AA17" i="16"/>
  <c r="S17" i="16"/>
  <c r="K17" i="16"/>
  <c r="M17" i="16"/>
  <c r="I242" i="19"/>
  <c r="I83" i="19"/>
  <c r="AC44" i="16"/>
  <c r="W44" i="16"/>
  <c r="M44" i="16"/>
  <c r="Y44" i="16"/>
  <c r="S44" i="16"/>
  <c r="U44" i="16"/>
  <c r="AA44" i="16"/>
  <c r="Q44" i="16"/>
  <c r="I44" i="16"/>
  <c r="K44" i="16"/>
  <c r="O44" i="16"/>
  <c r="AC153" i="16"/>
  <c r="S153" i="16"/>
  <c r="U153" i="16"/>
  <c r="Y153" i="16"/>
  <c r="K153" i="16"/>
  <c r="M153" i="16"/>
  <c r="L178" i="16" s="1"/>
  <c r="O153" i="16"/>
  <c r="Q153" i="16"/>
  <c r="W153" i="16"/>
  <c r="AA153" i="16"/>
  <c r="I153" i="16"/>
  <c r="S38" i="16"/>
  <c r="W38" i="16"/>
  <c r="Y38" i="16"/>
  <c r="Q38" i="16"/>
  <c r="K38" i="16"/>
  <c r="M38" i="16"/>
  <c r="AA38" i="16"/>
  <c r="AC38" i="16"/>
  <c r="U38" i="16"/>
  <c r="O38" i="16"/>
  <c r="I38" i="16"/>
  <c r="AD38" i="16" s="1"/>
  <c r="AC80" i="16"/>
  <c r="S80" i="16"/>
  <c r="O80" i="16"/>
  <c r="Y80" i="16"/>
  <c r="M80" i="16"/>
  <c r="AA80" i="16"/>
  <c r="W80" i="16"/>
  <c r="I80" i="16"/>
  <c r="K80" i="16"/>
  <c r="Q80" i="16"/>
  <c r="U80" i="16"/>
  <c r="AA127" i="16"/>
  <c r="AC127" i="16"/>
  <c r="Y127" i="16"/>
  <c r="S127" i="16"/>
  <c r="U127" i="16"/>
  <c r="O127" i="16"/>
  <c r="Q127" i="16"/>
  <c r="W127" i="16"/>
  <c r="I127" i="16"/>
  <c r="M127" i="16"/>
  <c r="K127" i="16"/>
  <c r="AC221" i="16"/>
  <c r="S221" i="16"/>
  <c r="W221" i="16"/>
  <c r="Y221" i="16"/>
  <c r="O221" i="16"/>
  <c r="AA221" i="16"/>
  <c r="K221" i="16"/>
  <c r="U221" i="16"/>
  <c r="Q221" i="16"/>
  <c r="I221" i="16"/>
  <c r="AD221" i="16" s="1"/>
  <c r="M221" i="16"/>
  <c r="AA87" i="16"/>
  <c r="AC87" i="16"/>
  <c r="W87" i="16"/>
  <c r="Y87" i="16"/>
  <c r="S87" i="16"/>
  <c r="U87" i="16"/>
  <c r="O87" i="16"/>
  <c r="I87" i="16"/>
  <c r="Q87" i="16"/>
  <c r="K87" i="16"/>
  <c r="M87" i="16"/>
  <c r="S201" i="16"/>
  <c r="AC201" i="16"/>
  <c r="O201" i="16"/>
  <c r="Y201" i="16"/>
  <c r="AA201" i="16"/>
  <c r="Q201" i="16"/>
  <c r="K201" i="16"/>
  <c r="I201" i="16"/>
  <c r="W201" i="16"/>
  <c r="M201" i="16"/>
  <c r="U201" i="16"/>
  <c r="S62" i="16"/>
  <c r="U62" i="16"/>
  <c r="AA62" i="16"/>
  <c r="AC62" i="16"/>
  <c r="I62" i="16"/>
  <c r="O62" i="16"/>
  <c r="K62" i="16"/>
  <c r="Q62" i="16"/>
  <c r="M62" i="16"/>
  <c r="W62" i="16"/>
  <c r="Y62" i="16"/>
  <c r="W158" i="16"/>
  <c r="O158" i="16"/>
  <c r="Q158" i="16"/>
  <c r="Y158" i="16"/>
  <c r="S158" i="16"/>
  <c r="AA158" i="16"/>
  <c r="AC158" i="16"/>
  <c r="M158" i="16"/>
  <c r="I158" i="16"/>
  <c r="U158" i="16"/>
  <c r="K158" i="16"/>
  <c r="AA82" i="16"/>
  <c r="AC82" i="16"/>
  <c r="S82" i="16"/>
  <c r="U82" i="16"/>
  <c r="M82" i="16"/>
  <c r="O82" i="16"/>
  <c r="Q82" i="16"/>
  <c r="W82" i="16"/>
  <c r="Y82" i="16"/>
  <c r="I82" i="16"/>
  <c r="K82" i="16"/>
  <c r="AA204" i="16"/>
  <c r="AC204" i="16"/>
  <c r="U204" i="16"/>
  <c r="O204" i="16"/>
  <c r="Q204" i="16"/>
  <c r="M204" i="16"/>
  <c r="K204" i="16"/>
  <c r="S204" i="16"/>
  <c r="I204" i="16"/>
  <c r="W204" i="16"/>
  <c r="Y204" i="16"/>
  <c r="I101" i="19"/>
  <c r="I26" i="19"/>
  <c r="AA73" i="16"/>
  <c r="AC73" i="16"/>
  <c r="O73" i="16"/>
  <c r="Q73" i="16"/>
  <c r="S73" i="16"/>
  <c r="Y73" i="16"/>
  <c r="K73" i="16"/>
  <c r="U73" i="16"/>
  <c r="M73" i="16"/>
  <c r="I73" i="16"/>
  <c r="W73" i="16"/>
  <c r="W176" i="16"/>
  <c r="AA176" i="16"/>
  <c r="Y176" i="16"/>
  <c r="AC176" i="16"/>
  <c r="S176" i="16"/>
  <c r="M176" i="16"/>
  <c r="K176" i="16"/>
  <c r="U176" i="16"/>
  <c r="Q176" i="16"/>
  <c r="I176" i="16"/>
  <c r="O176" i="16"/>
  <c r="AA203" i="16"/>
  <c r="AC203" i="16"/>
  <c r="Y203" i="16"/>
  <c r="O203" i="16"/>
  <c r="Q203" i="16"/>
  <c r="U203" i="16"/>
  <c r="I203" i="16"/>
  <c r="M203" i="16"/>
  <c r="W203" i="16"/>
  <c r="S203" i="16"/>
  <c r="K203" i="16"/>
  <c r="S191" i="16"/>
  <c r="W191" i="16"/>
  <c r="Y191" i="16"/>
  <c r="AA191" i="16"/>
  <c r="AC191" i="16"/>
  <c r="O191" i="16"/>
  <c r="U191" i="16"/>
  <c r="Q191" i="16"/>
  <c r="M191" i="16"/>
  <c r="I191" i="16"/>
  <c r="AD191" i="16" s="1"/>
  <c r="K191" i="16"/>
  <c r="AA156" i="16"/>
  <c r="AC156" i="16"/>
  <c r="K156" i="16"/>
  <c r="S156" i="16"/>
  <c r="U156" i="16"/>
  <c r="Y156" i="16"/>
  <c r="Q156" i="16"/>
  <c r="M156" i="16"/>
  <c r="O156" i="16"/>
  <c r="W156" i="16"/>
  <c r="I156" i="16"/>
  <c r="W194" i="16"/>
  <c r="AA194" i="16"/>
  <c r="Y194" i="16"/>
  <c r="AC194" i="16"/>
  <c r="S194" i="16"/>
  <c r="U194" i="16"/>
  <c r="K194" i="16"/>
  <c r="I194" i="16"/>
  <c r="O194" i="16"/>
  <c r="M194" i="16"/>
  <c r="Q194" i="16"/>
  <c r="AC105" i="16"/>
  <c r="Y105" i="16"/>
  <c r="AA105" i="16"/>
  <c r="W105" i="16"/>
  <c r="I105" i="16"/>
  <c r="S105" i="16"/>
  <c r="M105" i="16"/>
  <c r="U105" i="16"/>
  <c r="K105" i="16"/>
  <c r="O105" i="16"/>
  <c r="Q105" i="16"/>
  <c r="W234" i="16"/>
  <c r="AA234" i="16"/>
  <c r="Y234" i="16"/>
  <c r="AC234" i="16"/>
  <c r="S234" i="16"/>
  <c r="M234" i="16"/>
  <c r="I234" i="16"/>
  <c r="O234" i="16"/>
  <c r="K234" i="16"/>
  <c r="Q234" i="16"/>
  <c r="U234" i="16"/>
  <c r="W90" i="16"/>
  <c r="S90" i="16"/>
  <c r="U90" i="16"/>
  <c r="Y90" i="16"/>
  <c r="O90" i="16"/>
  <c r="I90" i="16"/>
  <c r="AA90" i="16"/>
  <c r="AC90" i="16"/>
  <c r="K90" i="16"/>
  <c r="Q90" i="16"/>
  <c r="M90" i="16"/>
  <c r="W209" i="16"/>
  <c r="Y209" i="16"/>
  <c r="O209" i="16"/>
  <c r="Q209" i="16"/>
  <c r="S209" i="16"/>
  <c r="U209" i="16"/>
  <c r="M209" i="16"/>
  <c r="I209" i="16"/>
  <c r="AD209" i="16" s="1"/>
  <c r="K209" i="16"/>
  <c r="AA209" i="16"/>
  <c r="AC209" i="16"/>
  <c r="W111" i="16"/>
  <c r="Y111" i="16"/>
  <c r="S111" i="16"/>
  <c r="U111" i="16"/>
  <c r="O111" i="16"/>
  <c r="K111" i="16"/>
  <c r="AC111" i="16"/>
  <c r="Q111" i="16"/>
  <c r="M111" i="16"/>
  <c r="AA111" i="16"/>
  <c r="I111" i="16"/>
  <c r="S199" i="16"/>
  <c r="U199" i="16"/>
  <c r="T214" i="16" s="1"/>
  <c r="AA199" i="16"/>
  <c r="AC199" i="16"/>
  <c r="K199" i="16"/>
  <c r="W199" i="16"/>
  <c r="Y199" i="16"/>
  <c r="O199" i="16"/>
  <c r="M199" i="16"/>
  <c r="Q199" i="16"/>
  <c r="I199" i="16"/>
  <c r="H259" i="2"/>
  <c r="J245" i="2" s="1"/>
  <c r="C29" i="4"/>
  <c r="M29" i="4" s="1"/>
  <c r="N29" i="4" s="1"/>
  <c r="C17" i="4"/>
  <c r="D17" i="4" s="1"/>
  <c r="N17" i="4" s="1"/>
  <c r="C30" i="4"/>
  <c r="M30" i="4" s="1"/>
  <c r="N30" i="4" s="1"/>
  <c r="C19" i="4"/>
  <c r="C21" i="4"/>
  <c r="C23" i="4"/>
  <c r="G23" i="4" s="1"/>
  <c r="N23" i="4" s="1"/>
  <c r="C26" i="4"/>
  <c r="M26" i="4" s="1"/>
  <c r="N26" i="4" s="1"/>
  <c r="C20" i="4"/>
  <c r="C28" i="4"/>
  <c r="C18" i="4"/>
  <c r="D18" i="4" s="1"/>
  <c r="N18" i="4" s="1"/>
  <c r="C27" i="4"/>
  <c r="C24" i="4"/>
  <c r="C16" i="4"/>
  <c r="C25" i="4"/>
  <c r="C22" i="4"/>
  <c r="H259" i="19" l="1"/>
  <c r="N214" i="16"/>
  <c r="AD25" i="16"/>
  <c r="AB196" i="16"/>
  <c r="AD213" i="16"/>
  <c r="AD135" i="16"/>
  <c r="I150" i="16"/>
  <c r="L132" i="16"/>
  <c r="AD248" i="16"/>
  <c r="AD92" i="16"/>
  <c r="AD192" i="16"/>
  <c r="AD23" i="16"/>
  <c r="T26" i="16"/>
  <c r="T150" i="16"/>
  <c r="AB114" i="16"/>
  <c r="I132" i="16"/>
  <c r="AD117" i="16"/>
  <c r="I83" i="16"/>
  <c r="AD68" i="16"/>
  <c r="AD172" i="16"/>
  <c r="T255" i="16"/>
  <c r="AD231" i="16"/>
  <c r="I242" i="16"/>
  <c r="AD43" i="16"/>
  <c r="R26" i="16"/>
  <c r="AD186" i="16"/>
  <c r="AD199" i="16"/>
  <c r="I214" i="16"/>
  <c r="AD234" i="16"/>
  <c r="AD87" i="16"/>
  <c r="N39" i="16"/>
  <c r="R114" i="16"/>
  <c r="T196" i="16"/>
  <c r="L101" i="16"/>
  <c r="J83" i="16"/>
  <c r="AD75" i="16"/>
  <c r="Z52" i="16"/>
  <c r="AD129" i="16"/>
  <c r="T242" i="16"/>
  <c r="AD88" i="16"/>
  <c r="AD207" i="16"/>
  <c r="AD190" i="16"/>
  <c r="P214" i="16"/>
  <c r="P259" i="16" s="1"/>
  <c r="AD80" i="16"/>
  <c r="AD44" i="16"/>
  <c r="AD64" i="16"/>
  <c r="AD166" i="16"/>
  <c r="R39" i="16"/>
  <c r="AD141" i="16"/>
  <c r="L196" i="16"/>
  <c r="J101" i="16"/>
  <c r="N52" i="16"/>
  <c r="L214" i="16"/>
  <c r="AD82" i="16"/>
  <c r="AD241" i="16"/>
  <c r="L39" i="16"/>
  <c r="Z114" i="16"/>
  <c r="AD60" i="16"/>
  <c r="J132" i="16"/>
  <c r="R196" i="16"/>
  <c r="AD226" i="16"/>
  <c r="AB101" i="16"/>
  <c r="AD142" i="16"/>
  <c r="AD57" i="16"/>
  <c r="AD222" i="16"/>
  <c r="AD237" i="16"/>
  <c r="L83" i="16"/>
  <c r="AD59" i="16"/>
  <c r="AD143" i="16"/>
  <c r="R52" i="16"/>
  <c r="J255" i="16"/>
  <c r="N227" i="16"/>
  <c r="Z242" i="16"/>
  <c r="V150" i="16"/>
  <c r="AD55" i="16"/>
  <c r="I65" i="16"/>
  <c r="AD240" i="16"/>
  <c r="P26" i="16"/>
  <c r="AB26" i="16"/>
  <c r="AD49" i="16"/>
  <c r="Z101" i="16"/>
  <c r="AD94" i="16"/>
  <c r="T52" i="16"/>
  <c r="R227" i="16"/>
  <c r="J242" i="16"/>
  <c r="AD123" i="16"/>
  <c r="AD235" i="16"/>
  <c r="AD189" i="16"/>
  <c r="V214" i="16"/>
  <c r="AD194" i="16"/>
  <c r="AD201" i="16"/>
  <c r="AD127" i="16"/>
  <c r="Z178" i="16"/>
  <c r="AD50" i="16"/>
  <c r="V196" i="16"/>
  <c r="N101" i="16"/>
  <c r="V83" i="16"/>
  <c r="AD187" i="16"/>
  <c r="AD252" i="16"/>
  <c r="AD145" i="16"/>
  <c r="AB52" i="16"/>
  <c r="AD217" i="16"/>
  <c r="I227" i="16"/>
  <c r="AD125" i="16"/>
  <c r="AD185" i="16"/>
  <c r="AD63" i="16"/>
  <c r="J65" i="16"/>
  <c r="AD70" i="16"/>
  <c r="J214" i="16"/>
  <c r="AD90" i="16"/>
  <c r="AD17" i="16"/>
  <c r="AD168" i="16"/>
  <c r="V132" i="16"/>
  <c r="X101" i="16"/>
  <c r="AB83" i="16"/>
  <c r="AD121" i="16"/>
  <c r="AD19" i="16"/>
  <c r="AD122" i="16"/>
  <c r="X52" i="16"/>
  <c r="AD91" i="16"/>
  <c r="AD138" i="16"/>
  <c r="T65" i="16"/>
  <c r="AD118" i="16"/>
  <c r="AD61" i="16"/>
  <c r="AB214" i="16"/>
  <c r="AD203" i="16"/>
  <c r="P178" i="16"/>
  <c r="AD246" i="16"/>
  <c r="L150" i="16"/>
  <c r="AB132" i="16"/>
  <c r="V101" i="16"/>
  <c r="AD112" i="16"/>
  <c r="AD18" i="16"/>
  <c r="X83" i="16"/>
  <c r="V52" i="16"/>
  <c r="AB255" i="16"/>
  <c r="T227" i="16"/>
  <c r="AD20" i="16"/>
  <c r="R242" i="16"/>
  <c r="R259" i="16" s="1"/>
  <c r="L65" i="16"/>
  <c r="AD247" i="16"/>
  <c r="T83" i="16"/>
  <c r="N255" i="16"/>
  <c r="P65" i="16"/>
  <c r="X214" i="16"/>
  <c r="AD153" i="16"/>
  <c r="I178" i="16"/>
  <c r="AD224" i="16"/>
  <c r="J150" i="16"/>
  <c r="AD170" i="16"/>
  <c r="AD251" i="16"/>
  <c r="AD113" i="16"/>
  <c r="AD233" i="16"/>
  <c r="R83" i="16"/>
  <c r="AD47" i="16"/>
  <c r="AD136" i="16"/>
  <c r="AD223" i="16"/>
  <c r="AD36" i="16"/>
  <c r="L255" i="16"/>
  <c r="AD140" i="16"/>
  <c r="AD148" i="16"/>
  <c r="AD169" i="16"/>
  <c r="N65" i="16"/>
  <c r="AD146" i="16"/>
  <c r="Z26" i="16"/>
  <c r="X132" i="16"/>
  <c r="N242" i="16"/>
  <c r="I26" i="16"/>
  <c r="AD16" i="16"/>
  <c r="AD210" i="16"/>
  <c r="V178" i="16"/>
  <c r="X150" i="16"/>
  <c r="AD173" i="16"/>
  <c r="AD165" i="16"/>
  <c r="I255" i="16"/>
  <c r="AD245" i="16"/>
  <c r="X227" i="16"/>
  <c r="L242" i="16"/>
  <c r="AD58" i="16"/>
  <c r="AD161" i="16"/>
  <c r="Z214" i="16"/>
  <c r="AD204" i="16"/>
  <c r="N178" i="16"/>
  <c r="AD212" i="16"/>
  <c r="AD164" i="16"/>
  <c r="AB150" i="16"/>
  <c r="AD239" i="16"/>
  <c r="AD128" i="16"/>
  <c r="L114" i="16"/>
  <c r="AD32" i="16"/>
  <c r="AD163" i="16"/>
  <c r="AD195" i="16"/>
  <c r="AD249" i="16"/>
  <c r="Z83" i="16"/>
  <c r="AD167" i="16"/>
  <c r="AD106" i="16"/>
  <c r="Z255" i="16"/>
  <c r="AD71" i="16"/>
  <c r="AB227" i="16"/>
  <c r="AB242" i="16"/>
  <c r="AD147" i="16"/>
  <c r="R65" i="16"/>
  <c r="AD174" i="16"/>
  <c r="AD149" i="16"/>
  <c r="AD108" i="16"/>
  <c r="AD200" i="16"/>
  <c r="T114" i="16"/>
  <c r="AD137" i="16"/>
  <c r="AD76" i="16"/>
  <c r="AD93" i="16"/>
  <c r="L52" i="16"/>
  <c r="AD72" i="16"/>
  <c r="AD31" i="16"/>
  <c r="AD24" i="16"/>
  <c r="AD139" i="16"/>
  <c r="V26" i="16"/>
  <c r="AD77" i="16"/>
  <c r="AD78" i="16"/>
  <c r="AD104" i="16"/>
  <c r="I114" i="16"/>
  <c r="AD110" i="16"/>
  <c r="T132" i="16"/>
  <c r="AD250" i="16"/>
  <c r="AD120" i="16"/>
  <c r="X255" i="16"/>
  <c r="AB65" i="16"/>
  <c r="AD253" i="16"/>
  <c r="R214" i="16"/>
  <c r="AD73" i="16"/>
  <c r="J178" i="16"/>
  <c r="AD81" i="16"/>
  <c r="AD130" i="16"/>
  <c r="AD188" i="16"/>
  <c r="N150" i="16"/>
  <c r="J114" i="16"/>
  <c r="R132" i="16"/>
  <c r="AD100" i="16"/>
  <c r="AD74" i="16"/>
  <c r="AD162" i="16"/>
  <c r="AD99" i="16"/>
  <c r="AD56" i="16"/>
  <c r="V255" i="16"/>
  <c r="Z227" i="16"/>
  <c r="X65" i="16"/>
  <c r="AD205" i="16"/>
  <c r="AD111" i="16"/>
  <c r="X178" i="16"/>
  <c r="AD218" i="16"/>
  <c r="P114" i="16"/>
  <c r="AD45" i="16"/>
  <c r="Z150" i="16"/>
  <c r="AD89" i="16"/>
  <c r="AD238" i="16"/>
  <c r="J26" i="16"/>
  <c r="AD225" i="16"/>
  <c r="T178" i="16"/>
  <c r="AD22" i="16"/>
  <c r="AD69" i="16"/>
  <c r="AB39" i="16"/>
  <c r="Z132" i="16"/>
  <c r="N114" i="16"/>
  <c r="P196" i="16"/>
  <c r="AD96" i="16"/>
  <c r="AD109" i="16"/>
  <c r="AD124" i="16"/>
  <c r="AD131" i="16"/>
  <c r="AD144" i="16"/>
  <c r="V227" i="16"/>
  <c r="AD126" i="16"/>
  <c r="AD21" i="16"/>
  <c r="AD160" i="16"/>
  <c r="V65" i="16"/>
  <c r="X26" i="16"/>
  <c r="AD157" i="16"/>
  <c r="AD175" i="16"/>
  <c r="AD154" i="16"/>
  <c r="AD105" i="16"/>
  <c r="AD156" i="16"/>
  <c r="AD62" i="16"/>
  <c r="R178" i="16"/>
  <c r="AD219" i="16"/>
  <c r="AD98" i="16"/>
  <c r="P39" i="16"/>
  <c r="AD46" i="16"/>
  <c r="AD181" i="16"/>
  <c r="AD196" i="16" s="1"/>
  <c r="I196" i="16"/>
  <c r="T101" i="16"/>
  <c r="AD155" i="16"/>
  <c r="AD48" i="16"/>
  <c r="AD158" i="16"/>
  <c r="AB178" i="16"/>
  <c r="T39" i="16"/>
  <c r="V114" i="16"/>
  <c r="AD184" i="16"/>
  <c r="X196" i="16"/>
  <c r="R101" i="16"/>
  <c r="AD119" i="16"/>
  <c r="P83" i="16"/>
  <c r="J52" i="16"/>
  <c r="X242" i="16"/>
  <c r="AD220" i="16"/>
  <c r="AD79" i="16"/>
  <c r="AD206" i="16"/>
  <c r="AD171" i="16"/>
  <c r="N26" i="16"/>
  <c r="AD202" i="16"/>
  <c r="Z196" i="16"/>
  <c r="V39" i="16"/>
  <c r="N196" i="16"/>
  <c r="AD177" i="16"/>
  <c r="J227" i="16"/>
  <c r="AD107" i="16"/>
  <c r="Z65" i="16"/>
  <c r="AD34" i="16"/>
  <c r="AD176" i="16"/>
  <c r="AD95" i="16"/>
  <c r="AD29" i="16"/>
  <c r="I39" i="16"/>
  <c r="X114" i="16"/>
  <c r="J196" i="16"/>
  <c r="AD86" i="16"/>
  <c r="I101" i="16"/>
  <c r="N83" i="16"/>
  <c r="I52" i="16"/>
  <c r="AD42" i="16"/>
  <c r="AD37" i="16"/>
  <c r="V242" i="16"/>
  <c r="AD30" i="16"/>
  <c r="L26" i="16"/>
  <c r="AD232" i="16"/>
  <c r="J254" i="2"/>
  <c r="J246" i="2"/>
  <c r="J234" i="2"/>
  <c r="J222" i="2"/>
  <c r="J211" i="2"/>
  <c r="J203" i="2"/>
  <c r="J192" i="2"/>
  <c r="J184" i="2"/>
  <c r="J173" i="2"/>
  <c r="J165" i="2"/>
  <c r="J157" i="2"/>
  <c r="J146" i="2"/>
  <c r="J138" i="2"/>
  <c r="J127" i="2"/>
  <c r="J119" i="2"/>
  <c r="J108" i="2"/>
  <c r="J97" i="2"/>
  <c r="J89" i="2"/>
  <c r="J78" i="2"/>
  <c r="J70" i="2"/>
  <c r="J59" i="2"/>
  <c r="J48" i="2"/>
  <c r="J37" i="2"/>
  <c r="J29" i="2"/>
  <c r="J18" i="2"/>
  <c r="J62" i="2"/>
  <c r="J237" i="2"/>
  <c r="J175" i="2"/>
  <c r="J110" i="2"/>
  <c r="J42" i="2"/>
  <c r="J193" i="2"/>
  <c r="J139" i="2"/>
  <c r="J79" i="2"/>
  <c r="J19" i="2"/>
  <c r="J253" i="2"/>
  <c r="J233" i="2"/>
  <c r="J221" i="2"/>
  <c r="J210" i="2"/>
  <c r="J202" i="2"/>
  <c r="J191" i="2"/>
  <c r="J183" i="2"/>
  <c r="J172" i="2"/>
  <c r="J164" i="2"/>
  <c r="J156" i="2"/>
  <c r="J145" i="2"/>
  <c r="J137" i="2"/>
  <c r="J126" i="2"/>
  <c r="J118" i="2"/>
  <c r="J107" i="2"/>
  <c r="J96" i="2"/>
  <c r="J88" i="2"/>
  <c r="J77" i="2"/>
  <c r="J69" i="2"/>
  <c r="J58" i="2"/>
  <c r="J47" i="2"/>
  <c r="J36" i="2"/>
  <c r="J25" i="2"/>
  <c r="J17" i="2"/>
  <c r="J73" i="2"/>
  <c r="J205" i="2"/>
  <c r="J186" i="2"/>
  <c r="J140" i="2"/>
  <c r="J99" i="2"/>
  <c r="J72" i="2"/>
  <c r="J31" i="2"/>
  <c r="J247" i="2"/>
  <c r="J185" i="2"/>
  <c r="J147" i="2"/>
  <c r="J109" i="2"/>
  <c r="J71" i="2"/>
  <c r="J252" i="2"/>
  <c r="J241" i="2"/>
  <c r="J232" i="2"/>
  <c r="J220" i="2"/>
  <c r="J209" i="2"/>
  <c r="J201" i="2"/>
  <c r="J190" i="2"/>
  <c r="J182" i="2"/>
  <c r="J171" i="2"/>
  <c r="J163" i="2"/>
  <c r="J155" i="2"/>
  <c r="J144" i="2"/>
  <c r="J136" i="2"/>
  <c r="J125" i="2"/>
  <c r="J117" i="2"/>
  <c r="J106" i="2"/>
  <c r="J95" i="2"/>
  <c r="J87" i="2"/>
  <c r="J76" i="2"/>
  <c r="J68" i="2"/>
  <c r="J57" i="2"/>
  <c r="J46" i="2"/>
  <c r="J35" i="2"/>
  <c r="J24" i="2"/>
  <c r="J16" i="2"/>
  <c r="J43" i="2"/>
  <c r="J248" i="2"/>
  <c r="J159" i="2"/>
  <c r="J80" i="2"/>
  <c r="J235" i="2"/>
  <c r="J166" i="2"/>
  <c r="J98" i="2"/>
  <c r="J49" i="2"/>
  <c r="J251" i="2"/>
  <c r="J240" i="2"/>
  <c r="J231" i="2"/>
  <c r="J219" i="2"/>
  <c r="J208" i="2"/>
  <c r="J200" i="2"/>
  <c r="J189" i="2"/>
  <c r="J181" i="2"/>
  <c r="J170" i="2"/>
  <c r="J162" i="2"/>
  <c r="J154" i="2"/>
  <c r="J143" i="2"/>
  <c r="J135" i="2"/>
  <c r="J124" i="2"/>
  <c r="J113" i="2"/>
  <c r="J105" i="2"/>
  <c r="J94" i="2"/>
  <c r="J86" i="2"/>
  <c r="J75" i="2"/>
  <c r="J64" i="2"/>
  <c r="J56" i="2"/>
  <c r="J45" i="2"/>
  <c r="J34" i="2"/>
  <c r="J23" i="2"/>
  <c r="J92" i="2"/>
  <c r="J51" i="2"/>
  <c r="J224" i="2"/>
  <c r="J129" i="2"/>
  <c r="J61" i="2"/>
  <c r="J20" i="2"/>
  <c r="J204" i="2"/>
  <c r="J174" i="2"/>
  <c r="J120" i="2"/>
  <c r="J30" i="2"/>
  <c r="J250" i="2"/>
  <c r="J239" i="2"/>
  <c r="J226" i="2"/>
  <c r="J218" i="2"/>
  <c r="J207" i="2"/>
  <c r="J199" i="2"/>
  <c r="J188" i="2"/>
  <c r="J177" i="2"/>
  <c r="J169" i="2"/>
  <c r="J161" i="2"/>
  <c r="J153" i="2"/>
  <c r="J142" i="2"/>
  <c r="J131" i="2"/>
  <c r="J123" i="2"/>
  <c r="J112" i="2"/>
  <c r="J104" i="2"/>
  <c r="J93" i="2"/>
  <c r="J82" i="2"/>
  <c r="J74" i="2"/>
  <c r="J63" i="2"/>
  <c r="J55" i="2"/>
  <c r="J44" i="2"/>
  <c r="J33" i="2"/>
  <c r="J22" i="2"/>
  <c r="J100" i="2"/>
  <c r="J32" i="2"/>
  <c r="J213" i="2"/>
  <c r="J148" i="2"/>
  <c r="J91" i="2"/>
  <c r="J223" i="2"/>
  <c r="J128" i="2"/>
  <c r="J60" i="2"/>
  <c r="J249" i="2"/>
  <c r="J238" i="2"/>
  <c r="J225" i="2"/>
  <c r="J217" i="2"/>
  <c r="J206" i="2"/>
  <c r="J195" i="2"/>
  <c r="J187" i="2"/>
  <c r="J176" i="2"/>
  <c r="J168" i="2"/>
  <c r="J160" i="2"/>
  <c r="J149" i="2"/>
  <c r="J141" i="2"/>
  <c r="J130" i="2"/>
  <c r="J122" i="2"/>
  <c r="J111" i="2"/>
  <c r="J81" i="2"/>
  <c r="J21" i="2"/>
  <c r="J194" i="2"/>
  <c r="J167" i="2"/>
  <c r="J121" i="2"/>
  <c r="J50" i="2"/>
  <c r="J212" i="2"/>
  <c r="J158" i="2"/>
  <c r="J90" i="2"/>
  <c r="J38" i="2"/>
  <c r="D31" i="4"/>
  <c r="D32" i="4" s="1"/>
  <c r="C31" i="4"/>
  <c r="M31" i="4"/>
  <c r="K31" i="4"/>
  <c r="L31" i="4"/>
  <c r="AD227" i="16" l="1"/>
  <c r="AD114" i="16"/>
  <c r="AD178" i="16"/>
  <c r="AB259" i="16"/>
  <c r="AD65" i="16"/>
  <c r="AD26" i="16"/>
  <c r="AD214" i="16"/>
  <c r="J259" i="16"/>
  <c r="AD39" i="16"/>
  <c r="AD52" i="16"/>
  <c r="Z259" i="16"/>
  <c r="AD242" i="16"/>
  <c r="T259" i="16"/>
  <c r="AD150" i="16"/>
  <c r="AD101" i="16"/>
  <c r="AD83" i="16"/>
  <c r="AD255" i="16"/>
  <c r="AD132" i="16"/>
  <c r="V259" i="16"/>
  <c r="X259" i="16"/>
  <c r="H259" i="16"/>
  <c r="L259" i="16"/>
  <c r="N259" i="16"/>
  <c r="E31" i="4"/>
  <c r="E32" i="4" s="1"/>
  <c r="I31" i="4"/>
  <c r="J31" i="4"/>
  <c r="F31" i="4"/>
  <c r="G31" i="4"/>
  <c r="H31" i="4"/>
  <c r="AD259" i="16" l="1"/>
  <c r="L32" i="4"/>
  <c r="M32" i="4"/>
  <c r="J32" i="4"/>
  <c r="I32" i="4"/>
  <c r="K32" i="4"/>
  <c r="H32" i="4"/>
  <c r="G32" i="4"/>
  <c r="F32" i="4"/>
  <c r="K33" i="4" l="1"/>
  <c r="F33" i="4"/>
  <c r="G33" i="4"/>
  <c r="I33" i="4"/>
  <c r="D33" i="4"/>
  <c r="M33" i="4"/>
  <c r="L33" i="4"/>
  <c r="C33" i="4"/>
  <c r="J33" i="4"/>
  <c r="E33" i="4"/>
  <c r="H33" i="4"/>
</calcChain>
</file>

<file path=xl/sharedStrings.xml><?xml version="1.0" encoding="utf-8"?>
<sst xmlns="http://schemas.openxmlformats.org/spreadsheetml/2006/main" count="50597" uniqueCount="21329">
  <si>
    <t>PINTURA</t>
  </si>
  <si>
    <t>PLANILHA ORÇAMENTÁRIA</t>
  </si>
  <si>
    <t>Tabela</t>
  </si>
  <si>
    <t>Código</t>
  </si>
  <si>
    <t>Ítem</t>
  </si>
  <si>
    <t>Descrição do Serviço</t>
  </si>
  <si>
    <t>Quantidade</t>
  </si>
  <si>
    <t>Unid.</t>
  </si>
  <si>
    <t>1.1</t>
  </si>
  <si>
    <t>2.1</t>
  </si>
  <si>
    <t>2.2</t>
  </si>
  <si>
    <t>2.3</t>
  </si>
  <si>
    <t>2.4</t>
  </si>
  <si>
    <t>2.6</t>
  </si>
  <si>
    <t>2.7</t>
  </si>
  <si>
    <t>3.1</t>
  </si>
  <si>
    <t>3.2</t>
  </si>
  <si>
    <t>3.3</t>
  </si>
  <si>
    <t>4.1</t>
  </si>
  <si>
    <t>4.2</t>
  </si>
  <si>
    <t>4.3</t>
  </si>
  <si>
    <t>4.4</t>
  </si>
  <si>
    <t>5.1</t>
  </si>
  <si>
    <t>5.2</t>
  </si>
  <si>
    <t>5.3</t>
  </si>
  <si>
    <t>ESQUADRIAS</t>
  </si>
  <si>
    <t>6.1</t>
  </si>
  <si>
    <t>6.2</t>
  </si>
  <si>
    <t>6.5</t>
  </si>
  <si>
    <t>6.6</t>
  </si>
  <si>
    <t>7.1</t>
  </si>
  <si>
    <t>7.2</t>
  </si>
  <si>
    <t>8.1</t>
  </si>
  <si>
    <t>8.2</t>
  </si>
  <si>
    <t>8.3</t>
  </si>
  <si>
    <t>8.4</t>
  </si>
  <si>
    <t>9.1</t>
  </si>
  <si>
    <t>9.2</t>
  </si>
  <si>
    <t>9.3</t>
  </si>
  <si>
    <t>10.1</t>
  </si>
  <si>
    <t>10.2</t>
  </si>
  <si>
    <t>INSTALAÇÕES ELETRICAS</t>
  </si>
  <si>
    <t>11.1</t>
  </si>
  <si>
    <t/>
  </si>
  <si>
    <t>H</t>
  </si>
  <si>
    <t>5° mês</t>
  </si>
  <si>
    <t>3° mês</t>
  </si>
  <si>
    <t>2° mês</t>
  </si>
  <si>
    <t>1° mês</t>
  </si>
  <si>
    <t>CRONOGRAMA FÍSICO FINANCEIRO</t>
  </si>
  <si>
    <t>2.9</t>
  </si>
  <si>
    <t>4.6</t>
  </si>
  <si>
    <t>1.2</t>
  </si>
  <si>
    <t>2.5</t>
  </si>
  <si>
    <t>4.7</t>
  </si>
  <si>
    <t>5.4</t>
  </si>
  <si>
    <t>7.3</t>
  </si>
  <si>
    <t>6.7</t>
  </si>
  <si>
    <t xml:space="preserve"> </t>
  </si>
  <si>
    <t>COMPOSIÇÃO DO BDI (acórdão 2622/2013-TCU-Plenário)</t>
  </si>
  <si>
    <t>%</t>
  </si>
  <si>
    <t>AC</t>
  </si>
  <si>
    <t>Administraçao Central</t>
  </si>
  <si>
    <t>S</t>
  </si>
  <si>
    <t>Seguros</t>
  </si>
  <si>
    <t xml:space="preserve">R </t>
  </si>
  <si>
    <t>Riscos</t>
  </si>
  <si>
    <t>G</t>
  </si>
  <si>
    <t>Garantias</t>
  </si>
  <si>
    <t>DF</t>
  </si>
  <si>
    <t>Despesas Financeiras</t>
  </si>
  <si>
    <t>L</t>
  </si>
  <si>
    <t>Lucro/Remuneração</t>
  </si>
  <si>
    <t>l</t>
  </si>
  <si>
    <t>Impostos/tributos</t>
  </si>
  <si>
    <t>PIS</t>
  </si>
  <si>
    <t>COFINS</t>
  </si>
  <si>
    <t>ISS</t>
  </si>
  <si>
    <t>Contribuição Previdenciaria</t>
  </si>
  <si>
    <t>Taxa do BDI  (%)</t>
  </si>
  <si>
    <t>V. Total s/ Bdi</t>
  </si>
  <si>
    <t>V. Unitário</t>
  </si>
  <si>
    <t>V. Total c/ Bdi</t>
  </si>
  <si>
    <t>1.3</t>
  </si>
  <si>
    <t>1.4</t>
  </si>
  <si>
    <t>1.5</t>
  </si>
  <si>
    <t xml:space="preserve"> VALOR TOTAL COM BDI</t>
  </si>
  <si>
    <t>Total do Item 01</t>
  </si>
  <si>
    <t>Total do Item 02</t>
  </si>
  <si>
    <t>Total do Item 03</t>
  </si>
  <si>
    <t>3.4</t>
  </si>
  <si>
    <t>3.5</t>
  </si>
  <si>
    <t>3.6</t>
  </si>
  <si>
    <t>3.7</t>
  </si>
  <si>
    <t>3.9</t>
  </si>
  <si>
    <t>4.8</t>
  </si>
  <si>
    <t>Total do Item 04</t>
  </si>
  <si>
    <t>5.5</t>
  </si>
  <si>
    <t>Total do Item 05</t>
  </si>
  <si>
    <t>6.8</t>
  </si>
  <si>
    <t>6.9</t>
  </si>
  <si>
    <t>6.10</t>
  </si>
  <si>
    <t>Total do Item 06</t>
  </si>
  <si>
    <t>Total do Item 07</t>
  </si>
  <si>
    <t>Total do Item 08</t>
  </si>
  <si>
    <t>9.4</t>
  </si>
  <si>
    <t>9.5</t>
  </si>
  <si>
    <t>Total do Item 09</t>
  </si>
  <si>
    <t>11.2</t>
  </si>
  <si>
    <t>BDI ADOTADO</t>
  </si>
  <si>
    <t>Itens</t>
  </si>
  <si>
    <t>Descrição</t>
  </si>
  <si>
    <t>Item</t>
  </si>
  <si>
    <t>Valor Total do Item</t>
  </si>
  <si>
    <t>4° mês</t>
  </si>
  <si>
    <t>M2</t>
  </si>
  <si>
    <t>M</t>
  </si>
  <si>
    <t>14.04.200</t>
  </si>
  <si>
    <t>Alvenaria de elevação de 1/2 tijolo maciço comum</t>
  </si>
  <si>
    <t>14.02.030</t>
  </si>
  <si>
    <t>Impermeabilização em pintura de asfalto oxidado com solventes orgânicos, sobre massa</t>
  </si>
  <si>
    <t>32.16.010</t>
  </si>
  <si>
    <t>Chapisco 1:4 com areia grossa</t>
  </si>
  <si>
    <t>17.02.030</t>
  </si>
  <si>
    <t>Emboço comum</t>
  </si>
  <si>
    <t>17.02.120</t>
  </si>
  <si>
    <t>Locação de vias, calçadas, tanques e lagoas</t>
  </si>
  <si>
    <t>02.10.060</t>
  </si>
  <si>
    <t>M3</t>
  </si>
  <si>
    <t>Concreto usinado, fck = 20 MPa</t>
  </si>
  <si>
    <t>11.01.100</t>
  </si>
  <si>
    <t>Lançamento, espalhamento e adensamento de concreto ou massa em lastro e/ou enchimento</t>
  </si>
  <si>
    <t>11.16.020</t>
  </si>
  <si>
    <t>Nivelamento de piso em concreto com acabadora de superfície</t>
  </si>
  <si>
    <t>11.16.220</t>
  </si>
  <si>
    <t>Lastro de pedra britada</t>
  </si>
  <si>
    <t>11.18.040</t>
  </si>
  <si>
    <t>Lastro de areia</t>
  </si>
  <si>
    <t>11.18.020</t>
  </si>
  <si>
    <t>Porta lisa com batente metálico - 60 x 210 cm</t>
  </si>
  <si>
    <t>23.09.610</t>
  </si>
  <si>
    <t>UN</t>
  </si>
  <si>
    <t>Porta lisa com batente metálico - 80 x 210 cm</t>
  </si>
  <si>
    <t>23.09.550</t>
  </si>
  <si>
    <t>SERVIÇOS PRELIMINARES</t>
  </si>
  <si>
    <t>COMPANHIA DE DESENVOLVIMENTO HABITACIONAL E URBANO</t>
  </si>
  <si>
    <t>DO ESTADO DE SÃO PAULO</t>
  </si>
  <si>
    <t>BOLETIM REFERENCIAL DE CUSTOS - TABELA DE SERVIÇOS</t>
  </si>
  <si>
    <t>BDI :</t>
  </si>
  <si>
    <t>L.S.:</t>
  </si>
  <si>
    <t>Referência</t>
  </si>
  <si>
    <t xml:space="preserve"> Descrição</t>
  </si>
  <si>
    <t>Un</t>
  </si>
  <si>
    <t>Material</t>
  </si>
  <si>
    <t>Mão de Obra</t>
  </si>
  <si>
    <t>Custo Total</t>
  </si>
  <si>
    <t>01</t>
  </si>
  <si>
    <t>SERVICO TECNICO ESPECIALIZADO</t>
  </si>
  <si>
    <t>01.02</t>
  </si>
  <si>
    <t>01.02.071</t>
  </si>
  <si>
    <t>01.02.081</t>
  </si>
  <si>
    <t>01.02.091</t>
  </si>
  <si>
    <t>01.02.101</t>
  </si>
  <si>
    <t>01.02.111</t>
  </si>
  <si>
    <t>01.06</t>
  </si>
  <si>
    <t>01.06.021</t>
  </si>
  <si>
    <t>01.06.031</t>
  </si>
  <si>
    <t>01.06.032</t>
  </si>
  <si>
    <t>01.06.041</t>
  </si>
  <si>
    <t>01.17</t>
  </si>
  <si>
    <t>Projeto executivo</t>
  </si>
  <si>
    <t>01.17.031</t>
  </si>
  <si>
    <t>Projeto executivo de arquitetura em formato A1</t>
  </si>
  <si>
    <t>01.17.041</t>
  </si>
  <si>
    <t>Projeto executivo de arquitetura em formato A0</t>
  </si>
  <si>
    <t>01.17.051</t>
  </si>
  <si>
    <t>Projeto executivo de estrutura em formato A1</t>
  </si>
  <si>
    <t>01.17.061</t>
  </si>
  <si>
    <t>Projeto executivo de estrutura em formato A0</t>
  </si>
  <si>
    <t>01.17.071</t>
  </si>
  <si>
    <t>Projeto executivo de instalações hidráulicas em formato A1</t>
  </si>
  <si>
    <t>01.17.081</t>
  </si>
  <si>
    <t>Projeto executivo de instalações hidráulicas em formato A0</t>
  </si>
  <si>
    <t>01.17.111</t>
  </si>
  <si>
    <t>Projeto executivo de instalações elétricas em formato A1</t>
  </si>
  <si>
    <t>01.17.121</t>
  </si>
  <si>
    <t>Projeto executivo de instalações elétricas em formato A0</t>
  </si>
  <si>
    <t>01.17.151</t>
  </si>
  <si>
    <t>Projeto executivo de climatização em formato A1</t>
  </si>
  <si>
    <t>01.17.161</t>
  </si>
  <si>
    <t>Projeto executivo de climatização em formato A0</t>
  </si>
  <si>
    <t>01.17.171</t>
  </si>
  <si>
    <t>Projeto executivo de chuveiros automáticos em formato A1</t>
  </si>
  <si>
    <t>01.17.181</t>
  </si>
  <si>
    <t>Projeto executivo de chuveiros automáticos em formato A0</t>
  </si>
  <si>
    <t>01.20</t>
  </si>
  <si>
    <t>01.20.010</t>
  </si>
  <si>
    <t>TX</t>
  </si>
  <si>
    <t>01.20.691</t>
  </si>
  <si>
    <t>01.20.701</t>
  </si>
  <si>
    <t>01.20.711</t>
  </si>
  <si>
    <t>01.20.721</t>
  </si>
  <si>
    <t>01.20.731</t>
  </si>
  <si>
    <t>01.20.741</t>
  </si>
  <si>
    <t>01.20.751</t>
  </si>
  <si>
    <t>01.20.761</t>
  </si>
  <si>
    <t>01.20.771</t>
  </si>
  <si>
    <t>01.20.781</t>
  </si>
  <si>
    <t>01.20.791</t>
  </si>
  <si>
    <t>01.20.801</t>
  </si>
  <si>
    <t>01.20.811</t>
  </si>
  <si>
    <t>01.20.821</t>
  </si>
  <si>
    <t>01.20.831</t>
  </si>
  <si>
    <t>01.20.841</t>
  </si>
  <si>
    <t>01.20.851</t>
  </si>
  <si>
    <t>01.20.861</t>
  </si>
  <si>
    <t>01.20.871</t>
  </si>
  <si>
    <t>01.20.881</t>
  </si>
  <si>
    <t>Levantamento planialtimétrico cadastral em área rural acima de 2 até 5 alqueires</t>
  </si>
  <si>
    <t>01.20.891</t>
  </si>
  <si>
    <t>Levantamento planialtimétrico cadastral em área rural acima de 5 até 10 alqueires</t>
  </si>
  <si>
    <t>01.20.901</t>
  </si>
  <si>
    <t>Levantamento planialtimétrico cadastral em área rural acima de 10 alqueires</t>
  </si>
  <si>
    <t>01.20.911</t>
  </si>
  <si>
    <t>Transporte de referência de nível (RN) - classe IIN (mínimo de 2 km)</t>
  </si>
  <si>
    <t>KM</t>
  </si>
  <si>
    <t>01.20.921</t>
  </si>
  <si>
    <t>Implantação de marcos através de levantamento com GPS (mínimo de 3 marcos)</t>
  </si>
  <si>
    <t>01.21</t>
  </si>
  <si>
    <t>Estudo geotecnico (sondagem)</t>
  </si>
  <si>
    <t>01.21.010</t>
  </si>
  <si>
    <t>Taxa de mobilização e desmobilização de equipamentos para execução de sondagem</t>
  </si>
  <si>
    <t>01.21.090</t>
  </si>
  <si>
    <t>Taxa de mobilização e desmobilização de equipamentos para execução de sondagem rotativa</t>
  </si>
  <si>
    <t>01.21.100</t>
  </si>
  <si>
    <t>Sondagem do terreno a trado</t>
  </si>
  <si>
    <t>01.21.110</t>
  </si>
  <si>
    <t>Sondagem do terreno à percussão (mínimo de 30 m)</t>
  </si>
  <si>
    <t>01.21.120</t>
  </si>
  <si>
    <t>Sondagem do terreno rotativa em solo</t>
  </si>
  <si>
    <t>01.21.130</t>
  </si>
  <si>
    <t>Sondagem do terreno rotativa em rocha</t>
  </si>
  <si>
    <t>01.21.140</t>
  </si>
  <si>
    <t>Sondagem do terreno à percussão com a utilização de torquímetro (mínimo de 30 m)</t>
  </si>
  <si>
    <t>01.23</t>
  </si>
  <si>
    <t>01.23.010</t>
  </si>
  <si>
    <t>01.23.020</t>
  </si>
  <si>
    <t>Limpeza de armadura com escova de aço</t>
  </si>
  <si>
    <t>01.23.030</t>
  </si>
  <si>
    <t>Preparo de ponte de aderência com adesivo a base de epóxi</t>
  </si>
  <si>
    <t>Tratamento de armadura com produto anticorrosivo a base de zinco</t>
  </si>
  <si>
    <t>01.23.060</t>
  </si>
  <si>
    <t>Corte de concreto deteriorado inclusive remoção dos detritos</t>
  </si>
  <si>
    <t>01.23.070</t>
  </si>
  <si>
    <t>Demarcação de área com disco de corte diamantado</t>
  </si>
  <si>
    <t>01.23.100</t>
  </si>
  <si>
    <t>01.23.140</t>
  </si>
  <si>
    <t>01.23.150</t>
  </si>
  <si>
    <t>01.23.160</t>
  </si>
  <si>
    <t>01.23.190</t>
  </si>
  <si>
    <t>01.23.200</t>
  </si>
  <si>
    <t>01.23.221</t>
  </si>
  <si>
    <t>01.23.222</t>
  </si>
  <si>
    <t>Furação para 12,5mm x 100mm em concreto armado, inclusive colagem de armadura (para 10mm)</t>
  </si>
  <si>
    <t>01.23.223</t>
  </si>
  <si>
    <t>Furação para 16mm x 100mm em concreto armado, inclusive colagem de armadura (para 12,5mm)</t>
  </si>
  <si>
    <t>01.23.231</t>
  </si>
  <si>
    <t>01.23.232</t>
  </si>
  <si>
    <t>Furação para 12,5mm x 150mm em concreto armado, inclusive colagem de armadura (para 10mm)</t>
  </si>
  <si>
    <t>01.23.233</t>
  </si>
  <si>
    <t>Furação para 16mm x 150mm em concreto armado, inclusive colagem de armadura (para 12,5mm)</t>
  </si>
  <si>
    <t>01.23.234</t>
  </si>
  <si>
    <t>Furação para 20mm x 150mm em concreto armado, inclusive colagem de armadura (para 16mm)</t>
  </si>
  <si>
    <t>01.23.236</t>
  </si>
  <si>
    <t>Furação para até 10mm x 200mm em concreto armado, inclusive colagem de armadura (para 8mm)</t>
  </si>
  <si>
    <t>01.23.237</t>
  </si>
  <si>
    <t>Furação para 12,5mm x 200mm em concreto armado, inclusive colagem de armadura (para 10mm)</t>
  </si>
  <si>
    <t>01.23.238</t>
  </si>
  <si>
    <t>Furação para 16mm x 200mm em concreto armado, inclusive colagem de armadura (para 12,5mm)</t>
  </si>
  <si>
    <t>01.23.239</t>
  </si>
  <si>
    <t>Furação para 20mm x 200mm em concreto armado, inclusive colagem de armadura (para 16mm)</t>
  </si>
  <si>
    <t>01.23.254</t>
  </si>
  <si>
    <t>01.23.260</t>
  </si>
  <si>
    <t>01.23.264</t>
  </si>
  <si>
    <t>01.23.270</t>
  </si>
  <si>
    <t>01.23.274</t>
  </si>
  <si>
    <t>01.23.280</t>
  </si>
  <si>
    <t>01.23.510</t>
  </si>
  <si>
    <t>Corte vertical em concreto armado, espessura de 15 cm</t>
  </si>
  <si>
    <t>01.23.700</t>
  </si>
  <si>
    <t>Taxa de mobilização e desmobilização para reforço estrutural com fibra de carbono</t>
  </si>
  <si>
    <t>01.23.701</t>
  </si>
  <si>
    <t>01.23.702</t>
  </si>
  <si>
    <t>Fibra de carbono para reforço estrutural de alta resistência - 300 g/m²</t>
  </si>
  <si>
    <t>01.27</t>
  </si>
  <si>
    <t>Estudo e programa ambientais</t>
  </si>
  <si>
    <t>01.27.011</t>
  </si>
  <si>
    <t>Projeto e implementação de gerenciamento integrado de resíduos sólidos e gestão de perdas</t>
  </si>
  <si>
    <t>01.27.021</t>
  </si>
  <si>
    <t>Projeto e implementação de educação ambiental</t>
  </si>
  <si>
    <t>01.27.031</t>
  </si>
  <si>
    <t>Projeto e implementação de controle ambiental de obra</t>
  </si>
  <si>
    <t>01.27.041</t>
  </si>
  <si>
    <t>Laudo de caracterização de vegetação</t>
  </si>
  <si>
    <t>01.27.051</t>
  </si>
  <si>
    <t>Laudo de caracterização da fauna associada à flora</t>
  </si>
  <si>
    <t>01.27.061</t>
  </si>
  <si>
    <t>Projeto e implementação de monitoramento da fauna durante a obra</t>
  </si>
  <si>
    <t>01.27.071</t>
  </si>
  <si>
    <t>Laudo de autodepuração</t>
  </si>
  <si>
    <t>01.27.091</t>
  </si>
  <si>
    <t>Estudo de impacto de vizinhança, em área urbana até 10.000 m²</t>
  </si>
  <si>
    <t>01.28</t>
  </si>
  <si>
    <t>01.28.010</t>
  </si>
  <si>
    <t>01.28.020</t>
  </si>
  <si>
    <t>01.28.030</t>
  </si>
  <si>
    <t>01.28.040</t>
  </si>
  <si>
    <t>01.28.050</t>
  </si>
  <si>
    <t>01.28.060</t>
  </si>
  <si>
    <t>01.28.070</t>
  </si>
  <si>
    <t>01.28.080</t>
  </si>
  <si>
    <t>01.28.090</t>
  </si>
  <si>
    <t>01.28.100</t>
  </si>
  <si>
    <t>01.28.110</t>
  </si>
  <si>
    <t>01.28.120</t>
  </si>
  <si>
    <t>01.28.130</t>
  </si>
  <si>
    <t>01.28.140</t>
  </si>
  <si>
    <t>01.28.150</t>
  </si>
  <si>
    <t>Perfuração rotativa para poço profundo em rocha sã (basalto), diâmetro de 14" (350 mm)</t>
  </si>
  <si>
    <t>01.28.160</t>
  </si>
  <si>
    <t>01.28.170</t>
  </si>
  <si>
    <t>01.28.180</t>
  </si>
  <si>
    <t>01.28.190</t>
  </si>
  <si>
    <t>01.28.200</t>
  </si>
  <si>
    <t>01.28.210</t>
  </si>
  <si>
    <t>01.28.220</t>
  </si>
  <si>
    <t>01.28.230</t>
  </si>
  <si>
    <t>01.28.240</t>
  </si>
  <si>
    <t>01.28.250</t>
  </si>
  <si>
    <t>01.28.260</t>
  </si>
  <si>
    <t>01.28.270</t>
  </si>
  <si>
    <t>01.28.280</t>
  </si>
  <si>
    <t>Revestimento interno de poço profundo tubo de aço preto, diâmetro de 6" (152,40 mm)</t>
  </si>
  <si>
    <t>01.28.290</t>
  </si>
  <si>
    <t>Revestimento interno de poço profundo tubo preto DIN 2440, diâmetro de 6" (150 mm)</t>
  </si>
  <si>
    <t>01.28.300</t>
  </si>
  <si>
    <t>Revestimento interno de poço profundo tubo preto DIN 2440, diâmetro de 8" (200 mm)</t>
  </si>
  <si>
    <t>01.28.310</t>
  </si>
  <si>
    <t>01.28.350</t>
  </si>
  <si>
    <t>Revestimento da boca de poço profundo tubo chapa 3/16", diâmetro de 12"</t>
  </si>
  <si>
    <t>01.28.360</t>
  </si>
  <si>
    <t>Revestimento da boca de poço profundo tubo chapa 3/16", diâmetro de 14"</t>
  </si>
  <si>
    <t>01.28.370</t>
  </si>
  <si>
    <t>Revestimento da boca de poço profundo tubo chapa 3/16", diâmetro de 16"</t>
  </si>
  <si>
    <t>01.28.380</t>
  </si>
  <si>
    <t>Revestimento da boca de poço profundo tubo chapa 3/16", diâmetro de 20"</t>
  </si>
  <si>
    <t>01.28.390</t>
  </si>
  <si>
    <t>Filtro PVC geomecânico nervurado tipo standard para poço profundo, diâmetro de 6" (150 mm)</t>
  </si>
  <si>
    <t>01.28.400</t>
  </si>
  <si>
    <t>01.28.410</t>
  </si>
  <si>
    <t>01.28.420</t>
  </si>
  <si>
    <t>Filtro espiralado galvanizado reforçado para poço profundo, diâmetro de 6" (152,40 mm)</t>
  </si>
  <si>
    <t>01.28.430</t>
  </si>
  <si>
    <t>01.28.440</t>
  </si>
  <si>
    <t>Filtro galvanizado tipo NOLD para poço profundo, diâmetro de 6" (150 mm)</t>
  </si>
  <si>
    <t>01.28.450</t>
  </si>
  <si>
    <t>Pré-filtro tipo pérola para poço profundo</t>
  </si>
  <si>
    <t>01.28.460</t>
  </si>
  <si>
    <t>Pré-filtro tipo Jacareí para poço profundo</t>
  </si>
  <si>
    <t>01.28.470</t>
  </si>
  <si>
    <t>Perfilagem ótica (filmagem / endoscopia) para poço profundo</t>
  </si>
  <si>
    <t>01.28.480</t>
  </si>
  <si>
    <t>Perfilagem elétrica de poço profundo</t>
  </si>
  <si>
    <t>01.28.490</t>
  </si>
  <si>
    <t>01.28.500</t>
  </si>
  <si>
    <t>Limpeza e desenvolvimento do poço profundo</t>
  </si>
  <si>
    <t>01.28.510</t>
  </si>
  <si>
    <t>Ensaio de vazão (bombeamento) para poço profundo, com bomba submersa</t>
  </si>
  <si>
    <t>01.28.520</t>
  </si>
  <si>
    <t>Ensaio de vazão escalonado para poço profundo</t>
  </si>
  <si>
    <t>01.28.530</t>
  </si>
  <si>
    <t>Ensaio de recuperação de nível para poço profundo</t>
  </si>
  <si>
    <t>01.28.540</t>
  </si>
  <si>
    <t>Desinfecção de poço profundo</t>
  </si>
  <si>
    <t>01.28.550</t>
  </si>
  <si>
    <t>Análise físico-química e bacteriológica da água para poço profundo</t>
  </si>
  <si>
    <t>CJ</t>
  </si>
  <si>
    <t>01.28.560</t>
  </si>
  <si>
    <t>Centralizador de coluna para poço profundo, diâmetro de 4" ou 6"</t>
  </si>
  <si>
    <t>01.28.570</t>
  </si>
  <si>
    <t>01.28.580</t>
  </si>
  <si>
    <t>Laje de proteção em concreto armado para poço profundo (área mínimo de 3,00 m²)</t>
  </si>
  <si>
    <t>01.28.590</t>
  </si>
  <si>
    <t>Lacre do poço profundo (tampa)</t>
  </si>
  <si>
    <t>01.28.600</t>
  </si>
  <si>
    <t>Licença de perfuração para poço profundo</t>
  </si>
  <si>
    <t>01.28.610</t>
  </si>
  <si>
    <t>Outorga de direito de uso para poço profundo</t>
  </si>
  <si>
    <t>01.28.620</t>
  </si>
  <si>
    <t>Parecer técnico junto a CETESB</t>
  </si>
  <si>
    <t>02</t>
  </si>
  <si>
    <t>INICIO, APOIO E ADMINISTRACAO DA OBRA</t>
  </si>
  <si>
    <t>02.01</t>
  </si>
  <si>
    <t>02.01.021</t>
  </si>
  <si>
    <t>Construção provisória em madeira - fornecimento e montagem</t>
  </si>
  <si>
    <t>02.01.171</t>
  </si>
  <si>
    <t>Sanitário/vestiário provisório em alvenaria</t>
  </si>
  <si>
    <t>02.01.180</t>
  </si>
  <si>
    <t>Banheiro químico modelo Standard, com manutenção conforme exigências da CETESB</t>
  </si>
  <si>
    <t>UNMES</t>
  </si>
  <si>
    <t>02.01.200</t>
  </si>
  <si>
    <t>Desmobilização de construção provisória</t>
  </si>
  <si>
    <t>02.02</t>
  </si>
  <si>
    <t>Container</t>
  </si>
  <si>
    <t>02.02.120</t>
  </si>
  <si>
    <t>Locação de container tipo alojamento - área mínima de 13,80 m²</t>
  </si>
  <si>
    <t>02.02.130</t>
  </si>
  <si>
    <t>02.02.140</t>
  </si>
  <si>
    <t>02.02.150</t>
  </si>
  <si>
    <t>Locação de container tipo depósito - área mínima de 13,80 m²</t>
  </si>
  <si>
    <t>02.02.160</t>
  </si>
  <si>
    <t>Locação de container tipo guarita - área mínima de 4,60 m²</t>
  </si>
  <si>
    <t>02.03</t>
  </si>
  <si>
    <t>02.03.030</t>
  </si>
  <si>
    <t>Proteção de superfícies em geral com plástico bolha</t>
  </si>
  <si>
    <t>02.03.060</t>
  </si>
  <si>
    <t>Proteção de fachada com tela de nylon</t>
  </si>
  <si>
    <t>02.03.080</t>
  </si>
  <si>
    <t>Fechamento provisório de vãos em chapa de madeira compensada</t>
  </si>
  <si>
    <t>02.03.110</t>
  </si>
  <si>
    <t>Tapume móvel para fechamento de áreas</t>
  </si>
  <si>
    <t>02.03.120</t>
  </si>
  <si>
    <t>Tapume fixo para fechamento de áreas, com portão</t>
  </si>
  <si>
    <t>02.03.200</t>
  </si>
  <si>
    <t>Locação de quadros metálicos para plataforma de proteção, inclusive o madeiramento</t>
  </si>
  <si>
    <t>M2MES</t>
  </si>
  <si>
    <t>02.03.240</t>
  </si>
  <si>
    <t>Proteção de piso com tecido de aniagem e gesso</t>
  </si>
  <si>
    <t>02.03.260</t>
  </si>
  <si>
    <t>Tapume fixo em painel OSB - espessura 10 mm</t>
  </si>
  <si>
    <t>02.03.270</t>
  </si>
  <si>
    <t>Tapume fixo em painel OSB - espessura 12 mm</t>
  </si>
  <si>
    <t>02.03.500</t>
  </si>
  <si>
    <t>02.05</t>
  </si>
  <si>
    <t>Andaime e balancim</t>
  </si>
  <si>
    <t>02.05.060</t>
  </si>
  <si>
    <t>Montagem e desmontagem de andaime torre metálica com altura até 10 m</t>
  </si>
  <si>
    <t>02.05.080</t>
  </si>
  <si>
    <t>Montagem e desmontagem de andaime torre metálica com altura superior a 10 m</t>
  </si>
  <si>
    <t>02.05.090</t>
  </si>
  <si>
    <t>Montagem e desmontagem de andaime tubular fachadeiro com altura até 10 m</t>
  </si>
  <si>
    <t>02.05.100</t>
  </si>
  <si>
    <t>Montagem e desmontagem de andaime tubular fachadeiro com altura superior a 10 m</t>
  </si>
  <si>
    <t>02.05.195</t>
  </si>
  <si>
    <t>Balancim elétrico tipo plataforma para transporte vertical, com altura até 60 m</t>
  </si>
  <si>
    <t>02.05.202</t>
  </si>
  <si>
    <t>Andaime torre metálico (1,5 x 1,5 m) com piso metálico</t>
  </si>
  <si>
    <t>MXMES</t>
  </si>
  <si>
    <t>02.05.212</t>
  </si>
  <si>
    <t>Andaime tubular fachadeiro com piso metálico e sapatas ajustáveis</t>
  </si>
  <si>
    <t>02.06</t>
  </si>
  <si>
    <t>02.06.030</t>
  </si>
  <si>
    <t>02.06.040</t>
  </si>
  <si>
    <t>02.08</t>
  </si>
  <si>
    <t>02.08.020</t>
  </si>
  <si>
    <t>Placa de identificação para obra</t>
  </si>
  <si>
    <t>02.08.040</t>
  </si>
  <si>
    <t>Placa em lona com impressão digital e requadro em metalon</t>
  </si>
  <si>
    <t>02.08.050</t>
  </si>
  <si>
    <t>Placa em lona com impressão digital e estrutura em madeira</t>
  </si>
  <si>
    <t>02.09</t>
  </si>
  <si>
    <t>Limpeza de terreno</t>
  </si>
  <si>
    <t>02.09.030</t>
  </si>
  <si>
    <t>02.09.040</t>
  </si>
  <si>
    <t>02.09.130</t>
  </si>
  <si>
    <t>02.09.150</t>
  </si>
  <si>
    <t>Corte e derrubada de eucalipto (1° corte) - idade até 4 anos</t>
  </si>
  <si>
    <t>02.09.160</t>
  </si>
  <si>
    <t>Corte e derrubada de eucalipto (1° corte) - idade acima de 4 anos</t>
  </si>
  <si>
    <t>02.10</t>
  </si>
  <si>
    <t>02.10.020</t>
  </si>
  <si>
    <t>Locação de obra de edificação</t>
  </si>
  <si>
    <t>02.10.040</t>
  </si>
  <si>
    <t>Locação de rede de canalização</t>
  </si>
  <si>
    <t>02.10.050</t>
  </si>
  <si>
    <t>Locação para muros, cercas e alambrados</t>
  </si>
  <si>
    <t>03</t>
  </si>
  <si>
    <t>DEMOLICAO SEM REAPROVEITAMENTO</t>
  </si>
  <si>
    <t>03.01</t>
  </si>
  <si>
    <t>03.01.020</t>
  </si>
  <si>
    <t>Demolição manual de concreto simples</t>
  </si>
  <si>
    <t>03.01.040</t>
  </si>
  <si>
    <t>Demolição manual de concreto armado</t>
  </si>
  <si>
    <t>03.01.060</t>
  </si>
  <si>
    <t>Demolição manual de lajes pré-moldadas, incluindo revestimento</t>
  </si>
  <si>
    <t>03.01.200</t>
  </si>
  <si>
    <t>03.01.210</t>
  </si>
  <si>
    <t>Demolição mecanizada de concreto armado, inclusive fragmentação e acomodação do material</t>
  </si>
  <si>
    <t>03.01.220</t>
  </si>
  <si>
    <t>03.01.230</t>
  </si>
  <si>
    <t>Demolição mecanizada de concreto simples, inclusive fragmentação e acomodação do material</t>
  </si>
  <si>
    <t>03.01.240</t>
  </si>
  <si>
    <t>03.01.250</t>
  </si>
  <si>
    <t>03.01.260</t>
  </si>
  <si>
    <t>03.01.270</t>
  </si>
  <si>
    <t>03.02</t>
  </si>
  <si>
    <t>03.02.020</t>
  </si>
  <si>
    <t>Demolição manual de alvenaria de fundação/embasamento</t>
  </si>
  <si>
    <t>03.02.040</t>
  </si>
  <si>
    <t>Demolição manual de alvenaria de elevação ou elemento vazado, incluindo revestimento</t>
  </si>
  <si>
    <t>03.03</t>
  </si>
  <si>
    <t>03.03.020</t>
  </si>
  <si>
    <t>Apicoamento manual de piso, parede ou teto</t>
  </si>
  <si>
    <t>03.03.040</t>
  </si>
  <si>
    <t>Demolição manual de revestimento em massa de parede ou teto</t>
  </si>
  <si>
    <t>03.03.060</t>
  </si>
  <si>
    <t>Demolição manual de revestimento em massa de piso</t>
  </si>
  <si>
    <t>03.04</t>
  </si>
  <si>
    <t>03.04.020</t>
  </si>
  <si>
    <t>Demolição manual de revestimento cerâmico, incluindo a base</t>
  </si>
  <si>
    <t>03.04.030</t>
  </si>
  <si>
    <t>Demolição manual de revestimento em ladrilho hidráulico, incluindo a base</t>
  </si>
  <si>
    <t>03.04.040</t>
  </si>
  <si>
    <t>03.05</t>
  </si>
  <si>
    <t>03.05.020</t>
  </si>
  <si>
    <t>Demolição manual de revestimento sintético, incluindo a base</t>
  </si>
  <si>
    <t>03.06</t>
  </si>
  <si>
    <t>03.06.050</t>
  </si>
  <si>
    <t>03.06.060</t>
  </si>
  <si>
    <t>03.07</t>
  </si>
  <si>
    <t>03.07.010</t>
  </si>
  <si>
    <t>03.07.030</t>
  </si>
  <si>
    <t>03.07.050</t>
  </si>
  <si>
    <t>03.07.070</t>
  </si>
  <si>
    <t>Fresagem de pavimento asfáltico com espessura até 5 cm, inclusive acomodação do material</t>
  </si>
  <si>
    <t>03.07.080</t>
  </si>
  <si>
    <t>03.08</t>
  </si>
  <si>
    <t>03.08.020</t>
  </si>
  <si>
    <t>Demolição manual de forro em estuque, inclusive sistema de fixação/tarugamento</t>
  </si>
  <si>
    <t>03.08.040</t>
  </si>
  <si>
    <t>Demolição manual de forro qualquer, inclusive sistema de fixação/tarugamento</t>
  </si>
  <si>
    <t>03.08.060</t>
  </si>
  <si>
    <t>Demolição manual de forro em gesso, inclusive sistema de fixação</t>
  </si>
  <si>
    <t>03.08.200</t>
  </si>
  <si>
    <t>Demolição manual de painéis divisórias, inclusive montantes metálicos</t>
  </si>
  <si>
    <t>03.09</t>
  </si>
  <si>
    <t>03.09.020</t>
  </si>
  <si>
    <t>Demolição manual de camada impermeabilizante</t>
  </si>
  <si>
    <t>03.09.040</t>
  </si>
  <si>
    <t>Demolição manual de argamassa regularizante, isolante ou protetora e papel Kraft</t>
  </si>
  <si>
    <t>03.09.060</t>
  </si>
  <si>
    <t>Remoção manual de junta de dilatação ou retração, inclusive apoio</t>
  </si>
  <si>
    <t>03.10</t>
  </si>
  <si>
    <t>03.10.020</t>
  </si>
  <si>
    <t>Remoção de pintura em rodapé, baguete ou moldura com lixa</t>
  </si>
  <si>
    <t>03.10.040</t>
  </si>
  <si>
    <t>Remoção de pintura em rodapé, baguete ou moldura com produto químico</t>
  </si>
  <si>
    <t>03.10.080</t>
  </si>
  <si>
    <t>Remoção de pintura em superfícies de madeira e/ou metálicas com produtos químicos</t>
  </si>
  <si>
    <t>03.10.100</t>
  </si>
  <si>
    <t>Remoção de pintura em superfícies de madeira e/ou metálicas com lixamento</t>
  </si>
  <si>
    <t>03.10.120</t>
  </si>
  <si>
    <t>Remoção de pintura em massa com produtos químicos</t>
  </si>
  <si>
    <t>03.10.140</t>
  </si>
  <si>
    <t>Remoção de pintura em massa com lixamento</t>
  </si>
  <si>
    <t>03.16</t>
  </si>
  <si>
    <t>03.16.010</t>
  </si>
  <si>
    <t>Remoção de sinalização horizontal existente</t>
  </si>
  <si>
    <t>03.16.011</t>
  </si>
  <si>
    <t>Remoção de tacha/tachões</t>
  </si>
  <si>
    <t>04</t>
  </si>
  <si>
    <t>RETIRADA COM PROVAVEL REAPROVEITAMENTO</t>
  </si>
  <si>
    <t>04.01</t>
  </si>
  <si>
    <t>Retirada de fechamento e elemento divisor</t>
  </si>
  <si>
    <t>04.01.020</t>
  </si>
  <si>
    <t>Retirada de divisória em placa de madeira ou fibrocimento tarugada</t>
  </si>
  <si>
    <t>04.01.040</t>
  </si>
  <si>
    <t>Retirada de divisória em placa de madeira ou fibrocimento com montantes metálicos</t>
  </si>
  <si>
    <t>04.01.060</t>
  </si>
  <si>
    <t>Retirada de divisória em placa de concreto, granito, granilite ou mármore</t>
  </si>
  <si>
    <t>04.01.080</t>
  </si>
  <si>
    <t>Retirada de fechamento em placas pré-moldadas, inclusive pilares</t>
  </si>
  <si>
    <t>04.01.090</t>
  </si>
  <si>
    <t>Retirada de barreira de proteção com arame de alta segurança, simples ou duplo</t>
  </si>
  <si>
    <t>04.01.100</t>
  </si>
  <si>
    <t>Retirada de cerca</t>
  </si>
  <si>
    <t>04.02</t>
  </si>
  <si>
    <t>04.02.020</t>
  </si>
  <si>
    <t>Retirada de peças lineares em madeira com seção até 60 cm²</t>
  </si>
  <si>
    <t>04.02.030</t>
  </si>
  <si>
    <t>Retirada de peças lineares em madeira com seção superior a 60 cm²</t>
  </si>
  <si>
    <t>04.02.050</t>
  </si>
  <si>
    <t>Retirada de estrutura em madeira tesoura - telhas de barro</t>
  </si>
  <si>
    <t>04.02.070</t>
  </si>
  <si>
    <t>Retirada de estrutura em madeira tesoura - telhas perfil qualquer</t>
  </si>
  <si>
    <t>04.02.090</t>
  </si>
  <si>
    <t>Retirada de estrutura em madeira pontaletada - telhas de barro</t>
  </si>
  <si>
    <t>04.02.110</t>
  </si>
  <si>
    <t>Retirada de estrutura em madeira pontaletada - telhas perfil qualquer</t>
  </si>
  <si>
    <t>04.02.140</t>
  </si>
  <si>
    <t>Retirada de estrutura metálica</t>
  </si>
  <si>
    <t>KG</t>
  </si>
  <si>
    <t>04.03</t>
  </si>
  <si>
    <t>04.03.020</t>
  </si>
  <si>
    <t>Retirada de telhamento em barro</t>
  </si>
  <si>
    <t>04.03.040</t>
  </si>
  <si>
    <t>Retirada de telhamento perfil e material qualquer, exceto barro</t>
  </si>
  <si>
    <t>04.03.060</t>
  </si>
  <si>
    <t>Retirada de cumeeira ou espigão em barro</t>
  </si>
  <si>
    <t>04.03.080</t>
  </si>
  <si>
    <t>Retirada de cumeeira, espigão ou rufo perfil qualquer</t>
  </si>
  <si>
    <t>04.03.090</t>
  </si>
  <si>
    <t>Retirada de domo de acrílico, inclusive perfis metálicos de fixação</t>
  </si>
  <si>
    <t>04.04</t>
  </si>
  <si>
    <t>04.04.010</t>
  </si>
  <si>
    <t>Retirada de revestimento em pedra, granito ou mármore, em parede ou fachada</t>
  </si>
  <si>
    <t>04.04.020</t>
  </si>
  <si>
    <t>Retirada de revestimento em pedra, granito ou mármore, em piso</t>
  </si>
  <si>
    <t>04.04.030</t>
  </si>
  <si>
    <t>Retirada de soleira ou peitoril em pedra, granito ou mármore</t>
  </si>
  <si>
    <t>04.04.040</t>
  </si>
  <si>
    <t>Retirada de degrau em pedra, granito ou mármore</t>
  </si>
  <si>
    <t>04.04.060</t>
  </si>
  <si>
    <t>Retirada de rodapé em pedra, granito ou mármore</t>
  </si>
  <si>
    <t>04.05</t>
  </si>
  <si>
    <t>Retirada de revestimentos em madeira</t>
  </si>
  <si>
    <t>04.05.010</t>
  </si>
  <si>
    <t>Retirada de revestimento em lambris de madeira</t>
  </si>
  <si>
    <t>04.05.020</t>
  </si>
  <si>
    <t>Retirada de piso em tacos de madeira</t>
  </si>
  <si>
    <t>04.05.040</t>
  </si>
  <si>
    <t>Retirada de soalho somente o tablado</t>
  </si>
  <si>
    <t>04.05.060</t>
  </si>
  <si>
    <t>Retirada de soalho inclusive vigamento</t>
  </si>
  <si>
    <t>04.05.080</t>
  </si>
  <si>
    <t>Retirada de degrau em madeira</t>
  </si>
  <si>
    <t>04.05.100</t>
  </si>
  <si>
    <t>Retirada de rodapé inclusive cordão em madeira</t>
  </si>
  <si>
    <t>04.06</t>
  </si>
  <si>
    <t>04.06.010</t>
  </si>
  <si>
    <t>Retirada de revestimento em lambris metálicos</t>
  </si>
  <si>
    <t>04.06.020</t>
  </si>
  <si>
    <t>Retirada de piso em material sintético assentado a cola</t>
  </si>
  <si>
    <t>04.06.040</t>
  </si>
  <si>
    <t>Retirada de degrau em material sintético assentado a cola</t>
  </si>
  <si>
    <t>04.06.060</t>
  </si>
  <si>
    <t>Retirada de rodapé inclusive cordão em material sintético</t>
  </si>
  <si>
    <t>04.06.100</t>
  </si>
  <si>
    <t>Retirada de piso elevado telescópico metálico, inclusive estrutura de sustentação</t>
  </si>
  <si>
    <t>04.07</t>
  </si>
  <si>
    <t>Retirada de forro, brise e fachada</t>
  </si>
  <si>
    <t>04.07.020</t>
  </si>
  <si>
    <t>Retirada de forro qualquer em placas ou tiras fixadas</t>
  </si>
  <si>
    <t>04.07.040</t>
  </si>
  <si>
    <t>Retirada de forro qualquer em placas ou tiras apoiadas</t>
  </si>
  <si>
    <t>04.07.060</t>
  </si>
  <si>
    <t>Retirada de sistema de fixação ou tarugamento de forro</t>
  </si>
  <si>
    <t>04.08</t>
  </si>
  <si>
    <t>Retirada de esquadria e elemento de madeira</t>
  </si>
  <si>
    <t>04.08.020</t>
  </si>
  <si>
    <t>Retirada de folha de esquadria em madeira</t>
  </si>
  <si>
    <t>04.08.040</t>
  </si>
  <si>
    <t>Retirada de guarnição, moldura e peças lineares em madeira, fixadas</t>
  </si>
  <si>
    <t>04.08.060</t>
  </si>
  <si>
    <t>Retirada de batente com guarnição e peças lineares em madeira, chumbados</t>
  </si>
  <si>
    <t>04.08.080</t>
  </si>
  <si>
    <t>Retirada de elemento em madeira e sistema de fixação tipo quadro, lousa, etc.</t>
  </si>
  <si>
    <t>04.08.100</t>
  </si>
  <si>
    <t>Retirada de armário em madeira ou metal</t>
  </si>
  <si>
    <t>04.09</t>
  </si>
  <si>
    <t>04.09.020</t>
  </si>
  <si>
    <t>Retirada de esquadria metálica em geral</t>
  </si>
  <si>
    <t>04.09.040</t>
  </si>
  <si>
    <t>Retirada de folha de esquadria metálica</t>
  </si>
  <si>
    <t>04.09.060</t>
  </si>
  <si>
    <t>Retirada de batente, corrimão ou peças lineares metálicas, chumbados</t>
  </si>
  <si>
    <t>04.09.080</t>
  </si>
  <si>
    <t>Retirada de batente, corrimão ou peças lineares metálicas, fixados</t>
  </si>
  <si>
    <t>04.09.100</t>
  </si>
  <si>
    <t>Retirada de guarda-corpo ou gradil em geral</t>
  </si>
  <si>
    <t>04.09.120</t>
  </si>
  <si>
    <t>Retirada de escada de marinheiro com ou sem guarda-corpo</t>
  </si>
  <si>
    <t>04.09.140</t>
  </si>
  <si>
    <t>Retirada de poste ou sistema de sustentação para alambrado ou fechamento</t>
  </si>
  <si>
    <t>04.09.160</t>
  </si>
  <si>
    <t>Retirada de entelamento metálico em geral</t>
  </si>
  <si>
    <t>04.10</t>
  </si>
  <si>
    <t>04.10.020</t>
  </si>
  <si>
    <t>Retirada de fechadura ou fecho de embutir</t>
  </si>
  <si>
    <t>04.10.040</t>
  </si>
  <si>
    <t>Retirada de fechadura ou fecho de sobrepor</t>
  </si>
  <si>
    <t>04.10.060</t>
  </si>
  <si>
    <t>Retirada de dobradiça</t>
  </si>
  <si>
    <t>04.10.080</t>
  </si>
  <si>
    <t>Retirada de peça ou acessório complementar em geral de esquadria</t>
  </si>
  <si>
    <t>04.11</t>
  </si>
  <si>
    <t>04.11.020</t>
  </si>
  <si>
    <t>Retirada de aparelho sanitário incluindo acessórios</t>
  </si>
  <si>
    <t>04.11.030</t>
  </si>
  <si>
    <t>Retirada de bancada incluindo pertences</t>
  </si>
  <si>
    <t>04.11.040</t>
  </si>
  <si>
    <t>Retirada de complemento sanitário chumbado</t>
  </si>
  <si>
    <t>04.11.060</t>
  </si>
  <si>
    <t>Retirada de complemento sanitário fixado ou de sobrepor</t>
  </si>
  <si>
    <t>04.11.080</t>
  </si>
  <si>
    <t>Retirada de registro ou válvula embutidos</t>
  </si>
  <si>
    <t>04.11.100</t>
  </si>
  <si>
    <t>Retirada de registro ou válvula aparentes</t>
  </si>
  <si>
    <t>04.11.110</t>
  </si>
  <si>
    <t>Retirada de purificador/bebedouro</t>
  </si>
  <si>
    <t>04.11.120</t>
  </si>
  <si>
    <t>Retirada de torneira ou chuveiro</t>
  </si>
  <si>
    <t>04.11.140</t>
  </si>
  <si>
    <t>Retirada de sifão ou metais sanitários diversos</t>
  </si>
  <si>
    <t>04.11.160</t>
  </si>
  <si>
    <t>Retirada de caixa de descarga de sobrepor ou acoplada</t>
  </si>
  <si>
    <t>04.12</t>
  </si>
  <si>
    <t>04.12.020</t>
  </si>
  <si>
    <t>Retirada de conjunto motor-bomba</t>
  </si>
  <si>
    <t>04.12.040</t>
  </si>
  <si>
    <t>Retirada de motor de bomba de recalque</t>
  </si>
  <si>
    <t>04.13</t>
  </si>
  <si>
    <t>04.13.020</t>
  </si>
  <si>
    <t>Retirada de isolamento térmico com material monolítico</t>
  </si>
  <si>
    <t>04.13.060</t>
  </si>
  <si>
    <t>Retirada de isolamento térmico com material em panos</t>
  </si>
  <si>
    <t>04.14</t>
  </si>
  <si>
    <t>Retirada de vidro</t>
  </si>
  <si>
    <t>04.14.020</t>
  </si>
  <si>
    <t>Retirada de vidro ou espelho com raspagem da massa ou retirada de baguete</t>
  </si>
  <si>
    <t>04.14.040</t>
  </si>
  <si>
    <t>Retirada de esquadria em vidro</t>
  </si>
  <si>
    <t>04.17</t>
  </si>
  <si>
    <t>04.17.020</t>
  </si>
  <si>
    <t>Remoção de aparelho de iluminação ou projetor fixo em teto, piso ou parede</t>
  </si>
  <si>
    <t>04.17.040</t>
  </si>
  <si>
    <t>Remoção de aparelho de iluminação ou projetor fixo em poste ou braço</t>
  </si>
  <si>
    <t>04.17.060</t>
  </si>
  <si>
    <t>Remoção de suporte tipo braquet</t>
  </si>
  <si>
    <t>04.17.080</t>
  </si>
  <si>
    <t>Remoção de barramento de cobre</t>
  </si>
  <si>
    <t>04.17.100</t>
  </si>
  <si>
    <t>Remoção de base de disjuntor tipo QUIK-LAG</t>
  </si>
  <si>
    <t>04.17.120</t>
  </si>
  <si>
    <t>Remoção de base de fusível tipo Diazed</t>
  </si>
  <si>
    <t>04.17.140</t>
  </si>
  <si>
    <t>Remoção de base e haste de para-raios</t>
  </si>
  <si>
    <t>04.17.160</t>
  </si>
  <si>
    <t>Remoção de base ou chave para fusível NH tipo tripolar</t>
  </si>
  <si>
    <t>04.17.180</t>
  </si>
  <si>
    <t>Remoção de base ou chave para fusível NH tipo unipolar</t>
  </si>
  <si>
    <t>04.17.200</t>
  </si>
  <si>
    <t>Remoção de braçadeira para passagem de cordoalha</t>
  </si>
  <si>
    <t>04.17.220</t>
  </si>
  <si>
    <t>Remoção de bucha de passagem interna ou externa</t>
  </si>
  <si>
    <t>04.17.240</t>
  </si>
  <si>
    <t>Remoção de bucha de passagem para neutro</t>
  </si>
  <si>
    <t>04.18</t>
  </si>
  <si>
    <t>04.18.020</t>
  </si>
  <si>
    <t>Remoção de cabeçote em rede de telefonia</t>
  </si>
  <si>
    <t>04.18.040</t>
  </si>
  <si>
    <t>Remoção de cabo de aço e esticadores de para-raios</t>
  </si>
  <si>
    <t>04.18.060</t>
  </si>
  <si>
    <t>Remoção de caixa de entrada de energia padrão medição indireta completa</t>
  </si>
  <si>
    <t>04.18.070</t>
  </si>
  <si>
    <t>Remoção de caixa de entrada de energia padrão residencial completa</t>
  </si>
  <si>
    <t>04.18.080</t>
  </si>
  <si>
    <t>Remoção de caixa de entrada telefônica completa</t>
  </si>
  <si>
    <t>04.18.090</t>
  </si>
  <si>
    <t>Remoção de caixa de medição padrão completa</t>
  </si>
  <si>
    <t>04.18.120</t>
  </si>
  <si>
    <t>Remoção de caixa estampada</t>
  </si>
  <si>
    <t>04.18.130</t>
  </si>
  <si>
    <t>Remoção de caixa para fusível ou tomada instalada em perfilado</t>
  </si>
  <si>
    <t>04.18.140</t>
  </si>
  <si>
    <t>Remoção de caixa para transformador de corrente</t>
  </si>
  <si>
    <t>04.18.180</t>
  </si>
  <si>
    <t>Remoção de cantoneira metálica</t>
  </si>
  <si>
    <t>04.18.200</t>
  </si>
  <si>
    <t>Remoção de captor de para-raios tipo Franklin</t>
  </si>
  <si>
    <t>04.18.220</t>
  </si>
  <si>
    <t>Remoção de chapa de ferro para bucha de passagem</t>
  </si>
  <si>
    <t>04.18.240</t>
  </si>
  <si>
    <t>Remoção de chave automática da boia</t>
  </si>
  <si>
    <t>04.18.250</t>
  </si>
  <si>
    <t>Remoção de chave base de mármore ou ardósia</t>
  </si>
  <si>
    <t>04.18.260</t>
  </si>
  <si>
    <t>Remoção de chave de ação rápida comando frontal montado em painel</t>
  </si>
  <si>
    <t>04.18.270</t>
  </si>
  <si>
    <t>Remoção de chave fusível indicadora tipo Matheus</t>
  </si>
  <si>
    <t>04.18.280</t>
  </si>
  <si>
    <t>Remoção de chave seccionadora tripolar seca mecanismo de manobra frontal</t>
  </si>
  <si>
    <t>04.18.290</t>
  </si>
  <si>
    <t>Remoção de chave tipo Pacco rotativo</t>
  </si>
  <si>
    <t>04.18.320</t>
  </si>
  <si>
    <t>Remoção de cinta de fixação de eletroduto ou sela para cruzeta em poste</t>
  </si>
  <si>
    <t>04.18.340</t>
  </si>
  <si>
    <t>Remoção de condulete</t>
  </si>
  <si>
    <t>04.18.360</t>
  </si>
  <si>
    <t>Remoção de condutor aparente diâmetro externo acima de 6,5 mm</t>
  </si>
  <si>
    <t>04.18.370</t>
  </si>
  <si>
    <t>Remoção de condutor aparente diâmetro externo até 6,5 mm</t>
  </si>
  <si>
    <t>04.18.380</t>
  </si>
  <si>
    <t>Remoção de condutor embutido diâmetro externo acima de 6,5 mm</t>
  </si>
  <si>
    <t>04.18.390</t>
  </si>
  <si>
    <t>Remoção de condutor embutido diâmetro externo até 6,5 mm</t>
  </si>
  <si>
    <t>04.18.400</t>
  </si>
  <si>
    <t>Remoção de condutor especial</t>
  </si>
  <si>
    <t>04.18.410</t>
  </si>
  <si>
    <t>Remoção de cordoalha ou cabo de cobre nu</t>
  </si>
  <si>
    <t>04.18.420</t>
  </si>
  <si>
    <t>Remoção de contator magnético para comando de bomba</t>
  </si>
  <si>
    <t>04.18.440</t>
  </si>
  <si>
    <t>Remoção de corrente para pendentes</t>
  </si>
  <si>
    <t>04.18.460</t>
  </si>
  <si>
    <t>Remoção de cruzeta de ferro para fixação de projetores</t>
  </si>
  <si>
    <t>04.18.470</t>
  </si>
  <si>
    <t>Remoção de cruzeta de madeira</t>
  </si>
  <si>
    <t>04.19</t>
  </si>
  <si>
    <t>04.19.020</t>
  </si>
  <si>
    <t>Remoção de disjuntor de volume normal ou reduzido</t>
  </si>
  <si>
    <t>04.19.030</t>
  </si>
  <si>
    <t>Remoção de disjuntor a seco aberto tripolar, 600 V de 800 A</t>
  </si>
  <si>
    <t>04.19.060</t>
  </si>
  <si>
    <t>Remoção de disjuntor termomagnético</t>
  </si>
  <si>
    <t>04.19.080</t>
  </si>
  <si>
    <t>Remoção de fundo de quadro de distribuição ou caixa de passagem</t>
  </si>
  <si>
    <t>04.19.100</t>
  </si>
  <si>
    <t>Remoção de gancho de sustentação de luminária em perfilado</t>
  </si>
  <si>
    <t>04.19.120</t>
  </si>
  <si>
    <t>Remoção de interruptores, tomadas, botão de campainha ou cigarra</t>
  </si>
  <si>
    <t>04.19.140</t>
  </si>
  <si>
    <t>Remoção de isolador tipo castanha e gancho de sustentação</t>
  </si>
  <si>
    <t>04.19.160</t>
  </si>
  <si>
    <t>Remoção de isolador tipo disco completo e gancho de suspensão</t>
  </si>
  <si>
    <t>04.19.180</t>
  </si>
  <si>
    <t>Remoção de isolador tipo pino, inclusive o pino</t>
  </si>
  <si>
    <t>04.19.190</t>
  </si>
  <si>
    <t>Remoção de isolador galvanizado uso geral</t>
  </si>
  <si>
    <t>04.20</t>
  </si>
  <si>
    <t>04.20.020</t>
  </si>
  <si>
    <t>Remoção de janela de ventilação, iluminação ou ventilação e iluminação padrão</t>
  </si>
  <si>
    <t>04.20.040</t>
  </si>
  <si>
    <t>Remoção de lâmpada</t>
  </si>
  <si>
    <t>04.20.060</t>
  </si>
  <si>
    <t>Remoção de luz de obstáculo</t>
  </si>
  <si>
    <t>04.20.080</t>
  </si>
  <si>
    <t>Remoção de manopla de comando de disjuntor</t>
  </si>
  <si>
    <t>04.20.100</t>
  </si>
  <si>
    <t>Remoção de mão francesa</t>
  </si>
  <si>
    <t>04.20.120</t>
  </si>
  <si>
    <t>Remoção de terminal modular (mufla) tripolar ou unipolar</t>
  </si>
  <si>
    <t>04.21</t>
  </si>
  <si>
    <t>04.21.020</t>
  </si>
  <si>
    <t>Remoção de óleo de disjuntor ou transformador</t>
  </si>
  <si>
    <t>04.21.040</t>
  </si>
  <si>
    <t>Remoção de pára-raios tipo cristal-valve em cabine primária</t>
  </si>
  <si>
    <t>04.21.050</t>
  </si>
  <si>
    <t>Remoção de pára-raios tipo cristal-valve em poste singelo ou estaleiro</t>
  </si>
  <si>
    <t>04.21.060</t>
  </si>
  <si>
    <t>Remoção de perfilado</t>
  </si>
  <si>
    <t>04.21.100</t>
  </si>
  <si>
    <t>Remoção de porta de quadro ou painel</t>
  </si>
  <si>
    <t>04.21.130</t>
  </si>
  <si>
    <t>Remoção de poste de concreto</t>
  </si>
  <si>
    <t>04.21.140</t>
  </si>
  <si>
    <t>Remoção de poste metálico</t>
  </si>
  <si>
    <t>04.21.150</t>
  </si>
  <si>
    <t>Remoção de poste de madeira</t>
  </si>
  <si>
    <t>04.21.160</t>
  </si>
  <si>
    <t>Remoção de quadro de distribuição, chamada ou caixa de passagem</t>
  </si>
  <si>
    <t>04.21.200</t>
  </si>
  <si>
    <t>Remoção de reator para lâmpada</t>
  </si>
  <si>
    <t>04.21.210</t>
  </si>
  <si>
    <t>Remoção de reator para lâmpada fixo em poste</t>
  </si>
  <si>
    <t>04.21.240</t>
  </si>
  <si>
    <t>Remoção de relé</t>
  </si>
  <si>
    <t>04.21.260</t>
  </si>
  <si>
    <t>Remoção de roldana</t>
  </si>
  <si>
    <t>04.21.280</t>
  </si>
  <si>
    <t>Remoção de soquete</t>
  </si>
  <si>
    <t>04.21.300</t>
  </si>
  <si>
    <t>Remoção de suporte de transformador em poste singelo ou estaleiro</t>
  </si>
  <si>
    <t>04.22</t>
  </si>
  <si>
    <t>04.22.020</t>
  </si>
  <si>
    <t>Remoção de terminal ou conector para cabos</t>
  </si>
  <si>
    <t>04.22.040</t>
  </si>
  <si>
    <t>Remoção de transformador de potência em cabine primária</t>
  </si>
  <si>
    <t>04.22.050</t>
  </si>
  <si>
    <t>Remoção de transformador de potencial completo (pequeno)</t>
  </si>
  <si>
    <t>04.22.060</t>
  </si>
  <si>
    <t>Remoção de transformador de potência trifásico até 225 kVA, a óleo, em poste singelo</t>
  </si>
  <si>
    <t>04.22.100</t>
  </si>
  <si>
    <t>Remoção de tubulação elétrica aparente com diâmetro externo acima de 50 mm</t>
  </si>
  <si>
    <t>04.22.110</t>
  </si>
  <si>
    <t>Remoção de tubulação elétrica aparente com diâmetro externo até 50 mm</t>
  </si>
  <si>
    <t>04.22.120</t>
  </si>
  <si>
    <t>Remoção de tubulação elétrica embutida com diâmetro externo acima de 50 mm</t>
  </si>
  <si>
    <t>04.22.130</t>
  </si>
  <si>
    <t>Remoção de tubulação elétrica embutida com diâmetro externo até 50 mm</t>
  </si>
  <si>
    <t>04.22.200</t>
  </si>
  <si>
    <t>Remoção de vergalhão</t>
  </si>
  <si>
    <t>04.30</t>
  </si>
  <si>
    <t>04.30.020</t>
  </si>
  <si>
    <t>Remoção de calha ou rufo</t>
  </si>
  <si>
    <t>04.30.040</t>
  </si>
  <si>
    <t>Remoção de condutor aparente</t>
  </si>
  <si>
    <t>04.30.060</t>
  </si>
  <si>
    <t>Remoção de tubulação hidráulica em geral, incluindo conexões, caixas e ralos</t>
  </si>
  <si>
    <t>04.30.080</t>
  </si>
  <si>
    <t>Remoção de hidrante de parede completo</t>
  </si>
  <si>
    <t>04.30.100</t>
  </si>
  <si>
    <t>Remoção de reservatório em fibrocimento até 1000 litros</t>
  </si>
  <si>
    <t>04.31</t>
  </si>
  <si>
    <t>04.31.010</t>
  </si>
  <si>
    <t>Retirada de bico de sprinkler</t>
  </si>
  <si>
    <t>04.35</t>
  </si>
  <si>
    <t>04.35.050</t>
  </si>
  <si>
    <t>Retirada de aparelho de ar condicionado portátil</t>
  </si>
  <si>
    <t>04.40</t>
  </si>
  <si>
    <t>Retirada diversa de pecas pre-moldadas</t>
  </si>
  <si>
    <t>04.40.010</t>
  </si>
  <si>
    <t>04.40.020</t>
  </si>
  <si>
    <t>Retirada de soleira ou peitoril em geral</t>
  </si>
  <si>
    <t>04.40.030</t>
  </si>
  <si>
    <t>Retirada manual de guia pré-moldada, inclusive limpeza e empilhamento</t>
  </si>
  <si>
    <t>04.40.050</t>
  </si>
  <si>
    <t>04.40.070</t>
  </si>
  <si>
    <t>Retirada manual de paralelepípedo ou lajota de concreto, inclusive limpeza e empilhamento</t>
  </si>
  <si>
    <t>04.41</t>
  </si>
  <si>
    <t>04.41.001</t>
  </si>
  <si>
    <t>Retirada de placa de solo</t>
  </si>
  <si>
    <t>05</t>
  </si>
  <si>
    <t>TRANSPORTE E MOVIMENTACAO, DENTRO E FORA DA OBRA</t>
  </si>
  <si>
    <t>05.04</t>
  </si>
  <si>
    <t>Transporte de material solto</t>
  </si>
  <si>
    <t>05.04.060</t>
  </si>
  <si>
    <t>Transporte manual horizontal e/ou vertical de entulho até o local de despejo - ensacado</t>
  </si>
  <si>
    <t>05.07</t>
  </si>
  <si>
    <t>Transporte comercial, carreteiro e aluguel</t>
  </si>
  <si>
    <t>05.07.040</t>
  </si>
  <si>
    <t>05.07.050</t>
  </si>
  <si>
    <t>05.07.060</t>
  </si>
  <si>
    <t>05.07.070</t>
  </si>
  <si>
    <t>Remoção de entulho de obra com caçamba metálica - gesso e/ou drywall</t>
  </si>
  <si>
    <t>05.08</t>
  </si>
  <si>
    <t>Transporte mecanizado de material solto</t>
  </si>
  <si>
    <t>05.08.060</t>
  </si>
  <si>
    <t>Transporte de entulho, para distâncias superiores ao 3° km até o 5° km</t>
  </si>
  <si>
    <t>05.08.080</t>
  </si>
  <si>
    <t>Transporte de entulho, para distâncias superiores ao 5° km até o 10° km</t>
  </si>
  <si>
    <t>05.08.100</t>
  </si>
  <si>
    <t>Transporte de entulho, para distâncias superiores ao 10° km até o 15° km</t>
  </si>
  <si>
    <t>05.08.120</t>
  </si>
  <si>
    <t>Transporte de entulho, para distâncias superiores ao 15° km até o 20° km</t>
  </si>
  <si>
    <t>05.08.140</t>
  </si>
  <si>
    <t>Transporte de entulho, para distâncias superiores ao 20° km</t>
  </si>
  <si>
    <t>M3XKM</t>
  </si>
  <si>
    <t>05.08.220</t>
  </si>
  <si>
    <t>05.09</t>
  </si>
  <si>
    <t>Taxas de recolhimento</t>
  </si>
  <si>
    <t>05.09.006</t>
  </si>
  <si>
    <t>Taxa de destinação de resíduo sólido em aterro, tipo inerte</t>
  </si>
  <si>
    <t>T</t>
  </si>
  <si>
    <t>05.09.007</t>
  </si>
  <si>
    <t>Taxa de destinação de resíduo sólido em aterro, tipo solo/terra</t>
  </si>
  <si>
    <t>05.09.008</t>
  </si>
  <si>
    <t>05.10</t>
  </si>
  <si>
    <t>Transporte mecanizado de solo</t>
  </si>
  <si>
    <t>05.10.010</t>
  </si>
  <si>
    <t>Carregamento mecanizado de solo de 1ª e 2ª categoria</t>
  </si>
  <si>
    <t>05.10.020</t>
  </si>
  <si>
    <t>Transporte de solo de 1ª e 2ª categoria por caminhão até o 2° km</t>
  </si>
  <si>
    <t>05.10.021</t>
  </si>
  <si>
    <t>05.10.022</t>
  </si>
  <si>
    <t>05.10.023</t>
  </si>
  <si>
    <t>05.10.024</t>
  </si>
  <si>
    <t>05.10.025</t>
  </si>
  <si>
    <t>05.10.026</t>
  </si>
  <si>
    <t>Transporte de solo de 1ª e 2ª categoria por caminhão para distâncias superiores ao 20° km</t>
  </si>
  <si>
    <t>05.10.030</t>
  </si>
  <si>
    <t>Transporte de solo brejoso por caminhão até o 2° km</t>
  </si>
  <si>
    <t>05.10.031</t>
  </si>
  <si>
    <t>Transporte de solo brejoso por caminhão para distâncias superiores ao 2° km até o 3° km</t>
  </si>
  <si>
    <t>05.10.032</t>
  </si>
  <si>
    <t>Transporte de solo brejoso por caminhão para distâncias superiores ao 3° km até o 5° km</t>
  </si>
  <si>
    <t>05.10.033</t>
  </si>
  <si>
    <t>Transporte de solo brejoso por caminhão para distâncias superiores ao 5° km até o 10° km</t>
  </si>
  <si>
    <t>05.10.034</t>
  </si>
  <si>
    <t>Transporte de solo brejoso por caminhão para distâncias superiores ao 10° km até o 15° km</t>
  </si>
  <si>
    <t>05.10.035</t>
  </si>
  <si>
    <t>Transporte de solo brejoso por caminhão para distâncias superiores ao 15° km até o 20° km</t>
  </si>
  <si>
    <t>05.10.036</t>
  </si>
  <si>
    <t>Transporte de solo brejoso por caminhão para distâncias superiores ao 20° km</t>
  </si>
  <si>
    <t>06</t>
  </si>
  <si>
    <t>SERVICO EM SOLO E ROCHA, MANUAL</t>
  </si>
  <si>
    <t>06.01</t>
  </si>
  <si>
    <t>06.01.020</t>
  </si>
  <si>
    <t>Escavação manual em solo de 1ª e 2ª categoria em campo aberto</t>
  </si>
  <si>
    <t>06.01.040</t>
  </si>
  <si>
    <t>Escavação manual em solo brejoso em campo aberto</t>
  </si>
  <si>
    <t>06.02</t>
  </si>
  <si>
    <t>06.02.020</t>
  </si>
  <si>
    <t>Escavação manual em solo de 1ª e 2ª categoria em vala ou cava até 1,5 m</t>
  </si>
  <si>
    <t>06.02.040</t>
  </si>
  <si>
    <t>Escavação manual em solo de 1ª e 2ª categoria em vala ou cava além de 1,5 m</t>
  </si>
  <si>
    <t>06.11</t>
  </si>
  <si>
    <t>Reaterro manual sem fornecimento de material</t>
  </si>
  <si>
    <t>06.11.020</t>
  </si>
  <si>
    <t>Reaterro manual para simples regularização sem compactação</t>
  </si>
  <si>
    <t>06.11.040</t>
  </si>
  <si>
    <t>Reaterro manual apiloado sem controle de compactação</t>
  </si>
  <si>
    <t>06.11.060</t>
  </si>
  <si>
    <t>Reaterro manual com adição de 2% de cimento</t>
  </si>
  <si>
    <t>06.12</t>
  </si>
  <si>
    <t>Aterro manual sem fornecimento de material</t>
  </si>
  <si>
    <t>06.12.020</t>
  </si>
  <si>
    <t>Aterro manual apiloado de área interna com maço de 30 kg</t>
  </si>
  <si>
    <t>06.14</t>
  </si>
  <si>
    <t>Carga / carregamento e descarga manual</t>
  </si>
  <si>
    <t>06.14.020</t>
  </si>
  <si>
    <t>Carga manual de solo</t>
  </si>
  <si>
    <t>07</t>
  </si>
  <si>
    <t>SERVICO EM SOLO E ROCHA, MECANIZADO</t>
  </si>
  <si>
    <t>07.01</t>
  </si>
  <si>
    <t>07.01.010</t>
  </si>
  <si>
    <t>Escavação e carga mecanizada para exploração de solo em jazida</t>
  </si>
  <si>
    <t>07.01.020</t>
  </si>
  <si>
    <t>Escavação e carga mecanizada em solo de 1ª categoria, em campo aberto</t>
  </si>
  <si>
    <t>07.01.060</t>
  </si>
  <si>
    <t>Escavação e carga mecanizada em solo de 2ª categoria, em campo aberto</t>
  </si>
  <si>
    <t>07.01.120</t>
  </si>
  <si>
    <t>Carga e remoção de terra até a distância média de 1 km</t>
  </si>
  <si>
    <t>07.02</t>
  </si>
  <si>
    <t>07.02.020</t>
  </si>
  <si>
    <t>Escavação mecanizada de valas ou cavas com profundidade de até 2 m</t>
  </si>
  <si>
    <t>07.02.040</t>
  </si>
  <si>
    <t>Escavação mecanizada de valas ou cavas com profundidade de até 3 m</t>
  </si>
  <si>
    <t>07.02.060</t>
  </si>
  <si>
    <t>Escavação mecanizada de valas ou cavas com profundidade de até 4 m</t>
  </si>
  <si>
    <t>07.02.080</t>
  </si>
  <si>
    <t>07.05</t>
  </si>
  <si>
    <t>07.05.010</t>
  </si>
  <si>
    <t>Escavação e carga mecanizada em solo brejoso ou turfa</t>
  </si>
  <si>
    <t>07.05.020</t>
  </si>
  <si>
    <t>Escavação e carga mecanizada em solo vegetal superficial</t>
  </si>
  <si>
    <t>07.06</t>
  </si>
  <si>
    <t>07.06.010</t>
  </si>
  <si>
    <t>Escavação e carga mecanizada em campo aberto, com rompedor hidráulico, em rocha</t>
  </si>
  <si>
    <t>07.10</t>
  </si>
  <si>
    <t>Apiloamento e nivelamento mecanizado de solo</t>
  </si>
  <si>
    <t>07.10.020</t>
  </si>
  <si>
    <t>Espalhamento de solo em bota-fora com compactação sem controle</t>
  </si>
  <si>
    <t>07.11</t>
  </si>
  <si>
    <t>Reaterro mecanizado sem fornecimento de material</t>
  </si>
  <si>
    <t>07.11.020</t>
  </si>
  <si>
    <t>Reaterro compactado mecanizado de vala ou cava com compactador</t>
  </si>
  <si>
    <t>07.11.040</t>
  </si>
  <si>
    <t>Reaterro compactado mecanizado de vala ou cava com rolo, mínimo de 95% PN</t>
  </si>
  <si>
    <t>07.12</t>
  </si>
  <si>
    <t>Aterro mecanizado sem fornecimento de material</t>
  </si>
  <si>
    <t>07.12.010</t>
  </si>
  <si>
    <t>07.12.020</t>
  </si>
  <si>
    <t>07.12.030</t>
  </si>
  <si>
    <t>Compactação de aterro mecanizado a 100% PN, sem fornecimento de solo em campo aberto</t>
  </si>
  <si>
    <t>07.12.040</t>
  </si>
  <si>
    <t>08</t>
  </si>
  <si>
    <t>ESCORAMENTO, CONTENCAO E DRENAGEM</t>
  </si>
  <si>
    <t>08.01</t>
  </si>
  <si>
    <t>Escoramento</t>
  </si>
  <si>
    <t>08.01.020</t>
  </si>
  <si>
    <t>Escoramento de solo contínuo</t>
  </si>
  <si>
    <t>08.01.040</t>
  </si>
  <si>
    <t>Escoramento de solo descontínuo</t>
  </si>
  <si>
    <t>08.01.060</t>
  </si>
  <si>
    <t>Escoramento de solo pontaletado</t>
  </si>
  <si>
    <t>08.01.080</t>
  </si>
  <si>
    <t>Escoramento de solo especial</t>
  </si>
  <si>
    <t>08.01.100</t>
  </si>
  <si>
    <t>Escoramento com estacas pranchas metálicas - profundidade até 4 m</t>
  </si>
  <si>
    <t>08.01.110</t>
  </si>
  <si>
    <t>Escoramento com estacas pranchas metálicas - profundidade até 6 m</t>
  </si>
  <si>
    <t>08.01.120</t>
  </si>
  <si>
    <t>Escoramento com estacas pranchas metálicas - profundidade até 8 m</t>
  </si>
  <si>
    <t>08.02</t>
  </si>
  <si>
    <t>Cimbramento</t>
  </si>
  <si>
    <t>08.02.020</t>
  </si>
  <si>
    <t>Cimbramento em madeira com estroncas de eucalipto</t>
  </si>
  <si>
    <t>08.02.040</t>
  </si>
  <si>
    <t>Cimbramento em perfil metálico para obras de arte</t>
  </si>
  <si>
    <t>08.02.050</t>
  </si>
  <si>
    <t>Cimbramento tubular metálico</t>
  </si>
  <si>
    <t>M3MES</t>
  </si>
  <si>
    <t>08.02.060</t>
  </si>
  <si>
    <t>Montagem e desmontagem de cimbramento tubular metálico</t>
  </si>
  <si>
    <t>08.03</t>
  </si>
  <si>
    <t>Descimbramento</t>
  </si>
  <si>
    <t>08.03.020</t>
  </si>
  <si>
    <t>Descimbramento em madeira</t>
  </si>
  <si>
    <t>08.05</t>
  </si>
  <si>
    <t>Manta, filtro e dreno</t>
  </si>
  <si>
    <t>08.05.010</t>
  </si>
  <si>
    <t>Geomembrana em polietileno de alta densidade PEAD de 1 mm</t>
  </si>
  <si>
    <t>08.05.100</t>
  </si>
  <si>
    <t>Dreno com pedra britada</t>
  </si>
  <si>
    <t>08.05.110</t>
  </si>
  <si>
    <t>Dreno com areia grossa</t>
  </si>
  <si>
    <t>08.05.180</t>
  </si>
  <si>
    <t>Manta geotêxtil com resistência à tração longitudinal de 10kN/m e transversal de 9kN/m</t>
  </si>
  <si>
    <t>08.05.190</t>
  </si>
  <si>
    <t>Manta geotêxtil com resistência à tração longitudinal de 16kN/m e transversal de 14kN/m</t>
  </si>
  <si>
    <t>08.05.220</t>
  </si>
  <si>
    <t>Manta geotêxtil com resistência à tração longitudinal de 31kN/m e transversal de 27kN/m</t>
  </si>
  <si>
    <t>08.06</t>
  </si>
  <si>
    <t>Barbaca</t>
  </si>
  <si>
    <t>08.06.040</t>
  </si>
  <si>
    <t>Barbacã em tubo de PVC com diâmetro 50 mm</t>
  </si>
  <si>
    <t>08.06.060</t>
  </si>
  <si>
    <t>Barbacã em tubo de PVC com diâmetro 75 mm</t>
  </si>
  <si>
    <t>08.06.080</t>
  </si>
  <si>
    <t>Barbacã em tubo de PVC com diâmetro 100 mm</t>
  </si>
  <si>
    <t>08.07</t>
  </si>
  <si>
    <t>Esgotamento</t>
  </si>
  <si>
    <t>08.07.050</t>
  </si>
  <si>
    <t>08.07.060</t>
  </si>
  <si>
    <t>CJxDI</t>
  </si>
  <si>
    <t>08.07.070</t>
  </si>
  <si>
    <t>Ponteiras filtrantes, profundidade até 5 m</t>
  </si>
  <si>
    <t>08.07.090</t>
  </si>
  <si>
    <t>Esgotamento de águas superficiais com bomba de superfície ou submersa</t>
  </si>
  <si>
    <t>HPXh</t>
  </si>
  <si>
    <t>08.10</t>
  </si>
  <si>
    <t>08.10.040</t>
  </si>
  <si>
    <t>Enrocamento com pedra arrumada</t>
  </si>
  <si>
    <t>08.10.060</t>
  </si>
  <si>
    <t>Enrocamento com pedra assentada</t>
  </si>
  <si>
    <t>08.10.108</t>
  </si>
  <si>
    <t>08.10.109</t>
  </si>
  <si>
    <t>09</t>
  </si>
  <si>
    <t>FORMA</t>
  </si>
  <si>
    <t>09.01</t>
  </si>
  <si>
    <t>Forma em tabua</t>
  </si>
  <si>
    <t>09.01.020</t>
  </si>
  <si>
    <t>Forma em madeira comum para fundação</t>
  </si>
  <si>
    <t>09.01.030</t>
  </si>
  <si>
    <t>Forma em madeira comum para estrutura</t>
  </si>
  <si>
    <t>09.01.040</t>
  </si>
  <si>
    <t>Forma em madeira comum para caixão perdido</t>
  </si>
  <si>
    <t>09.01.150</t>
  </si>
  <si>
    <t>Desmontagem de forma em madeira para estrutura de laje, com tábuas</t>
  </si>
  <si>
    <t>09.01.160</t>
  </si>
  <si>
    <t>Desmontagem de forma em madeira para estrutura de vigas, com tábuas</t>
  </si>
  <si>
    <t>09.02</t>
  </si>
  <si>
    <t>Forma em madeira compensada</t>
  </si>
  <si>
    <t>09.02.020</t>
  </si>
  <si>
    <t>Forma plana em compensado para estrutura convencional</t>
  </si>
  <si>
    <t>09.02.040</t>
  </si>
  <si>
    <t>Forma plana em compensado para estrutura aparente</t>
  </si>
  <si>
    <t>09.02.060</t>
  </si>
  <si>
    <t>Forma curva em compensado para estrutura aparente</t>
  </si>
  <si>
    <t>09.02.080</t>
  </si>
  <si>
    <t>Forma plana em compensado para obra de arte, sem cimbramento</t>
  </si>
  <si>
    <t>09.02.100</t>
  </si>
  <si>
    <t>Forma em compensado para encamisamento de tubulão</t>
  </si>
  <si>
    <t>09.02.120</t>
  </si>
  <si>
    <t>Forma ripada de 5 cm na vertical</t>
  </si>
  <si>
    <t>09.02.130</t>
  </si>
  <si>
    <t>Forma plana em compensado para estrutura convencional com cimbramento tubular metálico</t>
  </si>
  <si>
    <t>09.02.140</t>
  </si>
  <si>
    <t>Forma plana em compensado para estrutura aparente com cimbramento tubular metálico</t>
  </si>
  <si>
    <t>09.02.150</t>
  </si>
  <si>
    <t>Forma curva em compensado para estrutura convencional com cimbramento tubular metálico</t>
  </si>
  <si>
    <t>09.04</t>
  </si>
  <si>
    <t>09.04.020</t>
  </si>
  <si>
    <t>Forma em tubo de papelão com diâmetro de 25 cm</t>
  </si>
  <si>
    <t>09.04.030</t>
  </si>
  <si>
    <t>Forma em tubo de papelão com diâmetro de 30 cm</t>
  </si>
  <si>
    <t>09.04.040</t>
  </si>
  <si>
    <t>Forma em tubo de papelão com diâmetro de 35 cm</t>
  </si>
  <si>
    <t>09.04.050</t>
  </si>
  <si>
    <t>Forma em tubo de papelão com diâmetro de 40 cm</t>
  </si>
  <si>
    <t>09.04.060</t>
  </si>
  <si>
    <t>Forma em tubo de papelão com diâmetro de 45 cm</t>
  </si>
  <si>
    <t>09.07</t>
  </si>
  <si>
    <t>Forma em polipropileno</t>
  </si>
  <si>
    <t>09.07.060</t>
  </si>
  <si>
    <t>10</t>
  </si>
  <si>
    <t>ARMADURA E CORDOALHA ESTRUTURAL</t>
  </si>
  <si>
    <t>10.01</t>
  </si>
  <si>
    <t>Armadura em barra</t>
  </si>
  <si>
    <t>10.01.020</t>
  </si>
  <si>
    <t>Armadura em barra de aço CA-25 fyk = 250 MPa</t>
  </si>
  <si>
    <t>10.01.040</t>
  </si>
  <si>
    <t>Armadura em barra de aço CA-50 (A ou B) fyk = 500 MPa</t>
  </si>
  <si>
    <t>10.01.060</t>
  </si>
  <si>
    <t>Armadura em barra de aço CA-60 (A ou B) fyk = 600 MPa</t>
  </si>
  <si>
    <t>10.02</t>
  </si>
  <si>
    <t>Armadura em tela</t>
  </si>
  <si>
    <t>10.02.020</t>
  </si>
  <si>
    <t>Armadura em tela soldada de aço</t>
  </si>
  <si>
    <t>11</t>
  </si>
  <si>
    <t>CONCRETO, MASSA E LASTRO</t>
  </si>
  <si>
    <t>11.01</t>
  </si>
  <si>
    <t>Concreto usinado com controle fck - fornecimento do material</t>
  </si>
  <si>
    <t>11.01.130</t>
  </si>
  <si>
    <t>Concreto usinado, fck = 25 MPa</t>
  </si>
  <si>
    <t>11.01.160</t>
  </si>
  <si>
    <t>Concreto usinado, fck = 30 MPa</t>
  </si>
  <si>
    <t>11.01.170</t>
  </si>
  <si>
    <t>Concreto usinado, fck = 35 MPa</t>
  </si>
  <si>
    <t>11.01.190</t>
  </si>
  <si>
    <t>Concreto usinado, fck = 40 MPa</t>
  </si>
  <si>
    <t>11.01.260</t>
  </si>
  <si>
    <t>Concreto usinado, fck = 20 MPa - para bombeamento</t>
  </si>
  <si>
    <t>11.01.290</t>
  </si>
  <si>
    <t>Concreto usinado, fck = 25 MPa - para bombeamento</t>
  </si>
  <si>
    <t>11.01.320</t>
  </si>
  <si>
    <t>Concreto usinado, fck = 30 MPa - para bombeamento</t>
  </si>
  <si>
    <t>11.01.321</t>
  </si>
  <si>
    <t>Concreto usinado, fck = 35 MPa - para bombeamento</t>
  </si>
  <si>
    <t>11.01.350</t>
  </si>
  <si>
    <t>Concreto usinado, fck = 40 MPa - para bombeamento</t>
  </si>
  <si>
    <t>11.01.630</t>
  </si>
  <si>
    <t>Concreto usinado, fck = 25 MPa - para perfil extrudado</t>
  </si>
  <si>
    <t>11.02</t>
  </si>
  <si>
    <t>11.02.020</t>
  </si>
  <si>
    <t>Concreto usinado não estrutural mínimo 150 kg cimento / m³</t>
  </si>
  <si>
    <t>11.02.040</t>
  </si>
  <si>
    <t>Concreto usinado não estrutural mínimo 200 kg cimento / m³</t>
  </si>
  <si>
    <t>11.02.060</t>
  </si>
  <si>
    <t>Concreto usinado não estrutural mínimo 300 kg cimento / m³</t>
  </si>
  <si>
    <t>11.03</t>
  </si>
  <si>
    <t>Concreto executado no local com controle fck - fornecimento do material</t>
  </si>
  <si>
    <t>11.03.090</t>
  </si>
  <si>
    <t>Concreto preparado no local, fck = 20 MPa</t>
  </si>
  <si>
    <t>11.04</t>
  </si>
  <si>
    <t>11.04.020</t>
  </si>
  <si>
    <t>Concreto não estrutural executado no local, mínimo 150 kg cimento / m³</t>
  </si>
  <si>
    <t>11.04.040</t>
  </si>
  <si>
    <t>Concreto não estrutural executado no local, mínimo 200 kg cimento / m³</t>
  </si>
  <si>
    <t>11.04.060</t>
  </si>
  <si>
    <t>Concreto não estrutural executado no local, mínimo 300 kg cimento / m³</t>
  </si>
  <si>
    <t>11.05</t>
  </si>
  <si>
    <t>Concreto e argamassa especial</t>
  </si>
  <si>
    <t>11.05.010</t>
  </si>
  <si>
    <t>Argamassa em solo e cimento a 5% em peso</t>
  </si>
  <si>
    <t>11.05.030</t>
  </si>
  <si>
    <t>11.05.040</t>
  </si>
  <si>
    <t>Argamassa graute</t>
  </si>
  <si>
    <t>11.05.060</t>
  </si>
  <si>
    <t>11.05.120</t>
  </si>
  <si>
    <t>Execução de concreto projetado - consumo de cimento 350 kg/m³</t>
  </si>
  <si>
    <t>11.16</t>
  </si>
  <si>
    <t>11.16.040</t>
  </si>
  <si>
    <t>Lançamento e adensamento de concreto ou massa em fundação</t>
  </si>
  <si>
    <t>11.16.060</t>
  </si>
  <si>
    <t>Lançamento e adensamento de concreto ou massa em estrutura</t>
  </si>
  <si>
    <t>11.16.080</t>
  </si>
  <si>
    <t>Lançamento e adensamento de concreto ou massa por bombeamento</t>
  </si>
  <si>
    <t>11.18</t>
  </si>
  <si>
    <t>Lastro e enchimento</t>
  </si>
  <si>
    <t>11.18.060</t>
  </si>
  <si>
    <t>11.18.070</t>
  </si>
  <si>
    <t>Enchimento de laje com concreto celular com densidade de 1.200 kg/m³</t>
  </si>
  <si>
    <t>11.18.080</t>
  </si>
  <si>
    <t>Enchimento de laje com tijolos cerâmicos furados</t>
  </si>
  <si>
    <t>11.18.110</t>
  </si>
  <si>
    <t>Enchimento de nichos em geral, com material proveniente de entulho</t>
  </si>
  <si>
    <t>11.18.140</t>
  </si>
  <si>
    <t>Lastro e/ou fundação em rachão mecanizado</t>
  </si>
  <si>
    <t>11.18.150</t>
  </si>
  <si>
    <t>Lastro e/ou fundação em rachão manual</t>
  </si>
  <si>
    <t>11.18.160</t>
  </si>
  <si>
    <t>Enchimento de nichos em geral, com areia</t>
  </si>
  <si>
    <t>11.18.180</t>
  </si>
  <si>
    <t>Colchão de areia</t>
  </si>
  <si>
    <t>11.18.190</t>
  </si>
  <si>
    <t>Enchimento de nichos com poliestireno expandido do tipo P-1</t>
  </si>
  <si>
    <t>11.18.220</t>
  </si>
  <si>
    <t>Enchimento de nichos com poliestireno expandido do tipo EPS-5F</t>
  </si>
  <si>
    <t>11.20</t>
  </si>
  <si>
    <t>11.20.030</t>
  </si>
  <si>
    <t>11.20.050</t>
  </si>
  <si>
    <t>Corte de junta de dilatação, com serra de disco diamantado para pisos</t>
  </si>
  <si>
    <t>11.20.090</t>
  </si>
  <si>
    <t>Selante endurecedor de concreto antipó</t>
  </si>
  <si>
    <t>11.20.120</t>
  </si>
  <si>
    <t>Reparo superficial com argamassa polimérica (tixotrópica), bicomponente</t>
  </si>
  <si>
    <t>11.20.130</t>
  </si>
  <si>
    <t>Tratamento de fissuras estáveis (não ativas) em elementos de concreto</t>
  </si>
  <si>
    <t>12</t>
  </si>
  <si>
    <t>FUNDACAO PROFUNDA</t>
  </si>
  <si>
    <t>12.01</t>
  </si>
  <si>
    <t>Broca</t>
  </si>
  <si>
    <t>12.01.021</t>
  </si>
  <si>
    <t>Broca em concreto armado diâmetro de 20 cm - completa</t>
  </si>
  <si>
    <t>12.01.041</t>
  </si>
  <si>
    <t>Broca em concreto armado diâmetro de 25 cm - completa</t>
  </si>
  <si>
    <t>12.01.061</t>
  </si>
  <si>
    <t>Broca em concreto armado diâmetro de 30 cm - completa</t>
  </si>
  <si>
    <t>12.04</t>
  </si>
  <si>
    <t>Estaca pre-moldada de concreto</t>
  </si>
  <si>
    <t>Taxa de mobilização e desmobilização de equipamentos para execução de estaca pré-moldada</t>
  </si>
  <si>
    <t>12.05</t>
  </si>
  <si>
    <t>Estaca escavada mecanicamente</t>
  </si>
  <si>
    <t>12.05.010</t>
  </si>
  <si>
    <t>Taxa de mobilização e desmobilização de equipamentos para execução de estaca escavada</t>
  </si>
  <si>
    <t>12.05.020</t>
  </si>
  <si>
    <t>Estaca escavada mecanicamente, diâmetro de 25 cm até 20 t</t>
  </si>
  <si>
    <t>12.05.030</t>
  </si>
  <si>
    <t>Estaca escavada mecanicamente, diâmetro de 30 cm até 30 t</t>
  </si>
  <si>
    <t>12.05.040</t>
  </si>
  <si>
    <t>Estaca escavada mecanicamente, diâmetro de 35 cm até 40 t</t>
  </si>
  <si>
    <t>12.05.150</t>
  </si>
  <si>
    <t>Estaca escavada mecanicamente, diâmetro de 40 cm até 50 t</t>
  </si>
  <si>
    <t>12.06</t>
  </si>
  <si>
    <t>Estaca tipo STRAUSS</t>
  </si>
  <si>
    <t>12.06.010</t>
  </si>
  <si>
    <t>Taxa de mobilização e desmobilização de equipamentos para execução de estaca tipo Strauss</t>
  </si>
  <si>
    <t>12.06.020</t>
  </si>
  <si>
    <t>Estaca tipo Strauss, diâmetro de 25 cm até 20 t</t>
  </si>
  <si>
    <t>12.06.030</t>
  </si>
  <si>
    <t>Estaca tipo Strauss, diâmetro de 32 cm até 30 t</t>
  </si>
  <si>
    <t>12.06.040</t>
  </si>
  <si>
    <t>Estaca tipo Strauss, diâmetro de 38 cm até 40 t</t>
  </si>
  <si>
    <t>12.06.080</t>
  </si>
  <si>
    <t>Estaca tipo Strauss, diâmetro de 45 cm até 60 t</t>
  </si>
  <si>
    <t>12.07</t>
  </si>
  <si>
    <t>Estaca tipo RAIZ</t>
  </si>
  <si>
    <t>12.07.010</t>
  </si>
  <si>
    <t>12.07.030</t>
  </si>
  <si>
    <t>Estaca tipo Raiz, diâmetro de 10 cm para 10 t, em solo</t>
  </si>
  <si>
    <t>12.07.050</t>
  </si>
  <si>
    <t>Estaca tipo Raiz, diâmetro de 12 cm para 15 t, em solo</t>
  </si>
  <si>
    <t>12.07.060</t>
  </si>
  <si>
    <t>Estaca tipo Raiz, diâmetro de 15 cm para 25 t, em solo</t>
  </si>
  <si>
    <t>12.07.070</t>
  </si>
  <si>
    <t>Estaca tipo Raiz, diâmetro de 16 cm para 35 t, em solo</t>
  </si>
  <si>
    <t>12.07.090</t>
  </si>
  <si>
    <t>Estaca tipo Raiz, diâmetro de 20 cm para 50 t, em solo</t>
  </si>
  <si>
    <t>12.07.100</t>
  </si>
  <si>
    <t>Estaca tipo Raiz, diâmetro de 25 cm para 80 t, em solo</t>
  </si>
  <si>
    <t>12.07.110</t>
  </si>
  <si>
    <t>Estaca tipo Raiz, diâmetro de 31 cm para 100 t, em solo</t>
  </si>
  <si>
    <t>12.07.130</t>
  </si>
  <si>
    <t>Estaca tipo Raiz, diâmetro de 40 cm para 130 t, em solo</t>
  </si>
  <si>
    <t>12.07.151</t>
  </si>
  <si>
    <t>Estaca tipo Raiz, diâmetro de 31 cm, sem armação, em solo</t>
  </si>
  <si>
    <t>12.07.153</t>
  </si>
  <si>
    <t>Estaca tipo Raiz, diâmetro de 45 cm, sem armação, em solo</t>
  </si>
  <si>
    <t>12.07.270</t>
  </si>
  <si>
    <t>12.07.271</t>
  </si>
  <si>
    <t>Estaca tipo Raiz, diâmetro de 31 cm, sem armação, em rocha</t>
  </si>
  <si>
    <t>12.07.272</t>
  </si>
  <si>
    <t>Estaca tipo Raiz, diâmetro de 41 cm, sem armação, em rocha</t>
  </si>
  <si>
    <t>12.07.273</t>
  </si>
  <si>
    <t>Estaca tipo Raiz, diâmetro de 45 cm, sem armação, em rocha</t>
  </si>
  <si>
    <t>12.09</t>
  </si>
  <si>
    <t>12.09.010</t>
  </si>
  <si>
    <t>12.09.020</t>
  </si>
  <si>
    <t>Abertura de fuste mecanizado diâmetro de 50 cm</t>
  </si>
  <si>
    <t>12.09.040</t>
  </si>
  <si>
    <t>Abertura de fuste mecanizado diâmetro de 60 cm</t>
  </si>
  <si>
    <t>12.09.060</t>
  </si>
  <si>
    <t>Abertura de fuste mecanizado diâmetro de 80 cm</t>
  </si>
  <si>
    <t>12.09.140</t>
  </si>
  <si>
    <t>Escavação manual em campo aberto para tubulão, fuste e/ou base</t>
  </si>
  <si>
    <t>12.12</t>
  </si>
  <si>
    <t>12.12.010</t>
  </si>
  <si>
    <t>12.12.014</t>
  </si>
  <si>
    <t>Estaca tipo hélice contínua, diâmetro de 25 cm em solo</t>
  </si>
  <si>
    <t>12.12.016</t>
  </si>
  <si>
    <t>Estaca tipo hélice contínua, diâmetro de 30 cm em solo</t>
  </si>
  <si>
    <t>12.12.020</t>
  </si>
  <si>
    <t>Estaca tipo hélice contínua, diâmetro de 35 cm em solo</t>
  </si>
  <si>
    <t>12.12.060</t>
  </si>
  <si>
    <t>Estaca tipo hélice contínua, diâmetro de 40 cm em solo</t>
  </si>
  <si>
    <t>12.12.070</t>
  </si>
  <si>
    <t>Estaca tipo hélice contínua, diâmetro de 50 cm em solo</t>
  </si>
  <si>
    <t>12.12.074</t>
  </si>
  <si>
    <t>Estaca tipo hélice contínua, diâmetro de 60 cm em solo</t>
  </si>
  <si>
    <t>12.12.090</t>
  </si>
  <si>
    <t>Estaca tipo hélice contínua, diâmetro de 70 cm em solo</t>
  </si>
  <si>
    <t>12.12.100</t>
  </si>
  <si>
    <t>Estaca tipo hélice contínua, diâmetro de 80 cm em solo</t>
  </si>
  <si>
    <t>12.14</t>
  </si>
  <si>
    <t>12.14.010</t>
  </si>
  <si>
    <t>12.14.040</t>
  </si>
  <si>
    <t>Estaca escavada com injeção ou microestaca, diâmetro de 16 cm</t>
  </si>
  <si>
    <t>12.14.050</t>
  </si>
  <si>
    <t>Estaca escavada com injeção ou microestaca, diâmetro de 20 cm</t>
  </si>
  <si>
    <t>12.14.060</t>
  </si>
  <si>
    <t>Estaca escavada com injeção ou microestaca, diâmetro de 25 cm</t>
  </si>
  <si>
    <t>13</t>
  </si>
  <si>
    <t>LAJE E PAINEL DE FECHAMENTO PRE-FABRICADOS</t>
  </si>
  <si>
    <t>13.01</t>
  </si>
  <si>
    <t>13.01.130</t>
  </si>
  <si>
    <t>13.01.150</t>
  </si>
  <si>
    <t>13.01.170</t>
  </si>
  <si>
    <t>13.01.190</t>
  </si>
  <si>
    <t>13.01.210</t>
  </si>
  <si>
    <t>13.01.310</t>
  </si>
  <si>
    <t>13.01.320</t>
  </si>
  <si>
    <t>13.01.330</t>
  </si>
  <si>
    <t>13.01.340</t>
  </si>
  <si>
    <t>13.01.350</t>
  </si>
  <si>
    <t>13.02</t>
  </si>
  <si>
    <t>Laje pre-fabricada mista em vigotas protendidas e lajotas</t>
  </si>
  <si>
    <t>13.02.150</t>
  </si>
  <si>
    <t>13.02.170</t>
  </si>
  <si>
    <t>13.02.190</t>
  </si>
  <si>
    <t>13.02.210</t>
  </si>
  <si>
    <t>13.05</t>
  </si>
  <si>
    <t>Pre-laje</t>
  </si>
  <si>
    <t>13.05.084</t>
  </si>
  <si>
    <t>Pré-laje em painel pré-fabricado treliçado, com EPS, H= 12 cm</t>
  </si>
  <si>
    <t>13.05.090</t>
  </si>
  <si>
    <t>Pré-laje em painel pré-fabricado treliçado, com EPS, H= 16 cm</t>
  </si>
  <si>
    <t>13.05.094</t>
  </si>
  <si>
    <t>Pré-laje em painel pré-fabricado treliçado, com EPS, H= 20 cm</t>
  </si>
  <si>
    <t>13.05.096</t>
  </si>
  <si>
    <t>Pré-laje em painel pré-fabricado treliçado, com EPS, H= 25 cm</t>
  </si>
  <si>
    <t>13.05.110</t>
  </si>
  <si>
    <t>Pré-laje em painel pré-fabricado treliçado, H= 12 cm</t>
  </si>
  <si>
    <t>13.05.150</t>
  </si>
  <si>
    <t>Pré-laje em painel pré-fabricado treliçado, H= 16 cm</t>
  </si>
  <si>
    <t>14</t>
  </si>
  <si>
    <t>ALVENARIA E ELEMENTO DIVISOR</t>
  </si>
  <si>
    <t>14.01</t>
  </si>
  <si>
    <t>14.01.020</t>
  </si>
  <si>
    <t>Alvenaria de embasamento em tijolo maciço comum</t>
  </si>
  <si>
    <t>14.01.050</t>
  </si>
  <si>
    <t>Alvenaria de embasamento em bloco de concreto de 14 x 19 x 39 cm - classe A</t>
  </si>
  <si>
    <t>14.01.060</t>
  </si>
  <si>
    <t>Alvenaria de embasamento em bloco de concreto de 19 x 19 x 39 cm - classe A</t>
  </si>
  <si>
    <t>14.02</t>
  </si>
  <si>
    <t>14.02.020</t>
  </si>
  <si>
    <t>Alvenaria de elevação de 1/4 tijolo maciço comum</t>
  </si>
  <si>
    <t>14.02.040</t>
  </si>
  <si>
    <t>Alvenaria de elevação de 1 tijolo maciço comum</t>
  </si>
  <si>
    <t>14.02.050</t>
  </si>
  <si>
    <t>Alvenaria de elevação de 1 1/2 tijolo maciço comum</t>
  </si>
  <si>
    <t>14.02.070</t>
  </si>
  <si>
    <t>Alvenaria de elevação de 1/2 tijolo maciço aparente</t>
  </si>
  <si>
    <t>14.02.080</t>
  </si>
  <si>
    <t>Alvenaria de elevação de 1 tijolo maciço aparente</t>
  </si>
  <si>
    <t>14.03</t>
  </si>
  <si>
    <t>Alvenaria com tijolo laminado aparente</t>
  </si>
  <si>
    <t>14.03.020</t>
  </si>
  <si>
    <t>Alvenaria de elevação de 1/4 tijolo laminado</t>
  </si>
  <si>
    <t>14.03.040</t>
  </si>
  <si>
    <t>Alvenaria de elevação de 1/2 tijolo laminado</t>
  </si>
  <si>
    <t>14.03.060</t>
  </si>
  <si>
    <t>Alvenaria de elevação de 1 tijolo laminado</t>
  </si>
  <si>
    <t>14.04</t>
  </si>
  <si>
    <t>14.04.210</t>
  </si>
  <si>
    <t>14.04.220</t>
  </si>
  <si>
    <t>14.05</t>
  </si>
  <si>
    <t>14.05.050</t>
  </si>
  <si>
    <t>14.05.060</t>
  </si>
  <si>
    <t>14.10</t>
  </si>
  <si>
    <t>14.10.101</t>
  </si>
  <si>
    <t>14.10.111</t>
  </si>
  <si>
    <t>14.10.121</t>
  </si>
  <si>
    <t>14.11</t>
  </si>
  <si>
    <t>Alvenaria com bloco de concreto estrutural</t>
  </si>
  <si>
    <t>14.11.221</t>
  </si>
  <si>
    <t>14.11.231</t>
  </si>
  <si>
    <t>14.11.261</t>
  </si>
  <si>
    <t>14.11.271</t>
  </si>
  <si>
    <t>14.15</t>
  </si>
  <si>
    <t>14.15.060</t>
  </si>
  <si>
    <t>Alvenaria em bloco de concreto celular autoclavado de 10 cm, uso revestido - classe C25</t>
  </si>
  <si>
    <t>14.15.100</t>
  </si>
  <si>
    <t>Alvenaria em bloco de concreto celular autoclavado de 12,5 cm, uso revestido - classe C25</t>
  </si>
  <si>
    <t>14.15.120</t>
  </si>
  <si>
    <t>Alvenaria em bloco de concreto celular autoclavado de 15 cm, uso revestido - classe C25</t>
  </si>
  <si>
    <t>14.15.140</t>
  </si>
  <si>
    <t>Alvenaria em bloco de concreto celular autoclavado de 20 cm, uso revestido - classe C25</t>
  </si>
  <si>
    <t>14.20</t>
  </si>
  <si>
    <t>Pecas moldadas no local (vergas, pilaretes, etc.)</t>
  </si>
  <si>
    <t>14.20.010</t>
  </si>
  <si>
    <t>Vergas, contravergas e pilaretes de concreto armado</t>
  </si>
  <si>
    <t>14.20.020</t>
  </si>
  <si>
    <t>Cimalha em concreto com pingadeira</t>
  </si>
  <si>
    <t>14.28</t>
  </si>
  <si>
    <t>14.28.030</t>
  </si>
  <si>
    <t>Elemento vazado em concreto, tipo quadriculado de 39 x 39 x 10 cm</t>
  </si>
  <si>
    <t>14.28.096</t>
  </si>
  <si>
    <t>Elemento vazado em concreto, tipo veneziana de 39 x 39 x 10 cm</t>
  </si>
  <si>
    <t>14.28.100</t>
  </si>
  <si>
    <t>Elemento vazado em vidro, tipo veneziana capelinha de 20 x 10 x 10 cm</t>
  </si>
  <si>
    <t>14.28.140</t>
  </si>
  <si>
    <t>Elemento vazado em vidro, tipo veneziana de 20 x 20 x 6 cm</t>
  </si>
  <si>
    <t>14.30</t>
  </si>
  <si>
    <t>14.30.010</t>
  </si>
  <si>
    <t>Divisória em placas de granito com espessura de 3 cm</t>
  </si>
  <si>
    <t>14.30.020</t>
  </si>
  <si>
    <t>Divisória em placas de granilite com espessura de 3 cm</t>
  </si>
  <si>
    <t>14.30.070</t>
  </si>
  <si>
    <t>14.30.080</t>
  </si>
  <si>
    <t>Divisão para mictório em placas de mármore branco, com espessura de 3 cm</t>
  </si>
  <si>
    <t>14.30.110</t>
  </si>
  <si>
    <t>14.30.160</t>
  </si>
  <si>
    <t>14.30.190</t>
  </si>
  <si>
    <t>14.30.230</t>
  </si>
  <si>
    <t>14.30.260</t>
  </si>
  <si>
    <t>14.30.270</t>
  </si>
  <si>
    <t>14.30.300</t>
  </si>
  <si>
    <t>14.30.310</t>
  </si>
  <si>
    <t>14.30.410</t>
  </si>
  <si>
    <t>14.30.440</t>
  </si>
  <si>
    <t>14.30.841</t>
  </si>
  <si>
    <t>14.30.842</t>
  </si>
  <si>
    <t>14.30.843</t>
  </si>
  <si>
    <t>14.30.860</t>
  </si>
  <si>
    <t>Divisória em placas de granilite com espessura de 4 cm</t>
  </si>
  <si>
    <t>14.30.870</t>
  </si>
  <si>
    <t>14.30.880</t>
  </si>
  <si>
    <t>14.30.890</t>
  </si>
  <si>
    <t>14.30.900</t>
  </si>
  <si>
    <t>14.30.910</t>
  </si>
  <si>
    <t>14.30.920</t>
  </si>
  <si>
    <t>14.31</t>
  </si>
  <si>
    <t>14.31.030</t>
  </si>
  <si>
    <t>Fechamento em placa cimentícia com espessura de 12 mm</t>
  </si>
  <si>
    <t>14.40</t>
  </si>
  <si>
    <t>14.40.040</t>
  </si>
  <si>
    <t>Recolocação de divisórias em chapas com montantes metálicos</t>
  </si>
  <si>
    <t>14.40.060</t>
  </si>
  <si>
    <t>Tela galvanizada para fixação de alvenaria com dimensão de 6x50cm</t>
  </si>
  <si>
    <t>14.40.070</t>
  </si>
  <si>
    <t>Tela galvanizada para fixação de alvenaria com dimensão de 7,5x50cm</t>
  </si>
  <si>
    <t>14.40.080</t>
  </si>
  <si>
    <t>Tela galvanizada para fixação de alvenaria com dimensão de 10,5x50cm</t>
  </si>
  <si>
    <t>14.40.090</t>
  </si>
  <si>
    <t>Tela galvanizada para fixação de alvenaria com dimensão de 12x50cm</t>
  </si>
  <si>
    <t>14.40.100</t>
  </si>
  <si>
    <t>Tela galvanizada para fixação de alvenaria com dimensão de 17x50cm</t>
  </si>
  <si>
    <t>15</t>
  </si>
  <si>
    <t>ESTRUTURA EM MADEIRA, FERRO, ALUMINIO E CONCRETO</t>
  </si>
  <si>
    <t>15.01</t>
  </si>
  <si>
    <t>Estrutura em madeira para cobertura</t>
  </si>
  <si>
    <t>15.01.010</t>
  </si>
  <si>
    <t>Estrutura de madeira tesourada para telha de barro - vãos até 7,00 m</t>
  </si>
  <si>
    <t>15.01.020</t>
  </si>
  <si>
    <t>Estrutura de madeira tesourada para telha de barro - vãos de 7,01 a 10,00 m</t>
  </si>
  <si>
    <t>15.01.030</t>
  </si>
  <si>
    <t>Estrutura de madeira tesourada para telha de barro - vãos de 10,01 a 13,00 m</t>
  </si>
  <si>
    <t>15.01.040</t>
  </si>
  <si>
    <t>Estrutura de madeira tesourada para telha de barro - vãos de 13,01 a 18,00 m</t>
  </si>
  <si>
    <t>15.01.110</t>
  </si>
  <si>
    <t>Estrutura de madeira tesourada para telha perfil ondulado - vãos até 7,00 m</t>
  </si>
  <si>
    <t>15.01.120</t>
  </si>
  <si>
    <t>Estrutura de madeira tesourada para telha perfil ondulado - vãos 7,01 a 10,00 m</t>
  </si>
  <si>
    <t>15.01.130</t>
  </si>
  <si>
    <t>Estrutura de madeira tesourada para telha perfil ondulado - vãos 10,01 a 13,00 m</t>
  </si>
  <si>
    <t>15.01.140</t>
  </si>
  <si>
    <t>Estrutura de madeira tesourada para telha perfil ondulado - vãos 13,01 a 18,00 m</t>
  </si>
  <si>
    <t>15.01.210</t>
  </si>
  <si>
    <t>Estrutura pontaletada para telhas de barro</t>
  </si>
  <si>
    <t>15.01.220</t>
  </si>
  <si>
    <t>Estrutura pontaletada para telhas onduladas</t>
  </si>
  <si>
    <t>15.01.310</t>
  </si>
  <si>
    <t>Estrutura em terças para telhas de barro</t>
  </si>
  <si>
    <t>15.01.320</t>
  </si>
  <si>
    <t>Estrutura em terças para telhas perfil e material qualquer, exceto barro</t>
  </si>
  <si>
    <t>15.01.330</t>
  </si>
  <si>
    <t>Estrutura em terças para telhas perfil trapezoidal</t>
  </si>
  <si>
    <t>15.03</t>
  </si>
  <si>
    <t>15.03.030</t>
  </si>
  <si>
    <t>Fornecimento e montagem de estrutura em aço ASTM-A36, sem pintura</t>
  </si>
  <si>
    <t>15.03.090</t>
  </si>
  <si>
    <t>Montagem de estrutura metálica em aço, sem pintura</t>
  </si>
  <si>
    <t>15.03.110</t>
  </si>
  <si>
    <t>Fornecimento e montagem de estrutura em aço patinável, sem pintura</t>
  </si>
  <si>
    <t>15.03.131</t>
  </si>
  <si>
    <t>Fornecimento e montagem de estrutura em aço ASTM-A572 Grau 50, sem pintura</t>
  </si>
  <si>
    <t>15.03.140</t>
  </si>
  <si>
    <t>Fornecimento e montagem de estrutura tubular em aço ASTM-A572 Grau 50, sem pintura</t>
  </si>
  <si>
    <t>15.03.150</t>
  </si>
  <si>
    <t>Fornecimento e montagem de estrutura metálica em perfil metalon, sem pintura</t>
  </si>
  <si>
    <t>15.05</t>
  </si>
  <si>
    <t>Estrutura pre-fabricada de concreto</t>
  </si>
  <si>
    <t>15.05.290</t>
  </si>
  <si>
    <t>Placas, vigas e pilares em concreto armado pré-moldado - fck= 40 MPa</t>
  </si>
  <si>
    <t>15.05.300</t>
  </si>
  <si>
    <t>Mobiliário em concreto armado pré-moldado - fck= 40 MPa</t>
  </si>
  <si>
    <t>15.05.520</t>
  </si>
  <si>
    <t>Placas, vigas e pilares em concreto armado pré-moldado - fck= 35 MPa</t>
  </si>
  <si>
    <t>15.05.530</t>
  </si>
  <si>
    <t>Placas, vigas e pilares em concreto armado pré-moldado - fck= 25 MPa</t>
  </si>
  <si>
    <t>15.05.540</t>
  </si>
  <si>
    <t>Mobiliário em concreto armado pré-moldado - fck= 25 MPa</t>
  </si>
  <si>
    <t>15.20</t>
  </si>
  <si>
    <t>15.20.020</t>
  </si>
  <si>
    <t>Fornecimento de peças diversas para estrutura em madeira</t>
  </si>
  <si>
    <t>15.20.040</t>
  </si>
  <si>
    <t>Recolocação de peças lineares em madeira com seção até 60 cm²</t>
  </si>
  <si>
    <t>15.20.060</t>
  </si>
  <si>
    <t>Recolocação de peças lineares em madeira com seção superior a 60 cm²</t>
  </si>
  <si>
    <t>16</t>
  </si>
  <si>
    <t>TELHAMENTO</t>
  </si>
  <si>
    <t>16.02</t>
  </si>
  <si>
    <t>Telhamento em barro</t>
  </si>
  <si>
    <t>16.02.010</t>
  </si>
  <si>
    <t>Telha de barro tipo italiana</t>
  </si>
  <si>
    <t>16.02.020</t>
  </si>
  <si>
    <t>Telha de barro tipo francesa</t>
  </si>
  <si>
    <t>16.02.030</t>
  </si>
  <si>
    <t>Telha de barro tipo romana</t>
  </si>
  <si>
    <t>16.02.045</t>
  </si>
  <si>
    <t>Telha de barro colonial/paulista</t>
  </si>
  <si>
    <t>16.02.060</t>
  </si>
  <si>
    <t>Telha de barro tipo plan</t>
  </si>
  <si>
    <t>16.02.120</t>
  </si>
  <si>
    <t>Emboçamento de beiral em telhas de barro</t>
  </si>
  <si>
    <t>16.02.230</t>
  </si>
  <si>
    <t>Cumeeira de barro emboçado tipos: plan, romana, italiana, francesa e paulistinha</t>
  </si>
  <si>
    <t>16.02.270</t>
  </si>
  <si>
    <t>Espigão de barro emboçado</t>
  </si>
  <si>
    <t>16.03</t>
  </si>
  <si>
    <t>16.03.010</t>
  </si>
  <si>
    <t>Telhamento em cimento reforçado com fio sintético CRFS - perfil ondulado de 6 mm</t>
  </si>
  <si>
    <t>16.03.020</t>
  </si>
  <si>
    <t>Telhamento em cimento reforçado com fio sintético CRFS - perfil ondulado de 8 mm</t>
  </si>
  <si>
    <t>16.03.030</t>
  </si>
  <si>
    <t>Telhamento em cimento reforçado com fio sintético CRFS - perfil trapezoidal de 44 cm</t>
  </si>
  <si>
    <t>16.03.040</t>
  </si>
  <si>
    <t>Telhamento em cimento reforçado com fio sintético CRFS - perfil modulado</t>
  </si>
  <si>
    <t>16.03.300</t>
  </si>
  <si>
    <t>Cumeeira normal em cimento reforçado com fio sintético CRFS - perfil ondulado</t>
  </si>
  <si>
    <t>16.03.310</t>
  </si>
  <si>
    <t>Cumeeira universal em cimento reforçado com fio sintético CRFS - perfil ondulado</t>
  </si>
  <si>
    <t>16.03.320</t>
  </si>
  <si>
    <t>Cumeeira normal em cimento reforçado com fio sintético CRFS - perfil trapezoidal 44 cm</t>
  </si>
  <si>
    <t>16.03.330</t>
  </si>
  <si>
    <t>Cumeeira normal em cimento reforçado com fio sintético CRFS - perfil modulado</t>
  </si>
  <si>
    <t>16.03.360</t>
  </si>
  <si>
    <t>Espigão em cimento reforçado com fio sintético CRFS - perfil ondulado</t>
  </si>
  <si>
    <t>16.03.370</t>
  </si>
  <si>
    <t>Espigão em cimento reforçado com fio sintético CRFS - perfil modulado</t>
  </si>
  <si>
    <t>16.03.400</t>
  </si>
  <si>
    <t>Rufo em cimento reforçado com fio sintético CRFS - perfil ondulado</t>
  </si>
  <si>
    <t>16.10</t>
  </si>
  <si>
    <t>Telhamento em madeira ou fibra vegetal</t>
  </si>
  <si>
    <t>16.10.020</t>
  </si>
  <si>
    <t>Telha em fibra vegetal, perfil ondulado, com espessura de 3 mm</t>
  </si>
  <si>
    <t>16.10.100</t>
  </si>
  <si>
    <t>Cumeeira em fibra vegetal, lisa, com espessura de 3 mm</t>
  </si>
  <si>
    <t>16.12</t>
  </si>
  <si>
    <t>16.12.020</t>
  </si>
  <si>
    <t>16.12.040</t>
  </si>
  <si>
    <t>16.12.050</t>
  </si>
  <si>
    <t>16.12.060</t>
  </si>
  <si>
    <t>16.12.200</t>
  </si>
  <si>
    <t>16.12.220</t>
  </si>
  <si>
    <t>16.13</t>
  </si>
  <si>
    <t>16.13.060</t>
  </si>
  <si>
    <t>16.13.070</t>
  </si>
  <si>
    <t>16.13.130</t>
  </si>
  <si>
    <t>16.13.140</t>
  </si>
  <si>
    <t>16.16</t>
  </si>
  <si>
    <t>16.16.040</t>
  </si>
  <si>
    <t>Telha ondulada translúcida em polipropileno</t>
  </si>
  <si>
    <t>16.16.160</t>
  </si>
  <si>
    <t>Telha em poliéster reforçado com fibras de vidro, perfil trapezoidal 49</t>
  </si>
  <si>
    <t>16.16.400</t>
  </si>
  <si>
    <t>Cumeeira para telha de poliéster, tipo perfil trapezoidal 49</t>
  </si>
  <si>
    <t>16.20</t>
  </si>
  <si>
    <t>Telhamento em vidro</t>
  </si>
  <si>
    <t>16.20.020</t>
  </si>
  <si>
    <t>Telhas de vidro para iluminação tipo francesa</t>
  </si>
  <si>
    <t>16.20.040</t>
  </si>
  <si>
    <t>Telhas de vidro para iluminação tipo colonial/paulistinha</t>
  </si>
  <si>
    <t>16.30</t>
  </si>
  <si>
    <t>Domos</t>
  </si>
  <si>
    <t>16.30.020</t>
  </si>
  <si>
    <t>Domo de acrílico fixado em perfis de alumínio</t>
  </si>
  <si>
    <t>16.32</t>
  </si>
  <si>
    <t>Painel, chapas e fechamento</t>
  </si>
  <si>
    <t>16.32.070</t>
  </si>
  <si>
    <t>Cobertura curva em chapa de policarbonato alveolar bronze de 6 mm</t>
  </si>
  <si>
    <t>16.32.120</t>
  </si>
  <si>
    <t>Cobertura plana em chapa de policarbonato alveolar de 10 mm</t>
  </si>
  <si>
    <t>16.32.130</t>
  </si>
  <si>
    <t>Cobertura curva em chapa de policarbonato alveolar bronze de 10 mm</t>
  </si>
  <si>
    <t>16.33</t>
  </si>
  <si>
    <t>Calhas e rufos</t>
  </si>
  <si>
    <t>16.33.022</t>
  </si>
  <si>
    <t>Calha, rufo, afins em chapa galvanizada nº 24 - corte 0,33 m</t>
  </si>
  <si>
    <t>16.33.052</t>
  </si>
  <si>
    <t>Calha, rufo, afins em chapa galvanizada nº 24 - corte 0,50 m</t>
  </si>
  <si>
    <t>16.33.062</t>
  </si>
  <si>
    <t>Calha, rufo, afins em chapa galvanizada nº 24 - corte 1,00 m</t>
  </si>
  <si>
    <t>16.33.082</t>
  </si>
  <si>
    <t>Calha, rufo, afins em chapa galvanizada nº 26 - corte 0,33 m</t>
  </si>
  <si>
    <t>16.33.102</t>
  </si>
  <si>
    <t>Calha, rufo, afins em chapa galvanizada nº 26 - corte 0,50 m</t>
  </si>
  <si>
    <t>16.33.400</t>
  </si>
  <si>
    <t>Rufo pré-moldado em concreto, de 14 x 50 x 18,5 cm</t>
  </si>
  <si>
    <t>16.33.410</t>
  </si>
  <si>
    <t>Rufo pré-moldado em concreto, de 20 x 50 x 26 cm</t>
  </si>
  <si>
    <t>16.33.412</t>
  </si>
  <si>
    <t>Rufo pré-moldado em concreto, largura 24 cm</t>
  </si>
  <si>
    <t>16.40</t>
  </si>
  <si>
    <t>16.40.040</t>
  </si>
  <si>
    <t>Recolocação de cumeeiras e espigões de barro</t>
  </si>
  <si>
    <t>16.40.060</t>
  </si>
  <si>
    <t>Recolocação de telha de barro tipo colonial/paulistinha</t>
  </si>
  <si>
    <t>16.40.080</t>
  </si>
  <si>
    <t>Recolocação de telha de barro tipo plan</t>
  </si>
  <si>
    <t>16.40.090</t>
  </si>
  <si>
    <t>Recolocação de domo de acrílico, inclusive perfis metálicos de fixação</t>
  </si>
  <si>
    <t>16.40.120</t>
  </si>
  <si>
    <t>16.40.140</t>
  </si>
  <si>
    <t>Recolocação de telha em fibrocimento ou CRFS, perfil ondulado</t>
  </si>
  <si>
    <t>16.40.150</t>
  </si>
  <si>
    <t>Recolocação de telha em fibrocimento ou CRFS, perfil modulado ou trapezoidal</t>
  </si>
  <si>
    <t>17</t>
  </si>
  <si>
    <t>REVESTIMENTO EM MASSA OU FUNDIDO NO LOCAL</t>
  </si>
  <si>
    <t>17.01</t>
  </si>
  <si>
    <t>17.01.010</t>
  </si>
  <si>
    <t>Argamassa de proteção com argila expandida</t>
  </si>
  <si>
    <t>17.01.020</t>
  </si>
  <si>
    <t>Argamassa de regularização e/ou proteção</t>
  </si>
  <si>
    <t>17.01.040</t>
  </si>
  <si>
    <t>Lastro de concreto impermeabilizado</t>
  </si>
  <si>
    <t>17.01.050</t>
  </si>
  <si>
    <t>Regularização de piso com nata de cimento</t>
  </si>
  <si>
    <t>17.01.060</t>
  </si>
  <si>
    <t>17.01.120</t>
  </si>
  <si>
    <t>Argamassa de cimento e areia traço 1:3, com adesivo acrílico</t>
  </si>
  <si>
    <t>17.02</t>
  </si>
  <si>
    <t>Revestimento em argamassa</t>
  </si>
  <si>
    <t>17.02.020</t>
  </si>
  <si>
    <t>Chapisco</t>
  </si>
  <si>
    <t>17.02.040</t>
  </si>
  <si>
    <t>17.02.060</t>
  </si>
  <si>
    <t>Chapisco fino peneirado</t>
  </si>
  <si>
    <t>17.02.080</t>
  </si>
  <si>
    <t>Chapisco rústico com pedra britada nº 1</t>
  </si>
  <si>
    <t>17.02.140</t>
  </si>
  <si>
    <t>Emboço desempenado com espuma de poliéster</t>
  </si>
  <si>
    <t>17.02.160</t>
  </si>
  <si>
    <t>Emboço desempenado com argamassa industrializada</t>
  </si>
  <si>
    <t>17.02.220</t>
  </si>
  <si>
    <t>Reboco</t>
  </si>
  <si>
    <t>17.02.260</t>
  </si>
  <si>
    <t>Barra lisa com acabamento em nata de cimento</t>
  </si>
  <si>
    <t>17.03</t>
  </si>
  <si>
    <t>Revestimento em cimentado</t>
  </si>
  <si>
    <t>17.03.020</t>
  </si>
  <si>
    <t>Cimentado desempenado</t>
  </si>
  <si>
    <t>17.03.040</t>
  </si>
  <si>
    <t>Cimentado desempenado e alisado (queimado)</t>
  </si>
  <si>
    <t>17.03.060</t>
  </si>
  <si>
    <t>Cimentado desempenado e alisado com corante (queimado)</t>
  </si>
  <si>
    <t>17.03.080</t>
  </si>
  <si>
    <t>Cimentado semi-áspero</t>
  </si>
  <si>
    <t>17.03.100</t>
  </si>
  <si>
    <t>Cimentado áspero com caneluras</t>
  </si>
  <si>
    <t>17.03.200</t>
  </si>
  <si>
    <t>Degrau em cimentado</t>
  </si>
  <si>
    <t>17.03.300</t>
  </si>
  <si>
    <t>Rodapé em cimentado desempenado e alisado com altura 5 cm</t>
  </si>
  <si>
    <t>17.03.310</t>
  </si>
  <si>
    <t>Rodapé em cimentado desempenado e alisado com altura 7 cm</t>
  </si>
  <si>
    <t>17.03.320</t>
  </si>
  <si>
    <t>Rodapé em cimentado desempenado e alisado com altura 10 cm</t>
  </si>
  <si>
    <t>17.03.330</t>
  </si>
  <si>
    <t>Rodapé em cimentado desempenado e alisado com altura 15 cm</t>
  </si>
  <si>
    <t>17.04</t>
  </si>
  <si>
    <t>Revestimento em gesso</t>
  </si>
  <si>
    <t>17.04.020</t>
  </si>
  <si>
    <t>Revestimento em gesso liso desempenado sobre emboço</t>
  </si>
  <si>
    <t>17.04.040</t>
  </si>
  <si>
    <t>Revestimento em gesso liso desempenado sobre bloco</t>
  </si>
  <si>
    <t>17.05</t>
  </si>
  <si>
    <t>Revestimento em concreto</t>
  </si>
  <si>
    <t>17.05.020</t>
  </si>
  <si>
    <t>Piso com requadro em concreto simples sem controle de fck</t>
  </si>
  <si>
    <t>17.05.070</t>
  </si>
  <si>
    <t>Piso com requadro em concreto simples com controle de fck= 20 MPa</t>
  </si>
  <si>
    <t>17.05.100</t>
  </si>
  <si>
    <t>Piso com requadro em concreto simples com controle de fck= 25 MPa</t>
  </si>
  <si>
    <t>17.05.320</t>
  </si>
  <si>
    <t>Soleira em concreto simples</t>
  </si>
  <si>
    <t>17.05.420</t>
  </si>
  <si>
    <t>Peitoril em concreto simples</t>
  </si>
  <si>
    <t>17.10</t>
  </si>
  <si>
    <t>Revestimento em granilite fundido no local</t>
  </si>
  <si>
    <t>17.10.020</t>
  </si>
  <si>
    <t>Piso em granilite moldado no local</t>
  </si>
  <si>
    <t>17.10.100</t>
  </si>
  <si>
    <t>Soleira em granilite moldado no local</t>
  </si>
  <si>
    <t>17.10.120</t>
  </si>
  <si>
    <t>Degrau em granilite moldado no local</t>
  </si>
  <si>
    <t>17.10.200</t>
  </si>
  <si>
    <t>Rodapé qualquer em granilite moldado no local até 10 cm</t>
  </si>
  <si>
    <t>17.10.410</t>
  </si>
  <si>
    <t>Rodapé em placas pré-moldadas de granilite, acabamento encerado, até 10 cm</t>
  </si>
  <si>
    <t>17.10.430</t>
  </si>
  <si>
    <t>Piso em placas de granilite, acabamento encerado</t>
  </si>
  <si>
    <t>17.12</t>
  </si>
  <si>
    <t>Revestimento industrial fundido no local</t>
  </si>
  <si>
    <t>17.12.060</t>
  </si>
  <si>
    <t>Piso em alta resistência moldado no local 12 mm</t>
  </si>
  <si>
    <t>17.12.100</t>
  </si>
  <si>
    <t>Soleira em alta resistência moldada no local</t>
  </si>
  <si>
    <t>17.12.120</t>
  </si>
  <si>
    <t>Degrau em alta resistência 8 mm</t>
  </si>
  <si>
    <t>17.12.140</t>
  </si>
  <si>
    <t>Degrau em alta resistência 12 mm</t>
  </si>
  <si>
    <t>17.12.240</t>
  </si>
  <si>
    <t>Rodapé qualquer em alta resistência moldado no local até 10 cm</t>
  </si>
  <si>
    <t>17.20</t>
  </si>
  <si>
    <t>Revestimento especial fundido no local</t>
  </si>
  <si>
    <t>17.20.020</t>
  </si>
  <si>
    <t>Massa raspada</t>
  </si>
  <si>
    <t>17.20.040</t>
  </si>
  <si>
    <t>Revestimento em granito lavado tipo Fulget uso externo, em faixas até 40 cm</t>
  </si>
  <si>
    <t>17.20.050</t>
  </si>
  <si>
    <t>Friso para junta de dilatação em revestimento de granito lavado tipo Fulget</t>
  </si>
  <si>
    <t>17.20.060</t>
  </si>
  <si>
    <t>Revestimento em granito lavado tipo Fulget uso externo</t>
  </si>
  <si>
    <t>17.20.140</t>
  </si>
  <si>
    <t>Revestimento texturizado acrílico com microagregados minerais</t>
  </si>
  <si>
    <t>17.40</t>
  </si>
  <si>
    <t>17.40.010</t>
  </si>
  <si>
    <t>Reparos em piso de granilite - estucamento e polimento</t>
  </si>
  <si>
    <t>17.40.020</t>
  </si>
  <si>
    <t>Reparos em pisos de alta resistência fundidos no local - estucamento e polimento</t>
  </si>
  <si>
    <t>17.40.030</t>
  </si>
  <si>
    <t>Reparos em degrau e espelho de granilite - estucamento e polimento</t>
  </si>
  <si>
    <t>17.40.070</t>
  </si>
  <si>
    <t>Reparos em rodapé de granilite - estucamento e polimento</t>
  </si>
  <si>
    <t>17.40.110</t>
  </si>
  <si>
    <t>Faixa antiderrapante definitiva para degraus, soleiras, patamares ou pisos</t>
  </si>
  <si>
    <t>17.40.150</t>
  </si>
  <si>
    <t>Resina acrílica para piso de granilite</t>
  </si>
  <si>
    <t>17.40.160</t>
  </si>
  <si>
    <t>Resina epóxi para piso de granilite</t>
  </si>
  <si>
    <t>17.40.180</t>
  </si>
  <si>
    <t>Resina acrílica para degrau de granilite</t>
  </si>
  <si>
    <t>17.40.190</t>
  </si>
  <si>
    <t>Resina epóxi para degrau de granilite</t>
  </si>
  <si>
    <t>18</t>
  </si>
  <si>
    <t>REVESTIMENTO CERAMICO</t>
  </si>
  <si>
    <t>18.05</t>
  </si>
  <si>
    <t>Plaqueta laminada para revestimento</t>
  </si>
  <si>
    <t>18.05.020</t>
  </si>
  <si>
    <t>Revestimento em plaqueta laminada, para área interna e externa, sem rejunte</t>
  </si>
  <si>
    <t>18.06</t>
  </si>
  <si>
    <t>18.06.102</t>
  </si>
  <si>
    <t>18.06.103</t>
  </si>
  <si>
    <t>18.06.142</t>
  </si>
  <si>
    <t>18.06.143</t>
  </si>
  <si>
    <t>18.06.182</t>
  </si>
  <si>
    <t>18.06.183</t>
  </si>
  <si>
    <t>18.06.350</t>
  </si>
  <si>
    <t>Assentamento de pisos e revestimentos cerâmicos com argamassa mista</t>
  </si>
  <si>
    <t>18.06.400</t>
  </si>
  <si>
    <t>Rejuntamento em placas cerâmicas com cimento branco, juntas acima de 3 até 5 mm</t>
  </si>
  <si>
    <t>18.06.410</t>
  </si>
  <si>
    <t>18.06.420</t>
  </si>
  <si>
    <t>Rejuntamento em placas cerâmicas com cimento branco, juntas acima de 5 até 10 mm</t>
  </si>
  <si>
    <t>18.06.430</t>
  </si>
  <si>
    <t>18.06.500</t>
  </si>
  <si>
    <t>18.06.510</t>
  </si>
  <si>
    <t>18.06.520</t>
  </si>
  <si>
    <t>18.06.530</t>
  </si>
  <si>
    <t>18.07</t>
  </si>
  <si>
    <t>Placa ceramica nao esmaltada extrudada</t>
  </si>
  <si>
    <t>18.07.020</t>
  </si>
  <si>
    <t>18.07.021</t>
  </si>
  <si>
    <t>18.07.040</t>
  </si>
  <si>
    <t>18.07.080</t>
  </si>
  <si>
    <t>18.07.160</t>
  </si>
  <si>
    <t>18.07.170</t>
  </si>
  <si>
    <t>18.07.200</t>
  </si>
  <si>
    <t>18.07.210</t>
  </si>
  <si>
    <t>18.07.220</t>
  </si>
  <si>
    <t>18.07.230</t>
  </si>
  <si>
    <t>18.07.250</t>
  </si>
  <si>
    <t>18.07.300</t>
  </si>
  <si>
    <t>18.07.310</t>
  </si>
  <si>
    <t>18.08</t>
  </si>
  <si>
    <t>Revestimento em porcelanato</t>
  </si>
  <si>
    <t>18.08.032</t>
  </si>
  <si>
    <t>18.08.042</t>
  </si>
  <si>
    <t>18.08.062</t>
  </si>
  <si>
    <t>18.08.072</t>
  </si>
  <si>
    <t>18.08.090</t>
  </si>
  <si>
    <t>18.08.100</t>
  </si>
  <si>
    <t>18.08.110</t>
  </si>
  <si>
    <t>18.08.120</t>
  </si>
  <si>
    <t>18.08.152</t>
  </si>
  <si>
    <t>18.08.162</t>
  </si>
  <si>
    <t>18.08.170</t>
  </si>
  <si>
    <t>18.08.180</t>
  </si>
  <si>
    <t>18.11</t>
  </si>
  <si>
    <t>Revestimento em placa ceramica esmaltada</t>
  </si>
  <si>
    <t>18.11.012</t>
  </si>
  <si>
    <t>18.11.022</t>
  </si>
  <si>
    <t>18.11.032</t>
  </si>
  <si>
    <t>18.11.042</t>
  </si>
  <si>
    <t>18.11.052</t>
  </si>
  <si>
    <t>18.12</t>
  </si>
  <si>
    <t>Revestimento em pastilha e mosaico</t>
  </si>
  <si>
    <t>18.12.020</t>
  </si>
  <si>
    <t>18.12.120</t>
  </si>
  <si>
    <t>18.12.140</t>
  </si>
  <si>
    <t>18.13</t>
  </si>
  <si>
    <t>Revestimento ceramico nao esmaltado extrudado</t>
  </si>
  <si>
    <t>18.13.010</t>
  </si>
  <si>
    <t>18.13.020</t>
  </si>
  <si>
    <t>18.13.202</t>
  </si>
  <si>
    <t>19</t>
  </si>
  <si>
    <t>REVESTIMENTO EM PEDRA</t>
  </si>
  <si>
    <t>19.01</t>
  </si>
  <si>
    <t>Granito</t>
  </si>
  <si>
    <t>19.01.022</t>
  </si>
  <si>
    <t>Revestimento em granito, espessura de 2 cm, acabamento polido</t>
  </si>
  <si>
    <t>19.01.062</t>
  </si>
  <si>
    <t>Peitoril e/ou soleira em granito, espessura de 2 cm e largura até 20 cm, acabamento polido</t>
  </si>
  <si>
    <t>19.01.064</t>
  </si>
  <si>
    <t>19.01.122</t>
  </si>
  <si>
    <t>Degrau e espelho de granito, espessura de 2 cm, acabamento polido</t>
  </si>
  <si>
    <t>19.01.322</t>
  </si>
  <si>
    <t>Rodapé em granito, espessura de 2 cm e altura de 7 cm, acabamento polido</t>
  </si>
  <si>
    <t>19.01.324</t>
  </si>
  <si>
    <t>Rodapé em granito, espessura de 2 cm e altura de 7,1 cm até 10 cm, acabamento polido</t>
  </si>
  <si>
    <t>19.02</t>
  </si>
  <si>
    <t>Marmore</t>
  </si>
  <si>
    <t>19.02.020</t>
  </si>
  <si>
    <t>Revestimento em mármore branco, espessura de 2 cm, assente com massa</t>
  </si>
  <si>
    <t>19.02.040</t>
  </si>
  <si>
    <t>Revestimento em mármore travertino nacional, espessura de 2 cm, assente com massa</t>
  </si>
  <si>
    <t>19.02.060</t>
  </si>
  <si>
    <t>Revestimento em mármore branco, espessura de 3 cm, assente com massa</t>
  </si>
  <si>
    <t>19.02.080</t>
  </si>
  <si>
    <t>Revestimento em mármore travertino nacional, espessura de 3 cm, assente com massa</t>
  </si>
  <si>
    <t>19.02.220</t>
  </si>
  <si>
    <t>Degrau e espelho em mármore branco, espessura de 2 cm</t>
  </si>
  <si>
    <t>19.02.240</t>
  </si>
  <si>
    <t>Degrau e espelho em mármore travertino nacional, espessura de 2 cm</t>
  </si>
  <si>
    <t>19.02.250</t>
  </si>
  <si>
    <t>Rodapé em mármore branco, espessura de 2 cm e altura de 7 cm</t>
  </si>
  <si>
    <t>19.03</t>
  </si>
  <si>
    <t>Pedra</t>
  </si>
  <si>
    <t>19.03.060</t>
  </si>
  <si>
    <t>Revestimento em pedra mineira comum</t>
  </si>
  <si>
    <t>19.03.090</t>
  </si>
  <si>
    <t>Revestimento em pedra Miracema</t>
  </si>
  <si>
    <t>19.03.110</t>
  </si>
  <si>
    <t>Rodapé em pedra Miracema, altura de 11,5 cm</t>
  </si>
  <si>
    <t>19.03.220</t>
  </si>
  <si>
    <t>Rodapé em pedra mineira simples, altura de 10 cm</t>
  </si>
  <si>
    <t>19.03.260</t>
  </si>
  <si>
    <t>Revestimento em pedra ardósia selecionada</t>
  </si>
  <si>
    <t>19.03.270</t>
  </si>
  <si>
    <t>Rodapé em pedra ardósia, altura de 7 cm</t>
  </si>
  <si>
    <t>19.03.290</t>
  </si>
  <si>
    <t>Peitoril e/ou soleira em ardósia, espessura de 2 cm e largura até 20 cm</t>
  </si>
  <si>
    <t>19.20</t>
  </si>
  <si>
    <t>Reparos, conservacoes e complementos - GRUPO 19</t>
  </si>
  <si>
    <t>19.20.020</t>
  </si>
  <si>
    <t>Recolocação de mármore, pedras e granitos, assentes com massa</t>
  </si>
  <si>
    <t>20</t>
  </si>
  <si>
    <t>REVESTIMENTO EM MADEIRA</t>
  </si>
  <si>
    <t>20.01</t>
  </si>
  <si>
    <t>Lambris de madeira</t>
  </si>
  <si>
    <t>20.01.040</t>
  </si>
  <si>
    <t>Lambril em madeira macho/fêmea tarugado, exceto pinus</t>
  </si>
  <si>
    <t>20.03</t>
  </si>
  <si>
    <t>Soalho de madeira</t>
  </si>
  <si>
    <t>20.03.010</t>
  </si>
  <si>
    <t>Soalho em tábua de madeira aparelhada</t>
  </si>
  <si>
    <t>20.04</t>
  </si>
  <si>
    <t>Tacos</t>
  </si>
  <si>
    <t>20.04.020</t>
  </si>
  <si>
    <t>Piso em tacos de Ipê colado</t>
  </si>
  <si>
    <t>20.10</t>
  </si>
  <si>
    <t>Rodape de madeira</t>
  </si>
  <si>
    <t>20.10.040</t>
  </si>
  <si>
    <t>Rodapé de madeira de 7 x 1,5 cm</t>
  </si>
  <si>
    <t>20.10.120</t>
  </si>
  <si>
    <t>Cordão de madeira</t>
  </si>
  <si>
    <t>20.20</t>
  </si>
  <si>
    <t>Reparos, conservacoes e complementos - GRUPO 20</t>
  </si>
  <si>
    <t>20.20.020</t>
  </si>
  <si>
    <t>Recolocação de soalho em madeira</t>
  </si>
  <si>
    <t>20.20.040</t>
  </si>
  <si>
    <t>Recolocação de tacos soltos com cola</t>
  </si>
  <si>
    <t>20.20.100</t>
  </si>
  <si>
    <t>Recolocação de rodapé e cordão de madeira</t>
  </si>
  <si>
    <t>20.20.202</t>
  </si>
  <si>
    <t>Raspagem com calafetação e aplicação de verniz</t>
  </si>
  <si>
    <t>21</t>
  </si>
  <si>
    <t>REVESTIMENTO SINTETICO E METALICO</t>
  </si>
  <si>
    <t>21.01</t>
  </si>
  <si>
    <t>Revestimento em borracha</t>
  </si>
  <si>
    <t>21.01.100</t>
  </si>
  <si>
    <t>Revestimento em borracha sintética preta, espessura de 4 mm - colado</t>
  </si>
  <si>
    <t>21.01.160</t>
  </si>
  <si>
    <t>Revestimento em grama sintética, com espessura de 20 a 32 mm</t>
  </si>
  <si>
    <t>21.02</t>
  </si>
  <si>
    <t>Revestimento vinilico</t>
  </si>
  <si>
    <t>21.02.050</t>
  </si>
  <si>
    <t>21.02.060</t>
  </si>
  <si>
    <t>21.02.071</t>
  </si>
  <si>
    <t>21.02.271</t>
  </si>
  <si>
    <t>21.02.281</t>
  </si>
  <si>
    <t>21.02.291</t>
  </si>
  <si>
    <t>21.02.310</t>
  </si>
  <si>
    <t>21.02.311</t>
  </si>
  <si>
    <t>Revestimento vinílico autoportante, espessura de 4 mm, com impermeabilizante acrílico</t>
  </si>
  <si>
    <t>21.02.320</t>
  </si>
  <si>
    <t>21.03</t>
  </si>
  <si>
    <t>Revestimento metalico</t>
  </si>
  <si>
    <t>21.03.010</t>
  </si>
  <si>
    <t>21.03.090</t>
  </si>
  <si>
    <t>Piso elevado tipo telescópico em chapa de aço, sem revestimento</t>
  </si>
  <si>
    <t>21.04</t>
  </si>
  <si>
    <t>Forracao e carpete</t>
  </si>
  <si>
    <t>21.04.100</t>
  </si>
  <si>
    <t>Revestimento com carpete para tráfego moderado, uso comercial, tipo bouclê de 5,4 até 8 mm</t>
  </si>
  <si>
    <t>21.04.110</t>
  </si>
  <si>
    <t>Revestimento com carpete para tráfego intenso, uso comercial, tipo bouclê de 6 mm</t>
  </si>
  <si>
    <t>21.05</t>
  </si>
  <si>
    <t>Revestimento em cimento reforcado com fio sintetico (CRFS)</t>
  </si>
  <si>
    <t>21.05.010</t>
  </si>
  <si>
    <t>21.05.100</t>
  </si>
  <si>
    <t>Piso elevado de concreto em placas de 600 x 600 mm, antiderrapante, sem acabamento</t>
  </si>
  <si>
    <t>21.07</t>
  </si>
  <si>
    <t>Revestimento sintetico</t>
  </si>
  <si>
    <t>21.07.010</t>
  </si>
  <si>
    <t>Revestimento em laminado melamínico dissipativo</t>
  </si>
  <si>
    <t>21.10</t>
  </si>
  <si>
    <t>Rodape sintetico</t>
  </si>
  <si>
    <t>21.10.050</t>
  </si>
  <si>
    <t>Rodapé de poliestireno, espessura de 7 cm</t>
  </si>
  <si>
    <t>21.10.051</t>
  </si>
  <si>
    <t>Rodapé de poliestireno, espessura de 8 cm</t>
  </si>
  <si>
    <t>21.10.061</t>
  </si>
  <si>
    <t>21.10.071</t>
  </si>
  <si>
    <t>21.10.081</t>
  </si>
  <si>
    <t>21.10.210</t>
  </si>
  <si>
    <t>Rodapé em borracha sintética preta, altura até 7 cm - colado</t>
  </si>
  <si>
    <t>21.10.220</t>
  </si>
  <si>
    <t>Rodapé de cordão de poliamida</t>
  </si>
  <si>
    <t>21.10.250</t>
  </si>
  <si>
    <t>Rodapé em laminado melamínico dissipativo, espessura de 2 mm e altura de 10 cm</t>
  </si>
  <si>
    <t>21.11</t>
  </si>
  <si>
    <t>Degrau sintetico</t>
  </si>
  <si>
    <t>21.11.050</t>
  </si>
  <si>
    <t>Degrau (piso e espelho) em borracha sintética preta com testeira - colado</t>
  </si>
  <si>
    <t>21.11.131</t>
  </si>
  <si>
    <t>21.20</t>
  </si>
  <si>
    <t>Reparos, conservacoes e complementos - GRUPO 21</t>
  </si>
  <si>
    <t>21.20.020</t>
  </si>
  <si>
    <t>Recolocação de piso sintético com cola</t>
  </si>
  <si>
    <t>21.20.040</t>
  </si>
  <si>
    <t>Recolocação de piso sintético argamassado</t>
  </si>
  <si>
    <t>21.20.050</t>
  </si>
  <si>
    <t>Recolocação de piso elevado telescópico metálico, inclusive estrutura de sustentação</t>
  </si>
  <si>
    <t>21.20.060</t>
  </si>
  <si>
    <t>Furação de piso elevado telescópico em chapa de aço</t>
  </si>
  <si>
    <t>21.20.100</t>
  </si>
  <si>
    <t>Recolocação de rodapé e cordões sintéticos</t>
  </si>
  <si>
    <t>21.20.300</t>
  </si>
  <si>
    <t>Fita adesiva antiderrapante com largura de 5 cm</t>
  </si>
  <si>
    <t>21.20.302</t>
  </si>
  <si>
    <t>Fita adesiva antiderrapante fosforescente, alto tráfego, largura de 5 cm</t>
  </si>
  <si>
    <t>21.20.410</t>
  </si>
  <si>
    <t>Cantoneira de sobrepor em PVC de 4 x 4 cm</t>
  </si>
  <si>
    <t>21.20.460</t>
  </si>
  <si>
    <t>Canto externo de acabamento em PVC</t>
  </si>
  <si>
    <t>21.20.500</t>
  </si>
  <si>
    <t>Cantoneira em alumínio antiderrapante de 50 x 30 mm</t>
  </si>
  <si>
    <t>22</t>
  </si>
  <si>
    <t>FORRO, BRISE E FACHADA</t>
  </si>
  <si>
    <t>22.01</t>
  </si>
  <si>
    <t>Forro de madeira</t>
  </si>
  <si>
    <t>22.01.010</t>
  </si>
  <si>
    <t>Forro em tábuas aparelhadas macho e fêmea de pinus</t>
  </si>
  <si>
    <t>22.01.020</t>
  </si>
  <si>
    <t>Forro em tábuas aparelhadas macho e fêmea de pinus tarugado</t>
  </si>
  <si>
    <t>22.01.080</t>
  </si>
  <si>
    <t>Forro xadrez em ripas de angelim-vermelho / bacuri / maçaranduba tarugado</t>
  </si>
  <si>
    <t>22.01.210</t>
  </si>
  <si>
    <t>22.01.220</t>
  </si>
  <si>
    <t>Beiral em tábua de angelim-vermelho / bacuri / maçaranduba macho e fêmea com tarugamento</t>
  </si>
  <si>
    <t>22.01.240</t>
  </si>
  <si>
    <t>Beiral em tábua de angelim-vermelho / bacuri / maçaranduba macho e fêmea</t>
  </si>
  <si>
    <t>22.02</t>
  </si>
  <si>
    <t>Forro de gesso</t>
  </si>
  <si>
    <t>22.02.010</t>
  </si>
  <si>
    <t>22.02.030</t>
  </si>
  <si>
    <t>22.02.100</t>
  </si>
  <si>
    <t>22.03</t>
  </si>
  <si>
    <t>Forro sintetico</t>
  </si>
  <si>
    <t>22.03.020</t>
  </si>
  <si>
    <t>22.03.030</t>
  </si>
  <si>
    <t>22.03.040</t>
  </si>
  <si>
    <t>Forro modular removível em PVC de 618mm x 1243mm</t>
  </si>
  <si>
    <t>22.03.050</t>
  </si>
  <si>
    <t>22.03.070</t>
  </si>
  <si>
    <t>Forro em lâmina de PVC</t>
  </si>
  <si>
    <t>22.03.122</t>
  </si>
  <si>
    <t>22.03.140</t>
  </si>
  <si>
    <t>22.04</t>
  </si>
  <si>
    <t>Forro metalico</t>
  </si>
  <si>
    <t>22.04.020</t>
  </si>
  <si>
    <t>Forro metálico removível, em painéis de 625mm x 625mm, tipo colmeia</t>
  </si>
  <si>
    <t>22.06</t>
  </si>
  <si>
    <t>Brise-soleil</t>
  </si>
  <si>
    <t>22.06.130</t>
  </si>
  <si>
    <t>Brise em placa cimentícia, montado em perfil e chapa metálica</t>
  </si>
  <si>
    <t>22.06.240</t>
  </si>
  <si>
    <t>22.06.300</t>
  </si>
  <si>
    <t>Brise metálico curvo e móvel em chapa microperfurada de alumínio pré-pintada</t>
  </si>
  <si>
    <t>22.06.350</t>
  </si>
  <si>
    <t>Brise metálico curvo e móvel termoacústico em chapa lisa de alumínio pré-pintada</t>
  </si>
  <si>
    <t>22.20</t>
  </si>
  <si>
    <t>Reparos, conservacoes e complementos - GRUPO 22</t>
  </si>
  <si>
    <t>22.20.011</t>
  </si>
  <si>
    <t>Placa em lã de vidro revestida em PVC, auto extinguível</t>
  </si>
  <si>
    <t>22.20.020</t>
  </si>
  <si>
    <t>Recolocação de forros fixados</t>
  </si>
  <si>
    <t>22.20.040</t>
  </si>
  <si>
    <t>Recolocação de forros apoiados ou encaixados</t>
  </si>
  <si>
    <t>22.20.050</t>
  </si>
  <si>
    <t>22.20.090</t>
  </si>
  <si>
    <t>Abertura para vão de luminária em forro de PVC modular</t>
  </si>
  <si>
    <t>23</t>
  </si>
  <si>
    <t>ESQUADRIA, MARCENARIA E ELEMENTO EM MADEIRA</t>
  </si>
  <si>
    <t>23.01</t>
  </si>
  <si>
    <t>Janela e veneziana em madeira</t>
  </si>
  <si>
    <t>23.01.050</t>
  </si>
  <si>
    <t>Caixilho em madeira maxim-ar</t>
  </si>
  <si>
    <t>23.01.060</t>
  </si>
  <si>
    <t>Caixilho em madeira tipo veneziana de correr</t>
  </si>
  <si>
    <t>23.02</t>
  </si>
  <si>
    <t>Porta macho / femea montada com batente</t>
  </si>
  <si>
    <t>23.02.010</t>
  </si>
  <si>
    <t>Acréscimo de bandeira - porta macho e fêmea com batente de madeira</t>
  </si>
  <si>
    <t>23.02.030</t>
  </si>
  <si>
    <t>Porta macho e fêmea com batente de madeira - 70 x 210 cm</t>
  </si>
  <si>
    <t>23.02.040</t>
  </si>
  <si>
    <t>Porta macho e fêmea com batente de madeira - 80 x 210 cm</t>
  </si>
  <si>
    <t>23.02.050</t>
  </si>
  <si>
    <t>Porta macho e fêmea com batente de madeira - 90 x 210 cm</t>
  </si>
  <si>
    <t>23.02.060</t>
  </si>
  <si>
    <t>Porta macho e fêmea com batente de madeira - 120 x 210 cm</t>
  </si>
  <si>
    <t>23.04</t>
  </si>
  <si>
    <t>Porta lisa laminada montada com batente</t>
  </si>
  <si>
    <t>23.04.070</t>
  </si>
  <si>
    <t>Porta em laminado fenólico melamínico com batente em alumínio - 80 x 180 cm</t>
  </si>
  <si>
    <t>23.04.080</t>
  </si>
  <si>
    <t>Porta em laminado fenólico melamínico com batente em alumínio - 60 x 160 cm</t>
  </si>
  <si>
    <t>23.04.090</t>
  </si>
  <si>
    <t>23.04.100</t>
  </si>
  <si>
    <t>23.04.110</t>
  </si>
  <si>
    <t>23.04.120</t>
  </si>
  <si>
    <t>23.04.130</t>
  </si>
  <si>
    <t>23.04.140</t>
  </si>
  <si>
    <t>23.04.570</t>
  </si>
  <si>
    <t>23.04.580</t>
  </si>
  <si>
    <t>Porta em laminado fenólico melamínico com acabamento liso, batente metálico - 60 x 160 cm</t>
  </si>
  <si>
    <t>23.04.590</t>
  </si>
  <si>
    <t>Porta em laminado fenólico melamínico com acabamento liso, batente metálico - 70 x 210 cm</t>
  </si>
  <si>
    <t>23.04.600</t>
  </si>
  <si>
    <t>Porta em laminado fenólico melamínico com acabamento liso, batente metálico - 80 x 210 cm</t>
  </si>
  <si>
    <t>23.04.610</t>
  </si>
  <si>
    <t>Porta em laminado fenólico melamínico com acabamento liso, batente metálico - 90 x 210 cm</t>
  </si>
  <si>
    <t>23.04.620</t>
  </si>
  <si>
    <t>Porta em laminado fenólico melamínico com acabamento liso, batente metálico - 120 x 210 cm</t>
  </si>
  <si>
    <t>23.08</t>
  </si>
  <si>
    <t>Marcenaria em geral</t>
  </si>
  <si>
    <t>23.08.010</t>
  </si>
  <si>
    <t>Estrado em madeira</t>
  </si>
  <si>
    <t>23.08.020</t>
  </si>
  <si>
    <t>Faixa/batedor de proteção em madeira aparelhada natural de 10 x 2,5 cm</t>
  </si>
  <si>
    <t>23.08.030</t>
  </si>
  <si>
    <t>23.08.040</t>
  </si>
  <si>
    <t>23.08.060</t>
  </si>
  <si>
    <t>Tampo sob medida em compensado, revestido na face superior em laminado fenólico melamínico</t>
  </si>
  <si>
    <t>23.08.080</t>
  </si>
  <si>
    <t>23.08.100</t>
  </si>
  <si>
    <t>23.08.110</t>
  </si>
  <si>
    <t>Painel em compensado naval, espessura de 25 mm</t>
  </si>
  <si>
    <t>23.08.160</t>
  </si>
  <si>
    <t>Porta lisa com balcão, batente de madeira, completa - 80 x 210 cm</t>
  </si>
  <si>
    <t>23.08.170</t>
  </si>
  <si>
    <t>Lousa em laminado melamínico, branco - linha comercial</t>
  </si>
  <si>
    <t>23.08.210</t>
  </si>
  <si>
    <t>23.08.220</t>
  </si>
  <si>
    <t>23.08.320</t>
  </si>
  <si>
    <t>Porta acústica de madeira</t>
  </si>
  <si>
    <t>23.08.380</t>
  </si>
  <si>
    <t>23.09</t>
  </si>
  <si>
    <t>Porta lisa comum montada com batente</t>
  </si>
  <si>
    <t>23.09.010</t>
  </si>
  <si>
    <t>Acréscimo de bandeira - porta lisa comum com batente de madeira</t>
  </si>
  <si>
    <t>23.09.020</t>
  </si>
  <si>
    <t>Porta lisa com batente madeira - 60 x 210 cm</t>
  </si>
  <si>
    <t>23.09.030</t>
  </si>
  <si>
    <t>Porta lisa com batente madeira - 70 x 210 cm</t>
  </si>
  <si>
    <t>23.09.040</t>
  </si>
  <si>
    <t>Porta lisa com batente madeira - 80 x 210 cm</t>
  </si>
  <si>
    <t>23.09.050</t>
  </si>
  <si>
    <t>Porta lisa com batente madeira - 90 x 210 cm</t>
  </si>
  <si>
    <t>23.09.052</t>
  </si>
  <si>
    <t>Porta lisa com batente madeira - 110 x 210 cm</t>
  </si>
  <si>
    <t>23.09.060</t>
  </si>
  <si>
    <t>Porta lisa com batente madeira - 120 x 210 cm</t>
  </si>
  <si>
    <t>23.09.100</t>
  </si>
  <si>
    <t>Porta lisa com batente madeira - 160 x 210 cm</t>
  </si>
  <si>
    <t>23.09.420</t>
  </si>
  <si>
    <t>Porta lisa com batente em alumínio, largura 60 cm, altura de 105 a 200 cm</t>
  </si>
  <si>
    <t>23.09.430</t>
  </si>
  <si>
    <t>Porta lisa com batente em alumínio, largura 80 cm, altura de 105 a 200 cm</t>
  </si>
  <si>
    <t>23.09.440</t>
  </si>
  <si>
    <t>Porta lisa com batente em alumínio, largura 90 cm, altura de 105 a 200 cm</t>
  </si>
  <si>
    <t>23.09.520</t>
  </si>
  <si>
    <t>Porta lisa com batente metálico - 60 x 160 cm</t>
  </si>
  <si>
    <t>23.09.530</t>
  </si>
  <si>
    <t>Porta lisa com batente metálico - 80 x 160 cm</t>
  </si>
  <si>
    <t>23.09.540</t>
  </si>
  <si>
    <t>Porta lisa com batente metálico - 70 x 210 cm</t>
  </si>
  <si>
    <t>23.09.560</t>
  </si>
  <si>
    <t>Porta lisa com batente metálico - 90 x 210 cm</t>
  </si>
  <si>
    <t>23.09.570</t>
  </si>
  <si>
    <t>Porta lisa com batente metálico - 120 x 210 cm</t>
  </si>
  <si>
    <t>23.09.590</t>
  </si>
  <si>
    <t>Porta lisa com batente metálico - 160 x 210 cm</t>
  </si>
  <si>
    <t>23.09.600</t>
  </si>
  <si>
    <t>Porta lisa com batente metálico - 60 x 180 cm</t>
  </si>
  <si>
    <t>23.09.630</t>
  </si>
  <si>
    <t>Porta lisa com batente madeira, 2 folhas - 140 x 210 cm</t>
  </si>
  <si>
    <t>23.11</t>
  </si>
  <si>
    <t>Porta lisa para acabamento em verniz montada com batente</t>
  </si>
  <si>
    <t>23.11.010</t>
  </si>
  <si>
    <t>Acréscimo de bandeira - porta lisa para acabamento em verniz, com batente de madeira</t>
  </si>
  <si>
    <t>23.11.030</t>
  </si>
  <si>
    <t>Porta lisa para acabamento em verniz, com batente de madeira - 70 x 210 cm</t>
  </si>
  <si>
    <t>23.11.040</t>
  </si>
  <si>
    <t>Porta lisa para acabamento em verniz, com batente de madeira - 80 x 210 cm</t>
  </si>
  <si>
    <t>23.11.050</t>
  </si>
  <si>
    <t>Porta lisa para acabamento em verniz, com batente de madeira - 90 x 210 cm</t>
  </si>
  <si>
    <t>23.12</t>
  </si>
  <si>
    <t>Porta comum completa - uso coletivo (padrao dimensional medio)</t>
  </si>
  <si>
    <t>23.12.001</t>
  </si>
  <si>
    <t>23.13</t>
  </si>
  <si>
    <t>Porta comum completa - uso publico (padrao dimensional medio/pesado)</t>
  </si>
  <si>
    <t>23.13.001</t>
  </si>
  <si>
    <t>23.13.002</t>
  </si>
  <si>
    <t>23.13.020</t>
  </si>
  <si>
    <t>23.13.040</t>
  </si>
  <si>
    <t>23.13.052</t>
  </si>
  <si>
    <t>23.13.064</t>
  </si>
  <si>
    <t>23.20</t>
  </si>
  <si>
    <t>Reparos, conservacoes e complementos - GRUPO 23</t>
  </si>
  <si>
    <t>23.20.020</t>
  </si>
  <si>
    <t>Recolocação de batentes de madeira</t>
  </si>
  <si>
    <t>23.20.040</t>
  </si>
  <si>
    <t>Recolocação de folhas de porta ou janela</t>
  </si>
  <si>
    <t>23.20.060</t>
  </si>
  <si>
    <t>Recolocação de guarnição ou molduras</t>
  </si>
  <si>
    <t>23.20.100</t>
  </si>
  <si>
    <t>Batente de madeira para porta</t>
  </si>
  <si>
    <t>23.20.110</t>
  </si>
  <si>
    <t>Visor fixo e requadro de madeira para porta, para receber vidro</t>
  </si>
  <si>
    <t>23.20.120</t>
  </si>
  <si>
    <t>Guarnição de madeira</t>
  </si>
  <si>
    <t>23.20.140</t>
  </si>
  <si>
    <t>Acréscimo de visor completo em porta de madeira</t>
  </si>
  <si>
    <t>23.20.160</t>
  </si>
  <si>
    <t>Folha de porta veneziana maciça, sob medida</t>
  </si>
  <si>
    <t>23.20.170</t>
  </si>
  <si>
    <t>Folha de porta lisa folheada com madeira, sob medida</t>
  </si>
  <si>
    <t>23.20.180</t>
  </si>
  <si>
    <t>Folha de porta em madeira para receber vidro, sob medida</t>
  </si>
  <si>
    <t>23.20.310</t>
  </si>
  <si>
    <t>Folha de porta lisa comum - 60 x 210 cm</t>
  </si>
  <si>
    <t>23.20.320</t>
  </si>
  <si>
    <t>Folha de porta lisa comum - 70 x 210 cm</t>
  </si>
  <si>
    <t>23.20.330</t>
  </si>
  <si>
    <t>Folha de porta lisa comum - 80 x 210 cm</t>
  </si>
  <si>
    <t>23.20.340</t>
  </si>
  <si>
    <t>Folha de porta lisa comum - 90 x 210 cm</t>
  </si>
  <si>
    <t>23.20.450</t>
  </si>
  <si>
    <t>Folha de porta em laminado fenólico melamínico com acabamento liso - 70 x 210 cm</t>
  </si>
  <si>
    <t>23.20.460</t>
  </si>
  <si>
    <t>Folha de porta em laminado fenólico melamínico com acabamento liso - 90 x 210 cm</t>
  </si>
  <si>
    <t>23.20.550</t>
  </si>
  <si>
    <t>Folha de porta em laminado fenólico melamínico com acabamento liso - 80 x 210 cm</t>
  </si>
  <si>
    <t>23.20.600</t>
  </si>
  <si>
    <t>Folha de porta em madeira com tela de proteção tipo mosqueteira</t>
  </si>
  <si>
    <t>24</t>
  </si>
  <si>
    <t>ESQUADRIA, SERRALHERIA E ELEMENTO EM FERRO</t>
  </si>
  <si>
    <t>24.01</t>
  </si>
  <si>
    <t>Caixilho em ferro</t>
  </si>
  <si>
    <t>24.01.010</t>
  </si>
  <si>
    <t>Caixilho em ferro fixo, sob medida</t>
  </si>
  <si>
    <t>24.01.030</t>
  </si>
  <si>
    <t>Caixilho em ferro basculante, sob medida</t>
  </si>
  <si>
    <t>24.01.070</t>
  </si>
  <si>
    <t>Caixilho em ferro de correr, sob medida</t>
  </si>
  <si>
    <t>24.01.090</t>
  </si>
  <si>
    <t>Caixilho em ferro com ventilação permanente, sob medida</t>
  </si>
  <si>
    <t>24.01.100</t>
  </si>
  <si>
    <t>Caixilho em ferro tipo veneziana, linha comercial</t>
  </si>
  <si>
    <t>24.01.110</t>
  </si>
  <si>
    <t>Caixilho em ferro tipo veneziana, sob medida</t>
  </si>
  <si>
    <t>24.01.120</t>
  </si>
  <si>
    <t>24.01.180</t>
  </si>
  <si>
    <t>24.01.190</t>
  </si>
  <si>
    <t>24.01.200</t>
  </si>
  <si>
    <t>Caixilho fixo em aço SAE 1010/1020 para vidro à prova de bala, sob medida</t>
  </si>
  <si>
    <t>24.01.280</t>
  </si>
  <si>
    <t>Caixilho tipo guichê em chapa de aço</t>
  </si>
  <si>
    <t>24.02</t>
  </si>
  <si>
    <t>Portas, portoes e gradis</t>
  </si>
  <si>
    <t>24.02.010</t>
  </si>
  <si>
    <t>Porta em ferro de abrir, para receber vidro, sob medida</t>
  </si>
  <si>
    <t>24.02.040</t>
  </si>
  <si>
    <t>Porta/portão tipo gradil sob medida</t>
  </si>
  <si>
    <t>24.02.050</t>
  </si>
  <si>
    <t>Porta corta-fogo classe P.90 de 90 x 210 cm, completa, com maçaneta tipo alavanca</t>
  </si>
  <si>
    <t>24.02.052</t>
  </si>
  <si>
    <t>Porta corta-fogo classe P.90 de 100 x 210 cm, completa, com maçaneta tipo alavanca</t>
  </si>
  <si>
    <t>24.02.054</t>
  </si>
  <si>
    <t>Porta corta-fogo classe P.90, com barra antipânico numa face e maçaneta na outra, completa</t>
  </si>
  <si>
    <t>24.02.056</t>
  </si>
  <si>
    <t>Porta corta-fogo classe P.120 de 80 x 210 cm, com uma folha de abrir, completa</t>
  </si>
  <si>
    <t>24.02.058</t>
  </si>
  <si>
    <t>Porta corta-fogo classe P.120 de 90 x 210 cm, com uma folha de abrir, completa</t>
  </si>
  <si>
    <t>24.02.060</t>
  </si>
  <si>
    <t>Porta/portão de abrir em chapa, sob medida</t>
  </si>
  <si>
    <t>24.02.070</t>
  </si>
  <si>
    <t>Porta de ferro de abrir tipo veneziana, linha comercial</t>
  </si>
  <si>
    <t>24.02.080</t>
  </si>
  <si>
    <t>24.02.100</t>
  </si>
  <si>
    <t>Portão tubular em tela de aço galvanizado até 2,50 m de altura, completo</t>
  </si>
  <si>
    <t>24.02.270</t>
  </si>
  <si>
    <t>Portão de 2 folhas, tubular em tela de aço galvanizado acima de 2,50 m de altura, completo</t>
  </si>
  <si>
    <t>24.02.280</t>
  </si>
  <si>
    <t>Porta/portão de correr em tela ondulada de aço galvanizado, sob medida</t>
  </si>
  <si>
    <t>24.02.290</t>
  </si>
  <si>
    <t>Porta/portão de correr em chapa cega dupla, sob medida</t>
  </si>
  <si>
    <t>24.02.410</t>
  </si>
  <si>
    <t>Porta em ferro de correr, para receber vidro, sob medida</t>
  </si>
  <si>
    <t>24.02.430</t>
  </si>
  <si>
    <t>24.02.450</t>
  </si>
  <si>
    <t>Grade de proteção para caixilhos</t>
  </si>
  <si>
    <t>24.02.460</t>
  </si>
  <si>
    <t>Porta de abrir em tela ondulada de aço galvanizado, completa</t>
  </si>
  <si>
    <t>24.02.470</t>
  </si>
  <si>
    <t>Portinhola de correr em chapa, para ´passa pacote´, completa, sob medida</t>
  </si>
  <si>
    <t>24.02.480</t>
  </si>
  <si>
    <t>Portinhola de abrir em chapa, para ´passa pacote´, completa, sob medida</t>
  </si>
  <si>
    <t>24.02.490</t>
  </si>
  <si>
    <t>Grade em barra chata soldada de 1 1/2´ x 1/4´, sob medida</t>
  </si>
  <si>
    <t>24.02.590</t>
  </si>
  <si>
    <t>Porta de enrolar manual, cega ou vazada</t>
  </si>
  <si>
    <t>24.02.630</t>
  </si>
  <si>
    <t>24.02.810</t>
  </si>
  <si>
    <t>Porta/portão de abrir em chapa cega com isolamento acústico, sob medida</t>
  </si>
  <si>
    <t>24.02.840</t>
  </si>
  <si>
    <t>Portão basculante em chapa metálica, estruturado com perfis metálicos</t>
  </si>
  <si>
    <t>24.02.900</t>
  </si>
  <si>
    <t>Porta de abrir em chapa dupla com visor, batente envolvente, completa</t>
  </si>
  <si>
    <t>24.02.930</t>
  </si>
  <si>
    <t>Portão de 2 folhas tubular, com tela em aço galvanizado de 2´ e fio 10, completo</t>
  </si>
  <si>
    <t>24.03</t>
  </si>
  <si>
    <t>Elementos em ferro</t>
  </si>
  <si>
    <t>24.03.040</t>
  </si>
  <si>
    <t>Guarda-corpo tubular com tela em aço galvanizado, diâmetro de 1 1/2´</t>
  </si>
  <si>
    <t>24.03.060</t>
  </si>
  <si>
    <t>24.03.080</t>
  </si>
  <si>
    <t>24.03.100</t>
  </si>
  <si>
    <t>Alçapão/tampa em chapa de ferro com porta cadeado</t>
  </si>
  <si>
    <t>24.03.200</t>
  </si>
  <si>
    <t>Tela de proteção tipo mosquiteira em aço galvanizado, com requadro em perfis de ferro</t>
  </si>
  <si>
    <t>24.03.210</t>
  </si>
  <si>
    <t>24.03.290</t>
  </si>
  <si>
    <t>24.03.300</t>
  </si>
  <si>
    <t>24.03.310</t>
  </si>
  <si>
    <t>Corrimão tubular em aço galvanizado, diâmetro 1 1/2´</t>
  </si>
  <si>
    <t>24.03.320</t>
  </si>
  <si>
    <t>Corrimão tubular em aço galvanizado, diâmetro 2´</t>
  </si>
  <si>
    <t>24.03.340</t>
  </si>
  <si>
    <t>Tampa em chapa de segurança tipo xadrez, aço galvanizado a fogo antiderrapante de 1/4´</t>
  </si>
  <si>
    <t>24.03.410</t>
  </si>
  <si>
    <t>24.03.680</t>
  </si>
  <si>
    <t>Grade para piso eletrofundida, malha 30 x 100 mm, com barra de 40 x 2 mm</t>
  </si>
  <si>
    <t>24.03.690</t>
  </si>
  <si>
    <t>Grade para forro eletrofundida, malha 25 x 100 mm, com barra de 25 x 2 mm</t>
  </si>
  <si>
    <t>24.03.930</t>
  </si>
  <si>
    <t>24.04</t>
  </si>
  <si>
    <t>Esquadria, serralheria de seguranca</t>
  </si>
  <si>
    <t>24.04.150</t>
  </si>
  <si>
    <t>24.04.220</t>
  </si>
  <si>
    <t>Grade de segurança em aço SAE 1045, diâmetro 1´, sem têmpera e revenimento</t>
  </si>
  <si>
    <t>24.04.230</t>
  </si>
  <si>
    <t>Grade de segurança em aço SAE 1045, para janela, diâmetro 1´, sem têmpera e revenimento</t>
  </si>
  <si>
    <t>24.04.240</t>
  </si>
  <si>
    <t>Grade de segurança em aço SAE 1045 chapeada, diâmetro 1´, sem têmpera e revenimento</t>
  </si>
  <si>
    <t>24.04.250</t>
  </si>
  <si>
    <t>24.04.260</t>
  </si>
  <si>
    <t>24.04.270</t>
  </si>
  <si>
    <t>24.04.280</t>
  </si>
  <si>
    <t>24.04.300</t>
  </si>
  <si>
    <t>Grade de segurança em aço SAE 1045, diâmetro 1´, com têmpera e revenimento</t>
  </si>
  <si>
    <t>24.04.310</t>
  </si>
  <si>
    <t>Grade de segurança em aço SAE 1045, para janela, diâmetro 1´, com têmpera e revenimento</t>
  </si>
  <si>
    <t>24.04.320</t>
  </si>
  <si>
    <t>Grade de segurança em aço SAE 1045 chapeada, diâmetro 1´, com têmpera e revenimento</t>
  </si>
  <si>
    <t>24.04.330</t>
  </si>
  <si>
    <t>24.04.340</t>
  </si>
  <si>
    <t>24.04.350</t>
  </si>
  <si>
    <t>24.04.360</t>
  </si>
  <si>
    <t>24.04.370</t>
  </si>
  <si>
    <t>24.04.380</t>
  </si>
  <si>
    <t>24.04.400</t>
  </si>
  <si>
    <t>24.04.410</t>
  </si>
  <si>
    <t>24.04.420</t>
  </si>
  <si>
    <t>24.04.430</t>
  </si>
  <si>
    <t>24.04.610</t>
  </si>
  <si>
    <t>24.04.620</t>
  </si>
  <si>
    <t>Guichê de segurança em grade de aço SAE 1045, diâmetro de 1´', com têmpera e revenimento</t>
  </si>
  <si>
    <t>24.04.630</t>
  </si>
  <si>
    <t>Guichê de segurança em grade de aço SAE 1045, diâmetro de 1´', sem têmpera e revenimento</t>
  </si>
  <si>
    <t>24.06</t>
  </si>
  <si>
    <t>Esquadria, serralheria e elemento em ferro.</t>
  </si>
  <si>
    <t>24.06.030</t>
  </si>
  <si>
    <t>Guarda-corpo com vidro de 8 mm, em tubo de aço galvanizado, diâmetro 1 1/2´</t>
  </si>
  <si>
    <t>24.07</t>
  </si>
  <si>
    <t>Portas, portoes e gradis.</t>
  </si>
  <si>
    <t>24.07.030</t>
  </si>
  <si>
    <t>Porta de enrolar automatizado, em perfil meia cana perfurado, tipo transvision</t>
  </si>
  <si>
    <t>24.07.040</t>
  </si>
  <si>
    <t>24.08</t>
  </si>
  <si>
    <t>Esquadria, serralheria e elemento em aco inoxidavel</t>
  </si>
  <si>
    <t>24.08.020</t>
  </si>
  <si>
    <t>24.08.031</t>
  </si>
  <si>
    <t>Corrimão em tubo de aço inoxidável escovado, diâmetro de 1 1/2"</t>
  </si>
  <si>
    <t>24.08.040</t>
  </si>
  <si>
    <t>24.20</t>
  </si>
  <si>
    <t>Reparos, conservacoes e complementos - GRUPO 24</t>
  </si>
  <si>
    <t>24.20.020</t>
  </si>
  <si>
    <t>Recolocação de esquadrias metálicas</t>
  </si>
  <si>
    <t>24.20.040</t>
  </si>
  <si>
    <t>Recolocação de batentes</t>
  </si>
  <si>
    <t>24.20.060</t>
  </si>
  <si>
    <t>Recolocação de escada de marinheiro</t>
  </si>
  <si>
    <t>24.20.090</t>
  </si>
  <si>
    <t>Solda MIG em esquadrias metálicas</t>
  </si>
  <si>
    <t>24.20.100</t>
  </si>
  <si>
    <t>Brete para instalação lateral em grade de segurança</t>
  </si>
  <si>
    <t>24.20.120</t>
  </si>
  <si>
    <t>Batente em chapa dobrada para portas</t>
  </si>
  <si>
    <t>24.20.140</t>
  </si>
  <si>
    <t>Batente em chapa de aço SAE 1010/1020, espessura de 3/16´, para obras de segurança</t>
  </si>
  <si>
    <t>24.20.200</t>
  </si>
  <si>
    <t>Chapa de ferro nº 14, inclusive soldagem</t>
  </si>
  <si>
    <t>24.20.230</t>
  </si>
  <si>
    <t>Tela ondulada em aço galvanizado fio 10 BWG, malha de 1´</t>
  </si>
  <si>
    <t>24.20.270</t>
  </si>
  <si>
    <t>Tela em aço galvanizado fio 16 BWG, malha de 1´ - tipo alambrado</t>
  </si>
  <si>
    <t>24.20.300</t>
  </si>
  <si>
    <t>24.20.310</t>
  </si>
  <si>
    <t>25</t>
  </si>
  <si>
    <t>ESQUADRIA, SERRALHERIA E ELEMENTO EM ALUMINIO</t>
  </si>
  <si>
    <t>25.01</t>
  </si>
  <si>
    <t>Caixilho em aluminio</t>
  </si>
  <si>
    <t>25.01.020</t>
  </si>
  <si>
    <t>Caixilho em alumínio fixo, sob medida</t>
  </si>
  <si>
    <t>25.01.030</t>
  </si>
  <si>
    <t>Caixilho em alumínio basculante com vidro, linha comercial</t>
  </si>
  <si>
    <t>25.01.040</t>
  </si>
  <si>
    <t>Caixilho em alumínio basculante, sob medida</t>
  </si>
  <si>
    <t>25.01.050</t>
  </si>
  <si>
    <t>Caixilho em alumínio maxim-ar com vidro, linha comercial</t>
  </si>
  <si>
    <t>25.01.060</t>
  </si>
  <si>
    <t>Caixilho em alumínio maxim-ar, sob medida</t>
  </si>
  <si>
    <t>25.01.070</t>
  </si>
  <si>
    <t>Caixilho em alumínio de correr com vidro, linha comercial</t>
  </si>
  <si>
    <t>25.01.080</t>
  </si>
  <si>
    <t>Caixilho em alumínio de correr, sob medida</t>
  </si>
  <si>
    <t>25.01.090</t>
  </si>
  <si>
    <t>Caixilho em alumínio tipo veneziana com vidro, linha comercial</t>
  </si>
  <si>
    <t>25.01.100</t>
  </si>
  <si>
    <t>Caixilho em alumínio tipo veneziana, sob medida</t>
  </si>
  <si>
    <t>25.01.110</t>
  </si>
  <si>
    <t>Caixilho guilhotina em alumínio anodizado, sob medida</t>
  </si>
  <si>
    <t>25.01.120</t>
  </si>
  <si>
    <t>Caixilho tipo veneziana industrial com montantes em alumínio e aletas em fibra de vidro</t>
  </si>
  <si>
    <t>25.01.240</t>
  </si>
  <si>
    <t>Caixilho fixo em alumínio, sob medida - branco</t>
  </si>
  <si>
    <t>25.01.361</t>
  </si>
  <si>
    <t>Caixilho em alumínio maxim-ar com vidro - branco</t>
  </si>
  <si>
    <t>25.01.371</t>
  </si>
  <si>
    <t>Caixilho em alumínio basculante com vidro - branco</t>
  </si>
  <si>
    <t>25.01.380</t>
  </si>
  <si>
    <t>Caixilho em alumínio de correr com vidro - branco</t>
  </si>
  <si>
    <t>25.01.400</t>
  </si>
  <si>
    <t>Caixilho em alumínio anodizado fixo</t>
  </si>
  <si>
    <t>25.01.410</t>
  </si>
  <si>
    <t>Caixilho em alumínio anodizado maxim-ar</t>
  </si>
  <si>
    <t>25.01.430</t>
  </si>
  <si>
    <t>Caixilho em alumínio fixo, tipo fachada</t>
  </si>
  <si>
    <t>25.01.440</t>
  </si>
  <si>
    <t>Caixilho em alumínio maxim-ar, tipo fachada</t>
  </si>
  <si>
    <t>25.01.450</t>
  </si>
  <si>
    <t>Caixilho em alumínio para pele de vidro, tipo fachada</t>
  </si>
  <si>
    <t>25.01.460</t>
  </si>
  <si>
    <t>Gradil em alumínio natural, sob medida</t>
  </si>
  <si>
    <t>25.01.470</t>
  </si>
  <si>
    <t>Caixilho fixo tipo veneziana em alumínio anodizado, sob medida - branco</t>
  </si>
  <si>
    <t>25.01.480</t>
  </si>
  <si>
    <t>Caixilho em alumínio com pintura eletrostática, basculante, sob medida - branco</t>
  </si>
  <si>
    <t>25.01.490</t>
  </si>
  <si>
    <t>Caixilho em alumínio com pintura eletrostática, maxim-ar, sob medida - branco</t>
  </si>
  <si>
    <t>25.01.500</t>
  </si>
  <si>
    <t>Caixilho em alumínio anodizado fixo, sob medida - bronze/preto</t>
  </si>
  <si>
    <t>25.01.510</t>
  </si>
  <si>
    <t>Caixilho em alumínio anodizado basculante, sob medida - bronze/preto</t>
  </si>
  <si>
    <t>25.01.520</t>
  </si>
  <si>
    <t>Caixilho em alumínio anodizado maxim-ar, sob medida - bronze/preto</t>
  </si>
  <si>
    <t>25.01.530</t>
  </si>
  <si>
    <t>Caixilho em alumínio anodizado de correr, sob medida - bronze/preto</t>
  </si>
  <si>
    <t>25.02</t>
  </si>
  <si>
    <t>Porta em aluminio</t>
  </si>
  <si>
    <t>25.02.010</t>
  </si>
  <si>
    <t>Porta de entrada de abrir em alumínio com vidro, linha comercial</t>
  </si>
  <si>
    <t>25.02.020</t>
  </si>
  <si>
    <t>Porta de entrada de abrir em alumínio, sob medida</t>
  </si>
  <si>
    <t>25.02.040</t>
  </si>
  <si>
    <t>Porta de entrada de correr em alumínio, sob medida</t>
  </si>
  <si>
    <t>25.02.042</t>
  </si>
  <si>
    <t>Porta de correr em alumínio tipo lambri branco, sob medida</t>
  </si>
  <si>
    <t>25.02.050</t>
  </si>
  <si>
    <t>Porta veneziana de abrir em alumínio, linha comercial</t>
  </si>
  <si>
    <t>25.02.060</t>
  </si>
  <si>
    <t>25.02.070</t>
  </si>
  <si>
    <t>25.02.110</t>
  </si>
  <si>
    <t>Porta veneziana de abrir em alumínio, sob medida</t>
  </si>
  <si>
    <t>25.02.211</t>
  </si>
  <si>
    <t>Porta veneziana de abrir em alumínio - cor branca</t>
  </si>
  <si>
    <t>25.02.221</t>
  </si>
  <si>
    <t>Porta de correr em alumínio com veneziana e vidro - cor branca</t>
  </si>
  <si>
    <t>25.02.230</t>
  </si>
  <si>
    <t>Porta em alumínio anodizado de abrir, sob medida - bronze/preto</t>
  </si>
  <si>
    <t>25.02.240</t>
  </si>
  <si>
    <t>Porta em alumínio anodizado de correr, sob medida - bronze/preto</t>
  </si>
  <si>
    <t>25.02.250</t>
  </si>
  <si>
    <t>Porta em alumínio anodizado de abrir, tipo veneziana, sob medida - bronze/preto</t>
  </si>
  <si>
    <t>25.02.260</t>
  </si>
  <si>
    <t>Portinhola em alumínio anodizado de correr, tipo veneziana, sob medida - bronze/preto</t>
  </si>
  <si>
    <t>25.02.300</t>
  </si>
  <si>
    <t>Porta de abrir em alumínio com pintura eletrostática, sob medida - cor branca</t>
  </si>
  <si>
    <t>25.02.310</t>
  </si>
  <si>
    <t>Porta de abrir em alumínio tipo lambri, sob medida - cor branca</t>
  </si>
  <si>
    <t>25.20</t>
  </si>
  <si>
    <t>Reparos, conservacoes e complementos - GRUPO 25</t>
  </si>
  <si>
    <t>25.20.020</t>
  </si>
  <si>
    <t>26</t>
  </si>
  <si>
    <t>ESQUADRIA E ELEMENTO EM VIDRO</t>
  </si>
  <si>
    <t>26.01</t>
  </si>
  <si>
    <t>Vidro comum e laminado</t>
  </si>
  <si>
    <t>26.01.020</t>
  </si>
  <si>
    <t>Vidro liso transparente de 3 mm</t>
  </si>
  <si>
    <t>26.01.040</t>
  </si>
  <si>
    <t>Vidro liso transparente de 4 mm</t>
  </si>
  <si>
    <t>26.01.060</t>
  </si>
  <si>
    <t>Vidro liso transparente de 5 mm</t>
  </si>
  <si>
    <t>26.01.080</t>
  </si>
  <si>
    <t>Vidro liso transparente de 6 mm</t>
  </si>
  <si>
    <t>26.01.140</t>
  </si>
  <si>
    <t>Vidro liso laminado colorido de 6 mm</t>
  </si>
  <si>
    <t>26.01.155</t>
  </si>
  <si>
    <t>Vidro liso laminado colorido de 10 mm</t>
  </si>
  <si>
    <t>26.01.160</t>
  </si>
  <si>
    <t>Vidro liso laminado leitoso de 6 mm</t>
  </si>
  <si>
    <t>26.01.168</t>
  </si>
  <si>
    <t>Vidro liso laminado incolor de 6 mm</t>
  </si>
  <si>
    <t>26.01.169</t>
  </si>
  <si>
    <t>Vidro liso laminado incolor de 8 mm</t>
  </si>
  <si>
    <t>26.01.170</t>
  </si>
  <si>
    <t>Vidro liso laminado incolor de 10 mm</t>
  </si>
  <si>
    <t>26.01.230</t>
  </si>
  <si>
    <t>Vidro fantasia de 3/4 mm</t>
  </si>
  <si>
    <t>26.01.348</t>
  </si>
  <si>
    <t>Vidro multilaminado de alta segurança, proteção balística nível III</t>
  </si>
  <si>
    <t>26.01.350</t>
  </si>
  <si>
    <t>Vidro multilaminado de alta segurança em policarbonato, proteção balística nível III</t>
  </si>
  <si>
    <t>26.01.460</t>
  </si>
  <si>
    <t>26.02</t>
  </si>
  <si>
    <t>Vidro temperado</t>
  </si>
  <si>
    <t>26.02.020</t>
  </si>
  <si>
    <t>Vidro temperado incolor de 6 mm</t>
  </si>
  <si>
    <t>26.02.040</t>
  </si>
  <si>
    <t>Vidro temperado incolor de 8 mm</t>
  </si>
  <si>
    <t>26.02.060</t>
  </si>
  <si>
    <t>Vidro temperado incolor de 10 mm</t>
  </si>
  <si>
    <t>26.02.120</t>
  </si>
  <si>
    <t>Vidro temperado cinza ou bronze de 6 mm</t>
  </si>
  <si>
    <t>26.02.140</t>
  </si>
  <si>
    <t>Vidro temperado cinza ou bronze de 8 mm</t>
  </si>
  <si>
    <t>26.02.160</t>
  </si>
  <si>
    <t>Vidro temperado cinza ou bronze de 10 mm</t>
  </si>
  <si>
    <t>26.02.170</t>
  </si>
  <si>
    <t>Vidro temperado serigrafado incolor de 8 mm</t>
  </si>
  <si>
    <t>26.02.300</t>
  </si>
  <si>
    <t>Vidro temperado neutro verde de 10 mm</t>
  </si>
  <si>
    <t>26.03</t>
  </si>
  <si>
    <t>Vidro especial</t>
  </si>
  <si>
    <t>26.03.070</t>
  </si>
  <si>
    <t>Vidro laminado temperado incolor de 8mm</t>
  </si>
  <si>
    <t>26.03.074</t>
  </si>
  <si>
    <t>Vidro laminado temperado incolor de 16 mm</t>
  </si>
  <si>
    <t>26.04</t>
  </si>
  <si>
    <t>Espelhos</t>
  </si>
  <si>
    <t>26.04.010</t>
  </si>
  <si>
    <t>Espelho em vidro cristal liso, espessura de 4 mm</t>
  </si>
  <si>
    <t>26.04.030</t>
  </si>
  <si>
    <t>Espelho comum de 3 mm com moldura em alumínio</t>
  </si>
  <si>
    <t>26.20</t>
  </si>
  <si>
    <t>Reparos, conservacoes e complementos - GRUPO 26</t>
  </si>
  <si>
    <t>26.20.010</t>
  </si>
  <si>
    <t>Massa para vidro</t>
  </si>
  <si>
    <t>26.20.020</t>
  </si>
  <si>
    <t>Recolocação de vidro inclusive emassamento ou recolocação de baguetes</t>
  </si>
  <si>
    <t>27</t>
  </si>
  <si>
    <t>ESQUADRIA E ELEMENTO EM MATERIAL ESPECIAL</t>
  </si>
  <si>
    <t>27.02</t>
  </si>
  <si>
    <t>Policarbonato</t>
  </si>
  <si>
    <t>27.02.001</t>
  </si>
  <si>
    <t>27.02.011</t>
  </si>
  <si>
    <t>Chapa em policarbonato compacta, cristal, espessura de 6 mm</t>
  </si>
  <si>
    <t>27.02.041</t>
  </si>
  <si>
    <t>Chapa em policarbonato compacta, cristal, espessura de 10 mm</t>
  </si>
  <si>
    <t>27.02.050</t>
  </si>
  <si>
    <t>Chapa de policarbonato alveolar de 6 mm</t>
  </si>
  <si>
    <t>27.03</t>
  </si>
  <si>
    <t>Chapa de fibra de vidro</t>
  </si>
  <si>
    <t>27.03.030</t>
  </si>
  <si>
    <t>Placa de poliéster reforçada com fibra de vidro de 3 mm</t>
  </si>
  <si>
    <t>27.04</t>
  </si>
  <si>
    <t>PVC / VINIL</t>
  </si>
  <si>
    <t>27.04.031</t>
  </si>
  <si>
    <t>Caixilho de correr em PVC com vidro e persiana</t>
  </si>
  <si>
    <t>27.04.040</t>
  </si>
  <si>
    <t>27.04.050</t>
  </si>
  <si>
    <t>27.04.051</t>
  </si>
  <si>
    <t>27.04.052</t>
  </si>
  <si>
    <t>Cantoneira adesiva em vinil de alto impacto</t>
  </si>
  <si>
    <t>27.04.060</t>
  </si>
  <si>
    <t>27.04.070</t>
  </si>
  <si>
    <t>Bate-maca ou protetor de parede em PVC, com amortecimento à impacto, altura de 200 mm</t>
  </si>
  <si>
    <t>28</t>
  </si>
  <si>
    <t>FERRAGEM COMPLEMENTAR PARA ESQUADRIAS</t>
  </si>
  <si>
    <t>28.01</t>
  </si>
  <si>
    <t>Ferragem para porta</t>
  </si>
  <si>
    <t>28.01.020</t>
  </si>
  <si>
    <t>Ferragem completa com maçaneta tipo alavanca, para porta externa com 1 folha</t>
  </si>
  <si>
    <t>28.01.030</t>
  </si>
  <si>
    <t>Ferragem completa com maçaneta tipo alavanca, para porta externa com 2 folhas</t>
  </si>
  <si>
    <t>28.01.040</t>
  </si>
  <si>
    <t>Ferragem completa com maçaneta tipo alavanca, para porta interna com 1 folha</t>
  </si>
  <si>
    <t>28.01.050</t>
  </si>
  <si>
    <t>Ferragem completa com maçaneta tipo alavanca, para porta interna com 2 folhas</t>
  </si>
  <si>
    <t>28.01.070</t>
  </si>
  <si>
    <t>Ferragem completa para porta de box de WC tipo livre/ocupado</t>
  </si>
  <si>
    <t>28.01.080</t>
  </si>
  <si>
    <t>Ferragem adicional para porta vão simples em divisória</t>
  </si>
  <si>
    <t>28.01.090</t>
  </si>
  <si>
    <t>Ferragem adicional para porta vão duplo em divisória</t>
  </si>
  <si>
    <t>28.01.146</t>
  </si>
  <si>
    <t>Fechadura eletromagnética para capacidade de atraque de 150 kgf</t>
  </si>
  <si>
    <t>28.01.150</t>
  </si>
  <si>
    <t>Fechadura elétrica de sobrepor para porta ou portão com peso até 400 kg</t>
  </si>
  <si>
    <t>28.01.160</t>
  </si>
  <si>
    <t>Mola aérea para porta, com esforço acima de 50 kg até 60 kg</t>
  </si>
  <si>
    <t>28.01.171</t>
  </si>
  <si>
    <t>Mola aérea para porta, com esforço acima de 60 kg até 80 kg</t>
  </si>
  <si>
    <t>28.01.180</t>
  </si>
  <si>
    <t>Mola aérea hidráulica, para porta com largura até 1,60 m</t>
  </si>
  <si>
    <t>28.01.210</t>
  </si>
  <si>
    <t>Fechadura tipo alavanca com chave para porta corta-fogo</t>
  </si>
  <si>
    <t>28.01.250</t>
  </si>
  <si>
    <t>Visor tipo olho mágico</t>
  </si>
  <si>
    <t>28.01.330</t>
  </si>
  <si>
    <t>Mola hidráulica de piso, para porta com largura até 1,10 m e peso até 120 kg</t>
  </si>
  <si>
    <t>28.01.400</t>
  </si>
  <si>
    <t>Ferrolho de segurança de 1,20 m, para adaptação em portas de celas, embutido em caixa</t>
  </si>
  <si>
    <t>28.01.550</t>
  </si>
  <si>
    <t>Fechadura com maçaneta tipo alavanca em aço inoxidável, para porta externa</t>
  </si>
  <si>
    <t>28.05</t>
  </si>
  <si>
    <t>Cadeado</t>
  </si>
  <si>
    <t>28.05.020</t>
  </si>
  <si>
    <t>Cadeado de latão com cilindro - trava dupla - 25/27mm</t>
  </si>
  <si>
    <t>28.05.040</t>
  </si>
  <si>
    <t>Cadeado de latão com cilindro - trava dupla - 35/36mm</t>
  </si>
  <si>
    <t>28.05.060</t>
  </si>
  <si>
    <t>Cadeado de latão com cilindro - trava dupla - 50mm</t>
  </si>
  <si>
    <t>28.05.070</t>
  </si>
  <si>
    <t>Cadeado de latão com cilindro de alta segurança, com 16 pinos e tetra-chave - 70mm</t>
  </si>
  <si>
    <t>28.05.080</t>
  </si>
  <si>
    <t>Cadeado de latão com cilindro - trava dupla - 60mm</t>
  </si>
  <si>
    <t>28.20</t>
  </si>
  <si>
    <t>Reparos, conservacoes e complementos - GRUPO 28</t>
  </si>
  <si>
    <t>28.20.020</t>
  </si>
  <si>
    <t>Recolocação de fechaduras de embutir</t>
  </si>
  <si>
    <t>28.20.030</t>
  </si>
  <si>
    <t>Barra antipânico de sobrepor para porta de 1 folha</t>
  </si>
  <si>
    <t>28.20.040</t>
  </si>
  <si>
    <t>Recolocação de fechaduras e fechos de sobrepor</t>
  </si>
  <si>
    <t>28.20.050</t>
  </si>
  <si>
    <t>Barra antipânico de sobrepor e maçaneta livre para porta de 1 folha</t>
  </si>
  <si>
    <t>28.20.060</t>
  </si>
  <si>
    <t>Recolocação de dobradiças</t>
  </si>
  <si>
    <t>28.20.070</t>
  </si>
  <si>
    <t>Ferragem para portão de tapume</t>
  </si>
  <si>
    <t>28.20.090</t>
  </si>
  <si>
    <t>Dobradiça tipo gonzo, diâmetro de 1 1/2´ com abas de 2´ x 3/8´</t>
  </si>
  <si>
    <t>28.20.170</t>
  </si>
  <si>
    <t>Brete para instalação superior em porta chapa/grade de segurança</t>
  </si>
  <si>
    <t>28.20.210</t>
  </si>
  <si>
    <t>Ferrolho de segurança para adaptação em portas de celas</t>
  </si>
  <si>
    <t>28.20.211</t>
  </si>
  <si>
    <t>Maçaneta tipo alavanca, acionamento com chave, para porta corta-fogo</t>
  </si>
  <si>
    <t>28.20.220</t>
  </si>
  <si>
    <t>Dobradiça inferior para porta de vidro temperado</t>
  </si>
  <si>
    <t>28.20.230</t>
  </si>
  <si>
    <t>Dobradiça superior para porta de vidro temperado</t>
  </si>
  <si>
    <t>28.20.360</t>
  </si>
  <si>
    <t>Suporte duplo para vidro temperado fixado em alvenaria</t>
  </si>
  <si>
    <t>28.20.411</t>
  </si>
  <si>
    <t>Dobradiça em aço cromado de 3 1/2", para porta de até 21 kg</t>
  </si>
  <si>
    <t>28.20.412</t>
  </si>
  <si>
    <t>Dobradiça em aço inoxidável de 3" x 2 1/2", para porta de até 25 kg</t>
  </si>
  <si>
    <t>28.20.413</t>
  </si>
  <si>
    <t>Dobradiça em latão cromado reforçada de 3 1/2" x 3", para porta de até 35 kg</t>
  </si>
  <si>
    <t>28.20.430</t>
  </si>
  <si>
    <t>Dobradiça em latão cromado, com mola tipo vai e vem, de 3"</t>
  </si>
  <si>
    <t>28.20.510</t>
  </si>
  <si>
    <t>Pivô superior lateral para porta em vidro temperado</t>
  </si>
  <si>
    <t>28.20.550</t>
  </si>
  <si>
    <t>Mancal inferior com rolamento para porta em vidro temperado</t>
  </si>
  <si>
    <t>28.20.590</t>
  </si>
  <si>
    <t>Contra fechadura de centro para porta em vidro temperado</t>
  </si>
  <si>
    <t>28.20.600</t>
  </si>
  <si>
    <t>Fechadura de centro com cilindro para porta em vidro temperado</t>
  </si>
  <si>
    <t>28.20.650</t>
  </si>
  <si>
    <t>Puxador duplo em aço inoxidável, para porta de madeira, alumínio ou vidro, de 350 mm</t>
  </si>
  <si>
    <t>28.20.750</t>
  </si>
  <si>
    <t>Capa de proteção para fechadura / ferrolho</t>
  </si>
  <si>
    <t>28.20.770</t>
  </si>
  <si>
    <t>Trinco de piso para porta em vidro temperado</t>
  </si>
  <si>
    <t>28.20.800</t>
  </si>
  <si>
    <t>Equipamento automatizador de portas deslizantes para folha dupla</t>
  </si>
  <si>
    <t>28.20.810</t>
  </si>
  <si>
    <t>Equipamento automatizador telescópico unilateral de portas deslizantes para folha dupla</t>
  </si>
  <si>
    <t>28.20.820</t>
  </si>
  <si>
    <t>Barra antipânico de sobrepor com maçaneta e chave, para porta em vidro de 1 folha</t>
  </si>
  <si>
    <t>28.20.830</t>
  </si>
  <si>
    <t>Barra antipânico de sobrepor com maçaneta e chave, para porta dupla em vidro</t>
  </si>
  <si>
    <t>28.20.840</t>
  </si>
  <si>
    <t>28.20.850</t>
  </si>
  <si>
    <t>28.20.860</t>
  </si>
  <si>
    <t>Veda porta/veda fresta com escova em alumínio branco</t>
  </si>
  <si>
    <t>29</t>
  </si>
  <si>
    <t>INSERTE METALICO</t>
  </si>
  <si>
    <t>29.01</t>
  </si>
  <si>
    <t>Cantoneira</t>
  </si>
  <si>
    <t>29.01.020</t>
  </si>
  <si>
    <t>Cantoneira em alumínio perfil sextavado</t>
  </si>
  <si>
    <t>29.01.030</t>
  </si>
  <si>
    <t>Perfil em alumínio natural</t>
  </si>
  <si>
    <t>29.01.040</t>
  </si>
  <si>
    <t>Cantoneira em alumínio perfil ´Y´</t>
  </si>
  <si>
    <t>29.01.210</t>
  </si>
  <si>
    <t>Cantoneira em aço galvanizado</t>
  </si>
  <si>
    <t>29.01.230</t>
  </si>
  <si>
    <t>Cantoneira e perfis em ferro</t>
  </si>
  <si>
    <t>29.03</t>
  </si>
  <si>
    <t>Cabos e cordoalhas</t>
  </si>
  <si>
    <t>29.03.010</t>
  </si>
  <si>
    <t>Cabo em aço galvanizado com alma de aço, diâmetro de 3/16´ (4,76 mm)</t>
  </si>
  <si>
    <t>29.03.020</t>
  </si>
  <si>
    <t>Cabo em aço galvanizado com alma de aço, diâmetro de 5/16´ (7,94 mm)</t>
  </si>
  <si>
    <t>29.03.030</t>
  </si>
  <si>
    <t>Cordoalha de aço galvanizado, diâmetro de 1/4´ (6,35 mm)</t>
  </si>
  <si>
    <t>29.03.040</t>
  </si>
  <si>
    <t>Cabo em aço galvanizado com alma de aço, diâmetro de 3/8´ (9,52 mm)</t>
  </si>
  <si>
    <t>29.20</t>
  </si>
  <si>
    <t>Reparos, conservacoes e complementos - GRUPO 29</t>
  </si>
  <si>
    <t>29.20.030</t>
  </si>
  <si>
    <t>Alumínio liso para complementos e reparos</t>
  </si>
  <si>
    <t>30</t>
  </si>
  <si>
    <t>ACESSIBILIDADE</t>
  </si>
  <si>
    <t>30.01</t>
  </si>
  <si>
    <t>Barra de apoio</t>
  </si>
  <si>
    <t>30.01.010</t>
  </si>
  <si>
    <t>30.01.020</t>
  </si>
  <si>
    <t>30.01.030</t>
  </si>
  <si>
    <t>30.01.050</t>
  </si>
  <si>
    <t>30.01.061</t>
  </si>
  <si>
    <t>30.01.080</t>
  </si>
  <si>
    <t>30.01.090</t>
  </si>
  <si>
    <t>30.01.110</t>
  </si>
  <si>
    <t>30.01.120</t>
  </si>
  <si>
    <t>30.01.130</t>
  </si>
  <si>
    <t>30.03</t>
  </si>
  <si>
    <t>Aparelhos eletricos, hidraulicos e a gas</t>
  </si>
  <si>
    <t>30.03.032</t>
  </si>
  <si>
    <t>30.03.042</t>
  </si>
  <si>
    <t>30.04</t>
  </si>
  <si>
    <t>Revestimento</t>
  </si>
  <si>
    <t>30.04.010</t>
  </si>
  <si>
    <t>30.04.020</t>
  </si>
  <si>
    <t>30.04.030</t>
  </si>
  <si>
    <t>30.04.040</t>
  </si>
  <si>
    <t>30.04.060</t>
  </si>
  <si>
    <t>Revestimento em chapa de aço inoxidável para proteção de portas, altura de 40 cm</t>
  </si>
  <si>
    <t>30.04.070</t>
  </si>
  <si>
    <t>30.04.090</t>
  </si>
  <si>
    <t>Sinalização visual de degraus com pintura esmalte epóxi, comprimento de 20 cm</t>
  </si>
  <si>
    <t>30.04.100</t>
  </si>
  <si>
    <t>30.06</t>
  </si>
  <si>
    <t>Comunicacao visual e sonora</t>
  </si>
  <si>
    <t>30.06.010</t>
  </si>
  <si>
    <t>Placa para sinalização tátil (início ou final) em braile para corrimão</t>
  </si>
  <si>
    <t>30.06.020</t>
  </si>
  <si>
    <t>Placa para sinalização tátil (pavimento) em braile para corrimão</t>
  </si>
  <si>
    <t>30.06.050</t>
  </si>
  <si>
    <t>30.06.061</t>
  </si>
  <si>
    <t>30.06.064</t>
  </si>
  <si>
    <t>30.06.080</t>
  </si>
  <si>
    <t>Placa de identificação em alumínio para WC, com desenho universal de acessibilidade</t>
  </si>
  <si>
    <t>30.06.090</t>
  </si>
  <si>
    <t>30.06.100</t>
  </si>
  <si>
    <t>Sinalização com pictograma para vaga de estacionamento</t>
  </si>
  <si>
    <t>30.06.110</t>
  </si>
  <si>
    <t>Sinalização com pictograma para vaga de estacionamento, com faixas demarcatórias</t>
  </si>
  <si>
    <t>30.06.124</t>
  </si>
  <si>
    <t>30.06.132</t>
  </si>
  <si>
    <t>30.08</t>
  </si>
  <si>
    <t>Aparelhos sanitarios</t>
  </si>
  <si>
    <t>30.08.030</t>
  </si>
  <si>
    <t>Assento articulado para banho, em alumínio com pintura epóxi de 700 x 450 mm</t>
  </si>
  <si>
    <t>30.08.040</t>
  </si>
  <si>
    <t>Lavatório de louça para canto sem coluna para pessoas com mobilidade reduzida</t>
  </si>
  <si>
    <t>30.08.050</t>
  </si>
  <si>
    <t>30.08.060</t>
  </si>
  <si>
    <t>Bacia sifonada de louça para pessoas com mobilidade reduzida - capacidade de 6 litros</t>
  </si>
  <si>
    <t>30.14</t>
  </si>
  <si>
    <t>Elevador e plataforma</t>
  </si>
  <si>
    <t>30.14.010</t>
  </si>
  <si>
    <t>30.14.020</t>
  </si>
  <si>
    <t>30.14.030</t>
  </si>
  <si>
    <t>30.14.040</t>
  </si>
  <si>
    <t>32</t>
  </si>
  <si>
    <t>IMPERMEABILIZACAO, PROTECAO E JUNTA</t>
  </si>
  <si>
    <t>32.06</t>
  </si>
  <si>
    <t>Isolamentos termicos / acusticos</t>
  </si>
  <si>
    <t>32.06.010</t>
  </si>
  <si>
    <t>Lã de vidro e/ou lã de rocha com espessura de 1´</t>
  </si>
  <si>
    <t>32.06.030</t>
  </si>
  <si>
    <t>Lã de vidro e/ou lã de rocha com espessura de 2´</t>
  </si>
  <si>
    <t>32.06.120</t>
  </si>
  <si>
    <t>Argila expandida</t>
  </si>
  <si>
    <t>32.06.130</t>
  </si>
  <si>
    <t>32.06.151</t>
  </si>
  <si>
    <t>32.06.231</t>
  </si>
  <si>
    <t>32.06.380</t>
  </si>
  <si>
    <t>32.06.396</t>
  </si>
  <si>
    <t>Manta termoacústica em fibra cerâmica aluminizada, espessura de 38 mm</t>
  </si>
  <si>
    <t>32.06.400</t>
  </si>
  <si>
    <t>32.07</t>
  </si>
  <si>
    <t>Junta de dilatacao</t>
  </si>
  <si>
    <t>32.07.040</t>
  </si>
  <si>
    <t>Junta plástica de 3/4´ x 1/8´</t>
  </si>
  <si>
    <t>32.07.060</t>
  </si>
  <si>
    <t>Junta de latão bitola de 1/8´</t>
  </si>
  <si>
    <t>32.07.090</t>
  </si>
  <si>
    <t>32.07.110</t>
  </si>
  <si>
    <t>Junta a base de asfalto oxidado a quente</t>
  </si>
  <si>
    <t>CM3</t>
  </si>
  <si>
    <t>32.07.120</t>
  </si>
  <si>
    <t>Mangueira plástica flexível para junta de dilatação</t>
  </si>
  <si>
    <t>32.07.160</t>
  </si>
  <si>
    <t>Junta de dilatação elástica a base de poliuretano</t>
  </si>
  <si>
    <t>32.07.230</t>
  </si>
  <si>
    <t>32.07.240</t>
  </si>
  <si>
    <t>32.07.250</t>
  </si>
  <si>
    <t>32.07.260</t>
  </si>
  <si>
    <t>32.08</t>
  </si>
  <si>
    <t>Junta de dilatacao estrutural</t>
  </si>
  <si>
    <t>32.08.010</t>
  </si>
  <si>
    <t>Junta estrutural com poliestireno expandido de alta densidade P-III, espessura de 10 mm</t>
  </si>
  <si>
    <t>32.08.030</t>
  </si>
  <si>
    <t>Junta estrutural com poliestireno expandido de alta densidade P-III, espessura de 20 mm</t>
  </si>
  <si>
    <t>32.08.050</t>
  </si>
  <si>
    <t>Junta estrutural com perfilado termoplástico em PVC, perfil O-12</t>
  </si>
  <si>
    <t>32.08.060</t>
  </si>
  <si>
    <t>Junta estrutural com perfilado termoplástico em PVC, perfil O-22</t>
  </si>
  <si>
    <t>32.08.070</t>
  </si>
  <si>
    <t>32.08.090</t>
  </si>
  <si>
    <t>32.08.110</t>
  </si>
  <si>
    <t>32.08.130</t>
  </si>
  <si>
    <t>32.08.160</t>
  </si>
  <si>
    <t>Junta elástica estrutural de neoprene</t>
  </si>
  <si>
    <t>32.09</t>
  </si>
  <si>
    <t>Apoios e afins</t>
  </si>
  <si>
    <t>32.09.020</t>
  </si>
  <si>
    <t>Chapa de aço em bitolas medias</t>
  </si>
  <si>
    <t>32.09.040</t>
  </si>
  <si>
    <t>Apoio em placa de neoprene fretado</t>
  </si>
  <si>
    <t>DM3</t>
  </si>
  <si>
    <t>32.10</t>
  </si>
  <si>
    <t>Envelope de concreto e protecao de tubos</t>
  </si>
  <si>
    <t>32.10.050</t>
  </si>
  <si>
    <t>32.10.060</t>
  </si>
  <si>
    <t>32.10.070</t>
  </si>
  <si>
    <t>32.10.080</t>
  </si>
  <si>
    <t>32.10.082</t>
  </si>
  <si>
    <t>32.10.090</t>
  </si>
  <si>
    <t>Proteção anticorrosiva, com fita adesiva, para ramais sob a terra, com DN até 1´</t>
  </si>
  <si>
    <t>32.10.100</t>
  </si>
  <si>
    <t>32.10.110</t>
  </si>
  <si>
    <t>32.11</t>
  </si>
  <si>
    <t>Isolante termico para tubos e dutos</t>
  </si>
  <si>
    <t>32.11.150</t>
  </si>
  <si>
    <t>Proteção para isolamento térmico em alumínio</t>
  </si>
  <si>
    <t>32.11.200</t>
  </si>
  <si>
    <t>32.11.210</t>
  </si>
  <si>
    <t>32.11.220</t>
  </si>
  <si>
    <t>32.11.230</t>
  </si>
  <si>
    <t>32.11.240</t>
  </si>
  <si>
    <t>32.11.250</t>
  </si>
  <si>
    <t>32.11.270</t>
  </si>
  <si>
    <t>32.11.280</t>
  </si>
  <si>
    <t>32.11.290</t>
  </si>
  <si>
    <t>32.11.300</t>
  </si>
  <si>
    <t>32.11.310</t>
  </si>
  <si>
    <t>32.11.320</t>
  </si>
  <si>
    <t>32.11.330</t>
  </si>
  <si>
    <t>32.11.340</t>
  </si>
  <si>
    <t>32.11.350</t>
  </si>
  <si>
    <t>32.11.360</t>
  </si>
  <si>
    <t>32.11.370</t>
  </si>
  <si>
    <t>32.11.380</t>
  </si>
  <si>
    <t>32.11.390</t>
  </si>
  <si>
    <t>32.11.400</t>
  </si>
  <si>
    <t>32.11.410</t>
  </si>
  <si>
    <t>32.11.420</t>
  </si>
  <si>
    <t>32.11.430</t>
  </si>
  <si>
    <t>32.11.440</t>
  </si>
  <si>
    <t>32.15</t>
  </si>
  <si>
    <t>Impermeabilizacao flexivel com manta</t>
  </si>
  <si>
    <t>32.15.030</t>
  </si>
  <si>
    <t>Impermeabilização em manta asfáltica com armadura, tipo III-B, espessura de 3 mm</t>
  </si>
  <si>
    <t>32.15.040</t>
  </si>
  <si>
    <t>Impermeabilização em manta asfáltica com armadura, tipo III-B, espessura de 4 mm</t>
  </si>
  <si>
    <t>32.15.080</t>
  </si>
  <si>
    <t>32.15.100</t>
  </si>
  <si>
    <t>32.15.240</t>
  </si>
  <si>
    <t>Impermeabilização com manta asfáltica tipo III, anti raiz, espessura de 4 mm</t>
  </si>
  <si>
    <t>32.16</t>
  </si>
  <si>
    <t>Impermeabilizacao flexivel com membranas</t>
  </si>
  <si>
    <t>32.16.020</t>
  </si>
  <si>
    <t>Impermeabilização em pintura de asfalto oxidado com solventes orgânicos, sobre metal</t>
  </si>
  <si>
    <t>32.16.030</t>
  </si>
  <si>
    <t>Impermeabilização em membrana de asfalto modificado com elastômeros, na cor preta</t>
  </si>
  <si>
    <t>32.16.040</t>
  </si>
  <si>
    <t>32.16.050</t>
  </si>
  <si>
    <t>Impermeabilização em membrana à base de polímeros acrílicos, na cor branca</t>
  </si>
  <si>
    <t>32.16.060</t>
  </si>
  <si>
    <t>32.16.070</t>
  </si>
  <si>
    <t>32.17</t>
  </si>
  <si>
    <t>Impermeabilizacao rigida</t>
  </si>
  <si>
    <t>32.17.010</t>
  </si>
  <si>
    <t>Impermeabilização em argamassa impermeável com aditivo hidrófugo</t>
  </si>
  <si>
    <t>32.17.012</t>
  </si>
  <si>
    <t>Impermeabilização em argamassa de concreto não estrutural com aditivo hidrófugo</t>
  </si>
  <si>
    <t>32.17.030</t>
  </si>
  <si>
    <t>Impermeabilização em argamassa polimérica para umidade e água de percolação</t>
  </si>
  <si>
    <t>32.17.040</t>
  </si>
  <si>
    <t>32.17.070</t>
  </si>
  <si>
    <t>Impermeabilização anticorrosiva em membrana epoxídica com alcatrão de hulha, sobre massa</t>
  </si>
  <si>
    <t>32.20</t>
  </si>
  <si>
    <t>Reparos, conservacoes e complementos - GRUPO 32</t>
  </si>
  <si>
    <t>32.20.010</t>
  </si>
  <si>
    <t>Recolocação de argila expandida</t>
  </si>
  <si>
    <t>32.20.020</t>
  </si>
  <si>
    <t>Aplicação de papel Kraft</t>
  </si>
  <si>
    <t>32.20.050</t>
  </si>
  <si>
    <t>Tela em polietileno, malha hexagonal de 1/2´, para armadura de argamassa</t>
  </si>
  <si>
    <t>32.20.060</t>
  </si>
  <si>
    <t>Tela galvanizada fio 24 BWG, malha hexagonal de 1/2´, para armadura de argamassa</t>
  </si>
  <si>
    <t>33</t>
  </si>
  <si>
    <t>33.01</t>
  </si>
  <si>
    <t>Preparo de base</t>
  </si>
  <si>
    <t>33.01.040</t>
  </si>
  <si>
    <t>Estucamento e lixamento de concreto deteriorado</t>
  </si>
  <si>
    <t>33.01.050</t>
  </si>
  <si>
    <t>Estucamento e lixamento de concreto</t>
  </si>
  <si>
    <t>33.01.060</t>
  </si>
  <si>
    <t>Imunizante para madeira</t>
  </si>
  <si>
    <t>33.01.280</t>
  </si>
  <si>
    <t>Reparo de trincas rasas até 5 mm de largura, na massa</t>
  </si>
  <si>
    <t>33.01.350</t>
  </si>
  <si>
    <t>Preparo de base para superfície metálica com fundo antioxidante</t>
  </si>
  <si>
    <t>33.02</t>
  </si>
  <si>
    <t>Massa corrida</t>
  </si>
  <si>
    <t>33.02.060</t>
  </si>
  <si>
    <t>Massa corrida a base de PVA</t>
  </si>
  <si>
    <t>33.02.080</t>
  </si>
  <si>
    <t>Massa corrida à base de resina acrílica</t>
  </si>
  <si>
    <t>33.03</t>
  </si>
  <si>
    <t>Pintura em superficies de concreto / massa / gesso / pedras</t>
  </si>
  <si>
    <t>33.03.220</t>
  </si>
  <si>
    <t>Tinta látex em elemento vazado</t>
  </si>
  <si>
    <t>33.03.350</t>
  </si>
  <si>
    <t>Pintura especial em esmalte para lousa cor verde</t>
  </si>
  <si>
    <t>33.03.740</t>
  </si>
  <si>
    <t>Resina acrílica plastificante</t>
  </si>
  <si>
    <t>33.03.750</t>
  </si>
  <si>
    <t>Verniz acrílico</t>
  </si>
  <si>
    <t>33.03.760</t>
  </si>
  <si>
    <t>33.03.770</t>
  </si>
  <si>
    <t>33.03.780</t>
  </si>
  <si>
    <t>Verniz de proteção antipichação</t>
  </si>
  <si>
    <t>33.05</t>
  </si>
  <si>
    <t>Pintura em superficies de madeira</t>
  </si>
  <si>
    <t>33.05.010</t>
  </si>
  <si>
    <t>Verniz fungicida para madeira</t>
  </si>
  <si>
    <t>33.05.120</t>
  </si>
  <si>
    <t>Esmalte em rodapés, baguetes ou molduras de madeira</t>
  </si>
  <si>
    <t>33.05.330</t>
  </si>
  <si>
    <t>Verniz em superfície de madeira</t>
  </si>
  <si>
    <t>33.05.360</t>
  </si>
  <si>
    <t>Verniz em rodapés, baguetes ou molduras de madeira</t>
  </si>
  <si>
    <t>33.06</t>
  </si>
  <si>
    <t>Pintura em pisos</t>
  </si>
  <si>
    <t>33.06.020</t>
  </si>
  <si>
    <t>Acrílico para quadras e pisos cimentados</t>
  </si>
  <si>
    <t>33.07</t>
  </si>
  <si>
    <t>Pintura em estruturas metalicas</t>
  </si>
  <si>
    <t>33.07.130</t>
  </si>
  <si>
    <t>Pintura epóxi bicomponente em estruturas metálicas</t>
  </si>
  <si>
    <t>33.07.140</t>
  </si>
  <si>
    <t>Pintura com esmalte alquídico em estrutura metálica</t>
  </si>
  <si>
    <t>33.07.303</t>
  </si>
  <si>
    <t>33.07.304</t>
  </si>
  <si>
    <t>33.09</t>
  </si>
  <si>
    <t>Pintura de sinalizacao</t>
  </si>
  <si>
    <t>33.09.020</t>
  </si>
  <si>
    <t>Borracha clorada para faixas demarcatórias</t>
  </si>
  <si>
    <t>33.09.021</t>
  </si>
  <si>
    <t>Tinta acrílica para faixas demarcatórias</t>
  </si>
  <si>
    <t>33.10</t>
  </si>
  <si>
    <t>Pintura em superficie de concreto/massa/gesso/pedras, inclusive preparo</t>
  </si>
  <si>
    <t>33.10.010</t>
  </si>
  <si>
    <t>Tinta látex antimofo em massa, inclusive preparo</t>
  </si>
  <si>
    <t>33.10.020</t>
  </si>
  <si>
    <t>Tinta látex em massa, inclusive preparo</t>
  </si>
  <si>
    <t>33.10.030</t>
  </si>
  <si>
    <t>Tinta acrílica antimofo em massa, inclusive preparo</t>
  </si>
  <si>
    <t>33.10.041</t>
  </si>
  <si>
    <t>Esmalte à base de água em massa, inclusive preparo</t>
  </si>
  <si>
    <t>33.10.050</t>
  </si>
  <si>
    <t>Tinta acrílica em massa, inclusive preparo</t>
  </si>
  <si>
    <t>33.10.060</t>
  </si>
  <si>
    <t>Epóxi em massa, inclusive preparo</t>
  </si>
  <si>
    <t>33.10.070</t>
  </si>
  <si>
    <t>Borracha clorada em massa, inclusive preparo</t>
  </si>
  <si>
    <t>33.10.100</t>
  </si>
  <si>
    <t>Textura acrílica para uso interno / externo, inclusive preparo</t>
  </si>
  <si>
    <t>33.10.120</t>
  </si>
  <si>
    <t>33.10.130</t>
  </si>
  <si>
    <t>33.11</t>
  </si>
  <si>
    <t>Pintura em superficie metalica, inclusive preparo</t>
  </si>
  <si>
    <t>33.11.050</t>
  </si>
  <si>
    <t>Esmalte à base água em superfície metálica, inclusive preparo</t>
  </si>
  <si>
    <t>33.12</t>
  </si>
  <si>
    <t>Pintura em superficie de madeira, inclusive preparo</t>
  </si>
  <si>
    <t>33.12.011</t>
  </si>
  <si>
    <t>Esmalte à base de água em madeira, inclusive preparo</t>
  </si>
  <si>
    <t>34</t>
  </si>
  <si>
    <t>PAISAGISMO E FECHAMENTOS</t>
  </si>
  <si>
    <t>34.01</t>
  </si>
  <si>
    <t>Preparacao de solo</t>
  </si>
  <si>
    <t>34.01.010</t>
  </si>
  <si>
    <t>Terra vegetal orgânica comum</t>
  </si>
  <si>
    <t>34.01.020</t>
  </si>
  <si>
    <t>Limpeza e regularização de áreas para ajardinamento (jardins e canteiros)</t>
  </si>
  <si>
    <t>34.02</t>
  </si>
  <si>
    <t>Vegetacao rasteira</t>
  </si>
  <si>
    <t>34.02.020</t>
  </si>
  <si>
    <t>Plantio de grama batatais em placas (praças e áreas abertas)</t>
  </si>
  <si>
    <t>34.02.040</t>
  </si>
  <si>
    <t>Plantio de grama batatais em placas (jardins e canteiros)</t>
  </si>
  <si>
    <t>34.02.070</t>
  </si>
  <si>
    <t>Forração com Lírio Amarelo, mínimo 18 mudas / m² - h= 0,50 m</t>
  </si>
  <si>
    <t>34.02.080</t>
  </si>
  <si>
    <t>Plantio de grama São Carlos em placas (jardins e canteiros)</t>
  </si>
  <si>
    <t>34.02.090</t>
  </si>
  <si>
    <t>Forração com Hera Inglesa, mínimo 18 mudas / m² - h= 0,15 m</t>
  </si>
  <si>
    <t>34.02.100</t>
  </si>
  <si>
    <t>Plantio de grama esmeralda em placas (jardins e canteiros)</t>
  </si>
  <si>
    <t>34.02.110</t>
  </si>
  <si>
    <t>Forração com clorofito, mínimo de 20 mudas / m² - h= 0,15 m</t>
  </si>
  <si>
    <t>34.02.400</t>
  </si>
  <si>
    <t>Plantio de grama pelo processo hidrossemeadura</t>
  </si>
  <si>
    <t>34.03</t>
  </si>
  <si>
    <t>Vegetacao arbustiva</t>
  </si>
  <si>
    <t>34.03.020</t>
  </si>
  <si>
    <t>Arbusto Azaléa - h= 0,60 a 0,80 m</t>
  </si>
  <si>
    <t>34.03.120</t>
  </si>
  <si>
    <t>Arbusto Moréia - h= 0,50 m</t>
  </si>
  <si>
    <t>34.03.130</t>
  </si>
  <si>
    <t>Arbusto Alamanda - h= 0,60 a 0,80 m</t>
  </si>
  <si>
    <t>34.03.150</t>
  </si>
  <si>
    <t>Arbusto Curcúligo - h= 0,60 a 0,80 m</t>
  </si>
  <si>
    <t>34.04</t>
  </si>
  <si>
    <t>arvores</t>
  </si>
  <si>
    <t>34.04.050</t>
  </si>
  <si>
    <t>Árvore ornamental tipo Pata de Vaca - h= 2,00 m</t>
  </si>
  <si>
    <t>34.04.130</t>
  </si>
  <si>
    <t>Árvore ornamental tipo Ipê Amarelo - h= 2,00 m</t>
  </si>
  <si>
    <t>34.04.160</t>
  </si>
  <si>
    <t>Árvore ornamental tipo Areca Bambu - h= 2,00 m</t>
  </si>
  <si>
    <t>34.04.164</t>
  </si>
  <si>
    <t>34.04.166</t>
  </si>
  <si>
    <t>Árvore ornamental tipo Aroeira salsa - h= 2,00 m</t>
  </si>
  <si>
    <t>34.04.280</t>
  </si>
  <si>
    <t>34.04.360</t>
  </si>
  <si>
    <t>Árvore ornamental tipo coqueiro Jerivá - h= 4,00 m</t>
  </si>
  <si>
    <t>34.04.370</t>
  </si>
  <si>
    <t>34.05</t>
  </si>
  <si>
    <t>Cercas e fechamentos</t>
  </si>
  <si>
    <t>34.05.020</t>
  </si>
  <si>
    <t>Cerca em arame farpado com mourões de concreto</t>
  </si>
  <si>
    <t>34.05.030</t>
  </si>
  <si>
    <t>Cerca em arame farpado com mourões de concreto, com ponta inclinada</t>
  </si>
  <si>
    <t>34.05.032</t>
  </si>
  <si>
    <t>Cerca em arame farpado com mourões de concreto, com ponta inclinada - 12 fiadas</t>
  </si>
  <si>
    <t>34.05.050</t>
  </si>
  <si>
    <t>34.05.080</t>
  </si>
  <si>
    <t>34.05.110</t>
  </si>
  <si>
    <t>34.05.120</t>
  </si>
  <si>
    <t>Alambrado em tela de aço galvanizado de 1´, montantes metálicos e arame farpado</t>
  </si>
  <si>
    <t>34.05.170</t>
  </si>
  <si>
    <t>Barreira de proteção perimetral em aço inoxidável AISI 430, dupla</t>
  </si>
  <si>
    <t>34.05.210</t>
  </si>
  <si>
    <t>34.05.260</t>
  </si>
  <si>
    <t>Gradil em aço galvanizado eletrofundido, malha 65 x 132 mm e pintura eletrostática</t>
  </si>
  <si>
    <t>34.05.270</t>
  </si>
  <si>
    <t>Alambrado em tela de aço galvanizado de 2´, montantes metálicos retos</t>
  </si>
  <si>
    <t>34.05.290</t>
  </si>
  <si>
    <t>34.05.300</t>
  </si>
  <si>
    <t>34.05.310</t>
  </si>
  <si>
    <t>Gradil de ferro perfilado, tipo parque</t>
  </si>
  <si>
    <t>34.05.320</t>
  </si>
  <si>
    <t>Portão de ferro perfilado, tipo parque</t>
  </si>
  <si>
    <t>34.05.350</t>
  </si>
  <si>
    <t>Portão de abrir em gradil eletrofundido, malha 5 x 15 cm</t>
  </si>
  <si>
    <t>34.05.360</t>
  </si>
  <si>
    <t>Gradil tela eletrosoldado, malha de 5 x 15cm, galvanizado</t>
  </si>
  <si>
    <t>34.05.370</t>
  </si>
  <si>
    <t>Fechamento de divisa - mourão com placas pré moldadas</t>
  </si>
  <si>
    <t>34.13</t>
  </si>
  <si>
    <t>Corte, recorte e remocao</t>
  </si>
  <si>
    <t>34.13.011</t>
  </si>
  <si>
    <t>Corte, recorte e remoção de árvore  inclusive as raízes - diâmetro (DAP)&gt;5cm&lt;15cm</t>
  </si>
  <si>
    <t>34.13.021</t>
  </si>
  <si>
    <t>Corte, recorte e remoção de árvore inclusive as raízes - diâmetro (DAP)&gt;15cm&lt;30cm</t>
  </si>
  <si>
    <t>34.13.031</t>
  </si>
  <si>
    <t>Corte, recorte e remoção de árvore inclusive as raízes - diâmetro (DAP)&gt;30cm&lt;45cm</t>
  </si>
  <si>
    <t>34.13.041</t>
  </si>
  <si>
    <t>Corte, recorte e remoção de árvore inclusive as raízes - diâmetro (DAP)&gt;45cm&lt;60cm</t>
  </si>
  <si>
    <t>34.13.051</t>
  </si>
  <si>
    <t>Corte, recorte e remoção de árvore inclusive as raízes - diâmetro (DAP)&gt;60cm&lt;100cm</t>
  </si>
  <si>
    <t>34.13.060</t>
  </si>
  <si>
    <t>Corte, recorte e remoção de árvore inclusive as raízes - diâmetro (DAP) acima de 100 cm</t>
  </si>
  <si>
    <t>34.20</t>
  </si>
  <si>
    <t>Reparos, conservacoes e complementos - GRUPO 34</t>
  </si>
  <si>
    <t>34.20.050</t>
  </si>
  <si>
    <t>Tela de arame galvanizado fio nº 22 BWG, malha de 2´, tipo galinheiro</t>
  </si>
  <si>
    <t>34.20.080</t>
  </si>
  <si>
    <t>Tela de aço galvanizado fio nº 10 BWG, malha de 2´, tipo alambrado de segurança</t>
  </si>
  <si>
    <t>34.20.110</t>
  </si>
  <si>
    <t>Recolocação de barreira de proteção perimetral, simples ou dupla</t>
  </si>
  <si>
    <t>34.20.160</t>
  </si>
  <si>
    <t>Recolocação de alambrado, com altura até 4,50 m</t>
  </si>
  <si>
    <t>34.20.170</t>
  </si>
  <si>
    <t>Recolocação de alambrado, com altura acima de 4,50 m</t>
  </si>
  <si>
    <t>34.20.390</t>
  </si>
  <si>
    <t>Grelha arvoreira em ferro fundido</t>
  </si>
  <si>
    <t>35</t>
  </si>
  <si>
    <t>PLAYGROUND E EQUIPAMENTO RECREATIVO</t>
  </si>
  <si>
    <t>35.01</t>
  </si>
  <si>
    <t>Quadra e equipamento de esportes</t>
  </si>
  <si>
    <t>35.01.070</t>
  </si>
  <si>
    <t>Tela de arame galvanizado fio nº 12 BWG, malha de 2´</t>
  </si>
  <si>
    <t>35.01.150</t>
  </si>
  <si>
    <t>Trave oficial completa com rede para futebol de salão</t>
  </si>
  <si>
    <t>35.01.170</t>
  </si>
  <si>
    <t>Poste oficial completo com rede para voleibol</t>
  </si>
  <si>
    <t>35.01.550</t>
  </si>
  <si>
    <t>Piso em fibra de polipropileno corrugado para quadra de esportes, inclusive pintura</t>
  </si>
  <si>
    <t>35.03</t>
  </si>
  <si>
    <t>Abrigo, guarita e quiosque</t>
  </si>
  <si>
    <t>35.03.030</t>
  </si>
  <si>
    <t>Cancela automática metálica com barreira de alumínio de 3,50 até 4,00 m</t>
  </si>
  <si>
    <t>35.04</t>
  </si>
  <si>
    <t>Bancos</t>
  </si>
  <si>
    <t>35.04.020</t>
  </si>
  <si>
    <t>Banco contínuo em concreto vazado</t>
  </si>
  <si>
    <t>35.04.120</t>
  </si>
  <si>
    <t>Banco em concreto pré-moldado, comprimento 150 cm</t>
  </si>
  <si>
    <t>35.04.130</t>
  </si>
  <si>
    <t>Banco de madeira sobre alvenaria</t>
  </si>
  <si>
    <t>35.04.140</t>
  </si>
  <si>
    <t>Banco em concreto pré-moldado com pés vazados, comprimento 200 cm</t>
  </si>
  <si>
    <t>35.04.150</t>
  </si>
  <si>
    <t>Banco em concreto pré-moldado com 3 pés, comprimento 300 cm</t>
  </si>
  <si>
    <t>35.05</t>
  </si>
  <si>
    <t>Equipamento recreativo</t>
  </si>
  <si>
    <t>35.05.200</t>
  </si>
  <si>
    <t>Centro de atividades em madeira rústica</t>
  </si>
  <si>
    <t>35.05.210</t>
  </si>
  <si>
    <t>Balanço duplo em madeira rústica</t>
  </si>
  <si>
    <t>35.05.220</t>
  </si>
  <si>
    <t>Gangorra dupla em madeira rústica</t>
  </si>
  <si>
    <t>35.05.240</t>
  </si>
  <si>
    <t>Gira-gira em ferro com assento de madeira (8 lugares)</t>
  </si>
  <si>
    <t>35.07</t>
  </si>
  <si>
    <t>Mastro para bandeiras</t>
  </si>
  <si>
    <t>35.07.020</t>
  </si>
  <si>
    <t>Plataforma com 3 mastros galvanizados, h= 7,00 m</t>
  </si>
  <si>
    <t>35.07.030</t>
  </si>
  <si>
    <t>Plataforma com 3 mastros galvanizados, h= 9,00 m</t>
  </si>
  <si>
    <t>35.07.060</t>
  </si>
  <si>
    <t>Mastro para bandeira galvanizado, h= 9,00 m</t>
  </si>
  <si>
    <t>35.07.070</t>
  </si>
  <si>
    <t>Mastro para bandeira galvanizado, h= 7,00 m</t>
  </si>
  <si>
    <t>35.20</t>
  </si>
  <si>
    <t>Reparos, conservacoes e complementos - GRUPO 35</t>
  </si>
  <si>
    <t>35.20.010</t>
  </si>
  <si>
    <t>35.20.050</t>
  </si>
  <si>
    <t>Conjunto de 4 lixeiras para coleta seletiva, com tampa basculante, capacidade 50 litros</t>
  </si>
  <si>
    <t>36</t>
  </si>
  <si>
    <t>ENTRADA DE ENERGIA ELETRICA E TELEFONIA</t>
  </si>
  <si>
    <t>36.01</t>
  </si>
  <si>
    <t>Entrada de energia - componentes</t>
  </si>
  <si>
    <t>36.01.242</t>
  </si>
  <si>
    <t>Cubículo de média tensão, para uso ao tempo, classe 24 kV</t>
  </si>
  <si>
    <t>36.01.252</t>
  </si>
  <si>
    <t>Cubículo de média tensão, para uso ao tempo, classe 17,5 kV</t>
  </si>
  <si>
    <t>36.01.260</t>
  </si>
  <si>
    <t>Cubículo de entrada e medição para uso abrigado, classe 15 kV</t>
  </si>
  <si>
    <t>36.03</t>
  </si>
  <si>
    <t>Caixas de entrada / medicao</t>
  </si>
  <si>
    <t>36.03.010</t>
  </si>
  <si>
    <t>Caixa de medição tipo II (300 x 560 x 200) mm, padrão concessionárias</t>
  </si>
  <si>
    <t>36.03.020</t>
  </si>
  <si>
    <t>Caixa de medição polifásica (500 x 600 x 200) mm, padrão concessionárias</t>
  </si>
  <si>
    <t>36.03.030</t>
  </si>
  <si>
    <t>Caixa de medição externa tipo ´L´ (900 x 600 x 270) mm, padrão Concessionárias</t>
  </si>
  <si>
    <t>36.03.050</t>
  </si>
  <si>
    <t>Caixa de medição externa tipo ´N´ (1300 x 1200 x 270) mm, padrão Concessionárias</t>
  </si>
  <si>
    <t>36.03.060</t>
  </si>
  <si>
    <t>Caixa de medição externa tipo ´M´ (900 x 1200 x 270) mm, padrão Concessionárias</t>
  </si>
  <si>
    <t>36.03.080</t>
  </si>
  <si>
    <t>Caixa para seccionadora tipo ´T´ (900 x 600 x 250) mm, padrão Concessionárias</t>
  </si>
  <si>
    <t>36.03.090</t>
  </si>
  <si>
    <t>Caixa de medição interna tipo ´A1´ (1000 x 1000 x 300) mm, padrão Concessionárias</t>
  </si>
  <si>
    <t>36.03.120</t>
  </si>
  <si>
    <t>36.03.130</t>
  </si>
  <si>
    <t>Caixa de proteção dos bornes do medidor, (300 x 250 x 90) mm, padrão Concessionárias</t>
  </si>
  <si>
    <t>36.03.150</t>
  </si>
  <si>
    <t>Caixa de entrada tipo ´E´ (560 x 350 x 210) mm - padrão Concessionárias</t>
  </si>
  <si>
    <t>36.03.160</t>
  </si>
  <si>
    <t>Caixa base lateral tipo ´N´ (1300 x 400 x 250) mm</t>
  </si>
  <si>
    <t>36.04</t>
  </si>
  <si>
    <t>Suporte (Braquet)</t>
  </si>
  <si>
    <t>36.04.010</t>
  </si>
  <si>
    <t>Suporte para 1 isolador de baixa tensão</t>
  </si>
  <si>
    <t>36.04.030</t>
  </si>
  <si>
    <t>Suporte para 2 isoladores de baixa tensão</t>
  </si>
  <si>
    <t>36.04.050</t>
  </si>
  <si>
    <t>Suporte para 3 isoladores de baixa tensão</t>
  </si>
  <si>
    <t>36.04.070</t>
  </si>
  <si>
    <t>Suporte para 4 isoladores de baixa tensão</t>
  </si>
  <si>
    <t>36.05</t>
  </si>
  <si>
    <t>Isoladores</t>
  </si>
  <si>
    <t>36.05.010</t>
  </si>
  <si>
    <t>Isolador tipo roldana para baixa tensão de 76 x 79 mm</t>
  </si>
  <si>
    <t>36.05.040</t>
  </si>
  <si>
    <t>Isolador tipo disco para 15 kV de 6´ - 150 mm</t>
  </si>
  <si>
    <t>36.05.080</t>
  </si>
  <si>
    <t>Isolador tipo pino para 15 kV, inclusive pino (poste)</t>
  </si>
  <si>
    <t>36.05.100</t>
  </si>
  <si>
    <t>Isolador pedestal para 15 kV</t>
  </si>
  <si>
    <t>36.05.110</t>
  </si>
  <si>
    <t>Isolador pedestal para 25 kV</t>
  </si>
  <si>
    <t>36.06</t>
  </si>
  <si>
    <t>Muflas e terminais</t>
  </si>
  <si>
    <t>36.06.060</t>
  </si>
  <si>
    <t>Terminal modular (mufla) unipolar externo para cabo até 70 mm²/15 kV</t>
  </si>
  <si>
    <t>36.06.080</t>
  </si>
  <si>
    <t>Terminal modular (mufla) unipolar interno para cabo até 70 mm²/15 kV</t>
  </si>
  <si>
    <t>36.07</t>
  </si>
  <si>
    <t>Para-raios de media tensao</t>
  </si>
  <si>
    <t>36.07.010</t>
  </si>
  <si>
    <t>Para-raios de distribuição, classe 12 kV/5 kA, completo, encapsulado com polímero</t>
  </si>
  <si>
    <t>36.07.030</t>
  </si>
  <si>
    <t>Para-raios de distribuição, classe 12 kV/10 kA, completo, encapsulado com polímero</t>
  </si>
  <si>
    <t>36.07.050</t>
  </si>
  <si>
    <t>Para-raios de distribuição, classe 15 kV/5 kA, completo, encapsulado com polímero</t>
  </si>
  <si>
    <t>36.07.060</t>
  </si>
  <si>
    <t>Para-raios de distribuição, classe 15 kV/10 kA, completo, encapsulado com polímero</t>
  </si>
  <si>
    <t>36.08</t>
  </si>
  <si>
    <t>Gerador e grupo gerador</t>
  </si>
  <si>
    <t>36.08.030</t>
  </si>
  <si>
    <t>Grupo gerador com potência de 250/228 kVA, variação de + ou - 5% - completo</t>
  </si>
  <si>
    <t>36.08.040</t>
  </si>
  <si>
    <t>Grupo gerador com potência de 350/320 kVA, variação de + ou - 10% - completo</t>
  </si>
  <si>
    <t>36.08.050</t>
  </si>
  <si>
    <t>Grupo gerador com potência de 88/80 kVA, variação de + ou - 10% - completo</t>
  </si>
  <si>
    <t>36.08.060</t>
  </si>
  <si>
    <t>Grupo gerador com potência de 165/150 kVA, variação de + ou - 5% - completo</t>
  </si>
  <si>
    <t>36.08.100</t>
  </si>
  <si>
    <t>Grupo gerador com potência de 55/50 kVA, variação de + ou - 10% - completo</t>
  </si>
  <si>
    <t>36.08.110</t>
  </si>
  <si>
    <t>Grupo gerador com potência de 180/168 kVA, variação de + ou - 5% - completo</t>
  </si>
  <si>
    <t>36.08.290</t>
  </si>
  <si>
    <t>Grupo gerador com potência de 563/513 kVA, variação de + ou - 10% - completo</t>
  </si>
  <si>
    <t>36.08.350</t>
  </si>
  <si>
    <t>Grupo gerador carenado com potência de 150/136 kVA, variação de + ou - 5% - completo</t>
  </si>
  <si>
    <t>36.08.360</t>
  </si>
  <si>
    <t>Grupo gerador carenado com potência de 460/434 kVA, variação de + ou - 10% - completo</t>
  </si>
  <si>
    <t>36.08.540</t>
  </si>
  <si>
    <t>Grupo gerador com potência de 460/434 kVA, variação de + ou - 10% - completo</t>
  </si>
  <si>
    <t>36.09</t>
  </si>
  <si>
    <t>Transformador de entrada</t>
  </si>
  <si>
    <t>36.09.020</t>
  </si>
  <si>
    <t>Transformador de potência trifásico de 225 kVA, classe 15 kV, a óleo</t>
  </si>
  <si>
    <t>36.09.050</t>
  </si>
  <si>
    <t>Transformador de potência trifásico de 150 kVA, classe 15 kV, a óleo</t>
  </si>
  <si>
    <t>36.09.060</t>
  </si>
  <si>
    <t>Transformador de potência trifásico de 500 kVA, classe 15 kV, a seco</t>
  </si>
  <si>
    <t>36.09.070</t>
  </si>
  <si>
    <t>Transformador de potência trifásico de 1000 kVA, classe 15 kV, a seco com cabine</t>
  </si>
  <si>
    <t>36.09.100</t>
  </si>
  <si>
    <t>Transformador de potência trifásico de 5 kVA, classe 0,6 kV, a seco com cabine</t>
  </si>
  <si>
    <t>36.09.110</t>
  </si>
  <si>
    <t>Transformador de potência trifásico de 7,5 kVA, classe 0,6 kV, a seco com cabine</t>
  </si>
  <si>
    <t>36.09.150</t>
  </si>
  <si>
    <t>Transformador de potência trifásico de 75 kVA, classe 15 kV, a óleo</t>
  </si>
  <si>
    <t>36.09.170</t>
  </si>
  <si>
    <t>Transformador de potência trifásico de 300 kVA, classe 15 kV, a óleo</t>
  </si>
  <si>
    <t>36.09.180</t>
  </si>
  <si>
    <t>Transformador de potência trifásico de 112,5 kVA, classe 15 kV, a óleo</t>
  </si>
  <si>
    <t>36.09.220</t>
  </si>
  <si>
    <t>Transformador de potência trifásico de 500 kVA, classe 15 kV, a seco com cabine</t>
  </si>
  <si>
    <t>36.09.230</t>
  </si>
  <si>
    <t>Transformador de potência trifásico de 30 kVA, classe 1,2 KV, a seco com cabine</t>
  </si>
  <si>
    <t>36.09.250</t>
  </si>
  <si>
    <t>Transformador de potência trifásico de 500 kVA, classe 15 kV, a óleo</t>
  </si>
  <si>
    <t>36.09.300</t>
  </si>
  <si>
    <t>Transformador de potência trifásico de 750 kVA, classe 15 kV, a óleo</t>
  </si>
  <si>
    <t>36.09.360</t>
  </si>
  <si>
    <t>Transformador de potência trifásico de 750 kVA, classe 15 kV, a seco</t>
  </si>
  <si>
    <t>36.09.370</t>
  </si>
  <si>
    <t>Transformador de potência trifásico de 300 kVA, classe 15 kV, a seco</t>
  </si>
  <si>
    <t>36.09.410</t>
  </si>
  <si>
    <t>Transformador de potência trifásico de 45 kVA, classe 15 kV, a seco</t>
  </si>
  <si>
    <t>36.09.440</t>
  </si>
  <si>
    <t>Transformador de potência trifásico de 500 kVA, classe 15 kV, a óleo - tipo pedestal</t>
  </si>
  <si>
    <t>36.09.480</t>
  </si>
  <si>
    <t>Transformador trifásico a seco de 112,5 kVA, encapsulado em resina epóxi sob vácuo</t>
  </si>
  <si>
    <t>36.09.490</t>
  </si>
  <si>
    <t>Transformador trifásico a seco de 150 kVA, encapsulado em resina epóxi sob vácuo</t>
  </si>
  <si>
    <t>36.20</t>
  </si>
  <si>
    <t>Reparos, conservacoes e complementos - GRUPO 36</t>
  </si>
  <si>
    <t>36.20.010</t>
  </si>
  <si>
    <t>Vergalhão de cobre eletrolítico, diâmetro de 3/8´</t>
  </si>
  <si>
    <t>36.20.030</t>
  </si>
  <si>
    <t>União angular para vergalhão, diâmetro de 3/8´</t>
  </si>
  <si>
    <t>36.20.050</t>
  </si>
  <si>
    <t>Terminal para vergalhão, diâmetro de 3/8´</t>
  </si>
  <si>
    <t>36.20.060</t>
  </si>
  <si>
    <t>Braçadeira para fixação de eletroduto, até 4´</t>
  </si>
  <si>
    <t>36.20.070</t>
  </si>
  <si>
    <t>Prensa vergalhão ´T´, diâmetro de 3/8´</t>
  </si>
  <si>
    <t>36.20.090</t>
  </si>
  <si>
    <t>Vara para manobra em cabine em fibra de vidro, para tensão até 36 kV</t>
  </si>
  <si>
    <t>36.20.100</t>
  </si>
  <si>
    <t>Bucha para passagem interna/externa com isolação para 15 kV</t>
  </si>
  <si>
    <t>36.20.120</t>
  </si>
  <si>
    <t>Chapa de ferro de 1,50 x 0,50 m para bucha de passagem</t>
  </si>
  <si>
    <t>36.20.140</t>
  </si>
  <si>
    <t>Cruzeta de madeira de 2400 mm</t>
  </si>
  <si>
    <t>36.20.180</t>
  </si>
  <si>
    <t>Luva isolante de borracha, acima de 10 até 20 kV</t>
  </si>
  <si>
    <t>PAR</t>
  </si>
  <si>
    <t>36.20.200</t>
  </si>
  <si>
    <t>Mão francesa de 700 mm</t>
  </si>
  <si>
    <t>36.20.210</t>
  </si>
  <si>
    <t>Luva isolante de borracha, até 10 kV</t>
  </si>
  <si>
    <t>36.20.220</t>
  </si>
  <si>
    <t>Mudança de tap do transformador</t>
  </si>
  <si>
    <t>36.20.240</t>
  </si>
  <si>
    <t>Óleo para disjuntor</t>
  </si>
  <si>
    <t>36.20.260</t>
  </si>
  <si>
    <t>Óleo para transformador</t>
  </si>
  <si>
    <t>36.20.282</t>
  </si>
  <si>
    <t>Placa de advertência em chapa de aço, com pintura refletiva "Perigo Alta Tensão"</t>
  </si>
  <si>
    <t>36.20.284</t>
  </si>
  <si>
    <t>Placa de advertência em chapa de alumínio, com pintura refletiva "Perigo Alta Tensão"</t>
  </si>
  <si>
    <t>36.20.330</t>
  </si>
  <si>
    <t>Luva de couro para proteção de luva isolante</t>
  </si>
  <si>
    <t>36.20.340</t>
  </si>
  <si>
    <t>Sela para cruzeta de madeira</t>
  </si>
  <si>
    <t>36.20.350</t>
  </si>
  <si>
    <t>Caixa porta luvas em madeira, com tampa</t>
  </si>
  <si>
    <t>36.20.360</t>
  </si>
  <si>
    <t>Suporte de transformador em poste ou estaleiro</t>
  </si>
  <si>
    <t>36.20.380</t>
  </si>
  <si>
    <t>Tapete de borracha isolante elétrico de 1000 x 1000 mm</t>
  </si>
  <si>
    <t>36.20.540</t>
  </si>
  <si>
    <t>Cruzeta metálica de 2400 mm, para fixação de mufla ou para-raios</t>
  </si>
  <si>
    <t>36.20.560</t>
  </si>
  <si>
    <t>Dispositivo Soft Starter para motor 15 cv, trifásico 220 V</t>
  </si>
  <si>
    <t>36.20.570</t>
  </si>
  <si>
    <t>Dispositivo Soft Starter para motor 25 cv, trifásico 220 V</t>
  </si>
  <si>
    <t>36.20.580</t>
  </si>
  <si>
    <t>Dispositivo Soft Starter para motor 50 cv, trifásico 220 V</t>
  </si>
  <si>
    <t>37</t>
  </si>
  <si>
    <t>QUADRO E PAINEL PARA ENERGIA ELETRICA E TELEFONIA</t>
  </si>
  <si>
    <t>37.01</t>
  </si>
  <si>
    <t>Quadro para telefonia embutir, protecao IP40 chapa nº 16msg</t>
  </si>
  <si>
    <t>37.01.020</t>
  </si>
  <si>
    <t>Quadro Telebrás de embutir de 200 x 200 x 120 mm</t>
  </si>
  <si>
    <t>37.01.080</t>
  </si>
  <si>
    <t>Quadro Telebrás de embutir de 400 x 400 x 120 mm</t>
  </si>
  <si>
    <t>37.01.120</t>
  </si>
  <si>
    <t>Quadro Telebrás de embutir de 600 x 600 x 120 mm</t>
  </si>
  <si>
    <t>37.01.160</t>
  </si>
  <si>
    <t>Quadro Telebrás de embutir de 800 x 800 x 120 mm</t>
  </si>
  <si>
    <t>37.01.220</t>
  </si>
  <si>
    <t>Quadro Telebrás de embutir de 1200 x 1200 x 120 mm</t>
  </si>
  <si>
    <t>37.02</t>
  </si>
  <si>
    <t>Quadro para telefonia de sobrepor, protecao IP40 chapa nº 16msg</t>
  </si>
  <si>
    <t>37.02.020</t>
  </si>
  <si>
    <t>Quadro Telebrás de sobrepor de 200 x 200 x 120 mm</t>
  </si>
  <si>
    <t>37.02.060</t>
  </si>
  <si>
    <t>Quadro Telebrás de sobrepor de 400 x 400 x 120 mm</t>
  </si>
  <si>
    <t>37.02.100</t>
  </si>
  <si>
    <t>Quadro Telebrás de sobrepor de 600 x 600 x 120 mm</t>
  </si>
  <si>
    <t>37.02.140</t>
  </si>
  <si>
    <t>Quadro Telebrás de sobrepor de 800 x 800 x 120 mm</t>
  </si>
  <si>
    <t>37.03</t>
  </si>
  <si>
    <t>Quadro distribuicao de luz e forca de embutir universal</t>
  </si>
  <si>
    <t>37.03.200</t>
  </si>
  <si>
    <t>37.03.210</t>
  </si>
  <si>
    <t>37.03.220</t>
  </si>
  <si>
    <t>37.03.230</t>
  </si>
  <si>
    <t>37.03.240</t>
  </si>
  <si>
    <t>37.03.250</t>
  </si>
  <si>
    <t>37.04</t>
  </si>
  <si>
    <t>Quadro distribuicao de luz e forca de sobrepor universal</t>
  </si>
  <si>
    <t>37.04.250</t>
  </si>
  <si>
    <t>37.04.260</t>
  </si>
  <si>
    <t>37.04.270</t>
  </si>
  <si>
    <t>37.04.280</t>
  </si>
  <si>
    <t>37.04.290</t>
  </si>
  <si>
    <t>37.04.300</t>
  </si>
  <si>
    <t>37.06</t>
  </si>
  <si>
    <t>Painel autoportante</t>
  </si>
  <si>
    <t>37.06.014</t>
  </si>
  <si>
    <t>Painel autoportante em chapa de aço, com proteção mínima IP 54 - sem componentes</t>
  </si>
  <si>
    <t>37.10</t>
  </si>
  <si>
    <t>Barramentos</t>
  </si>
  <si>
    <t>37.10.010</t>
  </si>
  <si>
    <t>Barramento de cobre nu</t>
  </si>
  <si>
    <t>37.11</t>
  </si>
  <si>
    <t>Bases</t>
  </si>
  <si>
    <t>37.11.020</t>
  </si>
  <si>
    <t>Base de fusível Diazed completa para 25 A</t>
  </si>
  <si>
    <t>37.11.040</t>
  </si>
  <si>
    <t>Base de fusível Diazed completa para 63 A</t>
  </si>
  <si>
    <t>37.11.060</t>
  </si>
  <si>
    <t>Base de fusível NH até 125 A, com fusível</t>
  </si>
  <si>
    <t>37.11.080</t>
  </si>
  <si>
    <t>Base de fusível NH até 250 A, com fusível</t>
  </si>
  <si>
    <t>37.11.100</t>
  </si>
  <si>
    <t>Base de fusível NH até 400 A, com fusível</t>
  </si>
  <si>
    <t>37.11.120</t>
  </si>
  <si>
    <t>Base de fusível tripolar de 15 kV</t>
  </si>
  <si>
    <t>37.11.140</t>
  </si>
  <si>
    <t>Base de fusível unipolar de 15 kV</t>
  </si>
  <si>
    <t>37.12</t>
  </si>
  <si>
    <t>Fusiveis</t>
  </si>
  <si>
    <t>37.12.020</t>
  </si>
  <si>
    <t>Fusível tipo NH 00 de 6 A até 160 A</t>
  </si>
  <si>
    <t>37.12.040</t>
  </si>
  <si>
    <t>Fusível tipo NH 1 de 36 A até 250 A</t>
  </si>
  <si>
    <t>37.12.060</t>
  </si>
  <si>
    <t>Fusível tipo NH 2 de 224 A até 400 A</t>
  </si>
  <si>
    <t>37.12.080</t>
  </si>
  <si>
    <t>Fusível tipo NH 3 de 400 A até 630 A</t>
  </si>
  <si>
    <t>37.12.120</t>
  </si>
  <si>
    <t>Fusível tipo HH para 15 kV de 2,5 A até 50 A</t>
  </si>
  <si>
    <t>37.12.140</t>
  </si>
  <si>
    <t>Fusível tipo HH para 15 kV de 60 A até 100 A</t>
  </si>
  <si>
    <t>37.12.200</t>
  </si>
  <si>
    <t>Fusível Diazed retardado de 2 A até 25 A</t>
  </si>
  <si>
    <t>37.12.220</t>
  </si>
  <si>
    <t>Fusível Diazed retardado de 35 A até 63 A</t>
  </si>
  <si>
    <t>37.12.300</t>
  </si>
  <si>
    <t>Fusível em vidro para ´TP´ de 0,5 A</t>
  </si>
  <si>
    <t>37.13</t>
  </si>
  <si>
    <t>Disjuntores</t>
  </si>
  <si>
    <t>37.13.510</t>
  </si>
  <si>
    <t>Disjuntor fixo PVO trifásico, 17,5 kV, 630 A x 350 MVA, 50/60 Hz, com acessórios</t>
  </si>
  <si>
    <t>37.13.520</t>
  </si>
  <si>
    <t>37.13.530</t>
  </si>
  <si>
    <t>37.13.550</t>
  </si>
  <si>
    <t>Disjuntor em caixa aberta tripolar extraível, 500V de 3200A, com acessórios</t>
  </si>
  <si>
    <t>37.13.570</t>
  </si>
  <si>
    <t>Disjuntor em caixa aberta tripolar extraível, 500V de 4000A, com acessórios</t>
  </si>
  <si>
    <t>37.13.600</t>
  </si>
  <si>
    <t>Disjuntor termomagnético, unipolar 127/220 V, corrente de 10 A até 30 A</t>
  </si>
  <si>
    <t>37.13.610</t>
  </si>
  <si>
    <t>Disjuntor termomagnético, unipolar 127/220 V, corrente de 35 A até 50 A</t>
  </si>
  <si>
    <t>37.13.630</t>
  </si>
  <si>
    <t>Disjuntor termomagnético, bipolar 220/380 V, corrente de 10 A até 50 A</t>
  </si>
  <si>
    <t>37.13.640</t>
  </si>
  <si>
    <t>Disjuntor termomagnético, bipolar 220/380 V, corrente de 60 A até 100 A</t>
  </si>
  <si>
    <t>37.13.650</t>
  </si>
  <si>
    <t>Disjuntor termomagnético, tripolar 220/380 V, corrente de 10 A até 50 A</t>
  </si>
  <si>
    <t>37.13.660</t>
  </si>
  <si>
    <t>Disjuntor termomagnético, tripolar 220/380 V, corrente de 60 A até 100 A</t>
  </si>
  <si>
    <t>37.13.690</t>
  </si>
  <si>
    <t>37.13.700</t>
  </si>
  <si>
    <t>37.13.720</t>
  </si>
  <si>
    <t>37.13.730</t>
  </si>
  <si>
    <t>37.13.740</t>
  </si>
  <si>
    <t>37.13.760</t>
  </si>
  <si>
    <t>37.13.770</t>
  </si>
  <si>
    <t>37.13.780</t>
  </si>
  <si>
    <t>37.13.800</t>
  </si>
  <si>
    <t>Mini-disjuntor termomagnético, unipolar 127/220 V, corrente de 10 A até 32 A</t>
  </si>
  <si>
    <t>37.13.810</t>
  </si>
  <si>
    <t>Mini-disjuntor termomagnético, unipolar 127/220 V, corrente de 40 A até 50 A</t>
  </si>
  <si>
    <t>37.13.840</t>
  </si>
  <si>
    <t>Mini-disjuntor termomagnético, bipolar 220/380 V, corrente de 10 A até 32 A</t>
  </si>
  <si>
    <t>37.13.850</t>
  </si>
  <si>
    <t>Mini-disjuntor termomagnético, bipolar 220/380 V, corrente de 40 A até 50 A</t>
  </si>
  <si>
    <t>37.13.860</t>
  </si>
  <si>
    <t>Mini-disjuntor termomagnético, bipolar 220/380 V, corrente de 63 A</t>
  </si>
  <si>
    <t>37.13.870</t>
  </si>
  <si>
    <t>Mini-disjuntor termomagnético, bipolar 400 V, corrente de 80 A até 100 A</t>
  </si>
  <si>
    <t>37.13.880</t>
  </si>
  <si>
    <t>Mini-disjuntor termomagnético, tripolar 220/380 V, corrente de 10 A até 32 A</t>
  </si>
  <si>
    <t>37.13.890</t>
  </si>
  <si>
    <t>Mini-disjuntor termomagnético, tripolar 220/380 V, corrente de 40 A até 50 A</t>
  </si>
  <si>
    <t>37.13.900</t>
  </si>
  <si>
    <t>Mini-disjuntor termomagnético, tripolar 220/380 V, corrente de 63 A</t>
  </si>
  <si>
    <t>37.13.910</t>
  </si>
  <si>
    <t>37.13.920</t>
  </si>
  <si>
    <t>37.13.930</t>
  </si>
  <si>
    <t>37.13.940</t>
  </si>
  <si>
    <t>Disjuntor em caixa aberta tripolar extraível, 500 V de 6300 A, com acessórios</t>
  </si>
  <si>
    <t>37.14</t>
  </si>
  <si>
    <t>Chave de baixa tensao</t>
  </si>
  <si>
    <t>37.14.050</t>
  </si>
  <si>
    <t>Chave comutadora, reversão sob carga, tetrapolar, sem porta fusível, para 100 A</t>
  </si>
  <si>
    <t>37.14.300</t>
  </si>
  <si>
    <t>37.14.310</t>
  </si>
  <si>
    <t>37.14.320</t>
  </si>
  <si>
    <t>37.14.330</t>
  </si>
  <si>
    <t>37.14.340</t>
  </si>
  <si>
    <t>37.14.350</t>
  </si>
  <si>
    <t>37.14.410</t>
  </si>
  <si>
    <t>37.14.420</t>
  </si>
  <si>
    <t>37.14.430</t>
  </si>
  <si>
    <t>37.14.440</t>
  </si>
  <si>
    <t>37.14.450</t>
  </si>
  <si>
    <t>37.14.500</t>
  </si>
  <si>
    <t>37.14.510</t>
  </si>
  <si>
    <t>37.14.520</t>
  </si>
  <si>
    <t>37.14.530</t>
  </si>
  <si>
    <t>37.14.600</t>
  </si>
  <si>
    <t>Chave comutadora, reversão sob carga, tripolar, sem porta fusível, para 400 A</t>
  </si>
  <si>
    <t>37.14.610</t>
  </si>
  <si>
    <t>Chave comutadora, reversão sob carga, tripolar, sem porta fusível, para 600/630 A</t>
  </si>
  <si>
    <t>37.14.620</t>
  </si>
  <si>
    <t>Chave comutadora, reversão sob carga, tripolar, sem porta fusível, para 1000 A</t>
  </si>
  <si>
    <t>37.14.640</t>
  </si>
  <si>
    <t>Chave comutadora, reversão sob carga, tetrapolar, sem porta fusível, para 630 A / 690 V</t>
  </si>
  <si>
    <t>37.14.830</t>
  </si>
  <si>
    <t>Barra de contato para chave seccionadora tipo NH3-630 A</t>
  </si>
  <si>
    <t>37.14.912</t>
  </si>
  <si>
    <t>Chave seccionadora tripolar, abertura sob carga seca até 160 A / 690 V</t>
  </si>
  <si>
    <t>37.15</t>
  </si>
  <si>
    <t>Chave de media tensao</t>
  </si>
  <si>
    <t>37.15.110</t>
  </si>
  <si>
    <t>Chave seccionadora tripolar sob carga para 400 A - 25 kV - com prolongador</t>
  </si>
  <si>
    <t>37.15.120</t>
  </si>
  <si>
    <t>Chave seccionadora tripolar sob carga para 400 A - 15 kV - com prolongador</t>
  </si>
  <si>
    <t>37.15.150</t>
  </si>
  <si>
    <t>Chave fusível base ´C´ para 15 kV/100 A, com capacidade de ruptura até 10 kA - com fusível</t>
  </si>
  <si>
    <t>37.15.160</t>
  </si>
  <si>
    <t>37.15.170</t>
  </si>
  <si>
    <t>37.15.200</t>
  </si>
  <si>
    <t>Chave seccionadora tripolar seca para 400 A - 15 kV - com prolongador</t>
  </si>
  <si>
    <t>37.15.210</t>
  </si>
  <si>
    <t>Chave seccionadora tripolar seca para 600 / 630 A - 15 kV - com prolongador</t>
  </si>
  <si>
    <t>37.16</t>
  </si>
  <si>
    <t>Bus-way</t>
  </si>
  <si>
    <t>37.16.071</t>
  </si>
  <si>
    <t>Axm</t>
  </si>
  <si>
    <t>37.17</t>
  </si>
  <si>
    <t>Dispositivo DR ou interruptor de corrente de fuga</t>
  </si>
  <si>
    <t>37.17.060</t>
  </si>
  <si>
    <t>Dispositivo diferencial residual de 25 A x 30 mA - 2 polos</t>
  </si>
  <si>
    <t>37.17.070</t>
  </si>
  <si>
    <t>Dispositivo diferencial residual de 40 A x 30 mA - 2 polos</t>
  </si>
  <si>
    <t>37.17.074</t>
  </si>
  <si>
    <t>Dispositivo diferencial residual de 25 A x 30 mA - 4 polos</t>
  </si>
  <si>
    <t>37.17.080</t>
  </si>
  <si>
    <t>Dispositivo diferencial residual de 40 A x 30 mA - 4 polos</t>
  </si>
  <si>
    <t>37.17.090</t>
  </si>
  <si>
    <t>Dispositivo diferencial residual de 63 A x 30 mA - 4 polos</t>
  </si>
  <si>
    <t>37.17.100</t>
  </si>
  <si>
    <t>Dispositivo diferencial residual de 80 A x 30 mA - 4 polos</t>
  </si>
  <si>
    <t>37.17.110</t>
  </si>
  <si>
    <t>Dispositivo diferencial residual de 100 A x 30 mA - 4 polos</t>
  </si>
  <si>
    <t>37.17.114</t>
  </si>
  <si>
    <t>Dispositivo diferencial residual de 125 A x 30 mA - 4 polos</t>
  </si>
  <si>
    <t>37.17.130</t>
  </si>
  <si>
    <t>Dispositivo diferencial residual de 25 A x 300 mA - 4 polos</t>
  </si>
  <si>
    <t>37.18</t>
  </si>
  <si>
    <t>Transformador de Potencial</t>
  </si>
  <si>
    <t>37.18.010</t>
  </si>
  <si>
    <t>Transformador de potencial monofásico até 1000 VA classe 15 kV, a seco, com fusíveis</t>
  </si>
  <si>
    <t>37.18.020</t>
  </si>
  <si>
    <t>Transformador de potencial monofásico até 2000 VA classe 15 kV, a seco, com fusíveis</t>
  </si>
  <si>
    <t>37.18.030</t>
  </si>
  <si>
    <t>Transformador de potencial monofásico até 500 VA classe 15 kV, a seco, sem fusíveis</t>
  </si>
  <si>
    <t>37.19</t>
  </si>
  <si>
    <t>Transformador de corrente</t>
  </si>
  <si>
    <t>37.19.010</t>
  </si>
  <si>
    <t>Transformador de corrente 800-5 A, janela</t>
  </si>
  <si>
    <t>37.19.020</t>
  </si>
  <si>
    <t>Transformador de corrente 200-5 A até 600-5 A, janela</t>
  </si>
  <si>
    <t>37.19.030</t>
  </si>
  <si>
    <t>Transformador de corrente 1000-5 A até 1500-5 A, janela</t>
  </si>
  <si>
    <t>37.19.060</t>
  </si>
  <si>
    <t>Transformador de corrente 50-5 A até 150-5 A, janela</t>
  </si>
  <si>
    <t>37.20</t>
  </si>
  <si>
    <t>Reparos, conservacoes e complementos - GRUPO 37</t>
  </si>
  <si>
    <t>37.20.010</t>
  </si>
  <si>
    <t>Isolador em epóxi de 1 kV para barramento</t>
  </si>
  <si>
    <t>37.20.030</t>
  </si>
  <si>
    <t>37.20.080</t>
  </si>
  <si>
    <t>Barra de neutro e/ou terra</t>
  </si>
  <si>
    <t>37.20.090</t>
  </si>
  <si>
    <t>Recolocação de chave seccionadora tripolar de 125 A até 650 A, sem base fusível</t>
  </si>
  <si>
    <t>37.20.100</t>
  </si>
  <si>
    <t>Recolocação de fundo de quadro de distribuição, sem componentes</t>
  </si>
  <si>
    <t>37.20.110</t>
  </si>
  <si>
    <t>Recolocação de quadro de distribuição de sobrepor, sem componentes</t>
  </si>
  <si>
    <t>37.20.130</t>
  </si>
  <si>
    <t>Banco de medição para transformadores TC/TP, padrão Eletropaulo e/ou Cesp</t>
  </si>
  <si>
    <t>37.20.140</t>
  </si>
  <si>
    <t>Suporte fixo para transformadores de potencial</t>
  </si>
  <si>
    <t>37.20.156</t>
  </si>
  <si>
    <t>Placa de montagem para quadros em geral, em chapa de aço</t>
  </si>
  <si>
    <t>37.20.190</t>
  </si>
  <si>
    <t>37.20.193</t>
  </si>
  <si>
    <t>37.20.210</t>
  </si>
  <si>
    <t>Punho de manobra com articulador de acionamento</t>
  </si>
  <si>
    <t>37.21</t>
  </si>
  <si>
    <t>Capacitor de potencia</t>
  </si>
  <si>
    <t>37.21.010</t>
  </si>
  <si>
    <t>37.22</t>
  </si>
  <si>
    <t>Transformador de comando</t>
  </si>
  <si>
    <t>37.22.010</t>
  </si>
  <si>
    <t>37.24</t>
  </si>
  <si>
    <t>Supressor de surto</t>
  </si>
  <si>
    <t>37.24.031</t>
  </si>
  <si>
    <t>37.24.032</t>
  </si>
  <si>
    <t>37.24.042</t>
  </si>
  <si>
    <t>37.24.043</t>
  </si>
  <si>
    <t>37.24.044</t>
  </si>
  <si>
    <t>37.24.045</t>
  </si>
  <si>
    <t>37.25</t>
  </si>
  <si>
    <t>Disjuntores.</t>
  </si>
  <si>
    <t>37.25.090</t>
  </si>
  <si>
    <t>37.25.100</t>
  </si>
  <si>
    <t>37.25.110</t>
  </si>
  <si>
    <t>37.25.200</t>
  </si>
  <si>
    <t>37.25.210</t>
  </si>
  <si>
    <t>37.25.215</t>
  </si>
  <si>
    <t>38</t>
  </si>
  <si>
    <t>TUBULACAO E CONDUTOR PARA ENERGIA ELETRICA E TELEFONIA BASICA</t>
  </si>
  <si>
    <t>38.01</t>
  </si>
  <si>
    <t>Eletroduto em PVC rigido roscavel</t>
  </si>
  <si>
    <t>38.01.040</t>
  </si>
  <si>
    <t>Eletroduto de PVC rígido roscável de 3/4´ - com acessórios</t>
  </si>
  <si>
    <t>38.01.060</t>
  </si>
  <si>
    <t>Eletroduto de PVC rígido roscável de 1´ - com acessórios</t>
  </si>
  <si>
    <t>38.01.080</t>
  </si>
  <si>
    <t>Eletroduto de PVC rígido roscável de 1 1/4´ - com acessórios</t>
  </si>
  <si>
    <t>38.01.100</t>
  </si>
  <si>
    <t>Eletroduto de PVC rígido roscável de 1 1/2´ - com acessórios</t>
  </si>
  <si>
    <t>38.01.120</t>
  </si>
  <si>
    <t>Eletroduto de PVC rígido roscável de 2´ - com acessórios</t>
  </si>
  <si>
    <t>38.01.140</t>
  </si>
  <si>
    <t>Eletroduto de PVC rígido roscável de 2 1/2´ - com acessórios</t>
  </si>
  <si>
    <t>38.01.160</t>
  </si>
  <si>
    <t>Eletroduto de PVC rígido roscável de 3´ - com acessórios</t>
  </si>
  <si>
    <t>38.01.180</t>
  </si>
  <si>
    <t>Eletroduto de PVC rígido roscável de 4´ - com acessórios</t>
  </si>
  <si>
    <t>38.04</t>
  </si>
  <si>
    <t>Eletroduto rígido em aço carbono galvanizado com acessórios - NBR 13057</t>
  </si>
  <si>
    <t>38.04.040</t>
  </si>
  <si>
    <t>38.04.060</t>
  </si>
  <si>
    <t>38.04.080</t>
  </si>
  <si>
    <t>Eletroduto galvanizado conforme NBR13057 -  1 1/4´ com acessórios</t>
  </si>
  <si>
    <t>38.04.100</t>
  </si>
  <si>
    <t>Eletroduto galvanizado conforme NBR13057 -  1 1/2´ com acessórios</t>
  </si>
  <si>
    <t>38.04.120</t>
  </si>
  <si>
    <t>Eletroduto galvanizado conforme NBR13057 -  2´ com acessórios</t>
  </si>
  <si>
    <t>38.04.140</t>
  </si>
  <si>
    <t>Eletroduto galvanizado conforme NBR13057 -  2 1/2´ com acessórios</t>
  </si>
  <si>
    <t>38.04.160</t>
  </si>
  <si>
    <t>Eletroduto galvanizado conforme NBR13057 -  3´ com acessórios</t>
  </si>
  <si>
    <t>38.04.180</t>
  </si>
  <si>
    <t>Eletroduto galvanizado conforme NBR13057 -  4´ com acessórios</t>
  </si>
  <si>
    <t>38.05</t>
  </si>
  <si>
    <t>Eletroduto rígido em aço carbono galvanizado com acessórios - NBR 6323</t>
  </si>
  <si>
    <t>38.05.040</t>
  </si>
  <si>
    <t>38.05.060</t>
  </si>
  <si>
    <t>38.05.090</t>
  </si>
  <si>
    <t>Eletroduto galvanizado a quente conforme NBR6323 - 1 1/4´ com acessórios</t>
  </si>
  <si>
    <t>38.05.100</t>
  </si>
  <si>
    <t>Eletroduto galvanizado a quente conforme NBR6323 - 1 1/2´ com acessórios</t>
  </si>
  <si>
    <t>38.05.120</t>
  </si>
  <si>
    <t>Eletroduto galvanizado a quente conforme NBR6323 - 2´ com acessórios</t>
  </si>
  <si>
    <t>38.05.140</t>
  </si>
  <si>
    <t>Eletroduto galvanizado a quente conforme NBR6323 - 2 1/2´ com acessórios</t>
  </si>
  <si>
    <t>38.05.160</t>
  </si>
  <si>
    <t>Eletroduto galvanizado a quente conforme NBR6323 - 3´ com acessórios</t>
  </si>
  <si>
    <t>38.05.180</t>
  </si>
  <si>
    <t>Eletroduto galvanizado a quente conforme NBR6323 - 4´ com acessórios</t>
  </si>
  <si>
    <t>38.06</t>
  </si>
  <si>
    <t>38.06.020</t>
  </si>
  <si>
    <t>Eletroduto galvanizado a quente conforme NBR5598 - 1/2´ com acessórios</t>
  </si>
  <si>
    <t>38.06.040</t>
  </si>
  <si>
    <t>Eletroduto galvanizado a quente conforme NBR5598 - 3/4´ com acessórios</t>
  </si>
  <si>
    <t>38.06.060</t>
  </si>
  <si>
    <t>Eletroduto galvanizado a quente conforme NBR5598 - 1´ com acessórios</t>
  </si>
  <si>
    <t>38.06.080</t>
  </si>
  <si>
    <t>Eletroduto galvanizado a quente conforme NBR5598 - 1 1/4´ com acessórios</t>
  </si>
  <si>
    <t>38.06.100</t>
  </si>
  <si>
    <t>Eletroduto galvanizado a quente conforme NBR5598 - 1 1/2´ com acessórios</t>
  </si>
  <si>
    <t>38.06.120</t>
  </si>
  <si>
    <t>Eletroduto galvanizado a quente conforme NBR5598 - 2´ com acessórios</t>
  </si>
  <si>
    <t>38.06.140</t>
  </si>
  <si>
    <t>38.06.160</t>
  </si>
  <si>
    <t>Eletroduto galvanizado a quente conforme NBR5598 - 3´ com acessórios</t>
  </si>
  <si>
    <t>38.06.180</t>
  </si>
  <si>
    <t>Eletroduto galvanizado a quente conforme NBR5598 - 4´ com acessórios</t>
  </si>
  <si>
    <t>38.07</t>
  </si>
  <si>
    <t>Canaleta, perfilado e acessorios</t>
  </si>
  <si>
    <t>38.07.030</t>
  </si>
  <si>
    <t>Grampo tipo ´C´ diâmetro 3/8`, com balancim tamanho grande</t>
  </si>
  <si>
    <t>38.07.050</t>
  </si>
  <si>
    <t>Tampa de pressão para perfilado de 38 x 38 mm</t>
  </si>
  <si>
    <t>38.07.120</t>
  </si>
  <si>
    <t>Saída final, diâmetro de 3/4´</t>
  </si>
  <si>
    <t>38.07.130</t>
  </si>
  <si>
    <t>Saída lateral simples, diâmetro de 3/4´</t>
  </si>
  <si>
    <t>38.07.134</t>
  </si>
  <si>
    <t>Saída lateral simples, diâmetro de 1´</t>
  </si>
  <si>
    <t>38.07.140</t>
  </si>
  <si>
    <t>Saída superior, diâmetro de 3/4´</t>
  </si>
  <si>
    <t>38.07.172</t>
  </si>
  <si>
    <t>Canaleta em PVC de 20 x 12 mm, inclusive acessórios</t>
  </si>
  <si>
    <t>38.07.200</t>
  </si>
  <si>
    <t>Vergalhão com rosca, porca e arruela de diâmetro 3/8´ (tirante)</t>
  </si>
  <si>
    <t>38.07.210</t>
  </si>
  <si>
    <t>Vergalhão com rosca, porca e arruela de diâmetro 1/4´ (tirante)</t>
  </si>
  <si>
    <t>38.07.216</t>
  </si>
  <si>
    <t>Vergalhão com rosca, porca e arruela de diâmetro 5/16´ (tirante)</t>
  </si>
  <si>
    <t>38.07.300</t>
  </si>
  <si>
    <t>Perfilado perfurado 38 x 38 mm em chapa 14 pré-zincada, com acessórios</t>
  </si>
  <si>
    <t>38.07.310</t>
  </si>
  <si>
    <t>Perfilado perfurado 38 x 76 mm em chapa 14 pré-zincada, com acessórios</t>
  </si>
  <si>
    <t>38.07.340</t>
  </si>
  <si>
    <t>Perfilado liso 38 x 38 mm - com acessórios</t>
  </si>
  <si>
    <t>38.07.700</t>
  </si>
  <si>
    <t>Canaleta aparente com tampa em PVC, autoextinguível, de 85 x 35 mm, com acessórios</t>
  </si>
  <si>
    <t>38.07.710</t>
  </si>
  <si>
    <t>Canaleta aparente com duas tampas em PVC, autoextinguível, de 120 x 35 mm, com acessórios</t>
  </si>
  <si>
    <t>38.07.720</t>
  </si>
  <si>
    <t>Canaleta aparente com duas tampas em PVC, autoextinguível, de 120 x 60 mm, com acessórios</t>
  </si>
  <si>
    <t>38.07.730</t>
  </si>
  <si>
    <t>Suporte com furos de tomada em PVC de 60 x 35 x 150 mm, para canaleta aparente</t>
  </si>
  <si>
    <t>38.07.740</t>
  </si>
  <si>
    <t>Suporte com furos de tomada em PVC de 85 x 35 x 150 mm, para canaleta aparente</t>
  </si>
  <si>
    <t>38.07.750</t>
  </si>
  <si>
    <t>Suporte com furos de tomada em PVC de 60 x 60 x 150 mm, para canaleta aparente</t>
  </si>
  <si>
    <t>38.10</t>
  </si>
  <si>
    <t>Duto fechado de piso e acessorios</t>
  </si>
  <si>
    <t>38.10.010</t>
  </si>
  <si>
    <t>Duto de piso liso em aço, medindo 2 x 25 x 70 mm, com acessórios</t>
  </si>
  <si>
    <t>38.10.020</t>
  </si>
  <si>
    <t>Duto de piso liso em aço, medindo 3 x 25 x 70 mm, com acessórios</t>
  </si>
  <si>
    <t>38.10.024</t>
  </si>
  <si>
    <t>38.10.026</t>
  </si>
  <si>
    <t>38.10.030</t>
  </si>
  <si>
    <t>38.10.060</t>
  </si>
  <si>
    <t>Caixa de tomada e tampa basculante com rebaixo de 2 x (25 x 70 mm)</t>
  </si>
  <si>
    <t>38.10.070</t>
  </si>
  <si>
    <t>Caixa de tomada e tampa basculante com rebaixo de 3 x (25 x 70 mm)</t>
  </si>
  <si>
    <t>38.10.080</t>
  </si>
  <si>
    <t>Caixa de tomada e tampa basculante com rebaixo de 4 x (25 x 70 mm)</t>
  </si>
  <si>
    <t>38.10.090</t>
  </si>
  <si>
    <t>Suporte de tomada para caixas com 2, 3 ou 4 vias</t>
  </si>
  <si>
    <t>38.12</t>
  </si>
  <si>
    <t>Leitos e acessorios</t>
  </si>
  <si>
    <t>38.12.086</t>
  </si>
  <si>
    <t>Leito para cabos, tipo pesado, em aço galvanizado de 300 x 100 mm - com acessórios</t>
  </si>
  <si>
    <t>38.12.090</t>
  </si>
  <si>
    <t>Leito para cabos, tipo pesado, em aço galvanizado de 400 x 100 mm - com acessórios</t>
  </si>
  <si>
    <t>38.12.100</t>
  </si>
  <si>
    <t>Leito para cabos, tipo pesado, em aço galvanizado de 600 x 100 mm - com acessórios</t>
  </si>
  <si>
    <t>38.12.120</t>
  </si>
  <si>
    <t>Leito para cabos, tipo pesado, em aço galvanizado de 500 x 100 mm - com acessórios</t>
  </si>
  <si>
    <t>38.12.130</t>
  </si>
  <si>
    <t>Leito para cabos, tipo pesado, em aço galvanizado de 800 x 100 mm - com acessórios</t>
  </si>
  <si>
    <t>38.13</t>
  </si>
  <si>
    <t>Eletroduto em polietileno de alta densidade</t>
  </si>
  <si>
    <t>38.13.010</t>
  </si>
  <si>
    <t>Eletroduto corrugado em polietileno de alta densidade, DN= 30 mm, com acessórios</t>
  </si>
  <si>
    <t>38.13.016</t>
  </si>
  <si>
    <t>Eletroduto corrugado em polietileno de alta densidade, DN= 40 mm, com acessórios</t>
  </si>
  <si>
    <t>38.13.020</t>
  </si>
  <si>
    <t>Eletroduto corrugado em polietileno de alta densidade, DN= 50 mm, com acessórios</t>
  </si>
  <si>
    <t>38.13.030</t>
  </si>
  <si>
    <t>Eletroduto corrugado em polietileno de alta densidade, DN= 75 mm, com acessórios</t>
  </si>
  <si>
    <t>38.13.040</t>
  </si>
  <si>
    <t>Eletroduto corrugado em polietileno de alta densidade, DN= 100 mm, com acessórios</t>
  </si>
  <si>
    <t>38.13.050</t>
  </si>
  <si>
    <t>Eletroduto corrugado em polietileno de alta densidade, DN= 125 mm, com acessórios</t>
  </si>
  <si>
    <t>38.13.060</t>
  </si>
  <si>
    <t>Eletroduto corrugado em polietileno de alta densidade, DN= 150 mm, com acessórios</t>
  </si>
  <si>
    <t>38.15</t>
  </si>
  <si>
    <t>Eletroduto metalico flexivel</t>
  </si>
  <si>
    <t>38.15.010</t>
  </si>
  <si>
    <t>Eletroduto metálico flexível com capa em PVC de 3/4´</t>
  </si>
  <si>
    <t>38.15.020</t>
  </si>
  <si>
    <t>Eletroduto metálico flexível com capa em PVC de 1´</t>
  </si>
  <si>
    <t>38.15.040</t>
  </si>
  <si>
    <t>Eletroduto metálico flexível com capa em PVC de 2´</t>
  </si>
  <si>
    <t>38.15.110</t>
  </si>
  <si>
    <t>Terminal macho fixo em latão zincado de 3/4´</t>
  </si>
  <si>
    <t>38.15.120</t>
  </si>
  <si>
    <t>Terminal macho fixo em latão zincado de 1´</t>
  </si>
  <si>
    <t>38.15.140</t>
  </si>
  <si>
    <t>Terminal macho fixo em latão zincado de 2´</t>
  </si>
  <si>
    <t>38.15.310</t>
  </si>
  <si>
    <t>Terminal macho giratório em latão zincado de 3/4´</t>
  </si>
  <si>
    <t>38.15.320</t>
  </si>
  <si>
    <t>Terminal macho giratório em latão zincado de 1´</t>
  </si>
  <si>
    <t>38.15.340</t>
  </si>
  <si>
    <t>Terminal macho giratório em latão zincado de 2´</t>
  </si>
  <si>
    <t>38.16</t>
  </si>
  <si>
    <t>Rodape tecnico e acessorios</t>
  </si>
  <si>
    <t>38.16.030</t>
  </si>
  <si>
    <t>Rodapé técnico triplo e tampa com pintura eletrostática</t>
  </si>
  <si>
    <t>38.16.060</t>
  </si>
  <si>
    <t>Curva horizontal tripla de 90°, interna ou externa e tampa com pintura eletrostática</t>
  </si>
  <si>
    <t>38.16.080</t>
  </si>
  <si>
    <t>Tê triplo de 90°, horizontal ou vertical e tampa com pintura eletrostática</t>
  </si>
  <si>
    <t>38.16.090</t>
  </si>
  <si>
    <t>38.16.130</t>
  </si>
  <si>
    <t>38.16.140</t>
  </si>
  <si>
    <t>Terminal de fechamento ou mata junta com pintura eletrostática, para rodapé técnico triplo</t>
  </si>
  <si>
    <t>38.16.150</t>
  </si>
  <si>
    <t>Rodapé técnico duplo e tampa com pintura eletrostática</t>
  </si>
  <si>
    <t>38.16.160</t>
  </si>
  <si>
    <t>Curva vertical dupla de 90°, interna ou externa e tampa com pintura eletrostática</t>
  </si>
  <si>
    <t>38.16.190</t>
  </si>
  <si>
    <t>Terminal de fechamento ou mata junta com pintura eletrostática, para rodapé técnico duplo</t>
  </si>
  <si>
    <t>38.16.200</t>
  </si>
  <si>
    <t>Curva horizontal dupla de 90°, interna ou externa e tampa com pintura eletrostática</t>
  </si>
  <si>
    <t>38.16.230</t>
  </si>
  <si>
    <t>Curva vertical tripla de 90°, interna ou externa e tampa com pintura eletrostática</t>
  </si>
  <si>
    <t>38.16.250</t>
  </si>
  <si>
    <t>38.16.270</t>
  </si>
  <si>
    <t>Caixa de derivação embutida ou externa para rodapé técnico duplo</t>
  </si>
  <si>
    <t>38.19</t>
  </si>
  <si>
    <t>Eletroduto em PVC corrugado flexivel</t>
  </si>
  <si>
    <t>38.19.020</t>
  </si>
  <si>
    <t>Eletroduto de PVC corrugado flexível leve, diâmetro externo de 20 mm</t>
  </si>
  <si>
    <t>38.19.030</t>
  </si>
  <si>
    <t>Eletroduto de PVC corrugado flexível leve, diâmetro externo de 25 mm</t>
  </si>
  <si>
    <t>38.19.040</t>
  </si>
  <si>
    <t>Eletroduto de PVC corrugado flexível leve, diâmetro externo de 32 mm</t>
  </si>
  <si>
    <t>38.19.210</t>
  </si>
  <si>
    <t>Eletroduto de PVC corrugado flexível reforçado, diâmetro externo de 25 mm</t>
  </si>
  <si>
    <t>38.19.220</t>
  </si>
  <si>
    <t>Eletroduto de PVC corrugado flexível reforçado, diâmetro externo de 32 mm</t>
  </si>
  <si>
    <t>38.20</t>
  </si>
  <si>
    <t>Reparos, conservacoes e complementos - GRUPO 38</t>
  </si>
  <si>
    <t>38.20.010</t>
  </si>
  <si>
    <t>Recolocação de perfilado 38x38 mm</t>
  </si>
  <si>
    <t>38.20.020</t>
  </si>
  <si>
    <t>Recolocação de vergalhão</t>
  </si>
  <si>
    <t>38.20.030</t>
  </si>
  <si>
    <t>Recolocação de caixa de tomada para perfilado</t>
  </si>
  <si>
    <t>38.20.040</t>
  </si>
  <si>
    <t>Recolocação de eletrodutos</t>
  </si>
  <si>
    <t>38.21</t>
  </si>
  <si>
    <t>Eletrocalha e acessorios</t>
  </si>
  <si>
    <t>38.21.110</t>
  </si>
  <si>
    <t>Eletrocalha lisa galvanizada a fogo, 50 x 50 mm, com acessórios</t>
  </si>
  <si>
    <t>38.21.120</t>
  </si>
  <si>
    <t>Eletrocalha lisa galvanizada a fogo, 100 x 50 mm, com acessórios</t>
  </si>
  <si>
    <t>38.21.130</t>
  </si>
  <si>
    <t>Eletrocalha lisa galvanizada a fogo, 150 x 50 mm, com acessórios</t>
  </si>
  <si>
    <t>38.21.140</t>
  </si>
  <si>
    <t>Eletrocalha lisa galvanizada a fogo, 200 x 50 mm, com acessórios</t>
  </si>
  <si>
    <t>38.21.150</t>
  </si>
  <si>
    <t>Eletrocalha lisa galvanizada a fogo, 250 x 50 mm, com acessórios</t>
  </si>
  <si>
    <t>38.21.310</t>
  </si>
  <si>
    <t>Eletrocalha lisa galvanizada a fogo, 100 x 100 mm, com acessórios</t>
  </si>
  <si>
    <t>38.21.320</t>
  </si>
  <si>
    <t>Eletrocalha lisa galvanizada a fogo, 150 x 100 mm, com acessórios</t>
  </si>
  <si>
    <t>38.21.330</t>
  </si>
  <si>
    <t>Eletrocalha lisa galvanizada a fogo, 200 x 100 mm, com acessórios</t>
  </si>
  <si>
    <t>38.21.340</t>
  </si>
  <si>
    <t>Eletrocalha lisa galvanizada a fogo, 250 x 100 mm, com acessórios</t>
  </si>
  <si>
    <t>38.21.350</t>
  </si>
  <si>
    <t>Eletrocalha lisa galvanizada a fogo, 300 x 100 mm, com acessórios</t>
  </si>
  <si>
    <t>38.21.360</t>
  </si>
  <si>
    <t>Eletrocalha lisa galvanizada a fogo, 400 x 100 mm, com acessórios</t>
  </si>
  <si>
    <t>38.21.920</t>
  </si>
  <si>
    <t>Eletrocalha perfurada galvanizada a fogo, 100 x 50 mm, com acessórios</t>
  </si>
  <si>
    <t>38.21.930</t>
  </si>
  <si>
    <t>Eletrocalha perfurada galvanizada a fogo, 150 x 50 mm, com acessórios</t>
  </si>
  <si>
    <t>38.21.940</t>
  </si>
  <si>
    <t>Eletrocalha perfurada galvanizada a fogo, 200 x 50 mm, com acessórios</t>
  </si>
  <si>
    <t>38.21.950</t>
  </si>
  <si>
    <t>Eletrocalha perfurada galvanizada a fogo, 250 x 50 mm, com acessórios</t>
  </si>
  <si>
    <t>38.22</t>
  </si>
  <si>
    <t>Eletrocalha e acessorios.</t>
  </si>
  <si>
    <t>38.22.120</t>
  </si>
  <si>
    <t>38.22.130</t>
  </si>
  <si>
    <t>38.22.140</t>
  </si>
  <si>
    <t>38.22.150</t>
  </si>
  <si>
    <t>38.22.160</t>
  </si>
  <si>
    <t>38.22.610</t>
  </si>
  <si>
    <t>38.22.620</t>
  </si>
  <si>
    <t>38.22.630</t>
  </si>
  <si>
    <t>38.22.640</t>
  </si>
  <si>
    <t>38.22.650</t>
  </si>
  <si>
    <t>38.22.660</t>
  </si>
  <si>
    <t>38.22.670</t>
  </si>
  <si>
    <t>38.23</t>
  </si>
  <si>
    <t>Eletrocalha e acessorios..</t>
  </si>
  <si>
    <t>38.23.010</t>
  </si>
  <si>
    <t>38.23.020</t>
  </si>
  <si>
    <t>38.23.030</t>
  </si>
  <si>
    <t>38.23.040</t>
  </si>
  <si>
    <t>38.23.050</t>
  </si>
  <si>
    <t>38.23.060</t>
  </si>
  <si>
    <t>38.23.110</t>
  </si>
  <si>
    <t>38.23.120</t>
  </si>
  <si>
    <t>38.23.130</t>
  </si>
  <si>
    <t>38.23.140</t>
  </si>
  <si>
    <t>38.23.150</t>
  </si>
  <si>
    <t>38.23.160</t>
  </si>
  <si>
    <t>38.23.210</t>
  </si>
  <si>
    <t>38.23.220</t>
  </si>
  <si>
    <t>38.23.230</t>
  </si>
  <si>
    <t>38.23.240</t>
  </si>
  <si>
    <t>38.23.310</t>
  </si>
  <si>
    <t>38.23.320</t>
  </si>
  <si>
    <t>38.23.330</t>
  </si>
  <si>
    <t>39</t>
  </si>
  <si>
    <t>CONDUTOR E ENFIACAO DE ENERGIA ELETRICA E TELEFONIA</t>
  </si>
  <si>
    <t>39.02</t>
  </si>
  <si>
    <t>Cabo de cobre, isolamento 450V / 750 V, isolacao em PVC 70°C</t>
  </si>
  <si>
    <t>39.02.010</t>
  </si>
  <si>
    <t>Cabo de cobre de 1,5 mm², isolamento 750 V - isolação em PVC 70°C</t>
  </si>
  <si>
    <t>39.02.016</t>
  </si>
  <si>
    <t>Cabo de cobre de 2,5 mm², isolamento 750 V - isolação em PVC 70°C</t>
  </si>
  <si>
    <t>39.02.020</t>
  </si>
  <si>
    <t>Cabo de cobre de 4 mm², isolamento 750 V - isolação em PVC 70°C</t>
  </si>
  <si>
    <t>39.02.030</t>
  </si>
  <si>
    <t>Cabo de cobre de 6 mm², isolamento 750 V - isolação em PVC 70°C</t>
  </si>
  <si>
    <t>39.02.040</t>
  </si>
  <si>
    <t>Cabo de cobre de 10 mm², isolamento 750 V - isolação em PVC 70°C</t>
  </si>
  <si>
    <t>39.03</t>
  </si>
  <si>
    <t>Cabo de cobre, isolamento 0,6/1kV, isolacao em PVC 70°C</t>
  </si>
  <si>
    <t>39.03.160</t>
  </si>
  <si>
    <t>Cabo de cobre de 1,5 mm², isolamento 0,6/1 kV - isolação em PVC 70°C</t>
  </si>
  <si>
    <t>39.03.170</t>
  </si>
  <si>
    <t>Cabo de cobre de 2,5 mm², isolamento 0,6/1 kV - isolação em PVC 70°C</t>
  </si>
  <si>
    <t>39.03.174</t>
  </si>
  <si>
    <t>39.03.178</t>
  </si>
  <si>
    <t>Cabo de cobre de 6 mm², isolamento 0,6/1 kV - isolação em PVC 70°C</t>
  </si>
  <si>
    <t>39.03.182</t>
  </si>
  <si>
    <t>Cabo de cobre de 10 mm², isolamento 0,6/1 kV - isolação em PVC 70°C</t>
  </si>
  <si>
    <t>39.04</t>
  </si>
  <si>
    <t>Cabo de cobre nu, tempera mole, classe 2</t>
  </si>
  <si>
    <t>39.04.040</t>
  </si>
  <si>
    <t>Cabo de cobre nu, têmpera mole, classe 2, de 10 mm²</t>
  </si>
  <si>
    <t>39.04.050</t>
  </si>
  <si>
    <t>Cabo de cobre nu, têmpera mole, classe 2, de 16 mm²</t>
  </si>
  <si>
    <t>39.04.060</t>
  </si>
  <si>
    <t>Cabo de cobre nu, têmpera mole, classe 2, de 25 mm²</t>
  </si>
  <si>
    <t>39.04.070</t>
  </si>
  <si>
    <t>Cabo de cobre nu, têmpera mole, classe 2, de 35 mm²</t>
  </si>
  <si>
    <t>39.04.080</t>
  </si>
  <si>
    <t>Cabo de cobre nu, têmpera mole, classe 2, de 50 mm²</t>
  </si>
  <si>
    <t>39.04.100</t>
  </si>
  <si>
    <t>Cabo de cobre nu, têmpera mole, classe 2, de 70 mm²</t>
  </si>
  <si>
    <t>39.04.120</t>
  </si>
  <si>
    <t>Cabo de cobre nu, têmpera mole, classe 2, de 95 mm²</t>
  </si>
  <si>
    <t>39.04.180</t>
  </si>
  <si>
    <t>Cabo de cobre nu, têmpera mole, classe 2, de 185 mm²</t>
  </si>
  <si>
    <t>39.05</t>
  </si>
  <si>
    <t>Cabo de cobre tripolar, isolamento 8,7/15 kV, isolacao EPR 90°C</t>
  </si>
  <si>
    <t>39.05.070</t>
  </si>
  <si>
    <t>Cabo de cobre de 3x35 mm², isolamento 8,7/15 kV - isolação EPR 90°C</t>
  </si>
  <si>
    <t>39.06</t>
  </si>
  <si>
    <t>Cabo de cobre unipolar, isolamento 8,7/15 kV, isolacao EPR 90°C</t>
  </si>
  <si>
    <t>39.06.060</t>
  </si>
  <si>
    <t>Cabo de cobre de 25 mm², isolamento 8,7/15 kV - isolação EPR 90°C</t>
  </si>
  <si>
    <t>39.06.070</t>
  </si>
  <si>
    <t>Cabo de cobre de 35 mm², isolamento 8,7/15 kV - isolação EPR 90°C</t>
  </si>
  <si>
    <t>39.06.074</t>
  </si>
  <si>
    <t>Cabo de cobre de 50 mm², isolamento 8,7/15 kV - isolação EPR 90°C</t>
  </si>
  <si>
    <t>39.06.084</t>
  </si>
  <si>
    <t>Cabo de cobre de 120 mm², isolamento 8,7/15 kV - isolação EPR 90°C</t>
  </si>
  <si>
    <t>39.09</t>
  </si>
  <si>
    <t>Conectores</t>
  </si>
  <si>
    <t>39.09.010</t>
  </si>
  <si>
    <t>Conector terminal tipo BNC para cabo coaxial RG 59</t>
  </si>
  <si>
    <t>39.09.015</t>
  </si>
  <si>
    <t>Conector de emenda tipo BNC para cabo coaxial RG 59</t>
  </si>
  <si>
    <t>39.09.020</t>
  </si>
  <si>
    <t>Conector split-bolt para cabo de 25 mm², latão, simples</t>
  </si>
  <si>
    <t>39.09.040</t>
  </si>
  <si>
    <t>Conector split-bolt para cabo de 35 mm², latão, simples</t>
  </si>
  <si>
    <t>39.09.060</t>
  </si>
  <si>
    <t>Conector split-bolt para cabo de 50 mm², latão, simples</t>
  </si>
  <si>
    <t>39.09.100</t>
  </si>
  <si>
    <t>Conector split-bolt para cabo de 25 mm², latão, com rabicho</t>
  </si>
  <si>
    <t>39.09.120</t>
  </si>
  <si>
    <t>Conector split-bolt para cabo de 35 mm², latão, com rabicho</t>
  </si>
  <si>
    <t>39.09.140</t>
  </si>
  <si>
    <t>Conector split-bolt para cabo de 50 mm², latão, com rabicho</t>
  </si>
  <si>
    <t>39.10</t>
  </si>
  <si>
    <t>Terminais de pressao e compressao</t>
  </si>
  <si>
    <t>39.10.050</t>
  </si>
  <si>
    <t>Terminal de compressão para cabo de 2,5 mm²</t>
  </si>
  <si>
    <t>39.10.060</t>
  </si>
  <si>
    <t>Terminal de pressão/compressão para cabo de 6 até 10 mm²</t>
  </si>
  <si>
    <t>39.10.080</t>
  </si>
  <si>
    <t>Terminal de pressão/compressão para cabo de 16 mm²</t>
  </si>
  <si>
    <t>39.10.120</t>
  </si>
  <si>
    <t>Terminal de pressão/compressão para cabo de 25 mm²</t>
  </si>
  <si>
    <t>39.10.130</t>
  </si>
  <si>
    <t>Terminal de pressão/compressão para cabo de 35 mm²</t>
  </si>
  <si>
    <t>39.10.160</t>
  </si>
  <si>
    <t>Terminal de pressão/compressão para cabo de 50 mm²</t>
  </si>
  <si>
    <t>39.10.200</t>
  </si>
  <si>
    <t>Terminal de pressão/compressão para cabo de 70 mm²</t>
  </si>
  <si>
    <t>39.10.240</t>
  </si>
  <si>
    <t>Terminal de pressão/compressão para cabo de 95 mm²</t>
  </si>
  <si>
    <t>39.10.246</t>
  </si>
  <si>
    <t>Terminal de pressão/compressão para cabo de 120 mm²</t>
  </si>
  <si>
    <t>39.10.250</t>
  </si>
  <si>
    <t>Terminal de pressão/compressão para cabo de 150 mm²</t>
  </si>
  <si>
    <t>39.10.280</t>
  </si>
  <si>
    <t>Terminal de pressão/compressão para cabo de 185 mm²</t>
  </si>
  <si>
    <t>39.10.300</t>
  </si>
  <si>
    <t>Terminal de pressão/compressão para cabo de 240 mm²</t>
  </si>
  <si>
    <t>39.11</t>
  </si>
  <si>
    <t>Fios e cabos telefônicos</t>
  </si>
  <si>
    <t>39.11.020</t>
  </si>
  <si>
    <t>39.11.040</t>
  </si>
  <si>
    <t>39.11.080</t>
  </si>
  <si>
    <t>39.11.110</t>
  </si>
  <si>
    <t>Fio telefônico externo tipo FE-160</t>
  </si>
  <si>
    <t>39.11.120</t>
  </si>
  <si>
    <t>39.11.190</t>
  </si>
  <si>
    <t>Cabo telefônico CCE-APL, com 4 pares de 0,50 mm, para conexões em rede externa</t>
  </si>
  <si>
    <t>39.11.210</t>
  </si>
  <si>
    <t>39.11.230</t>
  </si>
  <si>
    <t>39.11.240</t>
  </si>
  <si>
    <t>39.11.270</t>
  </si>
  <si>
    <t>39.11.280</t>
  </si>
  <si>
    <t>39.11.300</t>
  </si>
  <si>
    <t>39.11.400</t>
  </si>
  <si>
    <t>39.11.410</t>
  </si>
  <si>
    <t>39.11.430</t>
  </si>
  <si>
    <t>39.12</t>
  </si>
  <si>
    <t>Cabo de cobre flexivel, isolamento 600 V, isolacao em VC/E 105°C</t>
  </si>
  <si>
    <t>39.12.510</t>
  </si>
  <si>
    <t>39.12.520</t>
  </si>
  <si>
    <t>39.12.530</t>
  </si>
  <si>
    <t>39.14</t>
  </si>
  <si>
    <t>Cabo de aluminio nu com alma de aco</t>
  </si>
  <si>
    <t>39.14.010</t>
  </si>
  <si>
    <t>Cabo de alumínio nu com alma de aço CAA, 1/0 AWG - Raven</t>
  </si>
  <si>
    <t>39.14.050</t>
  </si>
  <si>
    <t>Cabo de alumínio nu com alma de aço CAA, 4 AWG - Swan</t>
  </si>
  <si>
    <t>39.15</t>
  </si>
  <si>
    <t>Cabo de aluminio nu sem alma de aco</t>
  </si>
  <si>
    <t>39.15.040</t>
  </si>
  <si>
    <t>Cabo de alumínio nu sem alma de aço CA, 2 AWG - Iris</t>
  </si>
  <si>
    <t>39.15.070</t>
  </si>
  <si>
    <t>Cabo de alumínio nu sem alma de aço CA, 2/0 AWG - Aster</t>
  </si>
  <si>
    <t>39.18</t>
  </si>
  <si>
    <t>Cabo para transmissao de dados</t>
  </si>
  <si>
    <t>39.18.100</t>
  </si>
  <si>
    <t>Cabo coaxial tipo RG 6</t>
  </si>
  <si>
    <t>39.18.104</t>
  </si>
  <si>
    <t>Cabo coaxial tipo RG 11</t>
  </si>
  <si>
    <t>39.18.106</t>
  </si>
  <si>
    <t>Cabo coaxial tipo RG 59</t>
  </si>
  <si>
    <t>39.18.110</t>
  </si>
  <si>
    <t>39.18.114</t>
  </si>
  <si>
    <t>Cabo coaxial tipo RGC 59</t>
  </si>
  <si>
    <t>39.18.120</t>
  </si>
  <si>
    <t>Cabo para rede U/UTP 23 AWG com 4 pares - categoria 6A</t>
  </si>
  <si>
    <t>39.18.126</t>
  </si>
  <si>
    <t>Cabo para rede 24 AWG com 4 pares, categoria 6</t>
  </si>
  <si>
    <t>39.20</t>
  </si>
  <si>
    <t>Reparos, conservacoes e complementos - GRUPO 39</t>
  </si>
  <si>
    <t>39.20.005</t>
  </si>
  <si>
    <t>Conector prensa-cabo de 3/4´</t>
  </si>
  <si>
    <t>39.20.010</t>
  </si>
  <si>
    <t>Recolocação de condutor aparente com diâmetro externo até 6,5 mm</t>
  </si>
  <si>
    <t>39.20.030</t>
  </si>
  <si>
    <t>Recolocação de condutor aparente com diâmetro externo acima de 6,5 mm</t>
  </si>
  <si>
    <t>39.21</t>
  </si>
  <si>
    <t>Cabo de cobre flexivel, isolamento 0,6/1 kV, isolacao em HEPR 90°C</t>
  </si>
  <si>
    <t>39.21.010</t>
  </si>
  <si>
    <t>Cabo de cobre flexível de 1,5 mm², isolamento 0,6/1kV - isolação HEPR 90°C</t>
  </si>
  <si>
    <t>39.21.020</t>
  </si>
  <si>
    <t>Cabo de cobre flexível de 2,5 mm², isolamento 0,6/1kV - isolação HEPR 90°C</t>
  </si>
  <si>
    <t>39.21.030</t>
  </si>
  <si>
    <t>Cabo de cobre flexível de 4 mm², isolamento 0,6/1kV - isolação HEPR 90°C</t>
  </si>
  <si>
    <t>39.21.040</t>
  </si>
  <si>
    <t>Cabo de cobre flexível de 6 mm², isolamento 0,6/1kV - isolação HEPR 90°C</t>
  </si>
  <si>
    <t>39.21.050</t>
  </si>
  <si>
    <t>Cabo de cobre flexível de 10 mm², isolamento 0,6/1kV - isolação HEPR 90°C</t>
  </si>
  <si>
    <t>39.21.060</t>
  </si>
  <si>
    <t>Cabo de cobre flexível de 16 mm², isolamento 0,6/1kV - isolação HEPR 90°C</t>
  </si>
  <si>
    <t>39.21.070</t>
  </si>
  <si>
    <t>Cabo de cobre flexível de 25 mm², isolamento 0,6/1kV - isolação HEPR 90°C</t>
  </si>
  <si>
    <t>39.21.080</t>
  </si>
  <si>
    <t>Cabo de cobre flexível de 35 mm², isolamento 0,6/1kV - isolação HEPR 90°C</t>
  </si>
  <si>
    <t>39.21.090</t>
  </si>
  <si>
    <t>Cabo de cobre flexível de 50 mm², isolamento 0,6/1kV - isolação HEPR 90°C</t>
  </si>
  <si>
    <t>39.21.100</t>
  </si>
  <si>
    <t>Cabo de cobre flexível de 70 mm², isolamento 0,6/1kV - isolação HEPR 90°C</t>
  </si>
  <si>
    <t>39.21.110</t>
  </si>
  <si>
    <t>Cabo de cobre flexível de 95 mm², isolamento 0,6/1kV - isolação HEPR 90°C</t>
  </si>
  <si>
    <t>39.21.120</t>
  </si>
  <si>
    <t>Cabo de cobre flexível de 120 mm², isolamento 0,6/1kV - isolação HEPR 90°C</t>
  </si>
  <si>
    <t>39.21.125</t>
  </si>
  <si>
    <t>Cabo de cobre flexível de 150 mm², isolamento 0,6/1 kV - isolação HEPR 90°C</t>
  </si>
  <si>
    <t>39.21.130</t>
  </si>
  <si>
    <t>Cabo de cobre flexível de 185 mm², isolamento 0,6/1kV - isolação HEPR 90°C</t>
  </si>
  <si>
    <t>39.21.140</t>
  </si>
  <si>
    <t>Cabo de cobre flexível de 240 mm², isolamento 0,6/1kV - isolação HEPR 90°C</t>
  </si>
  <si>
    <t>39.21.201</t>
  </si>
  <si>
    <t>Cabo de cobre flexível de 2 x 2,5 mm², isolamento 0,6/1 kV - isolação HEPR 90°C</t>
  </si>
  <si>
    <t>39.21.230</t>
  </si>
  <si>
    <t>Cabo de cobre flexível de 3 x 1,5 mm², isolamento 0,6/1 kV - isolação HEPR 90°C</t>
  </si>
  <si>
    <t>39.21.231</t>
  </si>
  <si>
    <t>Cabo de cobre flexível de 3 x 2,5 mm², isolamento 0,6/1 kV - isolação HEPR 90°C</t>
  </si>
  <si>
    <t>39.21.234</t>
  </si>
  <si>
    <t>Cabo de cobre flexível de 3 x 10 mm², isolamento 0,6/1 kV - isolação HEPR 90°C</t>
  </si>
  <si>
    <t>39.21.236</t>
  </si>
  <si>
    <t>Cabo de cobre flexível de 3 x 25 mm², isolamento 0,6/1 kV - isolação HEPR 90°C</t>
  </si>
  <si>
    <t>39.21.237</t>
  </si>
  <si>
    <t>Cabo de cobre flexível de 3 x 35 mm², isolamento 0,6/1 kV - isolação HEPR 90°C</t>
  </si>
  <si>
    <t>39.21.254</t>
  </si>
  <si>
    <t>Cabo de cobre flexível de 4 x 10 mm², isolamento 0,6/1 kV - isolação HEPR 90°C</t>
  </si>
  <si>
    <t>39.24</t>
  </si>
  <si>
    <t>Cabo de cobre flexivel, isolamento 500 V, isolacao PP 70°C</t>
  </si>
  <si>
    <t>39.24.151</t>
  </si>
  <si>
    <t>Cabo de cobre flexível de 3 x 1,5 mm², isolamento 500 V - isolação PP 70°C</t>
  </si>
  <si>
    <t>39.24.152</t>
  </si>
  <si>
    <t>Cabo de cobre flexível de 3 x 2,5 mm², isolamento 500 V - isolação PP 70°C</t>
  </si>
  <si>
    <t>39.24.153</t>
  </si>
  <si>
    <t>Cabo de cobre flexível de 3 x 4 mm², isolamento 500 V - isolação PP 70°C</t>
  </si>
  <si>
    <t>39.24.154</t>
  </si>
  <si>
    <t>Cabo de cobre flexível de 3 x 6 mm², isolamento 500 V - isolação PP 70°C</t>
  </si>
  <si>
    <t>39.24.173</t>
  </si>
  <si>
    <t>Cabo de cobre flexível de 4 x 4 mm², isolamento 500 V - isolação PP 70°C</t>
  </si>
  <si>
    <t>39.24.174</t>
  </si>
  <si>
    <t>Cabo de cobre flexível de 4 x 6 mm², isolamento 500 V - isolação PP 70°C</t>
  </si>
  <si>
    <t>39.25</t>
  </si>
  <si>
    <t>Cabo de cobre unipolar, isolamento 15/25 kV, isolacao EPR 90 °C / 105 °C</t>
  </si>
  <si>
    <t>39.25.020</t>
  </si>
  <si>
    <t>Cabo de cobre de 35 mm², isolamento 15/25 kV - isolação EPR 105°C</t>
  </si>
  <si>
    <t>39.25.030</t>
  </si>
  <si>
    <t>Cabo de cobre de 50 mm², isolamento 15/25 kV - isolação EPR 105°C</t>
  </si>
  <si>
    <t>39.26</t>
  </si>
  <si>
    <t>Cabo de cobre flexivel, isolamento 0,6/1kV - isolacao HEPR 90° C - baixa emissao fumaca e gases</t>
  </si>
  <si>
    <t>39.26.010</t>
  </si>
  <si>
    <t>39.26.020</t>
  </si>
  <si>
    <t>39.26.030</t>
  </si>
  <si>
    <t>39.26.040</t>
  </si>
  <si>
    <t>39.26.050</t>
  </si>
  <si>
    <t>39.26.060</t>
  </si>
  <si>
    <t>39.26.070</t>
  </si>
  <si>
    <t>39.26.080</t>
  </si>
  <si>
    <t>39.26.090</t>
  </si>
  <si>
    <t>39.26.100</t>
  </si>
  <si>
    <t>39.26.110</t>
  </si>
  <si>
    <t>39.26.120</t>
  </si>
  <si>
    <t>39.26.130</t>
  </si>
  <si>
    <t>39.26.140</t>
  </si>
  <si>
    <t>39.26.150</t>
  </si>
  <si>
    <t>39.27</t>
  </si>
  <si>
    <t>Cabo optico</t>
  </si>
  <si>
    <t>39.27.010</t>
  </si>
  <si>
    <t>Cabo óptico de terminação, 2 fibras, 50/125 µm - uso interno/externo</t>
  </si>
  <si>
    <t>39.27.020</t>
  </si>
  <si>
    <t>Cabo óptico multimodo, 4 fibras, 50/125 µm - uso interno/externo</t>
  </si>
  <si>
    <t>39.27.030</t>
  </si>
  <si>
    <t>Cabo óptico multimodo, 6 fibras, 50/125 µm - uso interno/externo</t>
  </si>
  <si>
    <t>39.30</t>
  </si>
  <si>
    <t>Fios e cabos - audio e video</t>
  </si>
  <si>
    <t>39.30.010</t>
  </si>
  <si>
    <t>Cabo torcido flexível de 2 x 2,5 mm², isolação em PVC antichama</t>
  </si>
  <si>
    <t>40</t>
  </si>
  <si>
    <t>DISTRIBUICAO DE FORCA E COMANDO DE ENERGIA ELETRICA E TELEFONIA</t>
  </si>
  <si>
    <t>40.01</t>
  </si>
  <si>
    <t>Caixa de passagem estampada</t>
  </si>
  <si>
    <t>40.01.020</t>
  </si>
  <si>
    <t>Caixa de ferro estampada 4´ x 2´</t>
  </si>
  <si>
    <t>40.01.040</t>
  </si>
  <si>
    <t>Caixa de ferro estampada 4´ x 4´</t>
  </si>
  <si>
    <t>40.01.080</t>
  </si>
  <si>
    <t>40.01.090</t>
  </si>
  <si>
    <t>Caixa de ferro estampada octogonal de 3´ x 3´</t>
  </si>
  <si>
    <t>40.02</t>
  </si>
  <si>
    <t>Caixa de passagem com tampa</t>
  </si>
  <si>
    <t>40.02.010</t>
  </si>
  <si>
    <t>Caixa de tomada em alumínio para piso 4´ x 4´</t>
  </si>
  <si>
    <t>40.02.020</t>
  </si>
  <si>
    <t>Caixa de passagem em chapa, com tampa parafusada, 100 x 100 x 80 mm</t>
  </si>
  <si>
    <t>40.02.040</t>
  </si>
  <si>
    <t>Caixa de passagem em chapa, com tampa parafusada, 150 x 150 x 80 mm</t>
  </si>
  <si>
    <t>40.02.060</t>
  </si>
  <si>
    <t>Caixa de passagem em chapa, com tampa parafusada, 200 x 200 x 100 mm</t>
  </si>
  <si>
    <t>40.02.080</t>
  </si>
  <si>
    <t>Caixa de passagem em chapa, com tampa parafusada, 300 x 300 x 120 mm</t>
  </si>
  <si>
    <t>40.02.100</t>
  </si>
  <si>
    <t>Caixa de passagem em chapa, com tampa parafusada, 400 x 400 x 150 mm</t>
  </si>
  <si>
    <t>40.02.120</t>
  </si>
  <si>
    <t>Caixa de passagem em chapa, com tampa parafusada, 500 x 500 x 150 mm</t>
  </si>
  <si>
    <t>40.02.440</t>
  </si>
  <si>
    <t>40.02.450</t>
  </si>
  <si>
    <t>40.02.460</t>
  </si>
  <si>
    <t>40.02.470</t>
  </si>
  <si>
    <t>40.02.600</t>
  </si>
  <si>
    <t>Caixa de passagem em alumínio fundido à prova de tempo, 100 x 100 mm</t>
  </si>
  <si>
    <t>40.02.610</t>
  </si>
  <si>
    <t>Caixa de passagem em alumínio fundido à prova de tempo, 200 x 200 mm</t>
  </si>
  <si>
    <t>40.02.620</t>
  </si>
  <si>
    <t>Caixa de passagem em alumínio fundido à prova de tempo, 300 x 300 mm</t>
  </si>
  <si>
    <t>40.04</t>
  </si>
  <si>
    <t>Tomadas</t>
  </si>
  <si>
    <t>40.04.080</t>
  </si>
  <si>
    <t>Tomada para telefone 4P, padrão TELEBRÁS, com placa</t>
  </si>
  <si>
    <t>40.04.090</t>
  </si>
  <si>
    <t>Tomada RJ 11 para telefone, sem placa</t>
  </si>
  <si>
    <t>40.04.096</t>
  </si>
  <si>
    <t>Tomada RJ 45 para rede de dados, com placa</t>
  </si>
  <si>
    <t>40.04.140</t>
  </si>
  <si>
    <t>Tomada 3P+T de 32 A, blindada industrial de sobrepor negativa</t>
  </si>
  <si>
    <t>40.04.146</t>
  </si>
  <si>
    <t>Tomada 3P+T de 63 A, blindada industrial de embutir</t>
  </si>
  <si>
    <t>40.04.230</t>
  </si>
  <si>
    <t>Tomada de canaleta/perfilado universal 2P+T, com caixa e tampa</t>
  </si>
  <si>
    <t>40.04.340</t>
  </si>
  <si>
    <t>Plugue e tomada 2P+T de 16 A de sobrepor - 380 / 440 V</t>
  </si>
  <si>
    <t>40.04.390</t>
  </si>
  <si>
    <t>40.04.450</t>
  </si>
  <si>
    <t>Tomada 2P+T de 10 A - 250 V, completa</t>
  </si>
  <si>
    <t>40.04.460</t>
  </si>
  <si>
    <t>Tomada 2P+T de 20 A - 250 V, completa</t>
  </si>
  <si>
    <t>40.04.470</t>
  </si>
  <si>
    <t>Conjunto 2 tomadas 2P+T de 10 A, completo</t>
  </si>
  <si>
    <t>40.04.480</t>
  </si>
  <si>
    <t>Conjunto 1 interruptor simples e 1 tomada 2P+T de 10 A, completo</t>
  </si>
  <si>
    <t>40.04.490</t>
  </si>
  <si>
    <t>Conjunto 2 interruptores simples e 1 tomada 2P+T de 10 A, completo</t>
  </si>
  <si>
    <t>40.05</t>
  </si>
  <si>
    <t>Interruptores e minuterias</t>
  </si>
  <si>
    <t>40.05.020</t>
  </si>
  <si>
    <t>Interruptor com 1 tecla simples e placa</t>
  </si>
  <si>
    <t>40.05.040</t>
  </si>
  <si>
    <t>Interruptor com 2 teclas simples e placa</t>
  </si>
  <si>
    <t>40.05.060</t>
  </si>
  <si>
    <t>Interruptor com 3 teclas simples e placa</t>
  </si>
  <si>
    <t>40.05.080</t>
  </si>
  <si>
    <t>Interruptor com 1 tecla paralelo e placa</t>
  </si>
  <si>
    <t>40.05.100</t>
  </si>
  <si>
    <t>Interruptor com 2 teclas paralelo e placa</t>
  </si>
  <si>
    <t>40.05.120</t>
  </si>
  <si>
    <t>Interruptor com 2 teclas, 1 simples, 1 paralelo e placa</t>
  </si>
  <si>
    <t>40.05.140</t>
  </si>
  <si>
    <t>Interruptor com 3 teclas, 2 simples, 1 paralelo e placa</t>
  </si>
  <si>
    <t>40.05.160</t>
  </si>
  <si>
    <t>Interruptor com 3 teclas, 1 simples, 2 paralelo e placa</t>
  </si>
  <si>
    <t>40.05.170</t>
  </si>
  <si>
    <t>Interruptor bipolar paralelo, 1 tecla dupla e placa</t>
  </si>
  <si>
    <t>40.05.180</t>
  </si>
  <si>
    <t>Interruptor bipolar simples, 1 tecla dupla e placa</t>
  </si>
  <si>
    <t>40.05.320</t>
  </si>
  <si>
    <t>Pulsador 2 A - 250 V, para minuteria com placa</t>
  </si>
  <si>
    <t>40.05.330</t>
  </si>
  <si>
    <t>Variador de luminosidade rotativo até 1000 W, 127/220 V, com placa</t>
  </si>
  <si>
    <t>40.05.340</t>
  </si>
  <si>
    <t>Sensor de presença para teto, com fotocélula, para lâmpada qualquer</t>
  </si>
  <si>
    <t>40.05.350</t>
  </si>
  <si>
    <t>Sensor de presença infravermelho passivo e microondas, alcance de 12 m - sem fio</t>
  </si>
  <si>
    <t>40.06</t>
  </si>
  <si>
    <t>Conduletes</t>
  </si>
  <si>
    <t>40.06.040</t>
  </si>
  <si>
    <t>Condulete metálico de 3/4´</t>
  </si>
  <si>
    <t>40.06.060</t>
  </si>
  <si>
    <t>Condulete metálico de 1´</t>
  </si>
  <si>
    <t>40.06.080</t>
  </si>
  <si>
    <t>Condulete metálico de 1 1/4´</t>
  </si>
  <si>
    <t>40.06.100</t>
  </si>
  <si>
    <t>Condulete metálico de 1 1/2´</t>
  </si>
  <si>
    <t>40.06.120</t>
  </si>
  <si>
    <t>Condulete metálico de 2´</t>
  </si>
  <si>
    <t>40.06.140</t>
  </si>
  <si>
    <t>Condulete metálico de 2 1/2´</t>
  </si>
  <si>
    <t>40.06.160</t>
  </si>
  <si>
    <t>Condulete metálico de 3´</t>
  </si>
  <si>
    <t>40.06.170</t>
  </si>
  <si>
    <t>Condulete metálico de 4´</t>
  </si>
  <si>
    <t>40.06.510</t>
  </si>
  <si>
    <t>Condulete em PVC de 1´ - com tampa</t>
  </si>
  <si>
    <t>40.07</t>
  </si>
  <si>
    <t>Caixa de passagem em PVC</t>
  </si>
  <si>
    <t>40.07.010</t>
  </si>
  <si>
    <t>Caixa em PVC de 4´ x 2´</t>
  </si>
  <si>
    <t>40.07.020</t>
  </si>
  <si>
    <t>Caixa em PVC de 4´ x 4´</t>
  </si>
  <si>
    <t>40.07.040</t>
  </si>
  <si>
    <t>Caixa em PVC octogonal de 4´ x 4´</t>
  </si>
  <si>
    <t>40.10</t>
  </si>
  <si>
    <t>Contator</t>
  </si>
  <si>
    <t>40.10.016</t>
  </si>
  <si>
    <t>Contator de potência 12 A - 1na+1nf</t>
  </si>
  <si>
    <t>40.10.020</t>
  </si>
  <si>
    <t>Contator de potência 9 A - 2na+2nf</t>
  </si>
  <si>
    <t>40.10.040</t>
  </si>
  <si>
    <t>Contator de potência 12 A - 2na+2nf</t>
  </si>
  <si>
    <t>40.10.060</t>
  </si>
  <si>
    <t>Contator de potência 16 A - 2na+2nf</t>
  </si>
  <si>
    <t>40.10.080</t>
  </si>
  <si>
    <t>Contator de potência 22 A/25 A - 2na+2nf</t>
  </si>
  <si>
    <t>40.10.100</t>
  </si>
  <si>
    <t>Contator de potência 32 A - 2na+2nf</t>
  </si>
  <si>
    <t>40.10.106</t>
  </si>
  <si>
    <t>Contator de potência 38 A/40 A - 2na+2nf</t>
  </si>
  <si>
    <t>40.10.110</t>
  </si>
  <si>
    <t>Contator de potência 50 A - 2na+2nf</t>
  </si>
  <si>
    <t>40.10.132</t>
  </si>
  <si>
    <t>Contator de potência 65 A - 2na+2nf</t>
  </si>
  <si>
    <t>40.10.136</t>
  </si>
  <si>
    <t>Contator de potência 110 A - 2na+2nf</t>
  </si>
  <si>
    <t>40.10.140</t>
  </si>
  <si>
    <t>Contator de potência 150 A - 2na+2nf</t>
  </si>
  <si>
    <t>40.10.150</t>
  </si>
  <si>
    <t>Contator de potência 220 A - 2na+2nf</t>
  </si>
  <si>
    <t>40.10.500</t>
  </si>
  <si>
    <t>Minicontator auxiliar - 4na</t>
  </si>
  <si>
    <t>40.10.510</t>
  </si>
  <si>
    <t>Contator auxiliar - 2na+2nf</t>
  </si>
  <si>
    <t>40.10.520</t>
  </si>
  <si>
    <t>Contator auxiliar - 4na+4nf</t>
  </si>
  <si>
    <t>40.11</t>
  </si>
  <si>
    <t>Rele</t>
  </si>
  <si>
    <t>40.11.010</t>
  </si>
  <si>
    <t>Relé fotoelétrico 50/60 Hz, 110/220 V, 1200 VA, completo</t>
  </si>
  <si>
    <t>40.11.020</t>
  </si>
  <si>
    <t>Relé bimetálico de sobrecarga para acoplamento direto, faixas de ajuste de 9/12 A</t>
  </si>
  <si>
    <t>40.11.030</t>
  </si>
  <si>
    <t>40.11.050</t>
  </si>
  <si>
    <t>40.11.060</t>
  </si>
  <si>
    <t>Relé de tempo eletrônico de 0,6 até 6 s - 220V - 50/60 Hz</t>
  </si>
  <si>
    <t>40.11.070</t>
  </si>
  <si>
    <t>Relé supervisor trifásico contra falta de fase, inversão de fase e mínima tensão</t>
  </si>
  <si>
    <t>40.11.120</t>
  </si>
  <si>
    <t>40.11.230</t>
  </si>
  <si>
    <t>Relé de sobrecarga eletrônico para acoplamento direto, faixa de ajuste de 55 A até 250 A</t>
  </si>
  <si>
    <t>40.11.240</t>
  </si>
  <si>
    <t>Relé de tempo eletrônico de 3 até 30s - 220V - 50/60Hz</t>
  </si>
  <si>
    <t>40.11.250</t>
  </si>
  <si>
    <t>Relé de impulso bipolar, 16 A, 250 V CA</t>
  </si>
  <si>
    <t>40.12</t>
  </si>
  <si>
    <t>Chave comutadora e seletora</t>
  </si>
  <si>
    <t>40.12.020</t>
  </si>
  <si>
    <t>Chave comutadora/seletora com 1 polo e 3 posições para 63 A</t>
  </si>
  <si>
    <t>40.12.030</t>
  </si>
  <si>
    <t>Chave comutadora/seletora com 1 polo e 3 posições para 25 A</t>
  </si>
  <si>
    <t>40.12.200</t>
  </si>
  <si>
    <t>Chave comutadora/seletora com 1 polo e 2 posições para 25 A</t>
  </si>
  <si>
    <t>40.12.210</t>
  </si>
  <si>
    <t>Chave comutadora/seletora com 3 polos e 3 posições para 25 A</t>
  </si>
  <si>
    <t>40.13</t>
  </si>
  <si>
    <t>Amperimetro</t>
  </si>
  <si>
    <t>40.13.010</t>
  </si>
  <si>
    <t>Chave comutadora para amperímetro</t>
  </si>
  <si>
    <t>40.13.040</t>
  </si>
  <si>
    <t>40.14</t>
  </si>
  <si>
    <t>Voltimetro</t>
  </si>
  <si>
    <t>40.14.010</t>
  </si>
  <si>
    <t>Chave comutadora para voltímetro</t>
  </si>
  <si>
    <t>40.14.030</t>
  </si>
  <si>
    <t>40.20</t>
  </si>
  <si>
    <t>Reparos, conservacoes e complementos - GRUPO 40</t>
  </si>
  <si>
    <t>40.20.050</t>
  </si>
  <si>
    <t>Sinalizador com lâmpada</t>
  </si>
  <si>
    <t>40.20.060</t>
  </si>
  <si>
    <t>Botão de comando duplo sem sinalizador</t>
  </si>
  <si>
    <t>40.20.090</t>
  </si>
  <si>
    <t>Botoeira com retenção para quadro/painel</t>
  </si>
  <si>
    <t>40.20.100</t>
  </si>
  <si>
    <t>Botoeira de comando liga-desliga, sem sinalização</t>
  </si>
  <si>
    <t>40.20.110</t>
  </si>
  <si>
    <t>Alarme sonoro bitonal 220 V para painel de comando</t>
  </si>
  <si>
    <t>40.20.120</t>
  </si>
  <si>
    <t>Placa de 4´ x 2´</t>
  </si>
  <si>
    <t>40.20.140</t>
  </si>
  <si>
    <t>Placa de 4´ x 4´</t>
  </si>
  <si>
    <t>40.20.200</t>
  </si>
  <si>
    <t>Chave de boia normalmente fechada ou aberta</t>
  </si>
  <si>
    <t>40.20.240</t>
  </si>
  <si>
    <t>Plugue com 2P+T de 10A, 250V</t>
  </si>
  <si>
    <t>40.20.250</t>
  </si>
  <si>
    <t>Plugue prolongador com 2P+T de 10A, 250V</t>
  </si>
  <si>
    <t>40.20.300</t>
  </si>
  <si>
    <t>Chave de nível tipo boia pendular (pera), com contato micro switch</t>
  </si>
  <si>
    <t>40.20.310</t>
  </si>
  <si>
    <t>Placa/espelho em latão escovado 4´ x 4´, para 02 tomadas elétrica</t>
  </si>
  <si>
    <t>40.20.320</t>
  </si>
  <si>
    <t>Placa/espelho em latão escovado 4´ x 4´, para 01 tomada elétrica</t>
  </si>
  <si>
    <t>41</t>
  </si>
  <si>
    <t>ILUMINACAO</t>
  </si>
  <si>
    <t>41.02</t>
  </si>
  <si>
    <t>Lampadas</t>
  </si>
  <si>
    <t>41.02.541</t>
  </si>
  <si>
    <t>41.02.551</t>
  </si>
  <si>
    <t>41.02.562</t>
  </si>
  <si>
    <t>41.02.580</t>
  </si>
  <si>
    <t>41.04</t>
  </si>
  <si>
    <t>Acessorios para iluminacao</t>
  </si>
  <si>
    <t>41.04.020</t>
  </si>
  <si>
    <t>Receptáculo de porcelana com parafuso de fixação com rosca E-27</t>
  </si>
  <si>
    <t>41.04.050</t>
  </si>
  <si>
    <t>41.06</t>
  </si>
  <si>
    <t>Lampada halogena</t>
  </si>
  <si>
    <t>41.06.100</t>
  </si>
  <si>
    <t>Lâmpada halógena refletora PAR20, base E27 de 50 W - 220 V</t>
  </si>
  <si>
    <t>41.06.130</t>
  </si>
  <si>
    <t>Lâmpada halógena com refletor dicroico de 50 W - 12 V</t>
  </si>
  <si>
    <t>41.06.410</t>
  </si>
  <si>
    <t>Lâmpada halógena tubular, base R7s bilateral de 300 W - 110 ou 220 V</t>
  </si>
  <si>
    <t>41.07</t>
  </si>
  <si>
    <t>Lampada fluorescente</t>
  </si>
  <si>
    <t>41.07.020</t>
  </si>
  <si>
    <t>Lâmpada fluorescente tubular, base bipino bilateral de 15 W</t>
  </si>
  <si>
    <t>41.07.030</t>
  </si>
  <si>
    <t>Lâmpada fluorescente tubular, base bipino bilateral de 16 W</t>
  </si>
  <si>
    <t>41.07.050</t>
  </si>
  <si>
    <t>Lâmpada fluorescente tubular, base bipino bilateral de 20 W</t>
  </si>
  <si>
    <t>41.07.060</t>
  </si>
  <si>
    <t>Lâmpada fluorescente tubular, base bipino bilateral de 28 W</t>
  </si>
  <si>
    <t>41.07.070</t>
  </si>
  <si>
    <t>Lâmpada fluorescente tubular, base bipino bilateral de 32 W</t>
  </si>
  <si>
    <t>41.07.200</t>
  </si>
  <si>
    <t>Lâmpada fluorescente tubular, base bipino bilateral de 32 W, com camada trifósforo</t>
  </si>
  <si>
    <t>41.07.430</t>
  </si>
  <si>
    <t>Lâmpada fluorescente compacta eletrônica "3U", base E27 de 20 W - 110 ou 220 V</t>
  </si>
  <si>
    <t>41.07.450</t>
  </si>
  <si>
    <t>Lâmpada fluorescente compacta eletrônica "3U", base E27 de 25 W - 110 ou 220 V</t>
  </si>
  <si>
    <t>41.07.800</t>
  </si>
  <si>
    <t>Lâmpada fluorescente compacta "1U", base G-23 de 9 W</t>
  </si>
  <si>
    <t>41.07.810</t>
  </si>
  <si>
    <t>Lâmpada fluorescente compacta "2U", base G-24D-2 de 18 W</t>
  </si>
  <si>
    <t>41.07.820</t>
  </si>
  <si>
    <t>Lâmpada fluorescente compacta "2U", base G-24D-3 de 26 W</t>
  </si>
  <si>
    <t>41.07.860</t>
  </si>
  <si>
    <t>41.08</t>
  </si>
  <si>
    <t>Reator e equipamentos para lampada de descarga de alta potencia</t>
  </si>
  <si>
    <t>41.08.010</t>
  </si>
  <si>
    <t>Transformador eletrônico para lâmpada halógena dicroica de 50 W - 220 V</t>
  </si>
  <si>
    <t>41.08.230</t>
  </si>
  <si>
    <t>41.08.250</t>
  </si>
  <si>
    <t>41.08.270</t>
  </si>
  <si>
    <t>41.08.280</t>
  </si>
  <si>
    <t>41.08.440</t>
  </si>
  <si>
    <t>41.08.450</t>
  </si>
  <si>
    <t>41.08.460</t>
  </si>
  <si>
    <t>41.09</t>
  </si>
  <si>
    <t>Reator e equipamentos para lampada fluorescente</t>
  </si>
  <si>
    <t>41.09.720</t>
  </si>
  <si>
    <t>41.09.740</t>
  </si>
  <si>
    <t>41.09.750</t>
  </si>
  <si>
    <t>41.09.830</t>
  </si>
  <si>
    <t>41.09.870</t>
  </si>
  <si>
    <t>41.09.890</t>
  </si>
  <si>
    <t>41.10</t>
  </si>
  <si>
    <t>Postes e acessorios</t>
  </si>
  <si>
    <t>41.10.060</t>
  </si>
  <si>
    <t>41.10.070</t>
  </si>
  <si>
    <t>Cruzeta reforçada em ferro galvanizado para fixação de quatro luminárias</t>
  </si>
  <si>
    <t>41.10.080</t>
  </si>
  <si>
    <t>Cruzeta reforçada em ferro galvanizado para fixação de duas luminárias</t>
  </si>
  <si>
    <t>41.10.260</t>
  </si>
  <si>
    <t>Poste telecônico curvo em aço SAE 1010/1020 galvanizado a fogo, altura de 8,00 m</t>
  </si>
  <si>
    <t>41.10.330</t>
  </si>
  <si>
    <t>Poste telecônico reto em aço SAE 1010/1020 galvanizado a fogo, altura de 10,00 m</t>
  </si>
  <si>
    <t>41.10.340</t>
  </si>
  <si>
    <t>Poste telecônico reto em aço SAE 1010/1020 galvanizado a fogo, altura de 8,00 m</t>
  </si>
  <si>
    <t>41.10.400</t>
  </si>
  <si>
    <t>41.10.410</t>
  </si>
  <si>
    <t>41.10.430</t>
  </si>
  <si>
    <t>Poste telecônico reto em aço SAE 1010/1020 galvanizado a fogo, altura de 6,00 m</t>
  </si>
  <si>
    <t>41.10.490</t>
  </si>
  <si>
    <t>Poste telecônico reto em aço SAE 1010/1020 galvanizado a fogo, com base, altura de 7,00 m</t>
  </si>
  <si>
    <t>41.10.500</t>
  </si>
  <si>
    <t>Poste telecônico reto em aço SAE 1010/1020 galvanizado a fogo, altura de 4,00 m</t>
  </si>
  <si>
    <t>41.11</t>
  </si>
  <si>
    <t>Aparelho de iluminacao publica e decorativa</t>
  </si>
  <si>
    <t>41.11.060</t>
  </si>
  <si>
    <t>Luminária fechada para iluminação pública tipo pétala pequena</t>
  </si>
  <si>
    <t>41.11.090</t>
  </si>
  <si>
    <t>Luminária com corpo em tubo de alumínio tipo balizador para uso externo</t>
  </si>
  <si>
    <t>41.11.100</t>
  </si>
  <si>
    <t>Luminária retangular fechada para iluminação externa em poste, tipo pétala grande</t>
  </si>
  <si>
    <t>41.11.110</t>
  </si>
  <si>
    <t>Luminária retangular fechada para iluminação externa em poste, tipo pétala pequena</t>
  </si>
  <si>
    <t>41.11.440</t>
  </si>
  <si>
    <t>Suporte tubular de fixação em poste para 1 luminária tipo pétala</t>
  </si>
  <si>
    <t>41.11.450</t>
  </si>
  <si>
    <t>Suporte tubular de fixação em poste para 2 luminárias tipo pétala</t>
  </si>
  <si>
    <t>41.11.702</t>
  </si>
  <si>
    <t>41.11.703</t>
  </si>
  <si>
    <t>41.11.711</t>
  </si>
  <si>
    <t>41.11.721</t>
  </si>
  <si>
    <t>41.12</t>
  </si>
  <si>
    <t>Aparelho de iluminacao de longo alcance e especifica</t>
  </si>
  <si>
    <t>41.12.050</t>
  </si>
  <si>
    <t>41.12.060</t>
  </si>
  <si>
    <t>41.12.080</t>
  </si>
  <si>
    <t>Projetor retangular fechado, para lâmpada vapor metálico ou vapor de sódio de 250 W/400 W</t>
  </si>
  <si>
    <t>41.12.090</t>
  </si>
  <si>
    <t>41.12.210</t>
  </si>
  <si>
    <t>41.13</t>
  </si>
  <si>
    <t>Aparelho de iluminacao a prova de tempo, gases e vapores</t>
  </si>
  <si>
    <t>41.13.050</t>
  </si>
  <si>
    <t>41.13.102</t>
  </si>
  <si>
    <t>Luminária blindada tipo arandela de 45º e 90º, para lâmpada LED</t>
  </si>
  <si>
    <t>41.13.200</t>
  </si>
  <si>
    <t>Luminária blindada oval de sobrepor ou arandela, para lâmpada fluorescentes compacta</t>
  </si>
  <si>
    <t>41.14</t>
  </si>
  <si>
    <t>Aparelho de iluminacao comercial e industrial</t>
  </si>
  <si>
    <t>41.14.020</t>
  </si>
  <si>
    <t>41.14.070</t>
  </si>
  <si>
    <t>41.14.090</t>
  </si>
  <si>
    <t>41.14.210</t>
  </si>
  <si>
    <t>41.14.310</t>
  </si>
  <si>
    <t>41.14.390</t>
  </si>
  <si>
    <t>41.14.430</t>
  </si>
  <si>
    <t>41.14.510</t>
  </si>
  <si>
    <t>41.14.530</t>
  </si>
  <si>
    <t>41.14.560</t>
  </si>
  <si>
    <t>41.14.590</t>
  </si>
  <si>
    <t>41.14.600</t>
  </si>
  <si>
    <t>41.14.620</t>
  </si>
  <si>
    <t>41.14.640</t>
  </si>
  <si>
    <t>41.14.670</t>
  </si>
  <si>
    <t>41.14.730</t>
  </si>
  <si>
    <t>41.14.740</t>
  </si>
  <si>
    <t>41.14.750</t>
  </si>
  <si>
    <t>41.14.780</t>
  </si>
  <si>
    <t>41.14.790</t>
  </si>
  <si>
    <t>41.15</t>
  </si>
  <si>
    <t>Aparelho de iluminacao interna decorativa</t>
  </si>
  <si>
    <t>41.15.170</t>
  </si>
  <si>
    <t>41.20</t>
  </si>
  <si>
    <t>Reparos, conservacoes e complementos - GRUPO 41</t>
  </si>
  <si>
    <t>41.20.020</t>
  </si>
  <si>
    <t>Recolocação de aparelhos de iluminação ou projetores fixos em teto, piso ou parede</t>
  </si>
  <si>
    <t>41.20.080</t>
  </si>
  <si>
    <t>41.20.120</t>
  </si>
  <si>
    <t>Recolocação de reator</t>
  </si>
  <si>
    <t>41.20.130</t>
  </si>
  <si>
    <t>Recolocação de lâmpada</t>
  </si>
  <si>
    <t>41.31</t>
  </si>
  <si>
    <t>41.31.040</t>
  </si>
  <si>
    <t>41.31.070</t>
  </si>
  <si>
    <t>41.31.080</t>
  </si>
  <si>
    <t>41.31.087</t>
  </si>
  <si>
    <t>42</t>
  </si>
  <si>
    <t>PARA-RAIOS PARA EDIFICACAO</t>
  </si>
  <si>
    <t>42.01</t>
  </si>
  <si>
    <t>Complementos para para-raios</t>
  </si>
  <si>
    <t>42.01.020</t>
  </si>
  <si>
    <t>Captor tipo Franklin, h= 300 mm, 4 pontos, 1 descida, acabamento cromado</t>
  </si>
  <si>
    <t>42.01.040</t>
  </si>
  <si>
    <t>Captor tipo Franklin, h= 300 mm, 4 pontos, 2 descidas, acabamento cromado</t>
  </si>
  <si>
    <t>42.01.060</t>
  </si>
  <si>
    <t>Luva de redução galvanizada de 2´ x 3/4´</t>
  </si>
  <si>
    <t>42.01.080</t>
  </si>
  <si>
    <t>Niple duplo galvanizado de 2´</t>
  </si>
  <si>
    <t>42.01.086</t>
  </si>
  <si>
    <t>Captor tipo terminal aéreo, h= 300 mm em alumínio</t>
  </si>
  <si>
    <t>42.01.090</t>
  </si>
  <si>
    <t>Captor tipo terminal aéreo, h= 300 mm, diâmetro de 1/4´ em cobre</t>
  </si>
  <si>
    <t>42.01.096</t>
  </si>
  <si>
    <t>Captor tipo terminal aéreo, h= 250 mm, diâmetro de 3/8´ galvanizado a fogo</t>
  </si>
  <si>
    <t>42.01.098</t>
  </si>
  <si>
    <t>Captor tipo terminal aéreo, h= 600 mm, diâmetro de 3/8´ galvanizado a fogo</t>
  </si>
  <si>
    <t>42.02</t>
  </si>
  <si>
    <t>Isolador galvanizado uso geral</t>
  </si>
  <si>
    <t>42.02.010</t>
  </si>
  <si>
    <t>Isolador galvanizado uso geral, simples com rosca mecânica</t>
  </si>
  <si>
    <t>42.02.020</t>
  </si>
  <si>
    <t>Isolador galvanizado uso geral, reforçado para fixação a 90°</t>
  </si>
  <si>
    <t>42.02.040</t>
  </si>
  <si>
    <t>Isolador galvanizado uso geral, simples com chapa de encosto</t>
  </si>
  <si>
    <t>42.02.060</t>
  </si>
  <si>
    <t>Isolador galvanizado uso geral, reforçado com chapa de encosto</t>
  </si>
  <si>
    <t>42.02.080</t>
  </si>
  <si>
    <t>Isolador galvanizado uso geral, simples com calha para telha ondulada</t>
  </si>
  <si>
    <t>42.02.100</t>
  </si>
  <si>
    <t>Isolador galvanizado uso geral, reforçado com calha para telha ondulada</t>
  </si>
  <si>
    <t>42.03</t>
  </si>
  <si>
    <t>Isolador galvanizado para mastro</t>
  </si>
  <si>
    <t>42.03.020</t>
  </si>
  <si>
    <t>Isolador galvanizado para mastro de diâmetro 2´, simples com 1 descida</t>
  </si>
  <si>
    <t>42.03.040</t>
  </si>
  <si>
    <t>Isolador galvanizado para mastro de diâmetro 2´, simples com 2 descidas</t>
  </si>
  <si>
    <t>42.03.060</t>
  </si>
  <si>
    <t>Isolador galvanizado para mastro de diâmetro 2´, reforçado com 1 descida</t>
  </si>
  <si>
    <t>42.03.080</t>
  </si>
  <si>
    <t>Isolador galvanizado para mastro de diâmetro 2´, reforçado com 2 descidas</t>
  </si>
  <si>
    <t>42.04</t>
  </si>
  <si>
    <t>Componentes de sustentacao para mastro galvanizado</t>
  </si>
  <si>
    <t>42.04.020</t>
  </si>
  <si>
    <t>Braçadeira de contraventagem para mastro de diâmetro 2´</t>
  </si>
  <si>
    <t>42.04.040</t>
  </si>
  <si>
    <t>Apoio para mastro de diâmetro 2´</t>
  </si>
  <si>
    <t>42.04.060</t>
  </si>
  <si>
    <t>Base para mastro de diâmetro 2´</t>
  </si>
  <si>
    <t>42.04.080</t>
  </si>
  <si>
    <t>Contraventagem com cabo para mastro de diâmetro 2´</t>
  </si>
  <si>
    <t>42.04.120</t>
  </si>
  <si>
    <t>Mastro simples galvanizado de diâmetro 2´</t>
  </si>
  <si>
    <t>42.04.140</t>
  </si>
  <si>
    <t>Suporte porta bandeira simples para mastro de diâmetro 2´</t>
  </si>
  <si>
    <t>42.04.160</t>
  </si>
  <si>
    <t>Suporte porta bandeira reforçado para mastro de diâmetro 2´</t>
  </si>
  <si>
    <t>42.05</t>
  </si>
  <si>
    <t>Componentes para cabo de descida</t>
  </si>
  <si>
    <t>42.05.010</t>
  </si>
  <si>
    <t>Sinalizador de obstáculo simples, sem célula fotoelétrica</t>
  </si>
  <si>
    <t>42.05.020</t>
  </si>
  <si>
    <t>Braçadeira para fixação do aparelho sinalizador para mastro de diâmetro 2´</t>
  </si>
  <si>
    <t>42.05.030</t>
  </si>
  <si>
    <t>Sinalizador de obstáculo duplo, sem célula fotoelétrica</t>
  </si>
  <si>
    <t>42.05.050</t>
  </si>
  <si>
    <t>Sinalizador de obstáculo simples, com célula fotoelétrica</t>
  </si>
  <si>
    <t>42.05.070</t>
  </si>
  <si>
    <t>Sinalizador de obstáculo duplo, com célula fotoelétrica</t>
  </si>
  <si>
    <t>42.05.100</t>
  </si>
  <si>
    <t>Caixa de inspeção suspensa</t>
  </si>
  <si>
    <t>42.05.110</t>
  </si>
  <si>
    <t>Conector cabo/haste de 3/4´</t>
  </si>
  <si>
    <t>42.05.120</t>
  </si>
  <si>
    <t>Conector de emenda em latão para cabo de até 50 mm² com 4 parafusos</t>
  </si>
  <si>
    <t>42.05.140</t>
  </si>
  <si>
    <t>Conector olhal cabo/haste de 3/4´</t>
  </si>
  <si>
    <t>42.05.160</t>
  </si>
  <si>
    <t>Conector olhal cabo/haste de 5/8´</t>
  </si>
  <si>
    <t>42.05.170</t>
  </si>
  <si>
    <t>Vergalhão liso de aço galvanizado, diâmetro de 3/8´</t>
  </si>
  <si>
    <t>42.05.180</t>
  </si>
  <si>
    <t>Esticador em latão para cabo de cobre</t>
  </si>
  <si>
    <t>42.05.190</t>
  </si>
  <si>
    <t>42.05.200</t>
  </si>
  <si>
    <t>42.05.210</t>
  </si>
  <si>
    <t>42.05.220</t>
  </si>
  <si>
    <t>42.05.230</t>
  </si>
  <si>
    <t>Clips de fixação para vergalhão em aço galvanizado de 3/8´</t>
  </si>
  <si>
    <t>42.05.240</t>
  </si>
  <si>
    <t>Suporte para tubo de proteção com chapa de encosto, diâmetro 2´</t>
  </si>
  <si>
    <t>42.05.250</t>
  </si>
  <si>
    <t>Barra condutora chata em alumínio de 3/4´ x 1/4´, inclusive acessórios de fixação</t>
  </si>
  <si>
    <t>42.05.260</t>
  </si>
  <si>
    <t>Suporte para tubo de proteção com grapa para chumbar, diâmetro 2´</t>
  </si>
  <si>
    <t>42.05.270</t>
  </si>
  <si>
    <t>42.05.290</t>
  </si>
  <si>
    <t>Suporte para fixação de terminal aéreo e/ou de cabo de cobre nu, com base plana</t>
  </si>
  <si>
    <t>42.05.300</t>
  </si>
  <si>
    <t>Tampa para caixa de inspeção cilíndrica, aço galvanizado</t>
  </si>
  <si>
    <t>42.05.310</t>
  </si>
  <si>
    <t>Caixa de inspeção do terra cilíndrica em PVC rígido, diâmetro de 300 mm - h= 250 mm</t>
  </si>
  <si>
    <t>42.05.320</t>
  </si>
  <si>
    <t>Caixa de inspeção do terra cilíndrica em PVC rígido, diâmetro de 300 mm - h= 400 mm</t>
  </si>
  <si>
    <t>42.05.330</t>
  </si>
  <si>
    <t>Caixa de inspeção do terra cilíndrica em PVC rígido, diâmetro de 300 mm - h= 600 mm</t>
  </si>
  <si>
    <t>42.05.340</t>
  </si>
  <si>
    <t>Barra condutora chata em cobre de 3/4´ x 3/16´, inclusive acessórios de fixação</t>
  </si>
  <si>
    <t>42.05.370</t>
  </si>
  <si>
    <t>Caixa de equalização, de embutir, em aço com barramento, de 400 x 400 mm e tampa</t>
  </si>
  <si>
    <t>42.05.380</t>
  </si>
  <si>
    <t>Caixa de equalização, de embutir, em aço com barramento, de 200 x 200 mm e tampa</t>
  </si>
  <si>
    <t>42.05.390</t>
  </si>
  <si>
    <t>Presilha em latão para cabos de 16 até 50 mm²</t>
  </si>
  <si>
    <t>42.05.410</t>
  </si>
  <si>
    <t>Suporte para fixação de terminal aéreo e/ou de cabo de cobre nu, com base ondulada</t>
  </si>
  <si>
    <t>42.05.440</t>
  </si>
  <si>
    <t>Barra condutora chata em alumínio de 7/8´ x 1/8´, inclusive acessórios de fixação</t>
  </si>
  <si>
    <t>42.05.450</t>
  </si>
  <si>
    <t>Conector com rabicho e porca em latão para cabo de 16 a 35 mm²</t>
  </si>
  <si>
    <t>42.05.510</t>
  </si>
  <si>
    <t>42.05.520</t>
  </si>
  <si>
    <t>42.05.542</t>
  </si>
  <si>
    <t>Tela equipotencial em aço inoxidável, largura de 200 mm, espessura de 1,4 mm</t>
  </si>
  <si>
    <t>42.05.550</t>
  </si>
  <si>
    <t>Cordoalha flexível "Jumpers" de 25 x 235 mm, com 4 furos de 11 mm</t>
  </si>
  <si>
    <t>42.05.560</t>
  </si>
  <si>
    <t>Cordoalha flexível "Jumpers" de 25 x 300 mm, com 4 furos de 11 mm</t>
  </si>
  <si>
    <t>42.05.570</t>
  </si>
  <si>
    <t>Terminal estanhado com 1 furo e 1 compressão - 16 mm²</t>
  </si>
  <si>
    <t>42.05.580</t>
  </si>
  <si>
    <t>Terminal estanhado com 1 furo e 1 compressão - 35 mm²</t>
  </si>
  <si>
    <t>42.05.590</t>
  </si>
  <si>
    <t>Terminal estanhado com 1 furo e 1 compressão - 50 mm²</t>
  </si>
  <si>
    <t>42.05.620</t>
  </si>
  <si>
    <t>Terminal estanhado com 2 furos e 1 compressão - 50 mm²</t>
  </si>
  <si>
    <t>42.05.630</t>
  </si>
  <si>
    <t>42.05.650</t>
  </si>
  <si>
    <t>Malha fechada pré-fabricada em fio de cobre de 16mm e mesch 30 x 30cm para aterramento</t>
  </si>
  <si>
    <t>42.20</t>
  </si>
  <si>
    <t>Reparos, conservacoes e complementos - GRUPO 42</t>
  </si>
  <si>
    <t>42.20.080</t>
  </si>
  <si>
    <t>Solda exotérmica conexão cabo-cabo horizontal em X, bitola do cabo de 16-16mm² a 35-35mm²</t>
  </si>
  <si>
    <t>42.20.090</t>
  </si>
  <si>
    <t>Solda exotérmica conexão cabo-cabo horizontal em X, bitola do cabo de 50-25mm² a 95-50mm²</t>
  </si>
  <si>
    <t>42.20.120</t>
  </si>
  <si>
    <t>42.20.130</t>
  </si>
  <si>
    <t>42.20.150</t>
  </si>
  <si>
    <t>42.20.160</t>
  </si>
  <si>
    <t>Solda exotérmica conexão cabo-cabo horizontal em T, bitola do cabo de 50-50mm² a 95-50mm²</t>
  </si>
  <si>
    <t>42.20.170</t>
  </si>
  <si>
    <t>Solda exotérmica conexão cabo-cabo horizontal reto, bitola do cabo de 16mm² a 70mm²</t>
  </si>
  <si>
    <t>42.20.190</t>
  </si>
  <si>
    <t>42.20.210</t>
  </si>
  <si>
    <t>42.20.220</t>
  </si>
  <si>
    <t>42.20.230</t>
  </si>
  <si>
    <t>42.20.240</t>
  </si>
  <si>
    <t>42.20.250</t>
  </si>
  <si>
    <t>42.20.260</t>
  </si>
  <si>
    <t>42.20.270</t>
  </si>
  <si>
    <t>42.20.280</t>
  </si>
  <si>
    <t>42.20.290</t>
  </si>
  <si>
    <t>42.20.300</t>
  </si>
  <si>
    <t>42.20.310</t>
  </si>
  <si>
    <t>Solda exotérmica conexão cabo-superfície de aço, bitola do cabo de 16mm² a 35mm²</t>
  </si>
  <si>
    <t>42.20.320</t>
  </si>
  <si>
    <t>Solda exotérmica conexão cabo-superfície de aço, bitola do cabo de 50mm² a 95mm²</t>
  </si>
  <si>
    <t>43</t>
  </si>
  <si>
    <t>APARELHOS ELETRICOS, HIDRAULICOS E A GAS.</t>
  </si>
  <si>
    <t>43.01</t>
  </si>
  <si>
    <t>Bebedouros</t>
  </si>
  <si>
    <t>43.01.012</t>
  </si>
  <si>
    <t>43.01.032</t>
  </si>
  <si>
    <t>43.02</t>
  </si>
  <si>
    <t>Chuveiros</t>
  </si>
  <si>
    <t>43.02.010</t>
  </si>
  <si>
    <t>Chuveiro frio em PVC, diâmetro de 10 cm</t>
  </si>
  <si>
    <t>43.02.070</t>
  </si>
  <si>
    <t>Chuveiro com válvula de acionamento antivandalismo, DN= 3/4´</t>
  </si>
  <si>
    <t>43.02.080</t>
  </si>
  <si>
    <t>Chuveiro elétrico de 6.500W / 220V com resistência blindada</t>
  </si>
  <si>
    <t>43.02.100</t>
  </si>
  <si>
    <t>Chuveiro com jato regulável em metal com acabamento cromado</t>
  </si>
  <si>
    <t>43.02.122</t>
  </si>
  <si>
    <t>Chuveiro frio em PVC, com registro e tubo de ligação acoplados</t>
  </si>
  <si>
    <t>43.02.140</t>
  </si>
  <si>
    <t>Chuveiro elétrico de 5.500 W / 220 V em PVC</t>
  </si>
  <si>
    <t>43.02.160</t>
  </si>
  <si>
    <t>43.02.170</t>
  </si>
  <si>
    <t>Chuveiro elétrico de 7.500W / 220 V, com resistência blindada</t>
  </si>
  <si>
    <t>43.02.180</t>
  </si>
  <si>
    <t>Ducha eletrônica de 6.800W até 7.900 W / 220 V</t>
  </si>
  <si>
    <t>43.03</t>
  </si>
  <si>
    <t>Aquecedores</t>
  </si>
  <si>
    <t>43.03.050</t>
  </si>
  <si>
    <t>Aquecedor a gás de acumulação, capacidade 300 l</t>
  </si>
  <si>
    <t>43.03.130</t>
  </si>
  <si>
    <t>Aquecedor a gás de acumulação, capacidade 500 l</t>
  </si>
  <si>
    <t>43.03.212</t>
  </si>
  <si>
    <t>Aquecedor de passagem elétrico individual, baixa pressão - 5.000 W / 6.400 W</t>
  </si>
  <si>
    <t>43.03.220</t>
  </si>
  <si>
    <t>43.03.500</t>
  </si>
  <si>
    <t>Coletor em alumínio para sistema de aquecimento solar com área coletora até 1,60 m²</t>
  </si>
  <si>
    <t>43.03.510</t>
  </si>
  <si>
    <t>Coletor em alumínio para sistema de aquecimento solar com área coletora até 2,00 m²</t>
  </si>
  <si>
    <t>43.03.550</t>
  </si>
  <si>
    <t>Reservatório térmico horizontal em aço inoxidável AISI 304, capacidade de 500 litros</t>
  </si>
  <si>
    <t>43.04</t>
  </si>
  <si>
    <t>Torneiras eletricas</t>
  </si>
  <si>
    <t>43.04.020</t>
  </si>
  <si>
    <t>Torneira elétrica</t>
  </si>
  <si>
    <t>43.05</t>
  </si>
  <si>
    <t>Exaustor, ventilador e circulador de ar</t>
  </si>
  <si>
    <t>43.05.030</t>
  </si>
  <si>
    <t>Exaustor elétrico em plástico, vazão de 150 a 190m³/h</t>
  </si>
  <si>
    <t>43.06</t>
  </si>
  <si>
    <t>Emissores de som</t>
  </si>
  <si>
    <t>43.06.010</t>
  </si>
  <si>
    <t>Cigarra de embutir 50/60HZ até 127V, com placa</t>
  </si>
  <si>
    <t>43.07</t>
  </si>
  <si>
    <t>Aparelho condicionador de ar</t>
  </si>
  <si>
    <t>43.07.070</t>
  </si>
  <si>
    <t>43.07.300</t>
  </si>
  <si>
    <t>Ar condicionado a frio, tipo split cassete com capacidade de 18.000 BTU/h</t>
  </si>
  <si>
    <t>43.07.310</t>
  </si>
  <si>
    <t>Ar condicionado a frio, tipo split cassete com capacidade de 24.000 BTU/h</t>
  </si>
  <si>
    <t>43.07.320</t>
  </si>
  <si>
    <t>Ar condicionado a frio, tipo split cassete com capacidade de 36.000 BTU/h</t>
  </si>
  <si>
    <t>43.07.330</t>
  </si>
  <si>
    <t>Ar condicionado a frio, tipo split parede com capacidade de 12.000 BTU/h</t>
  </si>
  <si>
    <t>43.07.340</t>
  </si>
  <si>
    <t>Ar condicionado a frio, tipo split parede com capacidade de 18.000 BTU/h</t>
  </si>
  <si>
    <t>43.07.350</t>
  </si>
  <si>
    <t>Ar condicionado a frio, tipo split parede com capacidade de 24.000 BTU/h</t>
  </si>
  <si>
    <t>43.07.360</t>
  </si>
  <si>
    <t>Ar condicionado a frio, tipo split parede com capacidade de 30.000 BTU/h</t>
  </si>
  <si>
    <t>43.07.380</t>
  </si>
  <si>
    <t>Ar condicionado a frio, tipo split piso teto com capacidade de 24.000 BTU/h</t>
  </si>
  <si>
    <t>43.07.390</t>
  </si>
  <si>
    <t>Ar condicionado a frio, tipo split piso teto com capacidade de 36.000 BTU/h</t>
  </si>
  <si>
    <t>43.08</t>
  </si>
  <si>
    <t>Equipamentos para sistema VRF ar condicionado</t>
  </si>
  <si>
    <t>43.08.001</t>
  </si>
  <si>
    <t>Condensador para sistema VRF de ar condicionado, capacidade até 6 TR</t>
  </si>
  <si>
    <t>43.08.002</t>
  </si>
  <si>
    <t>Condensador para sistema VRF de ar condicionado, capacidade de 8 TR a 10 TR</t>
  </si>
  <si>
    <t>43.08.003</t>
  </si>
  <si>
    <t>Condensador para sistema VRF de ar condicionado, capacidade de 11 TR a 13 TR</t>
  </si>
  <si>
    <t>43.08.004</t>
  </si>
  <si>
    <t>Condensador para sistema VRF de ar condicionado, capacidade de 14 TR a 16 TR</t>
  </si>
  <si>
    <t>43.08.020</t>
  </si>
  <si>
    <t>Evaporador para sistema VRF de ar condicionado, tipo parede, capacidade de 1 TR</t>
  </si>
  <si>
    <t>43.08.021</t>
  </si>
  <si>
    <t>Evaporador para sistema VRF de ar condicionado, tipo parede, capacidade de 2 TR</t>
  </si>
  <si>
    <t>43.08.022</t>
  </si>
  <si>
    <t>Evaporador para sistema VRF de ar condicionado, tipo parede, capacidade de 3 TR</t>
  </si>
  <si>
    <t>43.08.030</t>
  </si>
  <si>
    <t>Evaporador para sistema VRF de ar condicionado, tipo piso teto, capacidade de 1 TR</t>
  </si>
  <si>
    <t>43.08.031</t>
  </si>
  <si>
    <t>Evaporador para sistema VRF de ar condicionado, tipo piso teto, capacidade de 2 TR</t>
  </si>
  <si>
    <t>43.08.032</t>
  </si>
  <si>
    <t>Evaporador para sistema VRF de ar condicionado, tipo piso teto, capacidade de 3 TR</t>
  </si>
  <si>
    <t>43.08.033</t>
  </si>
  <si>
    <t>Evaporador para sistema VRF de ar condicionado, tipo piso teto, capacidade de 4 TR</t>
  </si>
  <si>
    <t>43.08.040</t>
  </si>
  <si>
    <t>Evaporador para sistema VRF de ar condicionado, tipo cassete, capacidade de 1 TR</t>
  </si>
  <si>
    <t>43.08.041</t>
  </si>
  <si>
    <t>Evaporador para sistema VRF de ar condicionado, tipo cassete, capacidade de 2 TR</t>
  </si>
  <si>
    <t>43.08.042</t>
  </si>
  <si>
    <t>Evaporador para sistema VRF de ar condicionado, tipo cassete, capacidade de 3 TR</t>
  </si>
  <si>
    <t>43.08.043</t>
  </si>
  <si>
    <t>Evaporador para sistema VRF de ar condicionado, tipo cassete, capacidade de 4 TR</t>
  </si>
  <si>
    <t>43.10</t>
  </si>
  <si>
    <t>Bombas centrifugas, uso geral</t>
  </si>
  <si>
    <t>43.10.050</t>
  </si>
  <si>
    <t>Conjunto motor-bomba (centrífuga) 10 cv, monoestágio, Hman= 24 a 36 mca, Q= 53 a 45 m³/h</t>
  </si>
  <si>
    <t>43.10.090</t>
  </si>
  <si>
    <t>Conjunto motor-bomba (centrífuga) 20 cv, monoestágio, Hman= 40 a 70 mca, Q= 76 a 28 m³/h</t>
  </si>
  <si>
    <t>43.10.110</t>
  </si>
  <si>
    <t>Conjunto motor-bomba (centrífuga) 5 cv, monoestágio, Hmam= 14 a 26 mca, Q= 56 a 30 m³/h</t>
  </si>
  <si>
    <t>43.10.130</t>
  </si>
  <si>
    <t>Conjunto motor-bomba (centrífuga) 3/4 cv, monoestágio, Hman= 10 a 16 mca, Q= 12,7 a 8 m³/h</t>
  </si>
  <si>
    <t>43.10.210</t>
  </si>
  <si>
    <t>Conjunto motor-bomba (centrífuga) 60 cv, monoestágio, Hman= 90 a 125 mca, Q= 115 a 50 m³/h</t>
  </si>
  <si>
    <t>43.10.230</t>
  </si>
  <si>
    <t>Conjunto motor-bomba (centrífuga) 2 cv, monoestágio, Hman= 12 a 27 mca, Q= 25 a 8 m³/h</t>
  </si>
  <si>
    <t>43.10.250</t>
  </si>
  <si>
    <t>Conjunto motor-bomba (centrífuga) 15 cv, monoestágio, Hman= 30 a 60 mca, Q= 82 a 20 m³/h</t>
  </si>
  <si>
    <t>43.10.290</t>
  </si>
  <si>
    <t>43.10.450</t>
  </si>
  <si>
    <t>Conjunto motor-bomba (centrífuga) 30 cv, monoestágio, Hman= 20 a 50 mca, Q= 197 a 112 m³/h</t>
  </si>
  <si>
    <t>43.10.452</t>
  </si>
  <si>
    <t>43.10.454</t>
  </si>
  <si>
    <t>43.10.456</t>
  </si>
  <si>
    <t>Conjunto motor-bomba (centrífuga) 3 cv, multiestágio, Hman= 35 a 60 mca, Q= 7,8 a 5,8 m³/h</t>
  </si>
  <si>
    <t>43.10.480</t>
  </si>
  <si>
    <t>43.10.490</t>
  </si>
  <si>
    <t>43.10.620</t>
  </si>
  <si>
    <t>43.10.670</t>
  </si>
  <si>
    <t>43.10.730</t>
  </si>
  <si>
    <t>43.10.740</t>
  </si>
  <si>
    <t>43.10.750</t>
  </si>
  <si>
    <t>43.10.770</t>
  </si>
  <si>
    <t>43.10.780</t>
  </si>
  <si>
    <t>43.10.790</t>
  </si>
  <si>
    <t>43.10.794</t>
  </si>
  <si>
    <t>43.11</t>
  </si>
  <si>
    <t>Bombas submersiveis</t>
  </si>
  <si>
    <t>43.11.050</t>
  </si>
  <si>
    <t>43.11.060</t>
  </si>
  <si>
    <t>43.11.100</t>
  </si>
  <si>
    <t>43.11.110</t>
  </si>
  <si>
    <t>43.11.130</t>
  </si>
  <si>
    <t>43.11.150</t>
  </si>
  <si>
    <t>43.11.320</t>
  </si>
  <si>
    <t>43.11.330</t>
  </si>
  <si>
    <t>43.11.360</t>
  </si>
  <si>
    <t>43.11.370</t>
  </si>
  <si>
    <t>43.11.380</t>
  </si>
  <si>
    <t>43.11.390</t>
  </si>
  <si>
    <t>43.11.400</t>
  </si>
  <si>
    <t>43.11.410</t>
  </si>
  <si>
    <t>43.11.420</t>
  </si>
  <si>
    <t>43.11.460</t>
  </si>
  <si>
    <t>43.12</t>
  </si>
  <si>
    <t>Bombas especiais, uso industrial</t>
  </si>
  <si>
    <t>43.12.500</t>
  </si>
  <si>
    <t>Filtro de areia com carga de areia filtrante, vazão de 16,9 m³/h</t>
  </si>
  <si>
    <t>43.20</t>
  </si>
  <si>
    <t>Reparos, conservacoes e complementos - GRUPO 43</t>
  </si>
  <si>
    <t>43.20.130</t>
  </si>
  <si>
    <t>43.20.140</t>
  </si>
  <si>
    <t>Bomba de remoção de condensados para condicionadores de ar</t>
  </si>
  <si>
    <t>43.20.200</t>
  </si>
  <si>
    <t>43.20.210</t>
  </si>
  <si>
    <t>Bomba de circulação para água quente</t>
  </si>
  <si>
    <t>44</t>
  </si>
  <si>
    <t>APARELHOS E METAIS HIDRAULICOS</t>
  </si>
  <si>
    <t>44.01</t>
  </si>
  <si>
    <t>Aparelhos e loucas</t>
  </si>
  <si>
    <t>44.01.030</t>
  </si>
  <si>
    <t>Bacia turca de louça - 6 litros</t>
  </si>
  <si>
    <t>44.01.050</t>
  </si>
  <si>
    <t>Bacia sifonada de louça sem tampa - 6 litros</t>
  </si>
  <si>
    <t>44.01.070</t>
  </si>
  <si>
    <t>44.01.100</t>
  </si>
  <si>
    <t>Lavatório de louça sem coluna</t>
  </si>
  <si>
    <t>44.01.110</t>
  </si>
  <si>
    <t>Lavatório de louça com coluna</t>
  </si>
  <si>
    <t>44.01.160</t>
  </si>
  <si>
    <t>Lavatório de louça pequeno com coluna suspensa - linha especial</t>
  </si>
  <si>
    <t>44.01.170</t>
  </si>
  <si>
    <t>Lavatório em polipropileno</t>
  </si>
  <si>
    <t>44.01.200</t>
  </si>
  <si>
    <t>Mictório de louça sifonado auto aspirante</t>
  </si>
  <si>
    <t>44.01.240</t>
  </si>
  <si>
    <t>Lavatório em louça com coluna suspensa</t>
  </si>
  <si>
    <t>44.01.270</t>
  </si>
  <si>
    <t>Cuba de louça de embutir oval</t>
  </si>
  <si>
    <t>44.01.310</t>
  </si>
  <si>
    <t>Tanque de louça com coluna de 30 litros</t>
  </si>
  <si>
    <t>44.01.360</t>
  </si>
  <si>
    <t>Tanque de louça com coluna de 18 a 20 litros</t>
  </si>
  <si>
    <t>44.01.370</t>
  </si>
  <si>
    <t>Tanque em granito sintético, linha comercial - sem pertences</t>
  </si>
  <si>
    <t>44.01.610</t>
  </si>
  <si>
    <t>Lavatório de louça para canto, sem coluna - sem pertences</t>
  </si>
  <si>
    <t>44.01.680</t>
  </si>
  <si>
    <t>Caixa de descarga em plástico, de sobrepor, capacidade 9 litros com engate flexível</t>
  </si>
  <si>
    <t>44.01.690</t>
  </si>
  <si>
    <t>Tanque de louça sem coluna de 30 litros</t>
  </si>
  <si>
    <t>44.01.800</t>
  </si>
  <si>
    <t>Bacia sifonada com caixa de descarga acoplada sem tampa - 6 litros</t>
  </si>
  <si>
    <t>44.01.850</t>
  </si>
  <si>
    <t>Cuba de louça de embutir redonda</t>
  </si>
  <si>
    <t>44.02</t>
  </si>
  <si>
    <t>Bancadas e tampos</t>
  </si>
  <si>
    <t>44.02.062</t>
  </si>
  <si>
    <t>Tampo/bancada em granito, com frontão, espessura de 2 cm, acabamento polido</t>
  </si>
  <si>
    <t>44.02.100</t>
  </si>
  <si>
    <t>Tampo/bancada em mármore nacional espessura de 3 cm</t>
  </si>
  <si>
    <t>44.02.200</t>
  </si>
  <si>
    <t>Tampo/bancada em concreto armado, revestido em aço inoxidável fosco polido</t>
  </si>
  <si>
    <t>44.02.300</t>
  </si>
  <si>
    <t>Superfície sólido mineral para bancadas, saias, frontões e/ou cubas</t>
  </si>
  <si>
    <t>44.03</t>
  </si>
  <si>
    <t>Acessorios e metais</t>
  </si>
  <si>
    <t>44.03.010</t>
  </si>
  <si>
    <t>Dispenser toalheiro em ABS e policarbonato para bobina de 20 cm x 200 m, com alavanca</t>
  </si>
  <si>
    <t>44.03.020</t>
  </si>
  <si>
    <t>Meia saboneteira de louça de embutir</t>
  </si>
  <si>
    <t>44.03.030</t>
  </si>
  <si>
    <t>Dispenser toalheiro metálico esmaltado para bobina de 25cm x 50m, sem alavanca</t>
  </si>
  <si>
    <t>44.03.040</t>
  </si>
  <si>
    <t>Saboneteira de louça de embutir</t>
  </si>
  <si>
    <t>44.03.050</t>
  </si>
  <si>
    <t>Dispenser papel higiênico em ABS para rolão 300 / 600 m, com visor</t>
  </si>
  <si>
    <t>44.03.080</t>
  </si>
  <si>
    <t>Porta-papel de louça de embutir</t>
  </si>
  <si>
    <t>44.03.090</t>
  </si>
  <si>
    <t>Cabide cromado para banheiro</t>
  </si>
  <si>
    <t>44.03.130</t>
  </si>
  <si>
    <t>Saboneteira tipo dispenser, para refil de 800 ml</t>
  </si>
  <si>
    <t>44.03.180</t>
  </si>
  <si>
    <t>Dispenser toalheiro em ABS, para folhas</t>
  </si>
  <si>
    <t>44.03.210</t>
  </si>
  <si>
    <t>Ducha cromada simples</t>
  </si>
  <si>
    <t>44.03.260</t>
  </si>
  <si>
    <t>Armário de plástico de embutir, para lavatório</t>
  </si>
  <si>
    <t>44.03.300</t>
  </si>
  <si>
    <t>44.03.315</t>
  </si>
  <si>
    <t>Torneira de mesa com bica móvel e alavanca</t>
  </si>
  <si>
    <t>44.03.360</t>
  </si>
  <si>
    <t>Ducha higiênica cromada</t>
  </si>
  <si>
    <t>44.03.370</t>
  </si>
  <si>
    <t>Torneira curta com rosca para uso geral, em latão fundido sem acabamento, DN= 1/2´</t>
  </si>
  <si>
    <t>44.03.380</t>
  </si>
  <si>
    <t>Torneira curta com rosca para uso geral, em latão fundido sem acabamento, DN= 3/4´</t>
  </si>
  <si>
    <t>44.03.400</t>
  </si>
  <si>
    <t>Torneira curta com rosca para uso geral, em latão fundido cromado, DN= 3/4´</t>
  </si>
  <si>
    <t>44.03.420</t>
  </si>
  <si>
    <t>Torneira curta sem rosca para uso geral, em latão fundido sem acabamento, DN= 3/4´</t>
  </si>
  <si>
    <t>44.03.430</t>
  </si>
  <si>
    <t>44.03.440</t>
  </si>
  <si>
    <t>44.03.450</t>
  </si>
  <si>
    <t>Torneira longa sem rosca para uso geral, em latão fundido cromado</t>
  </si>
  <si>
    <t>44.03.470</t>
  </si>
  <si>
    <t>Torneira de parede para pia com bica móvel e arejador, em latão fundido cromado</t>
  </si>
  <si>
    <t>44.03.500</t>
  </si>
  <si>
    <t>Aparelho misturador de parede, para pia, com bica móvel, acabamento cromado</t>
  </si>
  <si>
    <t>44.03.510</t>
  </si>
  <si>
    <t>Torneira de parede antivandalismo, DN= 3/4´</t>
  </si>
  <si>
    <t>44.03.590</t>
  </si>
  <si>
    <t>Torneira de mesa para pia com bica móvel e arejador em latão fundido cromado</t>
  </si>
  <si>
    <t>44.03.630</t>
  </si>
  <si>
    <t>Torneira de acionamento restrito em latão cromado, DN= 1/2´ com adaptador para 3/4´</t>
  </si>
  <si>
    <t>44.03.640</t>
  </si>
  <si>
    <t>Torneira de parede acionamento hidromecânico, em latão cromado, DN= 1/2´ ou 3/4´</t>
  </si>
  <si>
    <t>44.03.670</t>
  </si>
  <si>
    <t>Caixa de descarga de embutir, acionamento frontal, completa</t>
  </si>
  <si>
    <t>44.03.690</t>
  </si>
  <si>
    <t>Torneira de parede em ABS, DN 1/2´ ou 3/4´, 10cm</t>
  </si>
  <si>
    <t>44.03.700</t>
  </si>
  <si>
    <t>Torneira de parede em ABS, DN 1/2´ ou 3/4´, 15cm</t>
  </si>
  <si>
    <t>44.03.720</t>
  </si>
  <si>
    <t>44.03.825</t>
  </si>
  <si>
    <t>Misturador termostato para chuveiro ou ducha, acabamento cromado</t>
  </si>
  <si>
    <t>44.03.900</t>
  </si>
  <si>
    <t>Secador de mãos em ABS</t>
  </si>
  <si>
    <t>44.03.920</t>
  </si>
  <si>
    <t>Ducha higiênica com registro</t>
  </si>
  <si>
    <t>44.03.931</t>
  </si>
  <si>
    <t>Desviador para duchas e chuveiros</t>
  </si>
  <si>
    <t>44.03.940</t>
  </si>
  <si>
    <t>44.03.950</t>
  </si>
  <si>
    <t>Válvula para cuba de laboratório, com nuca giratória e bico escalonado para mangueira</t>
  </si>
  <si>
    <t>44.04</t>
  </si>
  <si>
    <t>Prateleiras</t>
  </si>
  <si>
    <t>44.04.030</t>
  </si>
  <si>
    <t>Prateleira em granito com espessura de 2 cm</t>
  </si>
  <si>
    <t>44.04.040</t>
  </si>
  <si>
    <t>Prateleira em granilite</t>
  </si>
  <si>
    <t>44.04.050</t>
  </si>
  <si>
    <t>Prateleira em granito com espessura de 3 cm</t>
  </si>
  <si>
    <t>44.06</t>
  </si>
  <si>
    <t>Aparelhos de aco inoxidavel</t>
  </si>
  <si>
    <t>44.06.010</t>
  </si>
  <si>
    <t>Lavatório coletivo em aço inoxidável</t>
  </si>
  <si>
    <t>44.06.100</t>
  </si>
  <si>
    <t>Mictório coletivo em aço inoxidável</t>
  </si>
  <si>
    <t>44.06.200</t>
  </si>
  <si>
    <t>Tanque em aço inoxidável</t>
  </si>
  <si>
    <t>44.06.250</t>
  </si>
  <si>
    <t>Cuba em aço inoxidável simples de 300 x 140mm</t>
  </si>
  <si>
    <t>44.06.300</t>
  </si>
  <si>
    <t>Cuba em aço inoxidável simples de 400x340x140mm</t>
  </si>
  <si>
    <t>44.06.310</t>
  </si>
  <si>
    <t>Cuba em aço inoxidável simples de 465x300x140mm</t>
  </si>
  <si>
    <t>44.06.320</t>
  </si>
  <si>
    <t>Cuba em aço inoxidável simples de 560x330x140mm</t>
  </si>
  <si>
    <t>44.06.330</t>
  </si>
  <si>
    <t>Cuba em aço inoxidável simples de 500x400x400mm</t>
  </si>
  <si>
    <t>44.06.360</t>
  </si>
  <si>
    <t>Cuba em aço inoxidável simples de 500x400x200mm</t>
  </si>
  <si>
    <t>44.06.370</t>
  </si>
  <si>
    <t>Cuba em aço inoxidável simples de 500x400x250mm</t>
  </si>
  <si>
    <t>44.06.400</t>
  </si>
  <si>
    <t>Cuba em aço inoxidável simples de 500x400x300mm</t>
  </si>
  <si>
    <t>44.06.410</t>
  </si>
  <si>
    <t>Cuba em aço inoxidável simples de 600x500x300mm</t>
  </si>
  <si>
    <t>44.06.470</t>
  </si>
  <si>
    <t>Cuba em aço inoxidável simples de 600x500x350mm</t>
  </si>
  <si>
    <t>44.06.520</t>
  </si>
  <si>
    <t>Cuba em aço inoxidável simples de 600x500x400mm</t>
  </si>
  <si>
    <t>44.06.570</t>
  </si>
  <si>
    <t>Cuba em aço inoxidável simples de 700x600x450mm</t>
  </si>
  <si>
    <t>44.06.600</t>
  </si>
  <si>
    <t>Cuba em aço inoxidável simples de 1400x900x500mm</t>
  </si>
  <si>
    <t>44.06.610</t>
  </si>
  <si>
    <t>Cuba em aço inoxidável simples de 1100x600x400mm</t>
  </si>
  <si>
    <t>44.06.700</t>
  </si>
  <si>
    <t>Cuba em aço inoxidável dupla de 715x400x140mm</t>
  </si>
  <si>
    <t>44.06.710</t>
  </si>
  <si>
    <t>Cuba em aço inoxidável dupla de 835x340x140mm</t>
  </si>
  <si>
    <t>44.06.750</t>
  </si>
  <si>
    <t>Cuba em aço inoxidável dupla de 1020x400x250mm</t>
  </si>
  <si>
    <t>44.20</t>
  </si>
  <si>
    <t>Reparos, conservacoes e complementos - GRUPO 44</t>
  </si>
  <si>
    <t>44.20.010</t>
  </si>
  <si>
    <t>Sifão plástico sanfonado universal de 1´</t>
  </si>
  <si>
    <t>44.20.020</t>
  </si>
  <si>
    <t>Recolocação de torneiras</t>
  </si>
  <si>
    <t>44.20.040</t>
  </si>
  <si>
    <t>Recolocação de sifões</t>
  </si>
  <si>
    <t>44.20.060</t>
  </si>
  <si>
    <t>Recolocação de aparelhos sanitários, incluindo acessórios</t>
  </si>
  <si>
    <t>44.20.080</t>
  </si>
  <si>
    <t>Recolocação de caixas de descarga de sobrepor</t>
  </si>
  <si>
    <t>44.20.100</t>
  </si>
  <si>
    <t>Engate flexível metálico DN= 1/2´</t>
  </si>
  <si>
    <t>44.20.110</t>
  </si>
  <si>
    <t>Engate flexível de PVC DN= 1/2´</t>
  </si>
  <si>
    <t>44.20.120</t>
  </si>
  <si>
    <t>Canopla para válvula de descarga</t>
  </si>
  <si>
    <t>44.20.121</t>
  </si>
  <si>
    <t>Arejador com articulador em ABS cromado para torneira padrão, completo</t>
  </si>
  <si>
    <t>44.20.130</t>
  </si>
  <si>
    <t>Tubo de ligação para mictório, DN= 1/2´</t>
  </si>
  <si>
    <t>44.20.150</t>
  </si>
  <si>
    <t>Acabamento cromado para registro</t>
  </si>
  <si>
    <t>44.20.160</t>
  </si>
  <si>
    <t>Botão para válvula de descarga</t>
  </si>
  <si>
    <t>44.20.180</t>
  </si>
  <si>
    <t>Reparo para válvula de descarga</t>
  </si>
  <si>
    <t>44.20.200</t>
  </si>
  <si>
    <t>Sifão de metal cromado de 1 1/2´ x 2´</t>
  </si>
  <si>
    <t>44.20.220</t>
  </si>
  <si>
    <t>Sifão de metal cromado de 1´ x 1 1/2´</t>
  </si>
  <si>
    <t>44.20.230</t>
  </si>
  <si>
    <t>Tubo de ligação para sanitário</t>
  </si>
  <si>
    <t>44.20.240</t>
  </si>
  <si>
    <t>Sifão plástico com copo, rígido, de 1´ x 1 1/2´</t>
  </si>
  <si>
    <t>44.20.260</t>
  </si>
  <si>
    <t>Sifão plástico com copo, rígido, de 1 1/4´ x 2´</t>
  </si>
  <si>
    <t>44.20.280</t>
  </si>
  <si>
    <t>Tampa de plástico para bacia sanitária</t>
  </si>
  <si>
    <t>44.20.300</t>
  </si>
  <si>
    <t>Bolsa para bacia sanitária</t>
  </si>
  <si>
    <t>44.20.310</t>
  </si>
  <si>
    <t>Filtro de pressão em ABS, para 360 l/h</t>
  </si>
  <si>
    <t>44.20.390</t>
  </si>
  <si>
    <t>Válvula de PVC para lavatório</t>
  </si>
  <si>
    <t>44.20.620</t>
  </si>
  <si>
    <t>Válvula americana</t>
  </si>
  <si>
    <t>44.20.640</t>
  </si>
  <si>
    <t>Válvula de metal cromado de 1 1/2´</t>
  </si>
  <si>
    <t>44.20.650</t>
  </si>
  <si>
    <t>Válvula de metal cromado de 1´</t>
  </si>
  <si>
    <t>45</t>
  </si>
  <si>
    <t>ENTRADA DE AGUA, INCÊNDIO E GAS</t>
  </si>
  <si>
    <t>45.01</t>
  </si>
  <si>
    <t>Entrada de agua</t>
  </si>
  <si>
    <t>45.01.020</t>
  </si>
  <si>
    <t>Entrada completa de água com abrigo e registro de gaveta, DN= 3/4´</t>
  </si>
  <si>
    <t>45.01.040</t>
  </si>
  <si>
    <t>Entrada completa de água com abrigo e registro de gaveta, DN= 1´</t>
  </si>
  <si>
    <t>45.01.060</t>
  </si>
  <si>
    <t>Entrada completa de água com abrigo e registro de gaveta, DN= 1 1/2´</t>
  </si>
  <si>
    <t>45.01.066</t>
  </si>
  <si>
    <t>Entrada completa de água com abrigo e registro de gaveta, DN= 2´</t>
  </si>
  <si>
    <t>45.01.080</t>
  </si>
  <si>
    <t>Entrada completa de água com abrigo e registro de gaveta, DN= 2 1/2´</t>
  </si>
  <si>
    <t>45.01.082</t>
  </si>
  <si>
    <t>Entrada completa de água com abrigo e registro de gaveta, DN= 3´</t>
  </si>
  <si>
    <t>45.02</t>
  </si>
  <si>
    <t>Entrada de gas</t>
  </si>
  <si>
    <t>45.02.020</t>
  </si>
  <si>
    <t>45.02.040</t>
  </si>
  <si>
    <t>Entrada completa de gás GLP com 2 cilindros de 45 kg</t>
  </si>
  <si>
    <t>45.02.060</t>
  </si>
  <si>
    <t>Entrada completa de gás GLP com 4 cilindros de 45 kg</t>
  </si>
  <si>
    <t>45.02.080</t>
  </si>
  <si>
    <t>Entrada completa de gás GLP com 6 cilindros de 45 kg</t>
  </si>
  <si>
    <t>45.02.200</t>
  </si>
  <si>
    <t>Abrigo padronizado de gás GLP encanado</t>
  </si>
  <si>
    <t>45.03</t>
  </si>
  <si>
    <t>Hidrômetro</t>
  </si>
  <si>
    <t>45.03.010</t>
  </si>
  <si>
    <t>Hidrômetro em ferro fundido, diâmetro 50 mm (2´)</t>
  </si>
  <si>
    <t>45.03.030</t>
  </si>
  <si>
    <t>Hidrômetro em ferro fundido, diâmetro 100 mm (4´)</t>
  </si>
  <si>
    <t>45.03.100</t>
  </si>
  <si>
    <t>Hidrômetro em bronze, diâmetro de 25 mm (1´)</t>
  </si>
  <si>
    <t>45.03.110</t>
  </si>
  <si>
    <t>Hidrômetro em bronze, diâmetro de 40 mm (1 1/2´)</t>
  </si>
  <si>
    <t>45.03.200</t>
  </si>
  <si>
    <t>Filtro tipo cesto para hidrômetro de 50 mm (2´)</t>
  </si>
  <si>
    <t>45.20</t>
  </si>
  <si>
    <t>Reparos, conservacoes e complementos - GRUPO 45</t>
  </si>
  <si>
    <t>45.20.020</t>
  </si>
  <si>
    <t>Cilindro de gás (GLP) de 45 kg, com carga</t>
  </si>
  <si>
    <t>46</t>
  </si>
  <si>
    <t>TUBULACAO E CONDUTORES PARA LIQUIDOS E GASES.</t>
  </si>
  <si>
    <t>46.01</t>
  </si>
  <si>
    <t>Tubulacao em PVC rigido marrom para sistemas prediais de agua fria</t>
  </si>
  <si>
    <t>46.01.010</t>
  </si>
  <si>
    <t>Tubo de PVC rígido soldável marrom, DN= 20 mm, (1/2´), inclusive conexões</t>
  </si>
  <si>
    <t>46.01.020</t>
  </si>
  <si>
    <t>Tubo de PVC rígido soldável marrom, DN= 25 mm, (3/4´), inclusive conexões</t>
  </si>
  <si>
    <t>46.01.030</t>
  </si>
  <si>
    <t>Tubo de PVC rígido soldável marrom, DN= 32 mm, (1´), inclusive conexões</t>
  </si>
  <si>
    <t>46.01.040</t>
  </si>
  <si>
    <t>Tubo de PVC rígido soldável marrom, DN= 40 mm, (1 1/4´), inclusive conexões</t>
  </si>
  <si>
    <t>46.01.050</t>
  </si>
  <si>
    <t>Tubo de PVC rígido soldável marrom, DN= 50 mm, (1 1/2´), inclusive conexões</t>
  </si>
  <si>
    <t>46.01.060</t>
  </si>
  <si>
    <t>Tubo de PVC rígido soldável marrom, DN= 60 mm, (2´), inclusive conexões</t>
  </si>
  <si>
    <t>46.01.070</t>
  </si>
  <si>
    <t>Tubo de PVC rígido soldável marrom, DN= 75 mm, (2 1/2´), inclusive conexões</t>
  </si>
  <si>
    <t>46.01.080</t>
  </si>
  <si>
    <t>Tubo de PVC rígido soldável marrom, DN= 85 mm, (3´), inclusive conexões</t>
  </si>
  <si>
    <t>46.01.090</t>
  </si>
  <si>
    <t>Tubo de PVC rígido soldável marrom, DN= 110 mm, (4´), inclusive conexões</t>
  </si>
  <si>
    <t>46.02</t>
  </si>
  <si>
    <t>Tubulacao em PVC rigido branco para esgoto domiciliar</t>
  </si>
  <si>
    <t>46.02.010</t>
  </si>
  <si>
    <t>46.02.050</t>
  </si>
  <si>
    <t>46.02.060</t>
  </si>
  <si>
    <t>46.02.070</t>
  </si>
  <si>
    <t>46.03</t>
  </si>
  <si>
    <t>Tubulacao em PVC rigido branco serie R - A.P e esgoto domiciliar</t>
  </si>
  <si>
    <t>46.03.038</t>
  </si>
  <si>
    <t>46.03.040</t>
  </si>
  <si>
    <t>46.03.050</t>
  </si>
  <si>
    <t>46.03.060</t>
  </si>
  <si>
    <t>46.03.080</t>
  </si>
  <si>
    <t>46.04</t>
  </si>
  <si>
    <t>Tubulacao em PVC rigido com junta elastica - aducao e distribuicao de agua</t>
  </si>
  <si>
    <t>46.04.010</t>
  </si>
  <si>
    <t>Tubo de PVC rígido tipo PBA classe 15, DN= 50mm, (DE= 60mm), inclusive conexões</t>
  </si>
  <si>
    <t>46.04.020</t>
  </si>
  <si>
    <t>Tubo de PVC rígido tipo PBA classe 15, DN= 75mm, (DE= 85mm), inclusive conexões</t>
  </si>
  <si>
    <t>46.04.030</t>
  </si>
  <si>
    <t>Tubo de PVC rígido tipo PBA classe 15, DN= 100mm, (DE= 110mm), inclusive conexões</t>
  </si>
  <si>
    <t>46.04.040</t>
  </si>
  <si>
    <t>Tubo de PVC rígido DEFoFo, DN= 100mm (DE= 118mm), inclusive conexões</t>
  </si>
  <si>
    <t>46.04.050</t>
  </si>
  <si>
    <t>Tubo de PVC rígido DEFoFo, DN= 150mm (DE= 170mm), inclusive conexões</t>
  </si>
  <si>
    <t>46.04.070</t>
  </si>
  <si>
    <t>Tubo de PVC rígido DEFoFo, DN= 200mm (DE= 222mm), inclusive conexões</t>
  </si>
  <si>
    <t>46.04.080</t>
  </si>
  <si>
    <t>Tubo de PVC rígido DEFoFo, DN= 250mm (DE= 274mm), inclusive conexões</t>
  </si>
  <si>
    <t>46.04.090</t>
  </si>
  <si>
    <t>Tubo de PVC rígido DEFoFo, DN= 300mm (DE= 326mm), inclusive conexões</t>
  </si>
  <si>
    <t>46.05</t>
  </si>
  <si>
    <t>Tubulacao em PVC rigido com junta elastica - rede de esgoto</t>
  </si>
  <si>
    <t>46.05.020</t>
  </si>
  <si>
    <t>Tubo PVC rígido, tipo Coletor Esgoto, junta elástica, DN= 100 mm, inclusive conexões</t>
  </si>
  <si>
    <t>46.05.040</t>
  </si>
  <si>
    <t>Tubo PVC rígido, tipo Coletor Esgoto, junta elástica, DN= 150 mm, inclusive conexões</t>
  </si>
  <si>
    <t>46.05.050</t>
  </si>
  <si>
    <t>Tubo PVC rígido, tipo Coletor Esgoto, junta elástica, DN= 200 mm, inclusive conexões</t>
  </si>
  <si>
    <t>46.05.060</t>
  </si>
  <si>
    <t>Tubo PVC rígido, tipo Coletor Esgoto, junta elástica, DN= 250 mm, inclusive conexões</t>
  </si>
  <si>
    <t>46.05.070</t>
  </si>
  <si>
    <t>Tubo PVC rígido, tipo Coletor Esgoto, junta elástica, DN= 300 mm, inclusive conexões</t>
  </si>
  <si>
    <t>46.05.090</t>
  </si>
  <si>
    <t>Tubo PVC rígido, tipo Coletor Esgoto, junta elástica, DN= 400 mm, inclusive conexões</t>
  </si>
  <si>
    <t>46.07</t>
  </si>
  <si>
    <t>Tubulacao galvanizado</t>
  </si>
  <si>
    <t>46.07.010</t>
  </si>
  <si>
    <t>Tubo galvanizado DN= 1/2´, inclusive conexões</t>
  </si>
  <si>
    <t>46.07.020</t>
  </si>
  <si>
    <t>Tubo galvanizado DN= 3/4´, inclusive conexões</t>
  </si>
  <si>
    <t>46.07.030</t>
  </si>
  <si>
    <t>Tubo galvanizado DN= 1´, inclusive conexões</t>
  </si>
  <si>
    <t>46.07.040</t>
  </si>
  <si>
    <t>Tubo galvanizado DN= 1 1/4´, inclusive conexões</t>
  </si>
  <si>
    <t>46.07.050</t>
  </si>
  <si>
    <t>Tubo galvanizado DN= 1 1/2´, inclusive conexões</t>
  </si>
  <si>
    <t>46.07.060</t>
  </si>
  <si>
    <t>Tubo galvanizado DN= 2´, inclusive conexões</t>
  </si>
  <si>
    <t>46.07.070</t>
  </si>
  <si>
    <t>Tubo galvanizado DN= 2 1/2´, inclusive conexões</t>
  </si>
  <si>
    <t>46.07.080</t>
  </si>
  <si>
    <t>Tubo galvanizado DN= 3´, inclusive conexões</t>
  </si>
  <si>
    <t>46.07.090</t>
  </si>
  <si>
    <t>Tubo galvanizado DN= 4´, inclusive conexões</t>
  </si>
  <si>
    <t>46.07.100</t>
  </si>
  <si>
    <t>Tubo galvanizado DN= 6´, inclusive conexões</t>
  </si>
  <si>
    <t>46.08</t>
  </si>
  <si>
    <t>Tubulacao em aco carbono galvanizado classe schedule</t>
  </si>
  <si>
    <t>46.08.006</t>
  </si>
  <si>
    <t>Tubo galvanizado sem costura schedule 40, DN= 1/2´, inclusive conexões</t>
  </si>
  <si>
    <t>46.08.010</t>
  </si>
  <si>
    <t>Tubo galvanizado sem costura schedule 40, DN= 3/4´, inclusive conexões</t>
  </si>
  <si>
    <t>46.08.020</t>
  </si>
  <si>
    <t>Tubo galvanizado sem costura schedule 40, DN= 1´, inclusive conexões</t>
  </si>
  <si>
    <t>46.08.030</t>
  </si>
  <si>
    <t>Tubo galvanizado sem costura schedule 40, DN= 1 1/4´, inclusive conexões</t>
  </si>
  <si>
    <t>46.08.040</t>
  </si>
  <si>
    <t>Tubo galvanizado sem costura schedule 40, DN= 1 1/2´, inclusive conexões</t>
  </si>
  <si>
    <t>46.08.050</t>
  </si>
  <si>
    <t>Tubo galvanizado sem costura schedule 40, DN= 2´, inclusive conexões</t>
  </si>
  <si>
    <t>46.08.070</t>
  </si>
  <si>
    <t>Tubo galvanizado sem costura schedule 40, DN= 2 1/2´, inclusive conexões</t>
  </si>
  <si>
    <t>46.08.080</t>
  </si>
  <si>
    <t>Tubo galvanizado sem costura schedule 40, DN= 3´, inclusive conexões</t>
  </si>
  <si>
    <t>46.08.100</t>
  </si>
  <si>
    <t>Tubo galvanizado sem costura schedule 40, DN= 4´, inclusive conexões</t>
  </si>
  <si>
    <t>46.08.110</t>
  </si>
  <si>
    <t>Tubo galvanizado sem costura schedule 40, DN= 6´, inclusive conexões</t>
  </si>
  <si>
    <t>46.09</t>
  </si>
  <si>
    <t>Conexoes e acessorios em ferro fundido, predial e tradicional, esgoto e pluvial</t>
  </si>
  <si>
    <t>46.09.050</t>
  </si>
  <si>
    <t>Joelho 45° em ferro fundido, linha predial tradicional, DN= 50 mm</t>
  </si>
  <si>
    <t>46.09.060</t>
  </si>
  <si>
    <t>Joelho 45° em ferro fundido, linha predial tradicional, DN= 75 mm</t>
  </si>
  <si>
    <t>46.09.070</t>
  </si>
  <si>
    <t>Joelho 45° em ferro fundido, linha predial tradicional, DN= 100 mm</t>
  </si>
  <si>
    <t>46.09.080</t>
  </si>
  <si>
    <t>Joelho 45° em ferro fundido, linha predial tradicional, DN= 150 mm</t>
  </si>
  <si>
    <t>46.09.100</t>
  </si>
  <si>
    <t>Joelho 87° 30´ em ferro fundido, linha predial tradicional, DN= 50 mm</t>
  </si>
  <si>
    <t>46.09.110</t>
  </si>
  <si>
    <t>Joelho 87° 30´ em ferro fundido, linha predial tradicional, DN= 75 mm</t>
  </si>
  <si>
    <t>46.09.120</t>
  </si>
  <si>
    <t>Joelho 87° 30´ em ferro fundido, linha predial tradicional, DN= 100 mm</t>
  </si>
  <si>
    <t>46.09.130</t>
  </si>
  <si>
    <t>Joelho 87° 30´ em ferro fundido, linha predial tradicional, DN= 150 mm</t>
  </si>
  <si>
    <t>46.09.150</t>
  </si>
  <si>
    <t>Luva bolsa e bolsa em ferro fundido, linha predial tradicional, DN= 50 mm</t>
  </si>
  <si>
    <t>46.09.160</t>
  </si>
  <si>
    <t>Luva bolsa e bolsa em ferro fundido, linha predial tradicional, DN= 75 mm</t>
  </si>
  <si>
    <t>46.09.170</t>
  </si>
  <si>
    <t>Luva bolsa e bolsa em ferro fundido, linha predial tradicional, DN= 100 mm</t>
  </si>
  <si>
    <t>46.09.180</t>
  </si>
  <si>
    <t>Luva bolsa e bolsa em ferro fundido, linha predial tradicional, DN= 150 mm</t>
  </si>
  <si>
    <t>46.09.200</t>
  </si>
  <si>
    <t>Placa cega em ferro fundido, linha predial tradicional, DN= 75 mm</t>
  </si>
  <si>
    <t>46.09.210</t>
  </si>
  <si>
    <t>Placa cega em ferro fundido, linha predial tradicional, DN= 100 mm</t>
  </si>
  <si>
    <t>46.09.230</t>
  </si>
  <si>
    <t>Junção 45° em ferro fundido, linha predial tradicional, DN= 50 x 50 mm</t>
  </si>
  <si>
    <t>46.09.240</t>
  </si>
  <si>
    <t>Junção 45° em ferro fundido, linha predial tradicional, DN= 75 x 50 mm</t>
  </si>
  <si>
    <t>46.09.250</t>
  </si>
  <si>
    <t>Junção 45° em ferro fundido, linha predial tradicional, DN= 75 x 75 mm</t>
  </si>
  <si>
    <t>46.09.260</t>
  </si>
  <si>
    <t>Junção 45° em ferro fundido, linha predial tradicional, DN= 100 x 50 mm</t>
  </si>
  <si>
    <t>46.09.270</t>
  </si>
  <si>
    <t>Junção 45° em ferro fundido, linha predial tradicional, DN= 100 x 75 mm</t>
  </si>
  <si>
    <t>46.09.280</t>
  </si>
  <si>
    <t>Junção 45° em ferro fundido, linha predial tradicional, DN= 100 x 100 mm</t>
  </si>
  <si>
    <t>46.09.290</t>
  </si>
  <si>
    <t>Junção 45° em ferro fundido, linha predial tradicional, DN= 150 x 100 mm</t>
  </si>
  <si>
    <t>46.09.300</t>
  </si>
  <si>
    <t>Junção dupla 45° em ferro fundido, linha predial tradicional, DN= 100 mm</t>
  </si>
  <si>
    <t>46.09.320</t>
  </si>
  <si>
    <t>Te sanitário 87° 30´ em ferro fundido, linha predial tradicional, DN= 50 x 50 mm</t>
  </si>
  <si>
    <t>46.09.330</t>
  </si>
  <si>
    <t>Te sanitário 87° 30´ em ferro fundido, linha predial tradicional, DN= 75 x 50 mm</t>
  </si>
  <si>
    <t>46.09.340</t>
  </si>
  <si>
    <t>Te sanitário 87° 30´ em ferro fundido, linha predial tradicional, DN= 75 x 75 mm</t>
  </si>
  <si>
    <t>46.09.350</t>
  </si>
  <si>
    <t>Te sanitário 87° 30´ em ferro fundido, linha predial tradicional, DN= 100 x 50 mm</t>
  </si>
  <si>
    <t>46.09.360</t>
  </si>
  <si>
    <t>Te sanitário 87° 30´ em ferro fundido, linha predial tradicional, DN= 100 x 75 mm</t>
  </si>
  <si>
    <t>46.09.370</t>
  </si>
  <si>
    <t>Te sanitário 87° 30´ em ferro fundido, linha predial tradicional, DN= 100 x 100 mm</t>
  </si>
  <si>
    <t>46.09.400</t>
  </si>
  <si>
    <t>Bucha de redução em ferro fundido, linha predial tradicional, DN= 75 x 50 mm</t>
  </si>
  <si>
    <t>46.09.410</t>
  </si>
  <si>
    <t>Bucha de redução em ferro fundido, linha predial tradicional, DN= 100 x 75 mm</t>
  </si>
  <si>
    <t>46.09.420</t>
  </si>
  <si>
    <t>Bucha de redução em ferro fundido, linha predial tradicional, DN= 150 x 100 mm</t>
  </si>
  <si>
    <t>46.10</t>
  </si>
  <si>
    <t>Tubulacao em cobre para agua quente, gas e vapor</t>
  </si>
  <si>
    <t>46.10.010</t>
  </si>
  <si>
    <t>Tubo de cobre classe A, DN= 15mm (1/2´), inclusive conexões</t>
  </si>
  <si>
    <t>46.10.020</t>
  </si>
  <si>
    <t>Tubo de cobre classe A, DN= 22mm (3/4´), inclusive conexões</t>
  </si>
  <si>
    <t>46.10.030</t>
  </si>
  <si>
    <t>Tubo de cobre classe A, DN= 28mm (1´), inclusive conexões</t>
  </si>
  <si>
    <t>46.10.040</t>
  </si>
  <si>
    <t>Tubo de cobre classe A, DN= 35mm (1 1/4´), inclusive conexões</t>
  </si>
  <si>
    <t>46.10.050</t>
  </si>
  <si>
    <t>Tubo de cobre classe A, DN= 42mm (1 1/2´), inclusive conexões</t>
  </si>
  <si>
    <t>46.10.060</t>
  </si>
  <si>
    <t>Tubo de cobre classe A, DN= 54mm (2´), inclusive conexões</t>
  </si>
  <si>
    <t>46.10.070</t>
  </si>
  <si>
    <t>Tubo de cobre classe A, DN= 66mm (2 1/2´), inclusive conexões</t>
  </si>
  <si>
    <t>46.10.080</t>
  </si>
  <si>
    <t>Tubo de cobre classe A, DN= 79mm (3´), inclusive conexões</t>
  </si>
  <si>
    <t>46.10.090</t>
  </si>
  <si>
    <t>Tubo de cobre classe A, DN= 104mm (4´), inclusive conexões</t>
  </si>
  <si>
    <t>46.10.200</t>
  </si>
  <si>
    <t>Tubo de cobre classe E, DN= 22mm (3/4´), inclusive conexões</t>
  </si>
  <si>
    <t>46.10.210</t>
  </si>
  <si>
    <t>Tubo de cobre classe E, DN= 28mm (1´), inclusive conexões</t>
  </si>
  <si>
    <t>46.10.220</t>
  </si>
  <si>
    <t>Tubo de cobre classe E, DN= 35mm (1 1/4´), inclusive conexões</t>
  </si>
  <si>
    <t>46.10.230</t>
  </si>
  <si>
    <t>Tubo de cobre classe E, DN= 42mm (1 1/2´), inclusive conexões</t>
  </si>
  <si>
    <t>46.10.240</t>
  </si>
  <si>
    <t>Tubo de cobre classe E, DN= 54mm (2´), inclusive conexões</t>
  </si>
  <si>
    <t>46.10.250</t>
  </si>
  <si>
    <t>Tubo de cobre classe E, DN= 66mm (2 1/2´), inclusive conexões</t>
  </si>
  <si>
    <t>46.12</t>
  </si>
  <si>
    <t>Tubulacao em concreto para rede de aguas pluviais</t>
  </si>
  <si>
    <t>46.12.010</t>
  </si>
  <si>
    <t>Tubo de concreto (PS-1), DN= 300mm</t>
  </si>
  <si>
    <t>46.12.020</t>
  </si>
  <si>
    <t>Tubo de concreto (PS-1), DN= 400mm</t>
  </si>
  <si>
    <t>46.12.050</t>
  </si>
  <si>
    <t>Tubo de concreto (PS-2), DN= 300mm</t>
  </si>
  <si>
    <t>46.12.060</t>
  </si>
  <si>
    <t>Tubo de concreto (PS-2), DN= 400mm</t>
  </si>
  <si>
    <t>46.12.070</t>
  </si>
  <si>
    <t>Tubo de concreto (PS-2), DN= 500mm</t>
  </si>
  <si>
    <t>46.12.080</t>
  </si>
  <si>
    <t>Tubo de concreto (PA-1), DN= 600mm</t>
  </si>
  <si>
    <t>46.12.100</t>
  </si>
  <si>
    <t>Tubo de concreto (PA-1), DN= 800mm</t>
  </si>
  <si>
    <t>46.12.120</t>
  </si>
  <si>
    <t>Tubo de concreto (PA-1), DN= 1000mm</t>
  </si>
  <si>
    <t>46.12.140</t>
  </si>
  <si>
    <t>Tubo de concreto (PA-1), DN= 1200mm</t>
  </si>
  <si>
    <t>46.12.150</t>
  </si>
  <si>
    <t>Tubo de concreto (PA-2), DN= 600mm</t>
  </si>
  <si>
    <t>46.12.160</t>
  </si>
  <si>
    <t>Tubo de concreto (PA-2), DN= 800mm</t>
  </si>
  <si>
    <t>46.12.170</t>
  </si>
  <si>
    <t>Tubo de concreto (PA-2), DN= 1000mm</t>
  </si>
  <si>
    <t>46.12.180</t>
  </si>
  <si>
    <t>Tubo de concreto (PA-3), DN= 600mm</t>
  </si>
  <si>
    <t>46.12.190</t>
  </si>
  <si>
    <t>Tubo de concreto (PA-3), DN= 800mm</t>
  </si>
  <si>
    <t>46.12.200</t>
  </si>
  <si>
    <t>Tubo de concreto (PA-3), DN= 1000mm</t>
  </si>
  <si>
    <t>46.12.210</t>
  </si>
  <si>
    <t>Meio tubo de concreto, DN= 300mm</t>
  </si>
  <si>
    <t>46.12.220</t>
  </si>
  <si>
    <t>Meio tubo de concreto, DN= 400mm</t>
  </si>
  <si>
    <t>46.12.240</t>
  </si>
  <si>
    <t>Meio tubo de concreto, DN= 600mm</t>
  </si>
  <si>
    <t>46.12.250</t>
  </si>
  <si>
    <t>Tubo de concreto (PA-2), DN= 1500mm</t>
  </si>
  <si>
    <t>46.12.260</t>
  </si>
  <si>
    <t>Tubo de concreto (PA-1), DN= 400mm</t>
  </si>
  <si>
    <t>46.12.270</t>
  </si>
  <si>
    <t>Tubo de concreto (PA-2), DN= 400mm</t>
  </si>
  <si>
    <t>46.12.280</t>
  </si>
  <si>
    <t>Tubo de concreto (PA-3), DN= 400mm</t>
  </si>
  <si>
    <t>46.12.290</t>
  </si>
  <si>
    <t>Tubo de concreto (PA-2), DN= 700mm</t>
  </si>
  <si>
    <t>46.12.300</t>
  </si>
  <si>
    <t>Tubo de concreto (PA-2), DN= 500mm</t>
  </si>
  <si>
    <t>46.12.310</t>
  </si>
  <si>
    <t>Tubo de concreto (PA-2), DN= 900mm</t>
  </si>
  <si>
    <t>46.12.320</t>
  </si>
  <si>
    <t>Tubo de concreto (PA-1), DN= 300mm</t>
  </si>
  <si>
    <t>46.12.330</t>
  </si>
  <si>
    <t>Tubo de concreto (PA-2), DN= 300mm</t>
  </si>
  <si>
    <t>46.12.340</t>
  </si>
  <si>
    <t>Meio tubo de concreto, DN= 200mm</t>
  </si>
  <si>
    <t>46.13</t>
  </si>
  <si>
    <t>Tubulacao em PEAD corrugado perfurado para rede drenagem</t>
  </si>
  <si>
    <t>46.13.006</t>
  </si>
  <si>
    <t>Tubo em polietileno de alta densidade corrugado perfurado, DN= 2 1/2´, inclusive conexões</t>
  </si>
  <si>
    <t>46.13.010</t>
  </si>
  <si>
    <t>Tubo em polietileno de alta densidade corrugado perfurado, DN= 3´, inclusive conexões</t>
  </si>
  <si>
    <t>46.13.020</t>
  </si>
  <si>
    <t>Tubo em polietileno de alta densidade corrugado perfurado, DN= 4´, inclusive conexões</t>
  </si>
  <si>
    <t>46.13.026</t>
  </si>
  <si>
    <t>Tubo em polietileno de alta densidade corrugado perfurado, DN= 6´, inclusive conexões</t>
  </si>
  <si>
    <t>46.13.030</t>
  </si>
  <si>
    <t>Tubo em polietileno de alta densidade corrugado perfurado, DN= 8´, inclusive conexões</t>
  </si>
  <si>
    <t>46.13.100</t>
  </si>
  <si>
    <t>Tubo em polietileno de alta densidade corrugado, DN/DI= 250 mm</t>
  </si>
  <si>
    <t>46.13.101</t>
  </si>
  <si>
    <t>Tubo em polietileno de alta densidade corrugado, DN/DI= 300 mm</t>
  </si>
  <si>
    <t>46.13.102</t>
  </si>
  <si>
    <t>Tubo em polietileno de alta densidade corrugado, DN/DI= 400 mm</t>
  </si>
  <si>
    <t>46.13.103</t>
  </si>
  <si>
    <t>Tubo em polietileno de alta densidade corrugado, DN/DI= 500 mm</t>
  </si>
  <si>
    <t>46.13.104</t>
  </si>
  <si>
    <t>Tubo em polietileno de alta densidade corrugado, DN/DI= 600 mm</t>
  </si>
  <si>
    <t>46.13.105</t>
  </si>
  <si>
    <t>Tubo em polietileno de alta densidade corrugado, DN/DI= 800 mm</t>
  </si>
  <si>
    <t>46.13.106</t>
  </si>
  <si>
    <t>Tubo em polietileno de alta densidade corrugado, DN/DI= 1000 mm</t>
  </si>
  <si>
    <t>46.13.107</t>
  </si>
  <si>
    <t>Tubo em polietileno de alta densidade corrugado, DN/DI= 1200 mm</t>
  </si>
  <si>
    <t>46.14</t>
  </si>
  <si>
    <t>Tubulacao em ferro ductil para redes de saneamento</t>
  </si>
  <si>
    <t>46.14.020</t>
  </si>
  <si>
    <t>Tubo de ferro fundido classe K-7 com junta elástica, DN= 150mm, inclusive conexões</t>
  </si>
  <si>
    <t>46.14.030</t>
  </si>
  <si>
    <t>Tubo de ferro fundido classe K-7 com junta elástica, DN= 200mm, inclusive conexões</t>
  </si>
  <si>
    <t>46.14.040</t>
  </si>
  <si>
    <t>Tubo de ferro fundido classe K-7 com junta elástica, DN= 250mm, inclusive conexões</t>
  </si>
  <si>
    <t>46.14.050</t>
  </si>
  <si>
    <t>Tubo de ferro fundido classe K-7 com junta elástica, DN= 350mm, inclusive conexões</t>
  </si>
  <si>
    <t>46.14.060</t>
  </si>
  <si>
    <t>Tubo de ferro fundido classe K-7 com junta elástica, DN= 300mm, inclusive conexões</t>
  </si>
  <si>
    <t>46.14.490</t>
  </si>
  <si>
    <t>Tubo de ferro fundido classe k-9 com junta elástica, DN= 80mm, inclusive conexões</t>
  </si>
  <si>
    <t>46.14.510</t>
  </si>
  <si>
    <t>Tubo de ferro fundido classe K-9 com junta elástica, DN= 100mm, inclusive conexões</t>
  </si>
  <si>
    <t>46.14.520</t>
  </si>
  <si>
    <t>Tubo de ferro fundido classe K-9 com junta elástica, DN= 150mm, inclusive conexões</t>
  </si>
  <si>
    <t>46.14.530</t>
  </si>
  <si>
    <t>Tubo de ferro fundido classe K-9 com junta elástica, DN= 200mm, inclusive conexões</t>
  </si>
  <si>
    <t>46.14.540</t>
  </si>
  <si>
    <t>Tubo de ferro fundido classe k-9 com junta elástica, DN= 250mm, inclusive conexões</t>
  </si>
  <si>
    <t>46.14.550</t>
  </si>
  <si>
    <t>Tubo de ferro fundido classe K-9 com junta elástica, DN= 300mm, inclusive conexões</t>
  </si>
  <si>
    <t>46.14.560</t>
  </si>
  <si>
    <t>Tubo de ferro fundido classe k-9 com junta elástica, DN= 350mm, inclusive conexões</t>
  </si>
  <si>
    <t>46.15</t>
  </si>
  <si>
    <t>Tubulacao em PEAD - recalque de tratamento de esgoto</t>
  </si>
  <si>
    <t>46.15.111</t>
  </si>
  <si>
    <t>Tubo em polietileno de alta densidade DE=160 mm - PN-10, inclusive conexões</t>
  </si>
  <si>
    <t>46.15.112</t>
  </si>
  <si>
    <t>Tubo em polietileno de alta densidade DE=200 mm - PN-10, inclusive conexões</t>
  </si>
  <si>
    <t>46.15.113</t>
  </si>
  <si>
    <t>Tubo em polietileno de alta densidade DE=225 mm - PN-10, inclusive conexões</t>
  </si>
  <si>
    <t>46.18</t>
  </si>
  <si>
    <t>Tubulacao flangeada em ferro ductil para redes de saneamento</t>
  </si>
  <si>
    <t>46.18.010</t>
  </si>
  <si>
    <t>Tubo em ferro fundido com ponta e ponta TCLA - DN= 80mm, sem juntas e conexões</t>
  </si>
  <si>
    <t>46.18.020</t>
  </si>
  <si>
    <t>Tubo em ferro fundido com ponta e ponta TCLA - DN= 100mm, sem juntas e conexões</t>
  </si>
  <si>
    <t>46.18.030</t>
  </si>
  <si>
    <t>Tubo em ferro fundido com ponta e ponta TCLA - DN= 150mm, sem juntas e conexões</t>
  </si>
  <si>
    <t>46.18.040</t>
  </si>
  <si>
    <t>Tubo em ferro fundido com ponta e ponta TCLA - DN= 200mm, sem juntas e conexões</t>
  </si>
  <si>
    <t>46.18.050</t>
  </si>
  <si>
    <t>Tubo em ferro fundido com ponta e ponta TCLA - DN= 250mm, sem juntas e conexões</t>
  </si>
  <si>
    <t>46.18.060</t>
  </si>
  <si>
    <t>Tubo em ferro fundido com ponta e ponta TCLA - DN= 300mm, sem juntas e conexões</t>
  </si>
  <si>
    <t>46.18.089</t>
  </si>
  <si>
    <t>Flange avulso em ferro fundido, classe PN-10, DN= 50mm</t>
  </si>
  <si>
    <t>46.18.090</t>
  </si>
  <si>
    <t>Flange avulso em ferro fundido, classe PN-10, DN= 80mm</t>
  </si>
  <si>
    <t>46.18.100</t>
  </si>
  <si>
    <t>Flange avulso em ferro fundido, classe PN-10, DN= 100mm</t>
  </si>
  <si>
    <t>46.18.110</t>
  </si>
  <si>
    <t>Flange avulso em ferro fundido, classe PN-10, DN= 150mm</t>
  </si>
  <si>
    <t>46.18.120</t>
  </si>
  <si>
    <t>Flange avulso em ferro fundido, classe PN-10, DN= 200mm</t>
  </si>
  <si>
    <t>46.18.130</t>
  </si>
  <si>
    <t>Flange avulso em ferro fundido, classe PN-10, DN= 250mm</t>
  </si>
  <si>
    <t>46.18.140</t>
  </si>
  <si>
    <t>Flange avulso em ferro fundido, classe PN-10, DN= 300mm</t>
  </si>
  <si>
    <t>46.18.168</t>
  </si>
  <si>
    <t>Curva de 90° em ferro fundido com flanges, classe PN-10, DN= 50mm</t>
  </si>
  <si>
    <t>46.18.170</t>
  </si>
  <si>
    <t>Curva de 90° em ferro fundido, com flanges, classe PN-10, DN= 80mm</t>
  </si>
  <si>
    <t>46.18.180</t>
  </si>
  <si>
    <t>Curva de 90° em ferro fundido, com flanges, classe PN-10, DN= 100mm</t>
  </si>
  <si>
    <t>46.18.190</t>
  </si>
  <si>
    <t>Curva de 90° em ferro fundido, com flanges, classe PN-10, DN= 150mm</t>
  </si>
  <si>
    <t>46.18.410</t>
  </si>
  <si>
    <t>Te em ferro fundido, com flanges, classe PN-10, DN= 80mm, com derivação de 80mm</t>
  </si>
  <si>
    <t>46.18.420</t>
  </si>
  <si>
    <t>Te em ferro fundido, com flanges, classe PN-10, DN= 100mm, com derivações de 80 até 100mm</t>
  </si>
  <si>
    <t>46.18.430</t>
  </si>
  <si>
    <t>Te em ferro fundido, com flanges, classe PN-10, DN= 150mm, com derivações de 80 até 150mm</t>
  </si>
  <si>
    <t>46.18.560</t>
  </si>
  <si>
    <t>Junta Gibault em ferro fundido, DN= 80mm, completa</t>
  </si>
  <si>
    <t>46.18.570</t>
  </si>
  <si>
    <t>Junta Gibault em ferro fundido, DN= 100 mm, completa</t>
  </si>
  <si>
    <t>46.19</t>
  </si>
  <si>
    <t>Tubulacao flangeada em ferro ductil para redes de saneamento.</t>
  </si>
  <si>
    <t>46.19.500</t>
  </si>
  <si>
    <t>Redução excêntrica em ferro fundido, com flanges, classe PN-10, DN= 100mm x 80mm</t>
  </si>
  <si>
    <t>46.19.510</t>
  </si>
  <si>
    <t>Redução excêntrica em ferro fundido, com flanges, classe PN-10, DN= 150mm x 80/100mm</t>
  </si>
  <si>
    <t>46.19.520</t>
  </si>
  <si>
    <t>Redução excêntrica em ferro fundido, com flanges, classe PN-10, DN= 200mm x 100/150mm</t>
  </si>
  <si>
    <t>46.19.530</t>
  </si>
  <si>
    <t>Redução excêntrica em ferro fundido, com flanges, classe PN-10, DN= 250mm x 150/200mm</t>
  </si>
  <si>
    <t>46.19.590</t>
  </si>
  <si>
    <t>Redução concêntrica em ferro fundido, com flanges, classe PN-10, DN= 80 x 50mm</t>
  </si>
  <si>
    <t>46.19.600</t>
  </si>
  <si>
    <t>Redução concêntrica em ferro fundido, com flanges, classe PN-10, DN= 100mm x 80mm</t>
  </si>
  <si>
    <t>46.19.610</t>
  </si>
  <si>
    <t>Redução concêntrica em ferro fundido, com flanges, classe PN-10, DN= 150mm x 80/100mm</t>
  </si>
  <si>
    <t>46.19.620</t>
  </si>
  <si>
    <t>Redução concêntrica em ferro fundido, com flanges, classe PN-10, DN= 200mm x 100/150mm</t>
  </si>
  <si>
    <t>46.19.630</t>
  </si>
  <si>
    <t>Redução concêntrica em ferro fundido, com flanges, classe PN-10, DN= 250mm x 150/200mm</t>
  </si>
  <si>
    <t>46.20</t>
  </si>
  <si>
    <t>Reparos, conservacoes e complementos - GRUPO 46</t>
  </si>
  <si>
    <t>46.20.010</t>
  </si>
  <si>
    <t>Assentamento de tubo de concreto com diâmetro até 600 mm</t>
  </si>
  <si>
    <t>46.20.020</t>
  </si>
  <si>
    <t>Assentamento de tubo de concreto com diâmetro de 700 até 1500 mm</t>
  </si>
  <si>
    <t>46.21</t>
  </si>
  <si>
    <t>Tubulacao em aco preto schedule</t>
  </si>
  <si>
    <t>46.21.012</t>
  </si>
  <si>
    <t>Tubo de aço carbono preto sem costura Schedule 40, DN= 1´ - inclusive conexões</t>
  </si>
  <si>
    <t>46.21.036</t>
  </si>
  <si>
    <t>Tubo de aço carbono preto sem costura Schedule 40, DN= 1 1/4´ - inclusive conexões</t>
  </si>
  <si>
    <t>46.21.040</t>
  </si>
  <si>
    <t>Tubo de aço carbono preto sem costura Schedule 40, DN= 1 1/2´ - inclusive conexões</t>
  </si>
  <si>
    <t>46.21.046</t>
  </si>
  <si>
    <t>Tubo de aço carbono preto sem costura Schedule 40, DN= 2´ - inclusive conexões</t>
  </si>
  <si>
    <t>46.21.056</t>
  </si>
  <si>
    <t>Tubo de aço carbono preto sem costura Schedule 40, DN= 2 1/2´ - inclusive conexões</t>
  </si>
  <si>
    <t>46.21.060</t>
  </si>
  <si>
    <t>Tubo de aço carbono preto sem costura Schedule 40, DN= 3´ - inclusive conexões</t>
  </si>
  <si>
    <t>46.21.066</t>
  </si>
  <si>
    <t>Tubo de aço carbono preto sem costura Schedule 40, DN= 3 1/2´ - inclusive conexões</t>
  </si>
  <si>
    <t>46.21.080</t>
  </si>
  <si>
    <t>Tubo de aço carbono preto sem costura Schedule 40, DN= 4´ - inclusive conexões</t>
  </si>
  <si>
    <t>46.21.090</t>
  </si>
  <si>
    <t>Tubo de aço carbono preto sem costura Schedule 40, DN= 5´ - inclusive conexões</t>
  </si>
  <si>
    <t>46.21.100</t>
  </si>
  <si>
    <t>Tubo de aço carbono preto sem costura Schedule 40, DN= 6´ - inclusive conexões</t>
  </si>
  <si>
    <t>46.21.110</t>
  </si>
  <si>
    <t>Tubo de aço carbono preto sem costura Schedule 40, DN= 8´ - inclusive conexões</t>
  </si>
  <si>
    <t>46.21.140</t>
  </si>
  <si>
    <t>Tubo de aço carbono preto com costura Schedule 40, DN= 10´ - inclusive conexões</t>
  </si>
  <si>
    <t>46.21.150</t>
  </si>
  <si>
    <t>Tubo de aço carbono preto com costura Schedule 40, DN= 12´ - inclusive conexões</t>
  </si>
  <si>
    <t>46.23</t>
  </si>
  <si>
    <t>Tubulacao em concreto para rede de esgoto sanitario</t>
  </si>
  <si>
    <t>46.23.110</t>
  </si>
  <si>
    <t>Tubo de concreto classe EA-3, DN= 400 mm</t>
  </si>
  <si>
    <t>46.23.120</t>
  </si>
  <si>
    <t>Tubo de concreto classe EA-3, DN= 500 mm</t>
  </si>
  <si>
    <t>46.23.130</t>
  </si>
  <si>
    <t>Tubo de concreto classe EA-3, DN= 600 mm</t>
  </si>
  <si>
    <t>46.23.140</t>
  </si>
  <si>
    <t>Tubo de concreto classe EA-3, DN= 700 mm</t>
  </si>
  <si>
    <t>46.23.150</t>
  </si>
  <si>
    <t>Tubo de concreto classe EA-3, DN= 800 mm</t>
  </si>
  <si>
    <t>46.23.160</t>
  </si>
  <si>
    <t>Tubo de concreto classe EA-3, DN= 900 mm</t>
  </si>
  <si>
    <t>46.23.170</t>
  </si>
  <si>
    <t>Tubo de concreto classe EA-3, DN= 1000 mm</t>
  </si>
  <si>
    <t>46.23.180</t>
  </si>
  <si>
    <t>Tubo de concreto classe EA-3, DN= 1200 mm</t>
  </si>
  <si>
    <t>46.26</t>
  </si>
  <si>
    <t>Tubulacao em ferro fundido predial SMU - esgoto e pluvial</t>
  </si>
  <si>
    <t>46.26.010</t>
  </si>
  <si>
    <t>Tubo em ferro fundido com ponta e ponta, predial SMU, DN= 50 mm</t>
  </si>
  <si>
    <t>46.26.020</t>
  </si>
  <si>
    <t>Tubo em ferro fundido com ponta e ponta, predial SMU, DN= 75 mm</t>
  </si>
  <si>
    <t>46.26.030</t>
  </si>
  <si>
    <t>Tubo em ferro fundido com ponta e ponta, predial SMU, DN= 100 mm</t>
  </si>
  <si>
    <t>46.26.040</t>
  </si>
  <si>
    <t>Tubo em ferro fundido com ponta e ponta, predial SMU, DN= 150 mm</t>
  </si>
  <si>
    <t>46.26.050</t>
  </si>
  <si>
    <t>Tubo em ferro fundido com ponta e ponta, predial SMU, DN= 200 mm</t>
  </si>
  <si>
    <t>46.26.060</t>
  </si>
  <si>
    <t>Junta de união em aço inoxidável para tubo em ferro fundido predial SMU, DN= 50 mm</t>
  </si>
  <si>
    <t>46.26.070</t>
  </si>
  <si>
    <t>Junta de união em aço inoxidável para tubo em ferro fundido predial SMU, DN= 75 mm</t>
  </si>
  <si>
    <t>46.26.080</t>
  </si>
  <si>
    <t>Junta de união em aço inoxidável para tubo em ferro fundido predial SMU, DN= 100 mm</t>
  </si>
  <si>
    <t>46.26.090</t>
  </si>
  <si>
    <t>Junta de união em aço inoxidável para tubo em ferro fundido predial SMU, DN= 150 mm</t>
  </si>
  <si>
    <t>46.26.100</t>
  </si>
  <si>
    <t>Junta de união em aço inoxidável para tubo em ferro fundido predial SMU, DN= 200 mm</t>
  </si>
  <si>
    <t>46.26.110</t>
  </si>
  <si>
    <t>Conjunto de ancoragem para tubo em ferro fundido predial SMU, DN= 50 mm</t>
  </si>
  <si>
    <t>46.26.120</t>
  </si>
  <si>
    <t>Conjunto de ancoragem para tubo em ferro fundido predial SMU, DN= 75 mm</t>
  </si>
  <si>
    <t>46.26.130</t>
  </si>
  <si>
    <t>Conjunto de ancoragem para tubo em ferro fundido predial SMU, DN= 100 mm</t>
  </si>
  <si>
    <t>46.26.136</t>
  </si>
  <si>
    <t>Conjunto de ancoragem para tubo em ferro fundido predial SMU, DN= 125 mm</t>
  </si>
  <si>
    <t>46.26.140</t>
  </si>
  <si>
    <t>Conjunto de ancoragem para tubo em ferro fundido predial SMU, DN= 150 mm</t>
  </si>
  <si>
    <t>46.26.150</t>
  </si>
  <si>
    <t>Conjunto de ancoragem para tubo em ferro fundido predial SMU, DN= 200 mm</t>
  </si>
  <si>
    <t>46.26.200</t>
  </si>
  <si>
    <t>Tubo em ferro fundido com ponta e ponta, predial SMU, DN= 125 mm</t>
  </si>
  <si>
    <t>46.26.210</t>
  </si>
  <si>
    <t>Tubo em ferro fundido com ponta e ponta, predial SMU, DN= 250 mm</t>
  </si>
  <si>
    <t>46.26.400</t>
  </si>
  <si>
    <t>Joelho 45° em ferro fundido, predial SMU, DN= 50 mm</t>
  </si>
  <si>
    <t>46.26.410</t>
  </si>
  <si>
    <t>Joelho 45° em ferro fundido, predial SMU, DN= 75 mm</t>
  </si>
  <si>
    <t>46.26.420</t>
  </si>
  <si>
    <t>Joelho 45° em ferro fundido, predial SMU, DN= 100 mm</t>
  </si>
  <si>
    <t>46.26.426</t>
  </si>
  <si>
    <t>Joelho 45° em ferro fundido, predial SMU, DN= 125 mm</t>
  </si>
  <si>
    <t>46.26.430</t>
  </si>
  <si>
    <t>Joelho 45° em ferro fundido, predial SMU, DN= 150 mm</t>
  </si>
  <si>
    <t>46.26.440</t>
  </si>
  <si>
    <t>Joelho 45° em ferro fundido, predial SMU, DN= 200 mm</t>
  </si>
  <si>
    <t>46.26.460</t>
  </si>
  <si>
    <t>Joelho 88° em ferro fundido, predial SMU, DN= 50 mm</t>
  </si>
  <si>
    <t>46.26.470</t>
  </si>
  <si>
    <t>Joelho 88° em ferro fundido, predial SMU, DN= 75 mm</t>
  </si>
  <si>
    <t>46.26.480</t>
  </si>
  <si>
    <t>Joelho 88° em ferro fundido, predial SMU, DN= 100 mm</t>
  </si>
  <si>
    <t>46.26.490</t>
  </si>
  <si>
    <t>Joelho 88° em ferro fundido, predial SMU, DN= 150 mm</t>
  </si>
  <si>
    <t>46.26.500</t>
  </si>
  <si>
    <t>Joelho 88° em ferro fundido, predial SMU, DN= 200 mm</t>
  </si>
  <si>
    <t>46.26.510</t>
  </si>
  <si>
    <t>Junção 45° em ferro fundido, predial SMU, DN= 50 x 50 mm</t>
  </si>
  <si>
    <t>46.26.516</t>
  </si>
  <si>
    <t>Junção 45° em ferro fundido, predial SMU, DN= 75 x 50 mm</t>
  </si>
  <si>
    <t>46.26.520</t>
  </si>
  <si>
    <t>Junção 45° em ferro fundido, predial SMU, DN= 75 x 75 mm</t>
  </si>
  <si>
    <t>46.26.540</t>
  </si>
  <si>
    <t>Junção 45° em ferro fundido, predial SMU, DN= 100 x 75 mm</t>
  </si>
  <si>
    <t>46.26.550</t>
  </si>
  <si>
    <t>Junção 45° em ferro fundido, predial SMU, DN= 100 x 100 mm</t>
  </si>
  <si>
    <t>46.26.560</t>
  </si>
  <si>
    <t>Junção 45° em ferro fundido, predial SMU, DN= 150 x 150 mm</t>
  </si>
  <si>
    <t>46.26.580</t>
  </si>
  <si>
    <t>Junta de união em aço inoxidável para tubo em ferro fundido predial SMU, DN= 125 mm</t>
  </si>
  <si>
    <t>46.26.590</t>
  </si>
  <si>
    <t>Junta de união em aço inoxidável para tubo em ferro fundido predial SMU, DN= 250 mm</t>
  </si>
  <si>
    <t>46.26.600</t>
  </si>
  <si>
    <t>Redução excêntrica em ferro fundido, predial SMU, DN= 75 x 50 mm</t>
  </si>
  <si>
    <t>46.26.610</t>
  </si>
  <si>
    <t>Redução excêntrica em ferro fundido, predial SMU, DN= 100 x 75 mm</t>
  </si>
  <si>
    <t>46.26.612</t>
  </si>
  <si>
    <t>Redução excêntrica em ferro fundido, predial SMU, DN= 125 x 75 mm</t>
  </si>
  <si>
    <t>46.26.614</t>
  </si>
  <si>
    <t>Redução excêntrica em ferro fundido, predial SMU, DN= 125 x 100 mm</t>
  </si>
  <si>
    <t>46.26.616</t>
  </si>
  <si>
    <t>Redução excêntrica em ferro fundido, predial SMU, DN= 150 x 75 mm</t>
  </si>
  <si>
    <t>46.26.632</t>
  </si>
  <si>
    <t>Redução excêntrica em ferro fundido, predial SMU, DN= 150 x 100 mm</t>
  </si>
  <si>
    <t>46.26.636</t>
  </si>
  <si>
    <t>Redução excêntrica em ferro fundido, predial SMU, DN= 200 x 125 mm</t>
  </si>
  <si>
    <t>46.26.640</t>
  </si>
  <si>
    <t>Redução excêntrica em ferro fundido, predial SMU, DN= 200 x 150 mm</t>
  </si>
  <si>
    <t>46.26.690</t>
  </si>
  <si>
    <t>Redução excêntrica em ferro fundido, predial SMU, DN= 250 x 200 mm</t>
  </si>
  <si>
    <t>46.26.700</t>
  </si>
  <si>
    <t>Te de visita em ferro fundido, predial SMU, DN= 75 mm</t>
  </si>
  <si>
    <t>46.26.710</t>
  </si>
  <si>
    <t>Te de visita em ferro fundido, predial SMU, DN= 100 mm</t>
  </si>
  <si>
    <t>46.26.720</t>
  </si>
  <si>
    <t>Te de visita em ferro fundido, predial SMU, DN= 125 mm</t>
  </si>
  <si>
    <t>46.26.730</t>
  </si>
  <si>
    <t>Te de visita em ferro fundido, predial SMU, DN= 150 mm</t>
  </si>
  <si>
    <t>46.26.740</t>
  </si>
  <si>
    <t>Te de visita em ferro fundido, predial SMU, DN= 200 mm</t>
  </si>
  <si>
    <t>46.26.800</t>
  </si>
  <si>
    <t>46.26.810</t>
  </si>
  <si>
    <t>46.26.820</t>
  </si>
  <si>
    <t>46.26.830</t>
  </si>
  <si>
    <t>46.26.840</t>
  </si>
  <si>
    <t>Tampão simples em ferro fundido, predial SMU, DN= 150 mm</t>
  </si>
  <si>
    <t>46.26.843</t>
  </si>
  <si>
    <t>Tampão simples em ferro fundido, predial SMU, DN= 200 mm</t>
  </si>
  <si>
    <t>46.26.900</t>
  </si>
  <si>
    <t>Junção 45° em ferro fundido, predial SMU, DN= 125 x 100 mm</t>
  </si>
  <si>
    <t>46.26.910</t>
  </si>
  <si>
    <t>Junção 45° em ferro fundido, predial SMU, DN= 150 x 100 mm</t>
  </si>
  <si>
    <t>46.26.920</t>
  </si>
  <si>
    <t>Junção 45° em ferro fundido, predial SMU, DN= 200 x 100 mm</t>
  </si>
  <si>
    <t>46.26.930</t>
  </si>
  <si>
    <t>Junção 45° em ferro fundido, predial SMU, DN= 200 x 200 mm</t>
  </si>
  <si>
    <t>46.27</t>
  </si>
  <si>
    <t>Tubulacao em cobre, para sistema de ar condicionado</t>
  </si>
  <si>
    <t>46.27.050</t>
  </si>
  <si>
    <t>Tubo de cobre flexível, espessura 1/32" - diâmetro 3/16", inclusive conexões</t>
  </si>
  <si>
    <t>46.27.060</t>
  </si>
  <si>
    <t>Tubo de cobre flexível, espessura 1/32" - diâmetro 1/4", inclusive conexões</t>
  </si>
  <si>
    <t>46.27.070</t>
  </si>
  <si>
    <t>Tubo de cobre flexível, espessura 1/32" - diâmetro 5/16", inclusive conexões</t>
  </si>
  <si>
    <t>46.27.080</t>
  </si>
  <si>
    <t>Tubo de cobre flexível, espessura 1/32" - diâmetro 3/8", inclusive conexões</t>
  </si>
  <si>
    <t>46.27.090</t>
  </si>
  <si>
    <t>Tubo de cobre flexível, espessura 1/32" - diâmetro 1/2", inclusive conexões</t>
  </si>
  <si>
    <t>46.27.100</t>
  </si>
  <si>
    <t>Tubo de cobre flexível, espessura 1/32" - diâmetro 5/8", inclusive conexões</t>
  </si>
  <si>
    <t>46.27.110</t>
  </si>
  <si>
    <t>Tubo de cobre flexível, espessura 1/32" - diâmetro 3/4", inclusive conexões</t>
  </si>
  <si>
    <t>46.32</t>
  </si>
  <si>
    <t>Tubulacao em cobre rigido, para sistema VRF de ar condicionado</t>
  </si>
  <si>
    <t>46.32.001</t>
  </si>
  <si>
    <t>Tubo de cobre sem costura, rígido, espessura 1/16" - diâmetro 3/8", inclusive conexões</t>
  </si>
  <si>
    <t>46.32.002</t>
  </si>
  <si>
    <t>Tubo de cobre sem costura, rígido, espessura 1/16" - diâmetro 1/2", inclusive conexões</t>
  </si>
  <si>
    <t>46.32.003</t>
  </si>
  <si>
    <t>Tubo de cobre sem costura, rígido, espessura 1/16" - diâmetro 5/8", inclusive conexões</t>
  </si>
  <si>
    <t>46.32.004</t>
  </si>
  <si>
    <t>Tubo de cobre sem costura, rígido, espessura 1/16" - diâmetro 3/4", inclusive conexões</t>
  </si>
  <si>
    <t>46.32.005</t>
  </si>
  <si>
    <t>Tubo de cobre sem costura, rígido, espessura 1/16" - diâmetro 7/8", inclusive conexões</t>
  </si>
  <si>
    <t>46.32.006</t>
  </si>
  <si>
    <t>Tubo de cobre sem costura, rígido, espessura 1/16" - diâmetro 1", inclusive conexões</t>
  </si>
  <si>
    <t>46.32.007</t>
  </si>
  <si>
    <t>Tubo de cobre sem costura, rígido, espessura 1/16" - diâmetro 1.1/8", inclusive conexões</t>
  </si>
  <si>
    <t>46.32.008</t>
  </si>
  <si>
    <t>Tubo de cobre sem costura, rígido, espessura 1/16" - diâmetro 1.1/4", inclusive conexões</t>
  </si>
  <si>
    <t>46.32.009</t>
  </si>
  <si>
    <t>Tubo de cobre sem costura, rígido, espessura 1/16" - diâmetro 1.3/8", inclusive conexões</t>
  </si>
  <si>
    <t>46.32.010</t>
  </si>
  <si>
    <t>Tubo de cobre sem costura, rígido, espessura 1/16" - diâmetro 1.1/2", inclusive conexões</t>
  </si>
  <si>
    <t>46.32.011</t>
  </si>
  <si>
    <t>Tubo de cobre sem costura, rígido, espessura 1/16" - diâmetro 1.5/8", inclusive conexões</t>
  </si>
  <si>
    <t>46.33</t>
  </si>
  <si>
    <t>Tubulacao em PP - aguas pluviais / esgoto</t>
  </si>
  <si>
    <t>46.33.001</t>
  </si>
  <si>
    <t>46.33.002</t>
  </si>
  <si>
    <t>46.33.003</t>
  </si>
  <si>
    <t>46.33.004</t>
  </si>
  <si>
    <t>46.33.020</t>
  </si>
  <si>
    <t>Joelho 45° em polipropileno de alta resistência, preto, tipo PB, DN= 40mm</t>
  </si>
  <si>
    <t>46.33.021</t>
  </si>
  <si>
    <t>Joelho 45° em polipropileno de alta resistência - PP, preto, tipo PB, DN= 50mm</t>
  </si>
  <si>
    <t>46.33.022</t>
  </si>
  <si>
    <t>Joelho 45° em polipropileno de alta resistência - PP, preto, tipo PB, DN= 63mm</t>
  </si>
  <si>
    <t>46.33.023</t>
  </si>
  <si>
    <t>Joelho 45° em polipropileno de alta resistência - PP, preto, tipo PB, DN= 110mm</t>
  </si>
  <si>
    <t>46.33.047</t>
  </si>
  <si>
    <t>Joelho 87°30' em polipropileno de alta resistência - PP, preto, tipo PB, DN= 40mm</t>
  </si>
  <si>
    <t>46.33.048</t>
  </si>
  <si>
    <t>Joelho 87°30' em polipropileno de alta resistência - PP, preto, tipo PB, DN= 50mm</t>
  </si>
  <si>
    <t>46.33.049</t>
  </si>
  <si>
    <t>Joelho 87°30' em polipropileno de alta resistência - PP, preto, tipo PB, DN= 63mm</t>
  </si>
  <si>
    <t>46.33.074</t>
  </si>
  <si>
    <t>46.33.102</t>
  </si>
  <si>
    <t>Luva dupla em polipropileno de alta resistência - PP,  preto,  DN= 40mm</t>
  </si>
  <si>
    <t>46.33.103</t>
  </si>
  <si>
    <t>Luva dupla em polipropileno de alta resistência - PP,  preto,  DN= 50mm</t>
  </si>
  <si>
    <t>46.33.104</t>
  </si>
  <si>
    <t>Luva dupla em polipropileno de alta resistência - PP,  preto,  DN= 63mm</t>
  </si>
  <si>
    <t>46.33.105</t>
  </si>
  <si>
    <t>Luva dupla em polipropileno de alta resistência - PP,  preto,  DN= 110mm</t>
  </si>
  <si>
    <t>46.33.116</t>
  </si>
  <si>
    <t>Luva de Redução em polipropileno de alta resistência - PP, preto, tipo PB, DN= 50x40mm</t>
  </si>
  <si>
    <t>46.33.117</t>
  </si>
  <si>
    <t>Luva de Redução em polipropileno de alta resistência - PP, preto, tipo PB, DN= 63x50mm</t>
  </si>
  <si>
    <t>46.33.118</t>
  </si>
  <si>
    <t>Luva de Redução em polipropileno de alta resistência - PP, preto, tipo PB, DN= 110x63mm</t>
  </si>
  <si>
    <t>46.33.130</t>
  </si>
  <si>
    <t>Tê 87°30' simples em polipropileno de alta resistência - PP, preto, tipo PB, DN= 50x50mm</t>
  </si>
  <si>
    <t>46.33.131</t>
  </si>
  <si>
    <t>Tê 87°30' simples em polipropileno de alta resistência - PP, preto, tipo PB, DN= 63x63mm</t>
  </si>
  <si>
    <t>46.33.132</t>
  </si>
  <si>
    <t>Tê 87°30' simples em polipropileno de alta resistência - PP, preto, tipo PB, DN= 110x110mm</t>
  </si>
  <si>
    <t>46.33.137</t>
  </si>
  <si>
    <t>46.33.140</t>
  </si>
  <si>
    <t>Tê 87°30' de inspeção em polipropileno de alta resistência - PP, preto (PxB), DN 110mm</t>
  </si>
  <si>
    <t>46.33.149</t>
  </si>
  <si>
    <t>Junção 45° simples em polipropileno de alta resistência - PP, preto, tipo PB, DN= 50x50mm</t>
  </si>
  <si>
    <t>46.33.150</t>
  </si>
  <si>
    <t>Junção 45° simples em polipropileno de alta resistência - PP, preto, tipo PB, DN= 63x63mm</t>
  </si>
  <si>
    <t>46.33.151</t>
  </si>
  <si>
    <t>46.33.159</t>
  </si>
  <si>
    <t>46.33.160</t>
  </si>
  <si>
    <t>46.33.161</t>
  </si>
  <si>
    <t>46.33.170</t>
  </si>
  <si>
    <t>Curva 87°30' em polipropileno de alta resistência - PP, preto, tipo PB, DN= 110mm</t>
  </si>
  <si>
    <t>46.33.186</t>
  </si>
  <si>
    <t>46.33.197</t>
  </si>
  <si>
    <t>46.33.201</t>
  </si>
  <si>
    <t>Tampa tê de inspeção oval, em polipropileno de alta resistência preto (PxB), DN=110mm</t>
  </si>
  <si>
    <t>46.33.206</t>
  </si>
  <si>
    <t>Tampão em polipropileno de alta resistência PP, preto (PxB), DN=63mm</t>
  </si>
  <si>
    <t>46.33.207</t>
  </si>
  <si>
    <t>Tampão em polipropileno de alta resistência PP, preto (PxB), DN=110mm</t>
  </si>
  <si>
    <t>46.33.210</t>
  </si>
  <si>
    <t>Porta marco para grelha de 12x12 cm, em prolipropileno de alta resistência PP,  preto</t>
  </si>
  <si>
    <t>46.33.211</t>
  </si>
  <si>
    <t>Marco de bronze com grelha em aço inoxidável de 12x12cm</t>
  </si>
  <si>
    <t>47</t>
  </si>
  <si>
    <t>VALVULAS E APARELHOS DE MEDICAO E CONTROLE PARA LIQUIDOS E GASES</t>
  </si>
  <si>
    <t>47.01</t>
  </si>
  <si>
    <t>Registro e / ou valvula em latao fundido sem acabamento</t>
  </si>
  <si>
    <t>47.01.010</t>
  </si>
  <si>
    <t>Registro de gaveta em latão fundido sem acabamento, DN= 1/2´</t>
  </si>
  <si>
    <t>47.01.020</t>
  </si>
  <si>
    <t>Registro de gaveta em latão fundido sem acabamento, DN= 3/4´</t>
  </si>
  <si>
    <t>47.01.030</t>
  </si>
  <si>
    <t>Registro de gaveta em latão fundido sem acabamento, DN= 1´</t>
  </si>
  <si>
    <t>47.01.040</t>
  </si>
  <si>
    <t>Registro de gaveta em latão fundido sem acabamento, DN= 1 1/4´</t>
  </si>
  <si>
    <t>47.01.050</t>
  </si>
  <si>
    <t>Registro de gaveta em latão fundido sem acabamento, DN= 1 1/2´</t>
  </si>
  <si>
    <t>47.01.060</t>
  </si>
  <si>
    <t>Registro de gaveta em latão fundido sem acabamento, DN= 2´</t>
  </si>
  <si>
    <t>47.01.070</t>
  </si>
  <si>
    <t>Registro de gaveta em latão fundido sem acabamento, DN= 2 1/2´</t>
  </si>
  <si>
    <t>47.01.080</t>
  </si>
  <si>
    <t>Registro de gaveta em latão fundido sem acabamento, DN= 3´</t>
  </si>
  <si>
    <t>47.01.090</t>
  </si>
  <si>
    <t>Registro de gaveta em latão fundido sem acabamento, DN= 4´</t>
  </si>
  <si>
    <t>47.01.130</t>
  </si>
  <si>
    <t>Registro de pressão em latão fundido sem acabamento, DN= 3/4´</t>
  </si>
  <si>
    <t>47.01.170</t>
  </si>
  <si>
    <t>Válvula de esfera monobloco em latão, passagem plena, acionamento com alavanca, DN= 1/2´</t>
  </si>
  <si>
    <t>47.01.180</t>
  </si>
  <si>
    <t>Válvula de esfera monobloco em latão, passagem plena, acionamento com alavanca, DN= 3/4´</t>
  </si>
  <si>
    <t>47.01.190</t>
  </si>
  <si>
    <t>Válvula de esfera monobloco em latão, passagem plena, acionamento com alavanca, DN= 1´</t>
  </si>
  <si>
    <t>47.01.191</t>
  </si>
  <si>
    <t>Válvula de esfera monobloco em latão, passagem plena, acionamento com alavanca, DN= 1.1/4´</t>
  </si>
  <si>
    <t>47.01.210</t>
  </si>
  <si>
    <t>Válvula de esfera monobloco em latão, passagem plena, acionamento com alavanca, DN= 2´</t>
  </si>
  <si>
    <t>47.01.220</t>
  </si>
  <si>
    <t>Válvula de esfera monobloco em latão, passagem plena, acionamento com alavanca, DN= 4´</t>
  </si>
  <si>
    <t>47.02</t>
  </si>
  <si>
    <t>Registro e / ou valvula em latao fundido com acabamento cromado</t>
  </si>
  <si>
    <t>47.02.010</t>
  </si>
  <si>
    <t>Registro de gaveta em latão fundido cromado com canopla, DN= 1/2´ - linha especial</t>
  </si>
  <si>
    <t>47.02.020</t>
  </si>
  <si>
    <t>Registro de gaveta em latão fundido cromado com canopla, DN= 3/4´ - linha especial</t>
  </si>
  <si>
    <t>47.02.030</t>
  </si>
  <si>
    <t>Registro de gaveta em latão fundido cromado com canopla, DN= 1´ - linha especial</t>
  </si>
  <si>
    <t>47.02.040</t>
  </si>
  <si>
    <t>Registro de gaveta em latão fundido cromado com canopla, DN= 1 1/4´ - linha especial</t>
  </si>
  <si>
    <t>47.02.050</t>
  </si>
  <si>
    <t>Registro de gaveta em latão fundido cromado com canopla, DN= 1 1/2´ - linha especial</t>
  </si>
  <si>
    <t>47.02.100</t>
  </si>
  <si>
    <t>Registro de pressão em latão fundido cromado com canopla, DN= 1/2´ - linha especial</t>
  </si>
  <si>
    <t>47.02.110</t>
  </si>
  <si>
    <t>Registro de pressão em latão fundido cromado com canopla, DN= 3/4´ - linha especial</t>
  </si>
  <si>
    <t>47.02.200</t>
  </si>
  <si>
    <t>Registro regulador de vazão para chuveiro e ducha em latão cromado com canopla, DN= 1/2´</t>
  </si>
  <si>
    <t>47.02.210</t>
  </si>
  <si>
    <t>47.04</t>
  </si>
  <si>
    <t>Valvula de descarga ou para acionamento de metais sanitarios</t>
  </si>
  <si>
    <t>47.04.020</t>
  </si>
  <si>
    <t>Válvula de descarga com registro próprio, duplo acionamento limitador de fluxo, DN= 1 1/4´</t>
  </si>
  <si>
    <t>47.04.030</t>
  </si>
  <si>
    <t>Válvula de descarga com registro próprio, DN= 1 1/4´</t>
  </si>
  <si>
    <t>47.04.040</t>
  </si>
  <si>
    <t>Válvula de descarga com registro próprio, DN= 1 1/2´</t>
  </si>
  <si>
    <t>47.04.050</t>
  </si>
  <si>
    <t>Válvula de descarga antivandalismo, DN= 1 1/2´</t>
  </si>
  <si>
    <t>47.04.080</t>
  </si>
  <si>
    <t>Válvula de descarga externa, tipo alavanca com registro próprio, DN= 1 1/4´ e DN= 1 1/2´</t>
  </si>
  <si>
    <t>47.04.090</t>
  </si>
  <si>
    <t>Válvula de mictório antivandalismo, DN= 3/4´</t>
  </si>
  <si>
    <t>47.04.100</t>
  </si>
  <si>
    <t>Válvula de mictório padrão, vazão automática, DN= 3/4´</t>
  </si>
  <si>
    <t>47.04.110</t>
  </si>
  <si>
    <t>Válvula de acionamento hidromecânico para piso</t>
  </si>
  <si>
    <t>47.04.120</t>
  </si>
  <si>
    <t>Válvula de acionamento hidromecânico para ducha, em latão cromado, DN= 3/4´</t>
  </si>
  <si>
    <t>47.04.180</t>
  </si>
  <si>
    <t>47.05</t>
  </si>
  <si>
    <t>Registro e / ou valvula em bronze</t>
  </si>
  <si>
    <t>47.05.010</t>
  </si>
  <si>
    <t>Válvula de retenção horizontal em bronze, DN= 3/4´</t>
  </si>
  <si>
    <t>47.05.020</t>
  </si>
  <si>
    <t>Válvula de retenção horizontal em bronze, DN= 1´</t>
  </si>
  <si>
    <t>47.05.030</t>
  </si>
  <si>
    <t>Válvula de retenção horizontal em bronze, DN= 1 1/4´</t>
  </si>
  <si>
    <t>47.05.040</t>
  </si>
  <si>
    <t>Válvula de retenção horizontal em bronze, DN= 1 1/2´</t>
  </si>
  <si>
    <t>47.05.050</t>
  </si>
  <si>
    <t>Válvula de retenção horizontal em bronze, DN= 2´</t>
  </si>
  <si>
    <t>47.05.060</t>
  </si>
  <si>
    <t>Válvula de retenção horizontal em bronze, DN= 2 1/2´</t>
  </si>
  <si>
    <t>47.05.070</t>
  </si>
  <si>
    <t>Válvula de retenção horizontal em bronze, DN= 3´</t>
  </si>
  <si>
    <t>47.05.100</t>
  </si>
  <si>
    <t>Válvula de retenção vertical em bronze, DN= 1´</t>
  </si>
  <si>
    <t>47.05.110</t>
  </si>
  <si>
    <t>Válvula de retenção vertical em bronze, DN= 1 1/4´</t>
  </si>
  <si>
    <t>47.05.120</t>
  </si>
  <si>
    <t>Válvula de retenção vertical em bronze, DN= 1 1/2´</t>
  </si>
  <si>
    <t>47.05.130</t>
  </si>
  <si>
    <t>Válvula de retenção vertical em bronze, DN= 2´</t>
  </si>
  <si>
    <t>47.05.140</t>
  </si>
  <si>
    <t>Válvula de retenção vertical em bronze, DN= 2 1/2´</t>
  </si>
  <si>
    <t>47.05.150</t>
  </si>
  <si>
    <t>Válvula de retenção vertical em bronze, DN= 3´</t>
  </si>
  <si>
    <t>47.05.160</t>
  </si>
  <si>
    <t>Válvula de retenção vertical em bronze, DN= 4´</t>
  </si>
  <si>
    <t>47.05.170</t>
  </si>
  <si>
    <t>Válvula de retenção de pé com crivo em bronze, DN= 1´</t>
  </si>
  <si>
    <t>47.05.180</t>
  </si>
  <si>
    <t>Válvula de retenção de pé com crivo em bronze, DN= 1 1/4´</t>
  </si>
  <si>
    <t>47.05.190</t>
  </si>
  <si>
    <t>Válvula de retenção de pé com crivo em bronze, DN= 1 1/2´</t>
  </si>
  <si>
    <t>47.05.200</t>
  </si>
  <si>
    <t>Válvula de retenção de pé com crivo em bronze, DN= 2´</t>
  </si>
  <si>
    <t>47.05.210</t>
  </si>
  <si>
    <t>Válvula de retenção de pé com crivo em bronze, DN= 2 1/2´</t>
  </si>
  <si>
    <t>47.05.220</t>
  </si>
  <si>
    <t>47.05.230</t>
  </si>
  <si>
    <t>47.05.240</t>
  </si>
  <si>
    <t>47.05.260</t>
  </si>
  <si>
    <t>Válvula de retenção de pé com crivo em bronze, DN= 3´</t>
  </si>
  <si>
    <t>47.05.270</t>
  </si>
  <si>
    <t>Válvula de retenção de pé com crivo em bronze, DN= 4´</t>
  </si>
  <si>
    <t>47.05.280</t>
  </si>
  <si>
    <t>Válvula globo angular de 45° em bronze, DN= 2 1/2´</t>
  </si>
  <si>
    <t>47.05.290</t>
  </si>
  <si>
    <t>47.05.296</t>
  </si>
  <si>
    <t>47.05.300</t>
  </si>
  <si>
    <t>47.05.310</t>
  </si>
  <si>
    <t>47.05.340</t>
  </si>
  <si>
    <t>47.05.350</t>
  </si>
  <si>
    <t>47.05.360</t>
  </si>
  <si>
    <t>47.05.370</t>
  </si>
  <si>
    <t>47.05.390</t>
  </si>
  <si>
    <t>47.05.392</t>
  </si>
  <si>
    <t>47.05.394</t>
  </si>
  <si>
    <t>47.05.398</t>
  </si>
  <si>
    <t>47.05.400</t>
  </si>
  <si>
    <t>47.05.406</t>
  </si>
  <si>
    <t>47.05.410</t>
  </si>
  <si>
    <t>47.05.420</t>
  </si>
  <si>
    <t>47.05.430</t>
  </si>
  <si>
    <t>47.05.450</t>
  </si>
  <si>
    <t>47.05.460</t>
  </si>
  <si>
    <t>47.05.580</t>
  </si>
  <si>
    <t>Válvula de gaveta em bronze com fecho rápido, DN= 1 1/2´</t>
  </si>
  <si>
    <t>47.06</t>
  </si>
  <si>
    <t>Registro e / ou valvula em ferro fundido</t>
  </si>
  <si>
    <t>47.06.030</t>
  </si>
  <si>
    <t>Válvula de gaveta em ferro fundido, haste ascendente com flange, classe 125 libras, DN= 2´</t>
  </si>
  <si>
    <t>47.06.040</t>
  </si>
  <si>
    <t>Válvula de retenção de pé com crivo em ferro fundido, flangeada, DN= 6´</t>
  </si>
  <si>
    <t>47.06.050</t>
  </si>
  <si>
    <t>Válvula de retenção tipo portinhola dupla em ferro fundido, DN= 6´</t>
  </si>
  <si>
    <t>47.06.051</t>
  </si>
  <si>
    <t>Válvula de retenção tipo portinhola simples em ferro fundido, flangeada, DN= 6´</t>
  </si>
  <si>
    <t>47.06.060</t>
  </si>
  <si>
    <t>Válvula de gaveta em ferro fundido com bolsa, DN= 150 mm</t>
  </si>
  <si>
    <t>47.06.070</t>
  </si>
  <si>
    <t>Válvula de gaveta em ferro fundido com bolsa, DN= 200 mm</t>
  </si>
  <si>
    <t>47.06.080</t>
  </si>
  <si>
    <t>Válvula de retenção tipo portinhola simples em ferro fundido, DN= 4´</t>
  </si>
  <si>
    <t>47.06.090</t>
  </si>
  <si>
    <t>Válvula de retenção tipo portinhola dupla em ferro fundido, DN= 4´</t>
  </si>
  <si>
    <t>47.06.100</t>
  </si>
  <si>
    <t>47.06.110</t>
  </si>
  <si>
    <t>47.06.180</t>
  </si>
  <si>
    <t>Válvula de gaveta em ferro fundido com bolsa, DN= 100mm</t>
  </si>
  <si>
    <t>47.06.310</t>
  </si>
  <si>
    <t>Visor de fluxo com janela simples, corpo em ferro fundido ou aço carbono, DN = 1´</t>
  </si>
  <si>
    <t>47.06.320</t>
  </si>
  <si>
    <t>47.06.330</t>
  </si>
  <si>
    <t>Válvula de gaveta em ferro fundido, haste ascendente com flange, classe 125 libras, DN= 4´</t>
  </si>
  <si>
    <t>47.06.340</t>
  </si>
  <si>
    <t>Válvula de gaveta em ferro fundido, haste ascendente com flange, classe 125 libras, DN= 6´</t>
  </si>
  <si>
    <t>47.06.350</t>
  </si>
  <si>
    <t>Válvula de retenção vertical em ferro fundido com flange, classe 125 libras, DN= 4´</t>
  </si>
  <si>
    <t>47.07</t>
  </si>
  <si>
    <t>Registro e / ou valvula em aco carbono fundido</t>
  </si>
  <si>
    <t>47.07.010</t>
  </si>
  <si>
    <t>47.07.020</t>
  </si>
  <si>
    <t>47.07.030</t>
  </si>
  <si>
    <t>47.07.031</t>
  </si>
  <si>
    <t>47.07.090</t>
  </si>
  <si>
    <t>47.09</t>
  </si>
  <si>
    <t>Registro e / ou valvula em aco carbono forjado</t>
  </si>
  <si>
    <t>47.09.010</t>
  </si>
  <si>
    <t>47.09.020</t>
  </si>
  <si>
    <t>47.09.030</t>
  </si>
  <si>
    <t>47.09.040</t>
  </si>
  <si>
    <t>47.10</t>
  </si>
  <si>
    <t>Registro e / ou valvula em aco inoxidavel forjado</t>
  </si>
  <si>
    <t>47.10.010</t>
  </si>
  <si>
    <t>47.11</t>
  </si>
  <si>
    <t>Aparelho de medicao e controle</t>
  </si>
  <si>
    <t>47.11.021</t>
  </si>
  <si>
    <t>47.11.080</t>
  </si>
  <si>
    <t>Termômetro bimetálico, mostrador com 4´, saída angular, escala 0-100°C</t>
  </si>
  <si>
    <t>47.11.100</t>
  </si>
  <si>
    <t>Manômetro com mostrador de 4´, escalas: 0-4 / 0-7 / 0-10 / 0-17 / 0-21 / 0-28 kg/cm²</t>
  </si>
  <si>
    <t>47.11.111</t>
  </si>
  <si>
    <t>47.12</t>
  </si>
  <si>
    <t>Registro e / ou valvula em ferro ductil</t>
  </si>
  <si>
    <t>47.12.040</t>
  </si>
  <si>
    <t>Válvula de gaveta em ferro dúctil com flanges, classe PN-10, DN= 200mm</t>
  </si>
  <si>
    <t>47.12.270</t>
  </si>
  <si>
    <t>Válvula de gaveta em ferro dúctil com flanges, classe PN-10, DN= 80mm</t>
  </si>
  <si>
    <t>47.12.280</t>
  </si>
  <si>
    <t>Válvula globo auto-operada hidraulicamente, em ferro dúctil, classe PN-10/16, DN= 50mm</t>
  </si>
  <si>
    <t>47.12.290</t>
  </si>
  <si>
    <t>47.12.300</t>
  </si>
  <si>
    <t>47.12.310</t>
  </si>
  <si>
    <t>Válvula de gaveta em ferro dúctil com flanges, classe PN-10, DN= 300mm</t>
  </si>
  <si>
    <t>47.12.320</t>
  </si>
  <si>
    <t>Válvula de gaveta em ferro dúctil com flanges, classe PN-10, DN= 100mm</t>
  </si>
  <si>
    <t>47.12.330</t>
  </si>
  <si>
    <t>Válvula de gaveta em ferro dúctil com flanges, classe PN-10, DN= 150mm</t>
  </si>
  <si>
    <t>47.12.340</t>
  </si>
  <si>
    <t>Ventosa simples rosqueada em ferro dúctil, classe PN-25, DN= 3/4´</t>
  </si>
  <si>
    <t>47.12.350</t>
  </si>
  <si>
    <t>Ventosa de tríplice função em ferro dúctil flangeada, classe PN-10/16/25, DN= 50mm</t>
  </si>
  <si>
    <t>47.14</t>
  </si>
  <si>
    <t>Registro e / ou valvula em PVC rigido ou ABS</t>
  </si>
  <si>
    <t>47.14.020</t>
  </si>
  <si>
    <t>Registro de pressão em PVC rígido, soldável, DN= 25mm (3/4´)</t>
  </si>
  <si>
    <t>47.14.200</t>
  </si>
  <si>
    <t>Registro regulador de vazão para torneira, misturador e bidê, em ABS com canopla, DN= 1/2´</t>
  </si>
  <si>
    <t>47.20</t>
  </si>
  <si>
    <t>Reparos, conservacoes e complementos - GRUPO 47</t>
  </si>
  <si>
    <t>47.20.010</t>
  </si>
  <si>
    <t>Pigtail em latão para manômetro, DN= 1/2´</t>
  </si>
  <si>
    <t>47.20.020</t>
  </si>
  <si>
    <t>Filtro ´Y´ em bronze para gás combustível, DN= 2´</t>
  </si>
  <si>
    <t>47.20.030</t>
  </si>
  <si>
    <t>47.20.070</t>
  </si>
  <si>
    <t>47.20.080</t>
  </si>
  <si>
    <t>Regulador de primeiro estágio de alta pressão até 2 kgf/cm², vazão de 90 kg GLP/hora</t>
  </si>
  <si>
    <t>47.20.100</t>
  </si>
  <si>
    <t>Regulador de primeiro estágio de alta pressão até 1,3 kgf/cm², vazão de 50 kg GLP/hora</t>
  </si>
  <si>
    <t>47.20.120</t>
  </si>
  <si>
    <t>Regulador de segundo estágio para gás, uso industrial, vazão até 12 kg GLP/hora</t>
  </si>
  <si>
    <t>47.20.181</t>
  </si>
  <si>
    <t>47.20.190</t>
  </si>
  <si>
    <t>Chave de fluxo tipo palheta para tubulação de líquidos</t>
  </si>
  <si>
    <t>47.20.300</t>
  </si>
  <si>
    <t>47.20.320</t>
  </si>
  <si>
    <t>Filtro ´Y´ corpo em bronze, pressão de serviço até 20,7 bar (PN 20), DN= 1 1/2´</t>
  </si>
  <si>
    <t>47.20.330</t>
  </si>
  <si>
    <t>Filtro ´Y´ corpo em bronze, pressão de serviço até 20,7 bar (PN 20), DN= 2´</t>
  </si>
  <si>
    <t>48</t>
  </si>
  <si>
    <t>RESERVATORIO E TANQUE PARA LIQUIDOS E GASES</t>
  </si>
  <si>
    <t>48.02</t>
  </si>
  <si>
    <t>Reservatorio em material sintetico</t>
  </si>
  <si>
    <t>48.02.008</t>
  </si>
  <si>
    <t>Reservatório de fibra de vidro - capacidade de 15.000 litros</t>
  </si>
  <si>
    <t>48.02.009</t>
  </si>
  <si>
    <t>Reservatório de fibra de vidro - capacidade de 20.000 litros</t>
  </si>
  <si>
    <t>48.02.204</t>
  </si>
  <si>
    <t>Reservatório em polietileno com tampa de encaixar - capacidade de 2.000 litros</t>
  </si>
  <si>
    <t>48.02.205</t>
  </si>
  <si>
    <t>Reservatório em polietileno com tampa de encaixar - capacidade de 3.000 litros</t>
  </si>
  <si>
    <t>48.02.206</t>
  </si>
  <si>
    <t>Reservatório em polietileno com tampa de encaixar - capacidade de 5.000 litros</t>
  </si>
  <si>
    <t>48.02.207</t>
  </si>
  <si>
    <t>Reservatório em polietileno com tampa de encaixar - capacidade de 10.000 litros</t>
  </si>
  <si>
    <t>48.02.300</t>
  </si>
  <si>
    <t>48.02.310</t>
  </si>
  <si>
    <t>48.02.400</t>
  </si>
  <si>
    <t>Reservatório em polietileno com tampa de rosca - capacidade de 1.000 litros</t>
  </si>
  <si>
    <t>48.02.401</t>
  </si>
  <si>
    <t>Reservatório em polietileno com tampa de rosca - capacidade de 500 litros</t>
  </si>
  <si>
    <t>48.03</t>
  </si>
  <si>
    <t>Reservatorio metalico</t>
  </si>
  <si>
    <t>48.03.112</t>
  </si>
  <si>
    <t>Reservatório metálico cilíndrico horizontal - capacidade de 3.000 litros</t>
  </si>
  <si>
    <t>48.03.130</t>
  </si>
  <si>
    <t>Reservatório metálico cilíndrico horizontal - capacidade de 5.000 litros</t>
  </si>
  <si>
    <t>48.03.138</t>
  </si>
  <si>
    <t>Reservatório metálico cilíndrico horizontal - capacidade de 10.000 litros</t>
  </si>
  <si>
    <t>48.04</t>
  </si>
  <si>
    <t>Reservatorio em concreto</t>
  </si>
  <si>
    <t>48.04.381</t>
  </si>
  <si>
    <t>48.04.391</t>
  </si>
  <si>
    <t>48.05</t>
  </si>
  <si>
    <t>Torneira de boia</t>
  </si>
  <si>
    <t>48.05.010</t>
  </si>
  <si>
    <t>Torneira de boia, DN= 3/4´</t>
  </si>
  <si>
    <t>48.05.020</t>
  </si>
  <si>
    <t>Torneira de boia, DN= 1´</t>
  </si>
  <si>
    <t>48.05.030</t>
  </si>
  <si>
    <t>Torneira de boia, DN= 1 1/4´</t>
  </si>
  <si>
    <t>48.05.040</t>
  </si>
  <si>
    <t>Torneira de boia, DN= 1 1/2´</t>
  </si>
  <si>
    <t>48.05.050</t>
  </si>
  <si>
    <t>Torneira de boia, DN= 2´</t>
  </si>
  <si>
    <t>48.05.052</t>
  </si>
  <si>
    <t>Torneira de boia, DN= 2 1/2´</t>
  </si>
  <si>
    <t>48.05.070</t>
  </si>
  <si>
    <t>Torneira de boia, tipo registro automático de entrada, DN= 3´</t>
  </si>
  <si>
    <t>48.20</t>
  </si>
  <si>
    <t>Reparos, conservacoes e complementos - GRUPO 48</t>
  </si>
  <si>
    <t>48.20.020</t>
  </si>
  <si>
    <t>Limpeza de caixa d´água até 1.000 litros</t>
  </si>
  <si>
    <t>48.20.040</t>
  </si>
  <si>
    <t>Limpeza de caixa d´água de 1.001 até 10.000 litros</t>
  </si>
  <si>
    <t>48.20.060</t>
  </si>
  <si>
    <t>Limpeza de caixa d´água acima de 10.000 litros</t>
  </si>
  <si>
    <t>49</t>
  </si>
  <si>
    <t>CAIXA, RALO, GRELHA E ACESSORIO HIDRAULICO</t>
  </si>
  <si>
    <t>49.01</t>
  </si>
  <si>
    <t>Caixas sifonadas de PVC rigido</t>
  </si>
  <si>
    <t>49.01.016</t>
  </si>
  <si>
    <t>Caixa sifonada de PVC rígido de 100 x 100 x 50 mm, com grelha</t>
  </si>
  <si>
    <t>49.01.020</t>
  </si>
  <si>
    <t>Caixa sifonada de PVC rígido de 100 x 150 x 50 mm, com grelha</t>
  </si>
  <si>
    <t>49.01.030</t>
  </si>
  <si>
    <t>Caixa sifonada de PVC rígido de 150 x 150 x 50 mm, com grelha</t>
  </si>
  <si>
    <t>49.01.040</t>
  </si>
  <si>
    <t>Caixa sifonada de PVC rígido de 150 x 185 x 75 mm, com grelha</t>
  </si>
  <si>
    <t>49.01.050</t>
  </si>
  <si>
    <t>Caixa sifonada de PVC rígido de 250 x 172 x 50 mm, com tampa cega</t>
  </si>
  <si>
    <t>49.01.070</t>
  </si>
  <si>
    <t>Caixa sifonada de PVC rígido de 250 x 230 x 75 mm, com tampa cega</t>
  </si>
  <si>
    <t>49.03</t>
  </si>
  <si>
    <t>Caixa de gordura</t>
  </si>
  <si>
    <t>49.03.020</t>
  </si>
  <si>
    <t>Caixa de gordura em alvenaria, 600 x 600 x 600 mm</t>
  </si>
  <si>
    <t>49.03.036</t>
  </si>
  <si>
    <t>Caixa de gordura em PVC com tampa reforçada - capacidade 19 litros</t>
  </si>
  <si>
    <t>49.04</t>
  </si>
  <si>
    <t>Ralo em PVC rigido</t>
  </si>
  <si>
    <t>49.04.010</t>
  </si>
  <si>
    <t>Ralo seco em PVC rígido de 100 x 40 mm, com grelha</t>
  </si>
  <si>
    <t>49.05</t>
  </si>
  <si>
    <t>Ralo em ferro fundido</t>
  </si>
  <si>
    <t>49.05.020</t>
  </si>
  <si>
    <t>Ralo seco em ferro fundido, 100 x 165 x 50 mm, com grelha metálica saída vertical</t>
  </si>
  <si>
    <t>49.05.040</t>
  </si>
  <si>
    <t>Ralo sifonado em ferro fundido de 150 x 240 x 75 mm, com grelha</t>
  </si>
  <si>
    <t>49.06</t>
  </si>
  <si>
    <t>Grelhas e tampas</t>
  </si>
  <si>
    <t>49.06.010</t>
  </si>
  <si>
    <t>49.06.020</t>
  </si>
  <si>
    <t>Grelha em ferro fundido para caixas e canaletas</t>
  </si>
  <si>
    <t>49.06.030</t>
  </si>
  <si>
    <t>49.06.072</t>
  </si>
  <si>
    <t>Grelha articulada em ferro fundido tipo boca de leão</t>
  </si>
  <si>
    <t>49.06.080</t>
  </si>
  <si>
    <t>49.06.110</t>
  </si>
  <si>
    <t>49.06.160</t>
  </si>
  <si>
    <t>Grelha quadriculada em ferro fundido para caixas e canaletas</t>
  </si>
  <si>
    <t>49.06.170</t>
  </si>
  <si>
    <t>Grelha em alumínio fundido para caixas e canaletas - linha comercial</t>
  </si>
  <si>
    <t>49.06.190</t>
  </si>
  <si>
    <t>Grelha pré-moldada em concreto, com furos redondos, 79,5 x 24,5 x 8 cm</t>
  </si>
  <si>
    <t>49.06.200</t>
  </si>
  <si>
    <t>49.06.210</t>
  </si>
  <si>
    <t>49.06.400</t>
  </si>
  <si>
    <t>Tampão em ferro fundido, diâmetro de 600 mm, classe B 125 (ruptura &gt; 125 kN)</t>
  </si>
  <si>
    <t>49.06.410</t>
  </si>
  <si>
    <t>49.06.420</t>
  </si>
  <si>
    <t>Tampão em ferro fundido, diâmetro de 600 mm, classe D 400 (ruptura&gt; 400 kN)</t>
  </si>
  <si>
    <t>49.06.430</t>
  </si>
  <si>
    <t>Tampão em ferro fundido de 300 x 300 mm, classe B 125 (ruptura &gt; 125 kN)</t>
  </si>
  <si>
    <t>49.06.440</t>
  </si>
  <si>
    <t>Tampão em ferro fundido de 400 x 400 mm, classe B 125 (ruptura &gt; 125 kN)</t>
  </si>
  <si>
    <t>49.06.450</t>
  </si>
  <si>
    <t>Tampão em ferro fundido de 500 x 500 mm, classe B 125 (ruptura &gt; 125 kN)</t>
  </si>
  <si>
    <t>49.06.460</t>
  </si>
  <si>
    <t>Tampão em ferro fundido de 600 x 600 mm, classe B 125 (ruptura &gt; 125 kN)</t>
  </si>
  <si>
    <t>49.06.480</t>
  </si>
  <si>
    <t>49.06.550</t>
  </si>
  <si>
    <t>Grelha com calha e cesto coletor para piso em aço inoxidável, largura de 15 cm</t>
  </si>
  <si>
    <t>49.06.560</t>
  </si>
  <si>
    <t>Grelha com calha e cesto coletor para piso em aço inoxidável, largura de 20 cm</t>
  </si>
  <si>
    <t>49.08</t>
  </si>
  <si>
    <t>Caixa de passagem e inspecao</t>
  </si>
  <si>
    <t>49.08.250</t>
  </si>
  <si>
    <t>Caixa de areia em PVC, diâmetro nominal de 100 mm</t>
  </si>
  <si>
    <t>49.11</t>
  </si>
  <si>
    <t>Canaletas e afins</t>
  </si>
  <si>
    <t>49.11.130</t>
  </si>
  <si>
    <t>Canaleta com grelha em alumínio, largura de 80 mm</t>
  </si>
  <si>
    <t>49.11.140</t>
  </si>
  <si>
    <t>Canaleta com grelha em alumínio, saída central / vertical, largura de 46 mm</t>
  </si>
  <si>
    <t>49.11.141</t>
  </si>
  <si>
    <t>Canaleta com grelha abre-fecha, em alumínio, saída central ou vertical, largura 46mm</t>
  </si>
  <si>
    <t>49.12</t>
  </si>
  <si>
    <t>Poco de visita, boca de lobo, caixa de passagem e afins</t>
  </si>
  <si>
    <t>49.12.010</t>
  </si>
  <si>
    <t>Boca de lobo simples tipo PMSP com tampa de concreto</t>
  </si>
  <si>
    <t>49.12.030</t>
  </si>
  <si>
    <t>Boca de lobo dupla tipo PMSP com tampa de concreto</t>
  </si>
  <si>
    <t>49.12.050</t>
  </si>
  <si>
    <t>Boca de lobo tripla tipo PMSP com tampa de concreto</t>
  </si>
  <si>
    <t>49.12.058</t>
  </si>
  <si>
    <t>Boca de leão simples tipo PMSP com grelha</t>
  </si>
  <si>
    <t>49.12.110</t>
  </si>
  <si>
    <t>Poço de visita de 1,60 x 1,60 x 1,60 m - tipo PMSP</t>
  </si>
  <si>
    <t>49.12.120</t>
  </si>
  <si>
    <t>Chaminé para poço de visita tipo PMSP em alvenaria, diâmetro interno 70 cm - pescoço</t>
  </si>
  <si>
    <t>49.12.140</t>
  </si>
  <si>
    <t>Poço de visita em alvenaria tipo PMSP - balão</t>
  </si>
  <si>
    <t>49.13</t>
  </si>
  <si>
    <t>Filtro anaerobio</t>
  </si>
  <si>
    <t>49.13.010</t>
  </si>
  <si>
    <t>49.13.020</t>
  </si>
  <si>
    <t>49.13.030</t>
  </si>
  <si>
    <t>49.13.040</t>
  </si>
  <si>
    <t>49.14</t>
  </si>
  <si>
    <t>Fossa septica</t>
  </si>
  <si>
    <t>49.14.010</t>
  </si>
  <si>
    <t>49.14.020</t>
  </si>
  <si>
    <t>49.14.030</t>
  </si>
  <si>
    <t>49.14.061</t>
  </si>
  <si>
    <t>SM01 Sumidouro - poço absorvente</t>
  </si>
  <si>
    <t>49.14.071</t>
  </si>
  <si>
    <t>Tampão pré-moldado de concreto armado para sumidouro com diâmetro externo de 2,00 m</t>
  </si>
  <si>
    <t>49.15</t>
  </si>
  <si>
    <t>Anel e aduela pre-moldados</t>
  </si>
  <si>
    <t>49.15.010</t>
  </si>
  <si>
    <t>Anel pré-moldado de concreto com diâmetro de 0,60 m</t>
  </si>
  <si>
    <t>49.15.030</t>
  </si>
  <si>
    <t>Anel pré-moldado de concreto com diâmetro de 0,80 m</t>
  </si>
  <si>
    <t>49.15.040</t>
  </si>
  <si>
    <t>Anel pré-moldado de concreto com diâmetro de 1,20 m</t>
  </si>
  <si>
    <t>49.15.050</t>
  </si>
  <si>
    <t>Anel pré-moldado de concreto com diâmetro de 1,50 m</t>
  </si>
  <si>
    <t>49.15.060</t>
  </si>
  <si>
    <t>Anel pré-moldado de concreto com diâmetro de 1,80 m</t>
  </si>
  <si>
    <t>49.15.100</t>
  </si>
  <si>
    <t>Anel pré-moldado de concreto com diâmetro de 3,00 m</t>
  </si>
  <si>
    <t>49.16</t>
  </si>
  <si>
    <t>Acessorios hidraulicos para agua de reuso</t>
  </si>
  <si>
    <t>49.16.050</t>
  </si>
  <si>
    <t>49.16.051</t>
  </si>
  <si>
    <t>Sifão ladrão em polietileno para extravasão, diâmetro de 100mm</t>
  </si>
  <si>
    <t>50</t>
  </si>
  <si>
    <t>DETECCAO, COMBATE E PREVENCAO A INCÊNDIO</t>
  </si>
  <si>
    <t>50.01</t>
  </si>
  <si>
    <t>Hidrantes e acessorios</t>
  </si>
  <si>
    <t>50.01.030</t>
  </si>
  <si>
    <t>Abrigo duplo para hidrante/mangueira, com visor e suporte (embutir e externo)</t>
  </si>
  <si>
    <t>50.01.060</t>
  </si>
  <si>
    <t>Abrigo para hidrante/mangueira (embutir e externo)</t>
  </si>
  <si>
    <t>50.01.080</t>
  </si>
  <si>
    <t>Mangueira com união de engate rápido, DN= 1 1/2´ (38 mm)</t>
  </si>
  <si>
    <t>50.01.090</t>
  </si>
  <si>
    <t>Botoeira para acionamento de bomba de incêndio tipo quebra-vidro</t>
  </si>
  <si>
    <t>50.01.100</t>
  </si>
  <si>
    <t>Mangueira com união de engate rápido, DN= 2 1/2´ (63 mm)</t>
  </si>
  <si>
    <t>50.01.110</t>
  </si>
  <si>
    <t>Esguicho em latão com engate rápido, DN= 2 1/2´, jato regulável</t>
  </si>
  <si>
    <t>50.01.130</t>
  </si>
  <si>
    <t>50.01.160</t>
  </si>
  <si>
    <t>Adaptador de engate rápido em latão de 2 1/2´ x 1 1/2´</t>
  </si>
  <si>
    <t>50.01.170</t>
  </si>
  <si>
    <t>Adaptador de engate rápido em latão de 2 1/2´ x 2 1/2´</t>
  </si>
  <si>
    <t>50.01.180</t>
  </si>
  <si>
    <t>Hidrante de coluna com duas saídas, 4´x 2 1/2´ - simples</t>
  </si>
  <si>
    <t>50.01.190</t>
  </si>
  <si>
    <t>Tampão de engate rápido em latão, DN= 2 1/2´, com corrente</t>
  </si>
  <si>
    <t>50.01.200</t>
  </si>
  <si>
    <t>Tampão de engate rápido em latão, DN= 1 1/2´, com corrente</t>
  </si>
  <si>
    <t>50.01.210</t>
  </si>
  <si>
    <t>Chave para conexão de engate rápido</t>
  </si>
  <si>
    <t>50.01.220</t>
  </si>
  <si>
    <t>Esguicho latão com engate rápido, DN= 1 1/2´, jato regulável</t>
  </si>
  <si>
    <t>50.01.320</t>
  </si>
  <si>
    <t>Abrigo de hidrante de 1 1/2´ completo - inclusive mangueira de 30 m (2 x 15 m)</t>
  </si>
  <si>
    <t>50.01.330</t>
  </si>
  <si>
    <t>Abrigo de hidrante de 2 1/2´ completo - inclusive mangueira de 30 m (2 x 15 m)</t>
  </si>
  <si>
    <t>50.01.340</t>
  </si>
  <si>
    <t>Abrigo para registro de recalque tipo coluna, completo - inclusive tubulações e válvulas</t>
  </si>
  <si>
    <t>50.02</t>
  </si>
  <si>
    <t>Registro e valvula controladora</t>
  </si>
  <si>
    <t>50.02.020</t>
  </si>
  <si>
    <t>Bico de sprinkler tipo pendente com rompimento da ampola a 68°C</t>
  </si>
  <si>
    <t>50.02.050</t>
  </si>
  <si>
    <t>Alarme hidráulico tipo gongo</t>
  </si>
  <si>
    <t>50.02.060</t>
  </si>
  <si>
    <t>Bico de sprinkler tipo upright com rompimento da ampola a 68ºC</t>
  </si>
  <si>
    <t>50.02.080</t>
  </si>
  <si>
    <t>50.05</t>
  </si>
  <si>
    <t>Iluminacao e sinalizacao de emergencia</t>
  </si>
  <si>
    <t>50.05.022</t>
  </si>
  <si>
    <t>Destravador magnético (eletroímã) para porta corta-fogo de 24 Vcc</t>
  </si>
  <si>
    <t>50.05.060</t>
  </si>
  <si>
    <t>Central de iluminação de emergência, completa, para até 6.000 W</t>
  </si>
  <si>
    <t>50.05.160</t>
  </si>
  <si>
    <t>50.05.170</t>
  </si>
  <si>
    <t>Acionador manual tipo quebra vidro, em caixa plástica</t>
  </si>
  <si>
    <t>50.05.210</t>
  </si>
  <si>
    <t>Detector termovelocimétrico endereçável com base endereçável</t>
  </si>
  <si>
    <t>50.05.214</t>
  </si>
  <si>
    <t>Detector de gás liquefeito (GLP), gás natural (GN) ou derivados de metano</t>
  </si>
  <si>
    <t>50.05.230</t>
  </si>
  <si>
    <t>Sirene audiovisual tipo endereçável</t>
  </si>
  <si>
    <t>50.05.250</t>
  </si>
  <si>
    <t>Central de iluminação de emergência, completa, autonomia 1 hora, para até 240 W</t>
  </si>
  <si>
    <t>50.05.270</t>
  </si>
  <si>
    <t>50.05.280</t>
  </si>
  <si>
    <t>Sirene tipo corneta de 12 V</t>
  </si>
  <si>
    <t>50.05.312</t>
  </si>
  <si>
    <t>50.05.400</t>
  </si>
  <si>
    <t>Sirene eletrônica em caixa metálica de 4 x 4</t>
  </si>
  <si>
    <t>50.05.430</t>
  </si>
  <si>
    <t>Detector óptico de fumaça com base endereçável</t>
  </si>
  <si>
    <t>50.05.440</t>
  </si>
  <si>
    <t>Painel repetidor de detecção e alarme de incêndio tipo endereçável</t>
  </si>
  <si>
    <t>50.05.450</t>
  </si>
  <si>
    <t>Acionador manual quebra-vidro endereçável</t>
  </si>
  <si>
    <t>50.05.470</t>
  </si>
  <si>
    <t>Módulo isolador, módulo endereçador para audiovisual</t>
  </si>
  <si>
    <t>50.05.490</t>
  </si>
  <si>
    <t>Sinalizador audiovisual endereçável com LED</t>
  </si>
  <si>
    <t>50.05.491</t>
  </si>
  <si>
    <t>Sinalizador visual de advertência</t>
  </si>
  <si>
    <t>50.05.492</t>
  </si>
  <si>
    <t>Sinalizador audiovisual de advertência</t>
  </si>
  <si>
    <t>50.10</t>
  </si>
  <si>
    <t>Extintores</t>
  </si>
  <si>
    <t>50.10.030</t>
  </si>
  <si>
    <t>Extintor sobre rodas de gás carbônico - capacidade de 10 kg</t>
  </si>
  <si>
    <t>50.10.050</t>
  </si>
  <si>
    <t>Extintor sobre rodas de gás carbônico - capacidade de 25 kg</t>
  </si>
  <si>
    <t>50.10.058</t>
  </si>
  <si>
    <t>Extintor manual de pó químico seco BC - capacidade de 4 kg</t>
  </si>
  <si>
    <t>50.10.060</t>
  </si>
  <si>
    <t>Extintor manual de pó químico seco BC - capacidade de 8 kg</t>
  </si>
  <si>
    <t>50.10.084</t>
  </si>
  <si>
    <t>Extintor manual de pó químico seco 20 BC - capacidade de 12 kg</t>
  </si>
  <si>
    <t>50.10.096</t>
  </si>
  <si>
    <t>Extintor sobre rodas de pó químico seco BC - capacidade de 20 kg</t>
  </si>
  <si>
    <t>50.10.100</t>
  </si>
  <si>
    <t>Extintor manual de água pressurizada - capacidade de 10 litros</t>
  </si>
  <si>
    <t>50.10.110</t>
  </si>
  <si>
    <t>Extintor manual de pó químico seco ABC - capacidade de 4 kg</t>
  </si>
  <si>
    <t>50.10.120</t>
  </si>
  <si>
    <t>Extintor manual de pó químico seco ABC - capacidade de 6 kg</t>
  </si>
  <si>
    <t>50.10.140</t>
  </si>
  <si>
    <t>Extintor manual de gás carbônico 5 BC - capacidade de 6 kg</t>
  </si>
  <si>
    <t>50.10.210</t>
  </si>
  <si>
    <t>Suporte para extintor de piso em fibra de vidro</t>
  </si>
  <si>
    <t>50.10.220</t>
  </si>
  <si>
    <t>Suporte para extintor de piso em aço inoxidável</t>
  </si>
  <si>
    <t>50.20</t>
  </si>
  <si>
    <t>Reparos, conservacoes e complementos - GRUPO 50</t>
  </si>
  <si>
    <t>50.20.110</t>
  </si>
  <si>
    <t>Recarga de extintor de água pressurizada</t>
  </si>
  <si>
    <t>50.20.120</t>
  </si>
  <si>
    <t>Recarga de extintor de gás carbônico</t>
  </si>
  <si>
    <t>50.20.130</t>
  </si>
  <si>
    <t>Recarga de extintor de pó químico seco</t>
  </si>
  <si>
    <t>50.20.160</t>
  </si>
  <si>
    <t>50.20.170</t>
  </si>
  <si>
    <t>50.20.200</t>
  </si>
  <si>
    <t>Recolocação de bico de sprinkler</t>
  </si>
  <si>
    <t>54</t>
  </si>
  <si>
    <t>PAVIMENTACAO E PASSEIO</t>
  </si>
  <si>
    <t>54.01</t>
  </si>
  <si>
    <t>Pavimentacao preparo de base</t>
  </si>
  <si>
    <t>54.01.010</t>
  </si>
  <si>
    <t>Regularização e compactação mecanizada de superfície, sem controle do proctor normal</t>
  </si>
  <si>
    <t>54.01.030</t>
  </si>
  <si>
    <t>54.01.050</t>
  </si>
  <si>
    <t>Compactação do subleito mínimo de 95% do PN</t>
  </si>
  <si>
    <t>54.01.200</t>
  </si>
  <si>
    <t>Base de macadame hidráulico</t>
  </si>
  <si>
    <t>54.01.210</t>
  </si>
  <si>
    <t>Base de brita graduada</t>
  </si>
  <si>
    <t>54.01.220</t>
  </si>
  <si>
    <t>Base de bica corrida</t>
  </si>
  <si>
    <t>54.01.230</t>
  </si>
  <si>
    <t>Base de macadame betuminoso</t>
  </si>
  <si>
    <t>54.01.400</t>
  </si>
  <si>
    <t>54.01.410</t>
  </si>
  <si>
    <t>Varrição de pavimento para recapeamento</t>
  </si>
  <si>
    <t>54.02</t>
  </si>
  <si>
    <t>Pavimentacao com pedrisco e revestimento primario</t>
  </si>
  <si>
    <t>54.02.030</t>
  </si>
  <si>
    <t>Revestimento primário com pedra britada, compactação mínima de 95% do PN</t>
  </si>
  <si>
    <t>54.03</t>
  </si>
  <si>
    <t>Pavimentacao flexivel</t>
  </si>
  <si>
    <t>54.03.200</t>
  </si>
  <si>
    <t>Concreto asfáltico usinado a quente - Binder</t>
  </si>
  <si>
    <t>54.03.210</t>
  </si>
  <si>
    <t>Camada de rolamento em concreto betuminoso usinado quente - CBUQ</t>
  </si>
  <si>
    <t>54.03.221</t>
  </si>
  <si>
    <t>Restauração de pavimento asfáltico com concreto betuminoso usinado quente - CBUQ</t>
  </si>
  <si>
    <t>54.03.230</t>
  </si>
  <si>
    <t>Imprimação betuminosa ligante</t>
  </si>
  <si>
    <t>54.03.240</t>
  </si>
  <si>
    <t>Imprimação betuminosa impermeabilizante</t>
  </si>
  <si>
    <t>54.03.250</t>
  </si>
  <si>
    <t>Revestimento de pré-misturado a quente</t>
  </si>
  <si>
    <t>54.03.260</t>
  </si>
  <si>
    <t>Revestimento de pré-misturado a frio</t>
  </si>
  <si>
    <t>54.04</t>
  </si>
  <si>
    <t>Pavimentacao em paralelepipedos e blocos de concreto</t>
  </si>
  <si>
    <t>54.04.030</t>
  </si>
  <si>
    <t>Pavimentação em paralelepípedo, sem rejunte</t>
  </si>
  <si>
    <t>54.04.040</t>
  </si>
  <si>
    <t>Rejuntamento de paralelepípedo com areia</t>
  </si>
  <si>
    <t>54.04.050</t>
  </si>
  <si>
    <t>Rejuntamento de paralelepípedo com argamassa de cimento e areia 1:3</t>
  </si>
  <si>
    <t>54.04.060</t>
  </si>
  <si>
    <t>Rejuntamento de paralelepípedo com asfalto e pedrisco</t>
  </si>
  <si>
    <t>54.04.340</t>
  </si>
  <si>
    <t>54.04.342</t>
  </si>
  <si>
    <t>54.04.350</t>
  </si>
  <si>
    <t>54.04.360</t>
  </si>
  <si>
    <t>54.04.392</t>
  </si>
  <si>
    <t>54.06</t>
  </si>
  <si>
    <t>Guias e sarjetas</t>
  </si>
  <si>
    <t>54.06.020</t>
  </si>
  <si>
    <t>Guia pré-moldada curva tipo PMSP 100 - fck 25 MPa</t>
  </si>
  <si>
    <t>54.06.040</t>
  </si>
  <si>
    <t>Guia pré-moldada reta tipo PMSP 100 - fck 25 MPa</t>
  </si>
  <si>
    <t>54.06.100</t>
  </si>
  <si>
    <t>Base em concreto com fck de 20 MPa, para guias, sarjetas ou sarjetões</t>
  </si>
  <si>
    <t>54.06.110</t>
  </si>
  <si>
    <t>Base em concreto com fck de 25 MPa, para guias, sarjetas ou sarjetões</t>
  </si>
  <si>
    <t>54.06.160</t>
  </si>
  <si>
    <t>Sarjeta ou sarjetão moldado no local, tipo PMSP em concreto com fck 20 MPa</t>
  </si>
  <si>
    <t>54.06.170</t>
  </si>
  <si>
    <t>Sarjeta ou sarjetão moldado no local, tipo PMSP em concreto com fck 25 MPa</t>
  </si>
  <si>
    <t>54.07</t>
  </si>
  <si>
    <t>Calcadas e passeios.</t>
  </si>
  <si>
    <t>54.07.040</t>
  </si>
  <si>
    <t>Passeio em mosaico português</t>
  </si>
  <si>
    <t>54.07.110</t>
  </si>
  <si>
    <t>54.07.130</t>
  </si>
  <si>
    <t>54.07.210</t>
  </si>
  <si>
    <t>54.07.240</t>
  </si>
  <si>
    <t>54.07.260</t>
  </si>
  <si>
    <t>54.20</t>
  </si>
  <si>
    <t>Reparos, conservacoes e complementos - GRUPO 54</t>
  </si>
  <si>
    <t>54.20.040</t>
  </si>
  <si>
    <t>Bate-roda em concreto pré-moldado</t>
  </si>
  <si>
    <t>54.20.100</t>
  </si>
  <si>
    <t>Reassentamento de guia pré-moldada reta e/ou curva</t>
  </si>
  <si>
    <t>54.20.110</t>
  </si>
  <si>
    <t>Reassentamento de paralelepípedos, sem rejunte</t>
  </si>
  <si>
    <t>54.20.120</t>
  </si>
  <si>
    <t>Reassentamento de pavimentação em lajota de concreto, espessura 6 cm, com rejunte em areia</t>
  </si>
  <si>
    <t>54.20.130</t>
  </si>
  <si>
    <t>Reassentamento de pavimentação em lajota de concreto, espessura 8 cm, com rejunte em areia</t>
  </si>
  <si>
    <t>54.20.140</t>
  </si>
  <si>
    <t>55</t>
  </si>
  <si>
    <t>LIMPEZA E ARREMATE</t>
  </si>
  <si>
    <t>55.01</t>
  </si>
  <si>
    <t>Limpeza de obra</t>
  </si>
  <si>
    <t>55.01.020</t>
  </si>
  <si>
    <t>Limpeza final da obra</t>
  </si>
  <si>
    <t>55.01.030</t>
  </si>
  <si>
    <t>Limpeza complementar com hidrojateamento</t>
  </si>
  <si>
    <t>55.01.070</t>
  </si>
  <si>
    <t>Limpeza complementar e especial de piso com produtos químicos</t>
  </si>
  <si>
    <t>55.01.080</t>
  </si>
  <si>
    <t>Limpeza complementar e especial de peças e aparelhos sanitários</t>
  </si>
  <si>
    <t>55.01.100</t>
  </si>
  <si>
    <t>Limpeza complementar e especial de vidros</t>
  </si>
  <si>
    <t>55.01.130</t>
  </si>
  <si>
    <t>55.01.140</t>
  </si>
  <si>
    <t>Limpeza de superfície com hidrojateamento</t>
  </si>
  <si>
    <t>55.02</t>
  </si>
  <si>
    <t>Limpeza e desinfeccao sanitaria</t>
  </si>
  <si>
    <t>55.02.010</t>
  </si>
  <si>
    <t>Limpeza de caixa de inspeção</t>
  </si>
  <si>
    <t>55.02.012</t>
  </si>
  <si>
    <t>Limpeza de caixa de passagem, poço de visita ou bueiro</t>
  </si>
  <si>
    <t>55.02.020</t>
  </si>
  <si>
    <t>Limpeza de fossa</t>
  </si>
  <si>
    <t>55.02.040</t>
  </si>
  <si>
    <t>Limpeza e desobstrução de boca de lobo</t>
  </si>
  <si>
    <t>55.02.050</t>
  </si>
  <si>
    <t>Limpeza e desobstrução de canaletas ou tubulações de águas pluviais</t>
  </si>
  <si>
    <t>55.02.060</t>
  </si>
  <si>
    <t>Limpeza e desentupimento manual de tubulação de esgoto predial</t>
  </si>
  <si>
    <t>55.10</t>
  </si>
  <si>
    <t>Remocao de entulho</t>
  </si>
  <si>
    <t>55.10.030</t>
  </si>
  <si>
    <t>Locação de duto coletor de entulho</t>
  </si>
  <si>
    <t>61</t>
  </si>
  <si>
    <t>CONFORTO MECANICO, EQUIPAMENTO E SISTEMA</t>
  </si>
  <si>
    <t>61.01</t>
  </si>
  <si>
    <t>Elevador</t>
  </si>
  <si>
    <t>61.01.670</t>
  </si>
  <si>
    <t>61.01.680</t>
  </si>
  <si>
    <t>61.01.690</t>
  </si>
  <si>
    <t>61.01.760</t>
  </si>
  <si>
    <t>61.01.770</t>
  </si>
  <si>
    <t>61.01.800</t>
  </si>
  <si>
    <t>Fechamento em vidro laminado para caixa de elevador</t>
  </si>
  <si>
    <t>61.10</t>
  </si>
  <si>
    <t>Climatizacao</t>
  </si>
  <si>
    <t>61.10.001</t>
  </si>
  <si>
    <t>Resfriadora de líquidos (chiller), com compressor e condensação à ar, capacidade de 120 TR</t>
  </si>
  <si>
    <t>61.10.007</t>
  </si>
  <si>
    <t>Resfriadora de líquidos (chiller), com compressor e condensação à ar, capacidade de 160 TR</t>
  </si>
  <si>
    <t>61.10.010</t>
  </si>
  <si>
    <t>61.10.012</t>
  </si>
  <si>
    <t>Resfriadora de líquidos (chiller), com compressor e condensação à ar, capacidade de 80 TR</t>
  </si>
  <si>
    <t>61.10.014</t>
  </si>
  <si>
    <t>Resfriadora de líquidos (chiller), com compressor e condensação à ar, capacidade de 20 TR</t>
  </si>
  <si>
    <t>61.10.100</t>
  </si>
  <si>
    <t>61.10.110</t>
  </si>
  <si>
    <t>61.10.120</t>
  </si>
  <si>
    <t>61.10.200</t>
  </si>
  <si>
    <t>61.10.210</t>
  </si>
  <si>
    <t>61.10.220</t>
  </si>
  <si>
    <t>61.10.230</t>
  </si>
  <si>
    <t>61.10.250</t>
  </si>
  <si>
    <t>61.10.260</t>
  </si>
  <si>
    <t>61.10.270</t>
  </si>
  <si>
    <t>61.10.300</t>
  </si>
  <si>
    <t>61.10.310</t>
  </si>
  <si>
    <t>61.10.320</t>
  </si>
  <si>
    <t>61.10.380</t>
  </si>
  <si>
    <t>Duto em painel rígido de lã de vidro acústico, espessura 25 mm</t>
  </si>
  <si>
    <t>61.10.400</t>
  </si>
  <si>
    <t>Damper corta fogo (DCF) tipo comporta, com elemento fusível e chave fim de curso.</t>
  </si>
  <si>
    <t>61.10.401</t>
  </si>
  <si>
    <t>Damper de regulagem manual, tamanho: 0,10 m² a 0,14 m²</t>
  </si>
  <si>
    <t>61.10.402</t>
  </si>
  <si>
    <t>Damper de regulagem manual, tamanho: 0,15 m² a 0,20 m²</t>
  </si>
  <si>
    <t>61.10.403</t>
  </si>
  <si>
    <t>Damper de regulagem manual, tamanho: 0,21 m² a 0,40 m²</t>
  </si>
  <si>
    <t>61.10.410</t>
  </si>
  <si>
    <t>Serviço de instalação de Damper Corta Fogo</t>
  </si>
  <si>
    <t>61.10.430</t>
  </si>
  <si>
    <t>Tanque de compensação pressurizado, capacidade (volume mínimo) de 250 litros</t>
  </si>
  <si>
    <t>61.10.440</t>
  </si>
  <si>
    <t>Registro de regulagem de vazão de ar</t>
  </si>
  <si>
    <t>61.10.510</t>
  </si>
  <si>
    <t>Difusor de ar de longo alcance tipo Jet-Nozzles, vazão de ar 1.330 m³/h</t>
  </si>
  <si>
    <t>61.10.511</t>
  </si>
  <si>
    <t>Difusor para insuflamento de ar com plenum, multivias e colarinho</t>
  </si>
  <si>
    <t>61.10.512</t>
  </si>
  <si>
    <t>Difusor para insuflamento de ar com plenum, com 2 aberturas</t>
  </si>
  <si>
    <t>61.10.513</t>
  </si>
  <si>
    <t>Difusor de plástico, diâmetro 15 cm</t>
  </si>
  <si>
    <t>61.10.514</t>
  </si>
  <si>
    <t>Difusor de plástico, diâmetro 20 cm</t>
  </si>
  <si>
    <t>61.10.530</t>
  </si>
  <si>
    <t>Difusor de insuflação de ar tipo direcional, medindo 30 x 30 cm</t>
  </si>
  <si>
    <t>61.10.550</t>
  </si>
  <si>
    <t>Difusor de insuflação de ar tipo direcional, medindo 45 x 15 cm</t>
  </si>
  <si>
    <t>61.10.564</t>
  </si>
  <si>
    <t>Grelha de insuflação de ar em alumínio anodizado, de dupla deflexão, tamanho: até 0,10 m²</t>
  </si>
  <si>
    <t>61.10.565</t>
  </si>
  <si>
    <t>61.10.566</t>
  </si>
  <si>
    <t>61.10.567</t>
  </si>
  <si>
    <t>Grelha de porta, tamanho: 0,14 m² a 0,30 m²</t>
  </si>
  <si>
    <t>61.10.568</t>
  </si>
  <si>
    <t>Grelha de porta, tamanho: 0,07 m² a 0,13 m²</t>
  </si>
  <si>
    <t>61.10.569</t>
  </si>
  <si>
    <t>Grelha de porta, tamanho: 0,03 m² a 0,06 m²</t>
  </si>
  <si>
    <t>61.10.574</t>
  </si>
  <si>
    <t>Grelha de retorno/exaustão com registro, tamanho: 0,03 m² a 0,06 m²</t>
  </si>
  <si>
    <t>61.10.575</t>
  </si>
  <si>
    <t>Grelha de retorno/exaustão com registro, tamanho: 0,07 m² a 0,13 m²</t>
  </si>
  <si>
    <t>61.10.576</t>
  </si>
  <si>
    <t>Grelha de retorno/exaustão com registro, tamanho: 0,14 m² a 0,19 m²</t>
  </si>
  <si>
    <t>61.10.577</t>
  </si>
  <si>
    <t>Grelha de retorno/exaustão com registro, tamanho: 0,20 m² a 0,40 m²</t>
  </si>
  <si>
    <t>61.10.578</t>
  </si>
  <si>
    <t>Grelha de retorno/exaustão com registro, tamanho: 0,41 m² a 0,65 m²</t>
  </si>
  <si>
    <t>61.10.581</t>
  </si>
  <si>
    <t>Veneziana com tela e filtro G4</t>
  </si>
  <si>
    <t>61.10.582</t>
  </si>
  <si>
    <t>Veneziana com tela</t>
  </si>
  <si>
    <t>61.10.583</t>
  </si>
  <si>
    <t>Veneziana com tela, tamanho 38,5 x 33 cm</t>
  </si>
  <si>
    <t>61.10.584</t>
  </si>
  <si>
    <t>Veneziana com tela, tamanho 78,5 x 33 cm</t>
  </si>
  <si>
    <t>61.14</t>
  </si>
  <si>
    <t>Ventilacao</t>
  </si>
  <si>
    <t>61.14.005</t>
  </si>
  <si>
    <t>61.14.015</t>
  </si>
  <si>
    <t>61.14.050</t>
  </si>
  <si>
    <t>61.14.070</t>
  </si>
  <si>
    <t>61.14.080</t>
  </si>
  <si>
    <t>61.14.100</t>
  </si>
  <si>
    <t>61.15</t>
  </si>
  <si>
    <t>Controles para Fan-Coil e CAG</t>
  </si>
  <si>
    <t>61.15.010</t>
  </si>
  <si>
    <t>Fonte de alimentação universal bivolt com saída de 24 V - 1,5 A - 35 W</t>
  </si>
  <si>
    <t>61.15.020</t>
  </si>
  <si>
    <t>Tomada simples de sobrepor universal 2P+T - 10 A - 250 V</t>
  </si>
  <si>
    <t>61.15.030</t>
  </si>
  <si>
    <t>Transformador abaixador, entrada 110/220V, saída 24V+24V, corrente secundário 6A</t>
  </si>
  <si>
    <t>61.15.040</t>
  </si>
  <si>
    <t>61.15.050</t>
  </si>
  <si>
    <t>61.15.060</t>
  </si>
  <si>
    <t>61.15.070</t>
  </si>
  <si>
    <t>61.15.080</t>
  </si>
  <si>
    <t>61.15.090</t>
  </si>
  <si>
    <t>61.15.100</t>
  </si>
  <si>
    <t>Atuador proporcional de 10 Nm, tensão de entrada AC/DC 24 V - IP 54</t>
  </si>
  <si>
    <t>61.15.110</t>
  </si>
  <si>
    <t>61.15.120</t>
  </si>
  <si>
    <t>Acoplador a relé 24 VCC/VAC - 1 contato reversível</t>
  </si>
  <si>
    <t>61.15.130</t>
  </si>
  <si>
    <t>Chave de fluxo para ar</t>
  </si>
  <si>
    <t>61.15.140</t>
  </si>
  <si>
    <t>Repetidor de sinal I/I e V/I</t>
  </si>
  <si>
    <t>61.15.150</t>
  </si>
  <si>
    <t>Relé de corrente ajustável de 0 a 200 A</t>
  </si>
  <si>
    <t>61.15.160</t>
  </si>
  <si>
    <t>61.15.164</t>
  </si>
  <si>
    <t>Termostato de segurança com temperatura ajustável de 90°C - 110°C</t>
  </si>
  <si>
    <t>61.15.170</t>
  </si>
  <si>
    <t>Transmissor de pressão diferencial, operação de 0 a 750 Pa</t>
  </si>
  <si>
    <t>61.15.172</t>
  </si>
  <si>
    <t>Transmissor de pressão compacto, escala de pressão 0 a 10 Bar, sinal de saída 4 - 20 mA</t>
  </si>
  <si>
    <t>61.15.174</t>
  </si>
  <si>
    <t>61.15.181</t>
  </si>
  <si>
    <t>Controlador lógico programável para 16 entradas/16 saídas</t>
  </si>
  <si>
    <t>61.15.191</t>
  </si>
  <si>
    <t>Módulo de expansão para 4 canais de saída analógica</t>
  </si>
  <si>
    <t>61.15.196</t>
  </si>
  <si>
    <t>Módulo de expansão para 8 canais de entrada analógica</t>
  </si>
  <si>
    <t>61.15.201</t>
  </si>
  <si>
    <t>Módulo de expansão para 8 canais de entrada e saída digitais</t>
  </si>
  <si>
    <t>61.20</t>
  </si>
  <si>
    <t>Reparos, conservacoes e complementos - GRUPO 61</t>
  </si>
  <si>
    <t>61.20.040</t>
  </si>
  <si>
    <t>Cortina de ar com duas velocidades, para vão de 1,20 m</t>
  </si>
  <si>
    <t>61.20.092</t>
  </si>
  <si>
    <t>Cortina de ar com duas velocidades, para vão de 1,50 m</t>
  </si>
  <si>
    <t>61.20.100</t>
  </si>
  <si>
    <t>Ligação típica, (cavalete), para ar condicionado ´fancoil´, diâmetro de 1/2´</t>
  </si>
  <si>
    <t>61.20.110</t>
  </si>
  <si>
    <t>Ligação típica, (cavalete), para ar condicionado ´fancoil´, diâmetro de 3/4´</t>
  </si>
  <si>
    <t>61.20.120</t>
  </si>
  <si>
    <t>Ligação típica, (cavalete), para ar condicionado ´fancoil´, diâmetro de 1´</t>
  </si>
  <si>
    <t>61.20.130</t>
  </si>
  <si>
    <t>Ligação típica, (cavalete), para ar condicionado ´fancoil´, diâmetro de 1 1/4´</t>
  </si>
  <si>
    <t>61.20.450</t>
  </si>
  <si>
    <t>Duto em chapa de aço galvanizado</t>
  </si>
  <si>
    <t>62</t>
  </si>
  <si>
    <t>COZINHA, REFEITORIO, LAVANDERIA INDUSTRIAL E EQUIPAMENTOS</t>
  </si>
  <si>
    <t>62.04</t>
  </si>
  <si>
    <t>Mobiliario e acessorios</t>
  </si>
  <si>
    <t>62.04.060</t>
  </si>
  <si>
    <t>Tanque duplo com pés em aço inoxidável de 1600 x 700 x 850 mm</t>
  </si>
  <si>
    <t>62.04.070</t>
  </si>
  <si>
    <t>Mesa em aço inoxidável, largura até 700 mm</t>
  </si>
  <si>
    <t>62.04.090</t>
  </si>
  <si>
    <t>Mesa lateral em aço inoxidável com prateleira inferior, largura até 700 mm</t>
  </si>
  <si>
    <t>62.20</t>
  </si>
  <si>
    <t>Reparos, conservacoes e complementos - GRUPO 62</t>
  </si>
  <si>
    <t>62.20.330</t>
  </si>
  <si>
    <t>Coifa em aço inoxidável com filtro e exaustor axial - área até 3,00 m²</t>
  </si>
  <si>
    <t>62.20.340</t>
  </si>
  <si>
    <t>Coifa em aço inoxidável com filtro e exaustor axial - área de 3,01 até 7,50 m²</t>
  </si>
  <si>
    <t>62.20.350</t>
  </si>
  <si>
    <t>Coifa em aço inoxidável com filtro e exaustor axial - área de 7,51 até 16,00 m²</t>
  </si>
  <si>
    <t>65</t>
  </si>
  <si>
    <t>RESFRIAMENTO E CONSERVACAO DE MATERIAL PERECIVEL</t>
  </si>
  <si>
    <t>65.01</t>
  </si>
  <si>
    <t>Camara frigorifica para resfriado</t>
  </si>
  <si>
    <t>65.01.210</t>
  </si>
  <si>
    <t>Câmara frigorífica para resfriados</t>
  </si>
  <si>
    <t>65.02</t>
  </si>
  <si>
    <t>Camara frigorifica para congelado</t>
  </si>
  <si>
    <t>65.02.100</t>
  </si>
  <si>
    <t>Câmara frigorífica para congelados</t>
  </si>
  <si>
    <t>66</t>
  </si>
  <si>
    <t>SEGURANCA, VIGILANCIA E CONTROLE, EQUIPAMENTO E SISTEMA</t>
  </si>
  <si>
    <t>66.02</t>
  </si>
  <si>
    <t>Controle de acessos e alarme</t>
  </si>
  <si>
    <t>66.02.060</t>
  </si>
  <si>
    <t>Repetidora de sinais de ocorrências, do painel sinóptico da central de alarme</t>
  </si>
  <si>
    <t>66.02.090</t>
  </si>
  <si>
    <t>Detector de metais, tipo portal, microprocessado</t>
  </si>
  <si>
    <t>66.02.130</t>
  </si>
  <si>
    <t>Porteiro eletrônico com um interfone</t>
  </si>
  <si>
    <t>66.02.239</t>
  </si>
  <si>
    <t>Sistema eletrônico de automatização de portão deslizante, para esforços até 800 kg</t>
  </si>
  <si>
    <t>66.02.240</t>
  </si>
  <si>
    <t>66.02.460</t>
  </si>
  <si>
    <t>Vídeo porteiro eletrônico colorido, com um interfone</t>
  </si>
  <si>
    <t>66.02.500</t>
  </si>
  <si>
    <t>Central de alarme microprocessada, para até 125 zonas</t>
  </si>
  <si>
    <t>66.02.560</t>
  </si>
  <si>
    <t>66.08</t>
  </si>
  <si>
    <t>Equipamentos para sistema de seguranca, vigilancia e controle</t>
  </si>
  <si>
    <t>66.08.061</t>
  </si>
  <si>
    <t>66.08.100</t>
  </si>
  <si>
    <t>Rack fechado padrão metálico, 19 x 12 Us x 470 mm</t>
  </si>
  <si>
    <t>66.08.110</t>
  </si>
  <si>
    <t>Rack fechado padrão metálico, 19 x 20 Us x 470 mm</t>
  </si>
  <si>
    <t>66.08.111</t>
  </si>
  <si>
    <t>Rack fechado de piso padrão metálico, 19 x 24 Us x 570 mm</t>
  </si>
  <si>
    <t>66.08.115</t>
  </si>
  <si>
    <t>Rack fechado de piso padrão metálico, 19 x 44 Us x 770 mm</t>
  </si>
  <si>
    <t>66.08.131</t>
  </si>
  <si>
    <t>66.08.258</t>
  </si>
  <si>
    <t>Ponto de acesso de dados (Access Point), uso interno, compatível com PoE 802.3af</t>
  </si>
  <si>
    <t>66.08.260</t>
  </si>
  <si>
    <t>Modulador de canais VHF / UHF / CATV / CFTV</t>
  </si>
  <si>
    <t>66.08.270</t>
  </si>
  <si>
    <t>Amplificador de linha VHF / UHF com conector de F-50 dB</t>
  </si>
  <si>
    <t>66.08.324</t>
  </si>
  <si>
    <t>Câmera fixa colorida compacta com domo, para áreas internas e externas - 1,3 MP</t>
  </si>
  <si>
    <t>66.08.326</t>
  </si>
  <si>
    <t>Câmera fixa colorida tipo bullet, para áreas internas e externas - 1,3 MP</t>
  </si>
  <si>
    <t>66.08.328</t>
  </si>
  <si>
    <t>Câmera fixa colorida com domo, para áreas internas e externas - 5 MP</t>
  </si>
  <si>
    <t>66.08.340</t>
  </si>
  <si>
    <t>Unidade de disco rígido (HD) externo de 5 TB</t>
  </si>
  <si>
    <t>66.08.400</t>
  </si>
  <si>
    <t>Estação de monitoramento "WorkStation" para até 3 monitores - memória RAM de 8 GB</t>
  </si>
  <si>
    <t>66.08.401</t>
  </si>
  <si>
    <t>Estação de monitoramento "WorkStation" para até 3 monitores - memória RAM de 16 GB</t>
  </si>
  <si>
    <t>66.08.600</t>
  </si>
  <si>
    <t>66.08.610</t>
  </si>
  <si>
    <t>66.08.620</t>
  </si>
  <si>
    <t>66.20</t>
  </si>
  <si>
    <t>Reparos, conservacoes e complementos - GRUPO 66</t>
  </si>
  <si>
    <t>66.20.150</t>
  </si>
  <si>
    <t>Guia organizadora de cabos para rack, 19´ 1 U</t>
  </si>
  <si>
    <t>66.20.170</t>
  </si>
  <si>
    <t>Guia organizadora de cabos para rack, 19´ 2 U</t>
  </si>
  <si>
    <t>66.20.202</t>
  </si>
  <si>
    <t>Instalação de câmera fixa para CFTV</t>
  </si>
  <si>
    <t>66.20.212</t>
  </si>
  <si>
    <t>Instalação de câmera móvel para CFTV</t>
  </si>
  <si>
    <t>66.20.221</t>
  </si>
  <si>
    <t>66.20.225</t>
  </si>
  <si>
    <t>Switch Gigabit 24 portas com capacidade de 10/100/1000/Mbps</t>
  </si>
  <si>
    <t>67</t>
  </si>
  <si>
    <t>CAPTACAO, ADUCAO E TRATAMENTO DE AGUA E ESGOTO, EQUIPAMENTOS E SISTEMA</t>
  </si>
  <si>
    <t>67.02</t>
  </si>
  <si>
    <t>Tratamento</t>
  </si>
  <si>
    <t>67.02.160</t>
  </si>
  <si>
    <t>Medidor de vazão tipo calha Parshall com garganta W= 3´</t>
  </si>
  <si>
    <t>67.02.210</t>
  </si>
  <si>
    <t>Tela galvanizada revestida em poliamida, malha de 10 mm</t>
  </si>
  <si>
    <t>67.02.240</t>
  </si>
  <si>
    <t>Grade média em aço carbono, espaçamento de 2 cm com barras chatas de 1´ x 3/8´</t>
  </si>
  <si>
    <t>67.02.280</t>
  </si>
  <si>
    <t>Cesto em chapa de aço inoxidável com espessura de 1,5 mm e furos de 1/2´</t>
  </si>
  <si>
    <t>67.02.301</t>
  </si>
  <si>
    <t>67.02.320</t>
  </si>
  <si>
    <t>Comporta em fibra de vidro (stop log) - espessura de 10 mm</t>
  </si>
  <si>
    <t>67.02.330</t>
  </si>
  <si>
    <t>67.02.400</t>
  </si>
  <si>
    <t>67.02.410</t>
  </si>
  <si>
    <t>67.02.502</t>
  </si>
  <si>
    <t>67.02.503</t>
  </si>
  <si>
    <t>68</t>
  </si>
  <si>
    <t>ELETRIFICACAO, EQUIPAMENTOS E SISTEMA</t>
  </si>
  <si>
    <t>68.01</t>
  </si>
  <si>
    <t>Posteamento</t>
  </si>
  <si>
    <t>68.01.600</t>
  </si>
  <si>
    <t>Poste de concreto circular, 200 kg, H = 7,00 m</t>
  </si>
  <si>
    <t>68.01.620</t>
  </si>
  <si>
    <t>Poste de concreto circular, 200 kg, H = 9,00 m</t>
  </si>
  <si>
    <t>68.01.630</t>
  </si>
  <si>
    <t>Poste de concreto circular, 200 kg, H = 10,00 m</t>
  </si>
  <si>
    <t>68.01.650</t>
  </si>
  <si>
    <t>Poste de concreto circular, 200 kg, H = 12,00 m</t>
  </si>
  <si>
    <t>68.01.670</t>
  </si>
  <si>
    <t>Poste de concreto circular, 300 kg, H = 9,00 m</t>
  </si>
  <si>
    <t>68.01.730</t>
  </si>
  <si>
    <t>Poste de concreto circular, 400 kg, H = 9,00 m</t>
  </si>
  <si>
    <t>68.01.740</t>
  </si>
  <si>
    <t>Poste de concreto circular, 400 kg, H = 10,00 m</t>
  </si>
  <si>
    <t>68.01.750</t>
  </si>
  <si>
    <t>Poste de concreto circular, 400 kg, H = 11,00 m</t>
  </si>
  <si>
    <t>68.01.760</t>
  </si>
  <si>
    <t>Poste de concreto circular, 400 kg, H = 12,00 m</t>
  </si>
  <si>
    <t>68.01.800</t>
  </si>
  <si>
    <t>Poste de concreto circular, 600 kg, H = 11,00 m</t>
  </si>
  <si>
    <t>68.01.810</t>
  </si>
  <si>
    <t>Poste de concreto circular, 600 kg, H = 12,00 m</t>
  </si>
  <si>
    <t>68.01.850</t>
  </si>
  <si>
    <t>Poste de concreto circular, 1000 kg, H = 12,00 m</t>
  </si>
  <si>
    <t>68.02</t>
  </si>
  <si>
    <t>Estrutura especifica</t>
  </si>
  <si>
    <t>68.02.010</t>
  </si>
  <si>
    <t>Estai</t>
  </si>
  <si>
    <t>68.02.020</t>
  </si>
  <si>
    <t>Estrutura tipo M1</t>
  </si>
  <si>
    <t>68.02.030</t>
  </si>
  <si>
    <t>Estrutura tipo M2</t>
  </si>
  <si>
    <t>68.02.040</t>
  </si>
  <si>
    <t>Estrutura tipo N3</t>
  </si>
  <si>
    <t>68.02.050</t>
  </si>
  <si>
    <t>Estrutura tipo M1 - N3</t>
  </si>
  <si>
    <t>68.02.060</t>
  </si>
  <si>
    <t>Estrutura tipo M4</t>
  </si>
  <si>
    <t>68.02.070</t>
  </si>
  <si>
    <t>Estrutura tipo N2</t>
  </si>
  <si>
    <t>68.02.090</t>
  </si>
  <si>
    <t>Estrutura tipo N4</t>
  </si>
  <si>
    <t>68.02.100</t>
  </si>
  <si>
    <t>Armação secundária tipo 1C - 2R</t>
  </si>
  <si>
    <t>68.02.110</t>
  </si>
  <si>
    <t>Armação secundária tipo 1C - 3R</t>
  </si>
  <si>
    <t>68.02.120</t>
  </si>
  <si>
    <t>Armação secundária tipo 2C - 3R</t>
  </si>
  <si>
    <t>68.02.140</t>
  </si>
  <si>
    <t>Armação secundária tipo 4C - 6R</t>
  </si>
  <si>
    <t>68.20</t>
  </si>
  <si>
    <t>Reparos, conservacoes e complementos - GRUPO 68</t>
  </si>
  <si>
    <t>68.20.010</t>
  </si>
  <si>
    <t>Recolocação de poste de madeira</t>
  </si>
  <si>
    <t>68.20.040</t>
  </si>
  <si>
    <t>Braçadeira circular em aço carbono galvanizado, diâmetro nominal de 140 até 300 mm</t>
  </si>
  <si>
    <t>68.20.050</t>
  </si>
  <si>
    <t>Cruzeta em aço carbono galvanizado perfil ´L´ 75 x 75 x 8 mm, comprimento 2500 mm</t>
  </si>
  <si>
    <t>68.20.120</t>
  </si>
  <si>
    <t>Bengala em PVC para ramal de entrada, diâmetro de 32 mm</t>
  </si>
  <si>
    <t>69</t>
  </si>
  <si>
    <t>TELEFONIA, LOGICA E TRANSMISSAO DE DADOS, EQUIPAMENTOS E SISTEMA</t>
  </si>
  <si>
    <t>69.03</t>
  </si>
  <si>
    <t>Distribuicao e comando, caixas e equipamentos especificos</t>
  </si>
  <si>
    <t>69.03.090</t>
  </si>
  <si>
    <t>Aparelho telefônico multifrequencial, com teclas ´FLASH´, ´HOOK´, ´PAUSE´, ´LND´, ´MODE´</t>
  </si>
  <si>
    <t>69.03.130</t>
  </si>
  <si>
    <t>69.03.140</t>
  </si>
  <si>
    <t>69.03.310</t>
  </si>
  <si>
    <t>69.03.340</t>
  </si>
  <si>
    <t>Conector RJ-45 fêmea - categoria 6</t>
  </si>
  <si>
    <t>69.03.360</t>
  </si>
  <si>
    <t>Conector RJ-45 fêmea - categoria 6A</t>
  </si>
  <si>
    <t>69.03.400</t>
  </si>
  <si>
    <t>69.03.410</t>
  </si>
  <si>
    <t>Central PABX híbrida de telefonia para 8 linhas tronco e 128 ramais digital e analógico</t>
  </si>
  <si>
    <t>69.03.420</t>
  </si>
  <si>
    <t>69.05</t>
  </si>
  <si>
    <t>Estabilizacao de tensao</t>
  </si>
  <si>
    <t>69.05.010</t>
  </si>
  <si>
    <t>Estabilizador eletrônico de tensão, monofásico, com potência de 5 kVA</t>
  </si>
  <si>
    <t>69.05.040</t>
  </si>
  <si>
    <t>Estabilizador eletrônico de tensão, monofásico, com potência de 10 kVA</t>
  </si>
  <si>
    <t>69.05.230</t>
  </si>
  <si>
    <t>Estabilizador eletrônico de tensão, trifásico, com potência de 40 kVA</t>
  </si>
  <si>
    <t>69.06</t>
  </si>
  <si>
    <t>Sistemas ininterruptos de energia</t>
  </si>
  <si>
    <t>69.06.020</t>
  </si>
  <si>
    <t>69.06.030</t>
  </si>
  <si>
    <t>69.06.040</t>
  </si>
  <si>
    <t>69.06.050</t>
  </si>
  <si>
    <t>Sistema ininterrupto de energia, monofásico, com potência de 2 kVA</t>
  </si>
  <si>
    <t>69.06.080</t>
  </si>
  <si>
    <t>69.06.100</t>
  </si>
  <si>
    <t>Sistema ininterrupto de energia, monofásico, com potência entre 5 a 7,5 kVA</t>
  </si>
  <si>
    <t>69.06.110</t>
  </si>
  <si>
    <t>69.06.120</t>
  </si>
  <si>
    <t>69.06.200</t>
  </si>
  <si>
    <t>69.06.210</t>
  </si>
  <si>
    <t>69.06.220</t>
  </si>
  <si>
    <t>69.06.240</t>
  </si>
  <si>
    <t>69.06.280</t>
  </si>
  <si>
    <t>69.06.290</t>
  </si>
  <si>
    <t>69.06.300</t>
  </si>
  <si>
    <t>69.06.320</t>
  </si>
  <si>
    <t>69.06.390</t>
  </si>
  <si>
    <t>69.08</t>
  </si>
  <si>
    <t>Equipamentos para informatica</t>
  </si>
  <si>
    <t>69.09</t>
  </si>
  <si>
    <t>Sistema de rede</t>
  </si>
  <si>
    <t>69.09.250</t>
  </si>
  <si>
    <t>Patch cords de 1,50 ou 3,00 m - RJ-45 / RJ-45 - categoria 6A</t>
  </si>
  <si>
    <t>69.09.260</t>
  </si>
  <si>
    <t>Patch panel de 24 portas - categoria 6</t>
  </si>
  <si>
    <t>69.09.300</t>
  </si>
  <si>
    <t>Voice panel de 50 portas - categoria 3</t>
  </si>
  <si>
    <t>69.09.360</t>
  </si>
  <si>
    <t>Patch cords de 2,00 ou 3,00 m - RJ-45 / RJ-45 - categoria 6A</t>
  </si>
  <si>
    <t>69.09.370</t>
  </si>
  <si>
    <t>Transceptor Gigabit SX - LC conectável de formato pequeno (SFP)</t>
  </si>
  <si>
    <t>69.10</t>
  </si>
  <si>
    <t>Telecomunicacoes</t>
  </si>
  <si>
    <t>69.10.130</t>
  </si>
  <si>
    <t>69.20</t>
  </si>
  <si>
    <t>Reparos, conservacoes e complementos - GRUPO 69</t>
  </si>
  <si>
    <t>69.20.010</t>
  </si>
  <si>
    <t>Arame de espinar em aço inoxidável nu, para TV a cabo</t>
  </si>
  <si>
    <t>69.20.040</t>
  </si>
  <si>
    <t>Isolador roldana em porcelana de 72 x 72 mm</t>
  </si>
  <si>
    <t>69.20.050</t>
  </si>
  <si>
    <t>Suporte para isolador roldana tipo DM, padrão TELEBRÁS</t>
  </si>
  <si>
    <t>69.20.070</t>
  </si>
  <si>
    <t>Fita em aço inoxidável para poste de 0,50 m x 19 mm, com fecho em aço inoxidável</t>
  </si>
  <si>
    <t>69.20.100</t>
  </si>
  <si>
    <t>Tampa para caixa R1, padrão TELEBRÁS</t>
  </si>
  <si>
    <t>69.20.110</t>
  </si>
  <si>
    <t>Tampa para caixa R2, padrão TELEBRÁS</t>
  </si>
  <si>
    <t>69.20.130</t>
  </si>
  <si>
    <t>Bloco de ligação interna para 10 pares, BLI-10</t>
  </si>
  <si>
    <t>69.20.140</t>
  </si>
  <si>
    <t>Bloco de ligação com engate rápido para 10 pares, BER-10</t>
  </si>
  <si>
    <t>69.20.170</t>
  </si>
  <si>
    <t>Calha de aço com 4 tomadas 2P+T - 250 V, com cabo</t>
  </si>
  <si>
    <t>69.20.180</t>
  </si>
  <si>
    <t>Cordão óptico duplex, multimodo com conector LC/LC - 2,5 m</t>
  </si>
  <si>
    <t>69.20.200</t>
  </si>
  <si>
    <t>69.20.210</t>
  </si>
  <si>
    <t>69.20.220</t>
  </si>
  <si>
    <t>69.20.230</t>
  </si>
  <si>
    <t>Calha de aço com 8 tomadas 2P+T - 250 V, com cabo</t>
  </si>
  <si>
    <t>69.20.240</t>
  </si>
  <si>
    <t>Calha de aço com 12 tomadas 2P+T - 250 V, com cabo</t>
  </si>
  <si>
    <t>69.20.248</t>
  </si>
  <si>
    <t>69.20.250</t>
  </si>
  <si>
    <t>69.20.260</t>
  </si>
  <si>
    <t>Protetor de surto híbrido para rede de telecomunicações</t>
  </si>
  <si>
    <t>69.20.270</t>
  </si>
  <si>
    <t>Divisor interno com 1 entrada e 2 saídas - 75 Ohms</t>
  </si>
  <si>
    <t>69.20.280</t>
  </si>
  <si>
    <t>Divisor interno com 1 entrada e 4 saídas - 75 Ohms</t>
  </si>
  <si>
    <t>69.20.290</t>
  </si>
  <si>
    <t>Tomada blindada para VHF/UHF, CATV e FM, frequência 5 MHz a 1 GHz</t>
  </si>
  <si>
    <t>69.20.300</t>
  </si>
  <si>
    <t>69.20.340</t>
  </si>
  <si>
    <t>Tomada para TV, tipo pino Jack, com placa</t>
  </si>
  <si>
    <t>69.20.350</t>
  </si>
  <si>
    <t>Caixa de emenda ventilada, em polipropileno, para até 200 pares</t>
  </si>
  <si>
    <t>70</t>
  </si>
  <si>
    <t>SINALIZACAO VIARIA</t>
  </si>
  <si>
    <t>70.01</t>
  </si>
  <si>
    <t>Dispositivo viario</t>
  </si>
  <si>
    <t>70.01.050</t>
  </si>
  <si>
    <t>Defensa semimaleavel simples</t>
  </si>
  <si>
    <t>70.02</t>
  </si>
  <si>
    <t>Sinalizacao horizontal</t>
  </si>
  <si>
    <t>70.02.001</t>
  </si>
  <si>
    <t>Limpeza, pré marcação e pré pintura de solo</t>
  </si>
  <si>
    <t>70.02.010</t>
  </si>
  <si>
    <t>Sinalização horizontal com tinta vinílica ou acrílica</t>
  </si>
  <si>
    <t>70.02.012</t>
  </si>
  <si>
    <t>70.02.013</t>
  </si>
  <si>
    <t>70.02.014</t>
  </si>
  <si>
    <t>70.02.016</t>
  </si>
  <si>
    <t>70.02.017</t>
  </si>
  <si>
    <t>70.02.020</t>
  </si>
  <si>
    <t>Sinalização horizontal em plástico a frio manual, para faixas</t>
  </si>
  <si>
    <t>70.02.021</t>
  </si>
  <si>
    <t>Sinalização horizontal em termoplástico de alto relevo</t>
  </si>
  <si>
    <t>70.02.022</t>
  </si>
  <si>
    <t>Sinalização horizontal em tinta a base de resina acrílica emulsionada em água</t>
  </si>
  <si>
    <t>70.03</t>
  </si>
  <si>
    <t>Sinalizacao vertical</t>
  </si>
  <si>
    <t>70.03.001</t>
  </si>
  <si>
    <t>70.03.003</t>
  </si>
  <si>
    <t>70.03.006</t>
  </si>
  <si>
    <t>70.03.008</t>
  </si>
  <si>
    <t>70.03.009</t>
  </si>
  <si>
    <t>70.03.010</t>
  </si>
  <si>
    <t>70.03.012</t>
  </si>
  <si>
    <t>70.03.013</t>
  </si>
  <si>
    <t>70.04</t>
  </si>
  <si>
    <t>Coluna cônica</t>
  </si>
  <si>
    <t>70.04.001</t>
  </si>
  <si>
    <t>70.04.002</t>
  </si>
  <si>
    <t>Coluna simples (P-51), para fixação de placa de orientação</t>
  </si>
  <si>
    <t>70.04.003</t>
  </si>
  <si>
    <t>Coluna dupla (P-53) para fixação de placa de orientação</t>
  </si>
  <si>
    <t>70.04.004</t>
  </si>
  <si>
    <t>Coluna (P-57) para fixação de placa de orientação, com braço projetado</t>
  </si>
  <si>
    <t>70.04.005</t>
  </si>
  <si>
    <t>Braço (P-55) para fixação em poste de concreto</t>
  </si>
  <si>
    <t>70.04.006</t>
  </si>
  <si>
    <t>70.04.007</t>
  </si>
  <si>
    <t>Coluna semafórica simples 101 mm x 6 m</t>
  </si>
  <si>
    <t>70.05</t>
  </si>
  <si>
    <t>Sinalizacao semaforica e complementar</t>
  </si>
  <si>
    <t>70.05.001</t>
  </si>
  <si>
    <t>Botoeira convencional para pedestre</t>
  </si>
  <si>
    <t>70.05.002</t>
  </si>
  <si>
    <t>Botoeira sonora para deficientes visuais</t>
  </si>
  <si>
    <t>70.05.006</t>
  </si>
  <si>
    <t>Luminária LED 20W com braço, para travessia de pedestre</t>
  </si>
  <si>
    <t>70.05.011</t>
  </si>
  <si>
    <t>Grupo focal para pedestre com lâmpada LED e contador regressivo</t>
  </si>
  <si>
    <t>70.05.020</t>
  </si>
  <si>
    <t>Grupo focal veicular com lâmpada LED, com anteparo e suportes de fixação</t>
  </si>
  <si>
    <t>70.06</t>
  </si>
  <si>
    <t>Tachas e tachoes</t>
  </si>
  <si>
    <t>70.06.001</t>
  </si>
  <si>
    <t>70.06.011</t>
  </si>
  <si>
    <t>Tacha tipo I bidirecional refletiva</t>
  </si>
  <si>
    <t>70.06.012</t>
  </si>
  <si>
    <t>Tacha tipo I monodirecional refletiva</t>
  </si>
  <si>
    <t>70.06.013</t>
  </si>
  <si>
    <t>Tacha tipo II bidirecional refletiva</t>
  </si>
  <si>
    <t>70.06.014</t>
  </si>
  <si>
    <t>Tacha tipo II monodirecional refletiva</t>
  </si>
  <si>
    <t>70.06.020</t>
  </si>
  <si>
    <t>Tachão tipo I bidirecional refletivo</t>
  </si>
  <si>
    <t>70.06.021</t>
  </si>
  <si>
    <t>Tachão tipo I monodirecional refletivo</t>
  </si>
  <si>
    <t>97</t>
  </si>
  <si>
    <t>SINALIZACAO E COMUNICACAO VISUAL</t>
  </si>
  <si>
    <t>97.02</t>
  </si>
  <si>
    <t>Placas, porticos e obeliscos arquitetônicos</t>
  </si>
  <si>
    <t>97.02.030</t>
  </si>
  <si>
    <t>Placa comemorativa em aço inoxidável escovado</t>
  </si>
  <si>
    <t>97.02.036</t>
  </si>
  <si>
    <t>Placa de identificação em PVC com texto em vinil</t>
  </si>
  <si>
    <t>97.02.190</t>
  </si>
  <si>
    <t>Placa de identificação em acrílico com texto em vinil</t>
  </si>
  <si>
    <t>97.02.193</t>
  </si>
  <si>
    <t>97.02.194</t>
  </si>
  <si>
    <t>97.02.195</t>
  </si>
  <si>
    <t>97.02.196</t>
  </si>
  <si>
    <t>Placa de sinalização em PVC fotoluminescente, com identificação de pavimentos</t>
  </si>
  <si>
    <t>97.02.197</t>
  </si>
  <si>
    <t>Placa de sinalização em PVC, com indicação de alerta</t>
  </si>
  <si>
    <t>97.02.198</t>
  </si>
  <si>
    <t>Placa de sinalização em PVC, com indicação de proibição normativa</t>
  </si>
  <si>
    <t>97.02.210</t>
  </si>
  <si>
    <t>Placa de sinalização em PVC para ambientes</t>
  </si>
  <si>
    <t>97.03</t>
  </si>
  <si>
    <t>Pintura de letras e pictogramas</t>
  </si>
  <si>
    <t>97.03.010</t>
  </si>
  <si>
    <t>Sinalização com pictograma em tinta acrílica</t>
  </si>
  <si>
    <t>97.05</t>
  </si>
  <si>
    <t>Placas, porticos e sinalizacao viaria</t>
  </si>
  <si>
    <t>97.05.070</t>
  </si>
  <si>
    <t>97.05.080</t>
  </si>
  <si>
    <t>97.05.130</t>
  </si>
  <si>
    <t>Colocação de placa em suporte de madeira / metálico - solo</t>
  </si>
  <si>
    <t>97.05.140</t>
  </si>
  <si>
    <t>Suporte de perfil metálico galvanizado</t>
  </si>
  <si>
    <t>98</t>
  </si>
  <si>
    <t>ARQUITETURA DE INTERIORES</t>
  </si>
  <si>
    <t>98.02</t>
  </si>
  <si>
    <t>Mobiliario</t>
  </si>
  <si>
    <t>98.02.210</t>
  </si>
  <si>
    <t>Banco de madeira com encosto e pés em ferro fundido pintado</t>
  </si>
  <si>
    <t>CDHU</t>
  </si>
  <si>
    <t>12.1</t>
  </si>
  <si>
    <t>12.2</t>
  </si>
  <si>
    <t>Alison Scandelae</t>
  </si>
  <si>
    <t>Arquiteto Urbanista</t>
  </si>
  <si>
    <t>CAU: A196019-9</t>
  </si>
  <si>
    <t>4.5</t>
  </si>
  <si>
    <t>BDI: 24,52 %</t>
  </si>
  <si>
    <t>COM DESONERAÇÃO</t>
  </si>
  <si>
    <t>6° mês</t>
  </si>
  <si>
    <t>TOTAL DA PARCELA</t>
  </si>
  <si>
    <t>TOTAL ACUMULADO</t>
  </si>
  <si>
    <t>PERCENTUAL ACUMULADO</t>
  </si>
  <si>
    <t>8.5</t>
  </si>
  <si>
    <t>8.6</t>
  </si>
  <si>
    <t>8.7</t>
  </si>
  <si>
    <t>8.8</t>
  </si>
  <si>
    <t>8.9</t>
  </si>
  <si>
    <t>8.10</t>
  </si>
  <si>
    <t>11.3</t>
  </si>
  <si>
    <t>Parecer técnico</t>
  </si>
  <si>
    <t>Projeto de instalações elétricas</t>
  </si>
  <si>
    <t>Levantamento topográfico e geofísico</t>
  </si>
  <si>
    <t>Tratamento, recuperação e trabalhos especiais em concreto</t>
  </si>
  <si>
    <t>Poço profundo</t>
  </si>
  <si>
    <t>Construção provisória</t>
  </si>
  <si>
    <t>Tapume, vedação e proteções diversas</t>
  </si>
  <si>
    <t>Alocação de equipe, equipamento e ferramental</t>
  </si>
  <si>
    <t>Sinalização de obra</t>
  </si>
  <si>
    <t>Locação de obra</t>
  </si>
  <si>
    <t>Demolição de concreto, lastro, mistura e afins</t>
  </si>
  <si>
    <t>Demolição de alvenaria</t>
  </si>
  <si>
    <t>Demolição de revestimento em massa</t>
  </si>
  <si>
    <t>Demolição de revestimento cerâmico e ladrilho hidráulico</t>
  </si>
  <si>
    <t>Demolição de revestimento sintético</t>
  </si>
  <si>
    <t>Demolição de revestimento em pedra e blocos maciços</t>
  </si>
  <si>
    <t>Demolição de revestimento asfáltico</t>
  </si>
  <si>
    <t>Demolição de forro / divisórias</t>
  </si>
  <si>
    <t>Demolição de impermeabilização e afins</t>
  </si>
  <si>
    <t>Remoção de pintura</t>
  </si>
  <si>
    <t>Remoção de sinalização horizontal</t>
  </si>
  <si>
    <t>Retirada de elementos de estrutura (concreto, ferro, alumínio e madeira)</t>
  </si>
  <si>
    <t>Retirada de telhamento e proteção</t>
  </si>
  <si>
    <t>Retirada de revestimento em pedra e blocos maciços</t>
  </si>
  <si>
    <t>Retirada de revestimentos sintéticos e metálicos</t>
  </si>
  <si>
    <t>Retirada de esquadria e elementos metálicos</t>
  </si>
  <si>
    <t>Retirada de ferragens e acessórios para esquadrias</t>
  </si>
  <si>
    <t>Retirada de aparelhos, metais sanitários e registro</t>
  </si>
  <si>
    <t>Retirada de aparelhos elétricos e hidráulicos</t>
  </si>
  <si>
    <t>Retirada de impermeabilização e afins</t>
  </si>
  <si>
    <t>Retirada em instalação elétrica - letra A ate B</t>
  </si>
  <si>
    <t>Retirada em instalação elétrica - letra C</t>
  </si>
  <si>
    <t>Retirada em instalação elétrica - letra D ate I</t>
  </si>
  <si>
    <t>Retirada em instalação elétrica - letra J ate N</t>
  </si>
  <si>
    <t>Retirada em instalação elétrica - letra O ate S</t>
  </si>
  <si>
    <t>Retirada em instalação elétrica - letra T ate o final</t>
  </si>
  <si>
    <t>Retirada em instalação hidráulica</t>
  </si>
  <si>
    <t>Retirada em instalação de combate a incêndio</t>
  </si>
  <si>
    <t>Retirada de sistema e equipamento de conforto mecânico</t>
  </si>
  <si>
    <t>Retirada de dispositivos viários</t>
  </si>
  <si>
    <t>Escavação manual em campo aberto de solo, exceto rocha</t>
  </si>
  <si>
    <t>Escavação manual em valas e buracos de solo, exceto rocha</t>
  </si>
  <si>
    <t>Escavação ou corte mecanizados em campo aberto de solo, exceto rocha</t>
  </si>
  <si>
    <t>Escavação mecanizada de valas e buracos em solo, exceto rocha</t>
  </si>
  <si>
    <t>Escavação mecanizada em solo brejoso ou turfa</t>
  </si>
  <si>
    <t>Escavação ou carga mecanizada em campo aberto</t>
  </si>
  <si>
    <t>Contenção</t>
  </si>
  <si>
    <t>Forma em papelão</t>
  </si>
  <si>
    <t>11.01.520</t>
  </si>
  <si>
    <t>Concreto usinado, fck = 30 MPa - para bombeamento em estaca hélice contínua</t>
  </si>
  <si>
    <t>Concreto usinado não estrutural - fornecimento do material</t>
  </si>
  <si>
    <t>Concreto não estrutural executado no local - fornecimento do material</t>
  </si>
  <si>
    <t>11.11</t>
  </si>
  <si>
    <t>Argamassas especiais</t>
  </si>
  <si>
    <t>11.11.030</t>
  </si>
  <si>
    <t>Lançamento e aplicação</t>
  </si>
  <si>
    <t>Reparos, conservações e complementos - GRUPO 11</t>
  </si>
  <si>
    <t>12.07.274</t>
  </si>
  <si>
    <t>Estaca tipo Raiz, diâmetro de 15 cm para 25 t, sem armação e sem argamassa, em rocha</t>
  </si>
  <si>
    <t>12.07.511</t>
  </si>
  <si>
    <t>Injeção de argamassa de cimento e areia em estaca raiz - sobreconsumo</t>
  </si>
  <si>
    <t>Tubulão</t>
  </si>
  <si>
    <t>Estaca hélice continua</t>
  </si>
  <si>
    <t>Estaca escavada com injeção ou micro estaca</t>
  </si>
  <si>
    <t>Laje pre-fabricada mista em vigotas treplicadas e lajotas</t>
  </si>
  <si>
    <t>Alvenaria de fundação (embasamento)</t>
  </si>
  <si>
    <t>Alvenaria com tijolo maciço comum ou especial</t>
  </si>
  <si>
    <t>Alvenaria com bloco cerâmico de vedação</t>
  </si>
  <si>
    <t>Alvenaria com bloco cerâmico estrutural</t>
  </si>
  <si>
    <t>Alvenaria com bloco de concreto de vedação</t>
  </si>
  <si>
    <t>Alvenaria de concreto celular ou silico calcário</t>
  </si>
  <si>
    <t>Elementos vazados (concreto, cerâmica e vidros)</t>
  </si>
  <si>
    <t>Divisória e fechamento</t>
  </si>
  <si>
    <t>Divisória e fechamento.</t>
  </si>
  <si>
    <t>Reparos, conservações e complementos - GRUPO 14</t>
  </si>
  <si>
    <t>Estrutura em aço</t>
  </si>
  <si>
    <t>Reparos, conservações e complementos - GRUPO 15</t>
  </si>
  <si>
    <t>Telhamento em cimento reforçado com fio sintético (CRFS)</t>
  </si>
  <si>
    <t>Telhamento metálico comum</t>
  </si>
  <si>
    <t>Telhamento metálico especial</t>
  </si>
  <si>
    <t>Telhamento em material sintético</t>
  </si>
  <si>
    <t>Reparos, conservações e complementos - GRUPO 16</t>
  </si>
  <si>
    <t>Regularização de base</t>
  </si>
  <si>
    <t>Reparos e conservações em massa e concreto - GRUPO 17</t>
  </si>
  <si>
    <t>Placa cerâmica esmaltada prensada</t>
  </si>
  <si>
    <t>24.02.811</t>
  </si>
  <si>
    <t>Tela em polietileno, malha 10 x 10 cm, fio 2 mm</t>
  </si>
  <si>
    <t>Eletroduto galvanizado conforme NBR13057 -  3/4´ com acessórios</t>
  </si>
  <si>
    <t>Eletroduto galvanizado conforme NBR13057 -  1´ com acessórios</t>
  </si>
  <si>
    <t>Eletroduto galvanizado a quente conforme NBR6323 - 3/4´ - com acessórios</t>
  </si>
  <si>
    <t>Eletroduto galvanizado a quente conforme NBR6323 - 1´ - com acessórios</t>
  </si>
  <si>
    <t>Eletroduto rígido em aço carbono galvanizado por imersão a quente com acessórios – NBR 5598</t>
  </si>
  <si>
    <t>Eletroduto galvanizado a quente conforme NBR5598 - 2 1/2´ com acessórios</t>
  </si>
  <si>
    <t>41.11.712</t>
  </si>
  <si>
    <t>43.05.100</t>
  </si>
  <si>
    <t>Insuflador de ar compacto, para renovação de ar em ambientes, vazão máxima 93 m³/h</t>
  </si>
  <si>
    <t>Ar condicionado a frio, tipo split piso teto com capacidade de 48.000 BTU/h</t>
  </si>
  <si>
    <t>43.20.250</t>
  </si>
  <si>
    <t>Poço termométrico em alumínio, com haste de 30mm e rosca 1/2" npt</t>
  </si>
  <si>
    <t>44.01.040</t>
  </si>
  <si>
    <t xml:space="preserve">Bacia sifonada com caixa de descarga acoplada e tampa - infantil	</t>
  </si>
  <si>
    <t>44.03.316</t>
  </si>
  <si>
    <t>Torneira misturador clínica de mesa com arejador articulado, acionamento cotovelo</t>
  </si>
  <si>
    <t>44.03.810</t>
  </si>
  <si>
    <t>Aparelho misturador de mesa para pia com bica móvel, acabamento cromado</t>
  </si>
  <si>
    <t>49.03.022</t>
  </si>
  <si>
    <t>61.10.101</t>
  </si>
  <si>
    <t>61.14.051</t>
  </si>
  <si>
    <t>2.8</t>
  </si>
  <si>
    <t>PISOS</t>
  </si>
  <si>
    <t>Total do Item 12</t>
  </si>
  <si>
    <t>7.4</t>
  </si>
  <si>
    <t>12.3</t>
  </si>
  <si>
    <t>Data Base:</t>
  </si>
  <si>
    <t>Parecer técnico de fundações, contenções e recomendações gerais, para empreendimentos com área construída até 1.000 m²</t>
  </si>
  <si>
    <t>Parecer técnico de fundações, contenções e recomendações gerais, para empreendimentos com área construída de 1.001 a 2.000 m²</t>
  </si>
  <si>
    <t>Parecer técnico de fundações, contenções e recomendações gerais, para empreendimentos com área construída de 2.001 a 5.000 m²</t>
  </si>
  <si>
    <t>Parecer técnico de fundações, contenções e recomendações gerais, para empreendimentos com área construída de 5.001 a 10.000 m²</t>
  </si>
  <si>
    <t>Parecer técnico de fundações, contenções e recomendações gerais, para empreendimentos com área construída acima de 10.000 m²</t>
  </si>
  <si>
    <t>Elaboração de projeto de adequação de entrada de energia elétrica junto a concessionária, com medição em baixa tensão e demanda até 75 kVA</t>
  </si>
  <si>
    <t>Elaboração de projeto de adequação de entrada de energia elétrica junto a concessionária, com medição em média tensão, subestação simplificada e demanda de 75 kVA a 300 kVA</t>
  </si>
  <si>
    <t>Elaboração de projeto de adequação de entrada de energia elétrica junto a concessionária, com medição em média tensão e demanda de 75 kVA a 300 kVA</t>
  </si>
  <si>
    <t>Elaboração de projeto de adequação de entrada de energia elétrica junto a concessionária, com medição em média tensão e demanda acima de 300 kVA a 2 MVA</t>
  </si>
  <si>
    <t>Taxa de mobilização e desmobilização de equipamentos para execução de levantamento topográfico</t>
  </si>
  <si>
    <t>01.20.280</t>
  </si>
  <si>
    <t>Levantamento planimétrico de área pavimentada para veículo e pedestre</t>
  </si>
  <si>
    <t>Levantamento planimétrico cadastral com áreas ocupadas predominantemente por comunidades - área até 20.000 m² (mínimo de 3.500 m²)</t>
  </si>
  <si>
    <t>Levantamento planimétrico cadastral com áreas ocupadas predominantemente por comunidades - área acima de 20.000 m² até 200.000 m²</t>
  </si>
  <si>
    <t>Levantamento planimétrico cadastral com áreas ocupadas predominantemente por comunidades - área acima de 200.000 m²</t>
  </si>
  <si>
    <t>Levantamento planimétrico cadastral com áreas até 50% de ocupação - área até 20.000 m² (mínimo de 3.500 m²)</t>
  </si>
  <si>
    <t>Levantamento planimétrico cadastral com áreas até 50% de ocupação - área acima de 20.000 m² até 200.000 m²</t>
  </si>
  <si>
    <t>Levantamento planimétrico cadastral com áreas até 50% de ocupação - área acima de 200.000 m²</t>
  </si>
  <si>
    <t>Levantamento planimétrico cadastral com áreas acima de 50% de ocupação - área até 20.000 m² (mínimo de 4.000 m²)</t>
  </si>
  <si>
    <t>Levantamento planimétrico cadastral com áreas acima de 50% de ocupação - área acima de 20.000 m² até 200.000 m²</t>
  </si>
  <si>
    <t>Levantamento planimétrico cadastral com áreas acima de 50% de ocupação - área acima de 200.000 m²</t>
  </si>
  <si>
    <t>Levantamento planialtimétrico cadastral com áreas ocupadas predominantemente por comunidades - área até 20.000 m² (mínimo de 3.500 m²)</t>
  </si>
  <si>
    <t>Levantamento planialtimétrico cadastral com áreas ocupadas predominantemente por comunidades - área acima de 20.000 m² até 200.000 m²</t>
  </si>
  <si>
    <t>Levantamento planialtimétrico cadastral com áreas ocupadas predominantemente por comunidades - área acima de 200.000 m²</t>
  </si>
  <si>
    <t>Levantamento planialtimétrico cadastral com áreas até 50% de ocupação - área até 20.000 m² (mínimo de 4.000 m²)</t>
  </si>
  <si>
    <t>Levantamento planialtimétrico cadastral com áreas até 50% de ocupação - área acima de 20.000 m² até 200.000 m²</t>
  </si>
  <si>
    <t>Levantamento planialtimétrico cadastral com áreas até 50% de ocupação - área acima de 200.000 m²</t>
  </si>
  <si>
    <t>Levantamento planialtimétrico cadastral com áreas acima de 50% de ocupação - área até 20.000 m² (mínimo de 3.500 m²)</t>
  </si>
  <si>
    <t>Levantamento planialtimétrico cadastral com áreas acima de 50% de ocupação - área acima de 20.000 m² até 200.000 m²</t>
  </si>
  <si>
    <t>Levantamento planialtimétrico cadastral com áreas acima de 50% de ocupação - área acima de 200.000 m²</t>
  </si>
  <si>
    <t>Levantamento planialtimétrico cadastral em área rural até 2 alqueires (mínimo de 10.000 m²)</t>
  </si>
  <si>
    <t>Taxa de mobilização e desmobilização de equipamentos para execução de corte em concreto armado</t>
  </si>
  <si>
    <t>01.23.056</t>
  </si>
  <si>
    <t>Demolição de concreto armado com preservação de armadura, para reforço e recuperação estrutural</t>
  </si>
  <si>
    <t>Furação de 1 1/4´ em concreto armado</t>
  </si>
  <si>
    <t>Furação de 1 1/2´ em concreto armado</t>
  </si>
  <si>
    <t>Furação de 2 1/4´ em concreto armado</t>
  </si>
  <si>
    <t>Furação de 2 1/2´ em concreto armado</t>
  </si>
  <si>
    <t>Taxa de mobilização e desmobilização de equipamentos para execução de perfuração em concreto</t>
  </si>
  <si>
    <t>Furação para até 10mm x 100mm em concreto armado, inclusive colagem de armadura (para até 8mm)</t>
  </si>
  <si>
    <t>Furação para até 10mm x 150mm em concreto armado, inclusive colagem de armadura (para até 8mm)</t>
  </si>
  <si>
    <t>Furação de 1´ em concreto armado</t>
  </si>
  <si>
    <t>Furação de 2´ em concreto armado</t>
  </si>
  <si>
    <t>Furação de 3´ em concreto armado</t>
  </si>
  <si>
    <t>Furação de 4´ em concreto armado</t>
  </si>
  <si>
    <t>Furação de 5´ em concreto armado</t>
  </si>
  <si>
    <t>Furação de 6´ em concreto armado</t>
  </si>
  <si>
    <t>Preparação de substrato para colagem de fibra de carbono, mediante lixamento e/ou apicoamento e escovação</t>
  </si>
  <si>
    <t>Taxa de mobilização e desmobilização de equipamentos para execução de perfuração para poço profundo - profundidade até 200 m</t>
  </si>
  <si>
    <t>Taxa de mobilização e desmobilização de equipamentos para execução de perfuração para poço profundo - profundidade acima de 200 m e até 300 m</t>
  </si>
  <si>
    <t>Taxa de mobilização e desmobilização de equipamentos para execução de perfuração para poço profundo - profundidade acima de 300 m</t>
  </si>
  <si>
    <t>Perfuração rotativa para poço profundo em camadas de solos sedimentares, diâmetro de 8 1/2" (215,90 mm)</t>
  </si>
  <si>
    <t>Perfuração rotativa para poço profundo em aluvião, arenito, ou solos sedimentados em geral, diâmetro de 10" (250 mm)</t>
  </si>
  <si>
    <t>Perfuração rotativa para poço profundo em aluvião, arenito, ou solos sedimentados em geral, diâmetro de 12" (300 mm)</t>
  </si>
  <si>
    <t>Perfuração rotativa para poço profundo em aluvião, arenito, ou solos sedimentados em geral, diâmetro de 14" (350 mm)</t>
  </si>
  <si>
    <t>Perfuração rotativa para poço profundo em aluvião, arenito, ou solos sedimentados em geral, diâmetro de 16" (400 mm)</t>
  </si>
  <si>
    <t>Perfuração rotativa para poço profundo em aluvião, arenito, ou solos sedimentados em geral, diâmetro de 18" (450 mm)</t>
  </si>
  <si>
    <t>Perfuração rotativa para poço profundo em aluvião, arenito, ou solos sedimentados em geral, diâmetro de 20" (500 mm)</t>
  </si>
  <si>
    <t>Perfuração rotativa para poço profundo em aluvião, arenito, ou solos sedimentados em geral, diâmetro de 22" (550 mm)</t>
  </si>
  <si>
    <t>Perfuração rotativa para poço profundo em aluvião, arenito, ou solos sedimentados em geral, diâmetro de 26" (650 mm)</t>
  </si>
  <si>
    <t>Perfuração rotativa para poço profundo em solos e/ou rocha metassedimentar alterada em geral, diâmetro de 20" (508 mm)</t>
  </si>
  <si>
    <t>Perfuração roto-pneumática para poço profundo em rocha metassedimentar em geral, diâmetro de 12 1/4" (311,15 mm)</t>
  </si>
  <si>
    <t>Perfuração rotativa para poço profundo em rocha alterada (basalto alterado), diâmetro de 8" (200 mm)</t>
  </si>
  <si>
    <t>Perfuração rotativa para poço profundo em rocha alterada (basalto alterado), diâmetro de 10" (250 mm)</t>
  </si>
  <si>
    <t>Perfuração rotativa para poço profundo em rocha alterada (basalto alterado), diâmetro de 12" (300 mm)</t>
  </si>
  <si>
    <t>Perfuração roto-pneumática para poço profundo em rocha sã (basalto), diâmetro de 6" (150 mm)</t>
  </si>
  <si>
    <t>Perfuração roto-pneumática para poço profundo em rocha sã (basalto), diâmetro de 8" (200 mm)</t>
  </si>
  <si>
    <t>Perfuração roto-pneumática para poço profundo em rocha sã (basalto), diâmetro de 10" (250 mm)</t>
  </si>
  <si>
    <t>Perfuração roto-pneumática para poço profundo em rocha sã (basalto), diâmetro de 12" (300 mm)</t>
  </si>
  <si>
    <t>Perfuração roto-pneumática para poço profundo em rocha sã (basalto), diâmetro de 14" (350 mm)</t>
  </si>
  <si>
    <t>Perfuração roto-pneumática para poço profundo em rocha sã (basalto), diâmetro de 18" (450 mm)</t>
  </si>
  <si>
    <t>Revestimento interno de poço profundo tubo liso em aço galvanizado, diâmetro de 6" (152,40 mm) - união solda</t>
  </si>
  <si>
    <t>Revestimento interno de poço profundo tubo PVC geomecânico nervurado standard, diâmetro de 6" (150 mm)</t>
  </si>
  <si>
    <t>Revestimento interno de poço profundo tubo PVC geomecânico nervurado reforçado, diâmetro de 8" (200 mm)</t>
  </si>
  <si>
    <t>Revestimento interno de poço profundo tubo de aço preto liso calandrado, diâmetro de 16" (406,40 mm)</t>
  </si>
  <si>
    <t>Filtro PVC geomecânico nervurado tipo reforçado para poço profundo, diâmetro de 8" (200 mm)</t>
  </si>
  <si>
    <t>Filtro espiralado galvanizado simples (standard) para poço profundo, diâmetro de 6" (152,40 mm)</t>
  </si>
  <si>
    <t>Filtro espiralado em aço inoxidável reforçado para poço profundo, diâmetro de 6" (152,40 mm)</t>
  </si>
  <si>
    <t>Taxa de mobilização e desmobilização de equipamentos para execução de bombeamento, limpeza, desenvolvimento e teste de vazão</t>
  </si>
  <si>
    <t>Cimentação de boca do poço profundo, entre perfuração de maior diâmetro (cimentação do espaço anular)</t>
  </si>
  <si>
    <t>Locação de container tipo escritório com 1 vaso sanitário, 1 lavatório e 1 ponto para chuveiro - área mínima de 13,80 m²</t>
  </si>
  <si>
    <t>Locação de container tipo sanitário com 2 vasos sanitários, 2 lavatórios, 2 mictórios e 4 pontos para chuveiro - área mínima de 13,80 m²</t>
  </si>
  <si>
    <t>Proteção em madeira e lona plástica para equipamento mecânico ou informática - para obras de reforma</t>
  </si>
  <si>
    <t>Locação de plataforma elevatória articulada, com altura aproximada de 12,5m, capacidade de carga de 227 kg, elétrica</t>
  </si>
  <si>
    <t>Locação de plataforma elevatória articulada, com altura aproximada de 20 m, capacidade de carga de 227 kg, diesel</t>
  </si>
  <si>
    <t>Limpeza manual do terreno, inclusive troncos até 5 cm de diâmetro, com caminhão à disposição dentro da obra, até o raio de 1 km</t>
  </si>
  <si>
    <t>Limpeza mecanizada do terreno, inclusive troncos até 15 cm de diâmetro, com caminhão à disposição dentro e fora da obra, com transporte no raio de até 1 km</t>
  </si>
  <si>
    <t>Limpeza mecanizada do terreno, inclusive troncos com diâmetro acima de 15 cm até 50 cm, com caminhão à disposição dentro da obra, até o raio de 1 km</t>
  </si>
  <si>
    <t>Demolição mecanizada de concreto armado, inclusive fragmentação, carregamento, transporte até 1 quilômetro e descarregamento</t>
  </si>
  <si>
    <t>Demolição mecanizada de concreto simples, inclusive fragmentação, carregamento, transporte até 1 quilômetro e descarregamento</t>
  </si>
  <si>
    <t>Demolição mecanizada de pavimento ou piso em concreto, inclusive fragmentação, carregamento, transporte até 1 quilômetro e descarregamento</t>
  </si>
  <si>
    <t>Demolição mecanizada de pavimento ou piso em concreto, inclusive fragmentação e acomodação do material</t>
  </si>
  <si>
    <t>Demolição mecanizada de sarjeta ou sarjetão, inclusive fragmentação, carregamento, transporte até 1 quilômetro e descarregamento</t>
  </si>
  <si>
    <t>Demolição mecanizada de sarjeta ou sarjetão, inclusive fragmentação e acomodação do material</t>
  </si>
  <si>
    <t>Demolição manual de rodapé, soleira ou peitoril, em material cerâmico e/ou ladrilho hidráulico, incluindo a base</t>
  </si>
  <si>
    <t>Desmonte (levantamento) mecanizado de pavimento em paralelepípedo ou lajota de concreto, inclusive carregamento, transporte até 1 quilômetro e descarregamento</t>
  </si>
  <si>
    <t>Desmonte (levantamento) mecanizado de pavimento em paralelepípedo ou lajota de concreto, inclusive acomodação do material</t>
  </si>
  <si>
    <t>Demolição (levantamento) mecanizada de pavimento asfáltico, inclusive carregamento, transporte até 1 quilômetro e descarregamento</t>
  </si>
  <si>
    <t>Demolição (levantamento) mecanizada de pavimento asfáltico, inclusive fragmentação e acomodação do material</t>
  </si>
  <si>
    <t>Fresagem de pavimento asfáltico com espessura até 5 cm, inclusive carregamento, transporte até 1 quilômetro e descarregamento</t>
  </si>
  <si>
    <t>Fresagem de pavimento asfáltico com espessura até 5 cm, inclusive remoção do material fresado até 10 quilômetros e varrição</t>
  </si>
  <si>
    <t>Retirada manual de guia pré-moldada, inclusive limpeza, carregamento, transporte até 1 quilômetro e descarregamento</t>
  </si>
  <si>
    <t>Retirada manual de paralelepípedo ou lajota de concreto, inclusive limpeza, carregamento, transporte até 1 quilômetro e descarregamento</t>
  </si>
  <si>
    <t>Remoção de entulho separado de obra com caçamba metálica - terra, alvenaria, concreto, argamassa, madeira, papel, plástico ou metal</t>
  </si>
  <si>
    <t>Remoção de entulho de obra com caçamba metálica - material volumoso e misturado por alvenaria, terra, madeira, papel, plástico e metal</t>
  </si>
  <si>
    <t>Remoção de entulho de obra com caçamba metálica - material rejeitado e misturado por vegetação, isopor, manta asfáltica e lã de vidro</t>
  </si>
  <si>
    <t>Carregamento mecanizado de entulho fragmentado, com caminhão à disposição dentro da obra, até o raio de 1 km</t>
  </si>
  <si>
    <t>Transporte de solo de 1ª e 2ª categoria por caminhão para distâncias superiores ao 2° km até o 3° km</t>
  </si>
  <si>
    <t>Transporte de solo de 1ª e 2ª categoria por caminhão para distâncias superiores ao 3° km até o 5° km</t>
  </si>
  <si>
    <t>Transporte de solo de 1ª e 2ª categoria por caminhão para distâncias superiores ao 5° km até o 10° km</t>
  </si>
  <si>
    <t>Transporte de solo de 1ª e 2ª categoria por caminhão para distâncias superiores ao 10° km até o 15° km</t>
  </si>
  <si>
    <t>Transporte de solo de 1ª e 2ª categoria por caminhão para distâncias superiores ao 15° km até o 20° km</t>
  </si>
  <si>
    <t>Escavação mecanizada de valas ou cavas com profundidade acima de 4 m, com escavadeira hidráulica</t>
  </si>
  <si>
    <t>Compactação de aterro mecanizado mínimo de 95% PN, sem fornecimento de solo em áreas fechadas</t>
  </si>
  <si>
    <t>Compactação de aterro mecanizado mínimo de 95% PN, sem fornecimento de solo em campo aberto</t>
  </si>
  <si>
    <t>Aterro mecanizado por compensação, solo de 1ª categoria em campo aberto, sem compactação do aterro</t>
  </si>
  <si>
    <t>Taxa de mobilização e desmobilização de equipamentos para execução de rebaixamento de lençol freático</t>
  </si>
  <si>
    <t>Locação de conjunto de bombeamento a vácuo para rebaixamento de lençol freático, com até 50 ponteiras e potência até 15 HP, mínimo 30 dias</t>
  </si>
  <si>
    <t>Gabião tipo caixa em tela metálica, altura de 0,5 m, com revestimento liga zinco/alumínio, malha hexagonal 8/10 cm, fio diâmetro 2,7 mm, independente do formato ou utilização</t>
  </si>
  <si>
    <t>Gabião tipo caixa em tela metálica, altura de 1 m, com revestimento liga zinco/alumínio, malha hexagonal 8/10 cm, fio diâmetro 2,7 mm, independente do formato ou utilização</t>
  </si>
  <si>
    <t>09.04.070</t>
  </si>
  <si>
    <t>Forma em tubo de papelão com diâmetro de 50 cm</t>
  </si>
  <si>
    <t>Forma em polipropileno (cubeta) e acessórios para laje nervurada com dimensões variáveis - locação</t>
  </si>
  <si>
    <t>Concreto ciclópico - fornecimento e aplicação (com 30% de pedra rachão), concreto fck 15 Mpa</t>
  </si>
  <si>
    <t>Argamassa de cimento e areia, fck = 20 MPa, consumo de cimento 600 kg/m³ - material para injeção em estaca raiz</t>
  </si>
  <si>
    <t>Taxa de mobilização e desmobilização de equipamentos para execução de estaca tipo Raiz em solo</t>
  </si>
  <si>
    <t>Taxa de mobilização e desmobilização de equipamentos para execução de estaca tipo Raiz em rocha</t>
  </si>
  <si>
    <t>12.07.275</t>
  </si>
  <si>
    <t>Estaca tipo Raiz, diâmetro de 20 cm para 50 t, sem armação e sem argamassa, em rocha</t>
  </si>
  <si>
    <t>Taxa de mobilização e desmobilização de equipamentos para execução de tubulão escavado mecanicamente</t>
  </si>
  <si>
    <t>Taxa de mobilização e desmobilização de equipamentos para execução de estaca tipo hélice contínua em solo</t>
  </si>
  <si>
    <t>Taxa de mobilização e desmobilização de equipamentos para execução de estacas escavadas com injeção ou microestaca</t>
  </si>
  <si>
    <t>Laje pré-fabricada mista vigota treliçada/lajota cerâmica - LT 12 (8+4) e capa com concreto de 25 MPa</t>
  </si>
  <si>
    <t>Laje pré-fabricada mista vigota treliçada/lajota cerâmica - LT 16 (12+4) e capa com concreto de 25 MPa</t>
  </si>
  <si>
    <t>Laje pré-fabricada mista vigota treliçada/lajota cerâmica - LT 20 (16+4) e capa com concreto de 25 MPa</t>
  </si>
  <si>
    <t>Laje pré-fabricada mista vigota treliçada/lajota cerâmica - LT 24 (20+4) e capa com concreto de 25 MPa</t>
  </si>
  <si>
    <t>Laje pré-fabricada mista vigota treliçada/lajota cerâmica - LT 30 (24+6) e capa com concreto de 25 MPa</t>
  </si>
  <si>
    <t>Laje pré-fabricada unidirecional em viga treliçada/lajota em EPS LT 12 (8 + 4), com capa de concreto de 25 MPa</t>
  </si>
  <si>
    <t>Laje pré-fabricada unidirecional em viga treliçada/lajota em EPS LT 16 (12 + 4), com capa de concreto de 25 MPa</t>
  </si>
  <si>
    <t>Laje pré-fabricada unidirecional em viga treliçada/lajota em EPS LT 20 (16 + 4), com capa de concreto de 25 MPa</t>
  </si>
  <si>
    <t>Laje pré-fabricada unidirecional em viga treliçada/lajota em EPS LT 25 (20 + 5), com capa de concreto de 25 MPa</t>
  </si>
  <si>
    <t>Laje pré-fabricada unidirecional em viga treliçada/lajota em EPS LT 30 (25 + 5), com capa de concreto de 25 MPa</t>
  </si>
  <si>
    <t>Laje pré-fabricada mista vigota protendida/lajota cerâmica - LP 12 (8+4) e capa com concreto de 25 MPa</t>
  </si>
  <si>
    <t>Laje pré-fabricada mista vigota protendida/lajota cerâmica - LP 16 (12+4) e capa com concreto de 25 MPa</t>
  </si>
  <si>
    <t>Laje pré-fabricada mista vigota protendida/lajota cerâmica - LP 20 (16+4) e capa com concreto de 25 MPa</t>
  </si>
  <si>
    <t>Laje pré-fabricada mista vigota protendida/lajota cerâmica - LP 25 (20+5) e capa com concreto de 25 MPa</t>
  </si>
  <si>
    <t>14.28.012</t>
  </si>
  <si>
    <t>Elemento vazado em cerâmica, tipo quadriculado de 18 x 18 x 7 cm</t>
  </si>
  <si>
    <t>Divisória sanitária em painel laminado melamínico estrutural com perfis em alumínio, inclusive ferragem completa para vão de porta</t>
  </si>
  <si>
    <t>Divisória cega tipo naval, acabamento em laminado fenólico melamínico, com espessura de 3,5 cm</t>
  </si>
  <si>
    <t>Divisória em placas de gesso acartonado, resistência ao fogo 60 minutos, espessura 120/90mm - 1RF / 1RF LM</t>
  </si>
  <si>
    <t>Divisória cega tipo naval com miolo mineral, acabamento em laminado melamínico, com espessura de 3,5 cm</t>
  </si>
  <si>
    <t>Divisória painel/vidro/vidro tipo naval, acabamento em laminado fenólico melamínico, com espessura de 3,5 cm</t>
  </si>
  <si>
    <t>Divisória em placas de gesso acartonado, resistência ao fogo 30 minutos, espessura 73/48mm - 1ST / 1ST</t>
  </si>
  <si>
    <t>Divisória em placas de gesso acartonado, resistência ao fogo 30 minutos, espessura 73/48mm - 1ST / 1ST LM</t>
  </si>
  <si>
    <t>Divisória em placas de gesso acartonado, resistência ao fogo 30 minutos, espessura 100/70mm - 1ST / 1ST LM</t>
  </si>
  <si>
    <t>Divisória em placas de gesso acartonado, resistência ao fogo 30 minutos, espessura 100/70mm - 1ST / 1ST</t>
  </si>
  <si>
    <t>Divisória em placas de gesso acartonado, resistência ao fogo 30 minutos, espessura 100/70mm - 1RU / 1RU</t>
  </si>
  <si>
    <t>Divisória em placas duplas de gesso acartonado, resistência ao fogo 60 minutos, espessura 120/70mm - 2ST / 2ST LM</t>
  </si>
  <si>
    <t>Divisória cega tipo piso/teto em laminado melamínico de baixa pressão, com coluna estrutural em alumínio extrudado</t>
  </si>
  <si>
    <t>Divisória tipo piso/teto em vidro temperado simples, com coluna estrutural em alumínio extrudado</t>
  </si>
  <si>
    <t>Divisória tipo piso/teto em vidro temperado duplo e micro persianas, com coluna estrutural em alumínio extrudado</t>
  </si>
  <si>
    <t>Divisória em placas duplas de gesso acartonado, resistência ao fogo 120 minutos, espessura 130/70mm - 2RF / 2RF</t>
  </si>
  <si>
    <t>Divisória em placas duplas de gesso acartonado, resistência ao fogo 60 minutos, espessura 120/70mm - 2ST / 2RU</t>
  </si>
  <si>
    <t>Divisória em placas duplas de gesso acartonado, resistência ao fogo 60 minutos, espessura 120/70mm - 2RU / 2RU</t>
  </si>
  <si>
    <t>Divisória em placas duplas de gesso acartonado, resistência ao fogo 60 minutos, espessura 98/48mm - 2ST / 2ST LM</t>
  </si>
  <si>
    <t>Divisória em placas duplas de gesso acartonado, resistência ao fogo 60 minutos, espessura 98/48mm - 2RU / 2RU LM</t>
  </si>
  <si>
    <t>Divisória em placas duplas de gesso acartonado, resistência ao fogo 60 minutos, espessura 98/48mm - 2ST / 2RU LM</t>
  </si>
  <si>
    <t>Telhamento em chapa de aço pré-pintada com epóxi e poliéster, perfil ondulado, com espessura de 0,50 mm</t>
  </si>
  <si>
    <t>Telhamento em chapa de aço pré-pintada com epóxi e poliéster, perfil ondulado calandrado, com espessura de 0,80 mm</t>
  </si>
  <si>
    <t>Telhamento em chapa de aço pré-pintada com epóxi e poliéster, perfil trapezoidal, com espessura de 0,80 mm e altura de 100 mm</t>
  </si>
  <si>
    <t>Telhamento em chapa de aço pré-pintada com epóxi e poliéster, perfil trapezoidal, com espessura de 0,50 mm e altura de 40 mm</t>
  </si>
  <si>
    <t>Cumeeira em chapa de aço pré-pintada com epóxi e poliéster, perfil trapezoidal, com espessura de 0,50 mm</t>
  </si>
  <si>
    <t>Cumeeira em chapa de aço pré-pintada com epóxi e poliéster, perfil ondulado, com espessura de 0,50 mm</t>
  </si>
  <si>
    <t>Telhamento em chapa de aço pré-pintada com epóxi e poliéster, tipo sanduíche, espessura de 0,50 mm, com lã de rocha</t>
  </si>
  <si>
    <t>Telhamento em chapa de aço com pintura poliéster, tipo sanduíche, espessura de 0,50 mm, com poliestireno expandido</t>
  </si>
  <si>
    <t>Telhamento em chapa de aço galvanizado autoportante, perfil trapezoidal, com espessura de 0,80 mm e altura de 120 mm</t>
  </si>
  <si>
    <t>16.33.250</t>
  </si>
  <si>
    <t>Calha em PVC 125mm, inclusive conexões - AP</t>
  </si>
  <si>
    <t>17.12.241</t>
  </si>
  <si>
    <t>Rodapé abaulado, com argamassa epoxi, altura entre 5 a 10 cm</t>
  </si>
  <si>
    <t>17.12.302</t>
  </si>
  <si>
    <t>Piso epóxi autonivelante, múltiplas camadas, espessura 4 mm</t>
  </si>
  <si>
    <t>17.12.310</t>
  </si>
  <si>
    <t>Taxa de mobilização e desmobilização de equipe e equipamentos para execução de piso epóxi</t>
  </si>
  <si>
    <t>Placa cerâmica esmaltada PEI-5 para área interna, grupo de absorção BIIb, resistência química B, assentado com argamassa colante industrializada</t>
  </si>
  <si>
    <t>Rodapé em placa cerâmica esmaltada PEI-5 para área interna, grupo de absorção BIIb, resistência química B, assentado com argamassa colante industrializada</t>
  </si>
  <si>
    <t>Placa cerâmica esmaltada antiderrapante PEI-5 para área interna com saída para o exterior, grupo de absorção BIIa, resistência química A, assentado com argamassa colante industrializada</t>
  </si>
  <si>
    <t>Rodapé em placa cerâmica esmaltada antiderrapante PEI-5 para área interna com saída para o exterior, grupo de absorção BIIa, resistência química A, assentado com argamassa colante industrializada</t>
  </si>
  <si>
    <t>18.06.152</t>
  </si>
  <si>
    <t>Placa cerâmica esmaltada PEI-4 para área interna com saída para o exterior, grupo de absorção BIIb, tráfego médio, assentado com argamassa colante industrializada</t>
  </si>
  <si>
    <t>18.06.153</t>
  </si>
  <si>
    <t>Rodapé em placa cerâmica esmaltada PEI-4 para área interna com saída para o exterior, grupo de absorção BIIb, tráfego médio, assentado com argamassa colante industrializada</t>
  </si>
  <si>
    <t>Placa cerâmica esmaltada rústica PEI-5 para área interna com saída para o exterior, grupo de absorção BIIb, resistência química B, assentado com argamassa colante industrializada</t>
  </si>
  <si>
    <t>Rodapé em placa cerâmica esmaltada rústica PEI-5 para área interna com saída para o exterior, grupo de absorção BIIb, resistência química B, assentado com argamassa colante industrializada</t>
  </si>
  <si>
    <t>Rejuntamento em placas cerâmicas com argamassa industrializada para rejunte, juntas acima de 3 até 5 mm</t>
  </si>
  <si>
    <t>Rejuntamento em placas cerâmicas com argamassa industrializada para rejunte, juntas acima de 5 até 10 mm</t>
  </si>
  <si>
    <t>Rejuntamento de rodapé em placas cerâmicas com cimento branco, altura até 10 cm, juntas acima de 3 até 5 mm</t>
  </si>
  <si>
    <t>Rejuntamento de rodapé em placas cerâmicas com argamassa industrializada para rejunte, altura até 10 cm, juntas acima de 3 até 5 mm</t>
  </si>
  <si>
    <t>Rejuntamento de rodapé em placas cerâmicas com cimento branco, altura até 10 cm, juntas acima de 5 até 10 mm</t>
  </si>
  <si>
    <t>Rejuntamento de rodapé em placas cerâmicas com argamassa industrializada para rejunte, altura até 10 cm, juntas acima de 5 até 10 mm</t>
  </si>
  <si>
    <t>Placa cerâmica não esmaltada extrudada de alta resistência química e mecânica, espessura de 9 mm, uso industrial, assentado com argamassa química bicomponente</t>
  </si>
  <si>
    <t>Placa cerâmica não esmaltada extrudada de alta resistência química e mecânica, espessura de 9 mm, uso industrial, assentado com argamassa colante industrial</t>
  </si>
  <si>
    <t>Placa cerâmica não esmaltada extrudada de alta resistência química e mecânica, espessura de 14 mm, uso industrial, assentado com argamassa química bicomponente</t>
  </si>
  <si>
    <t>Rodapé em placa cerâmica não esmaltada extrudada de alta resistência química e mecânica, altura de 10 cm, uso industrial, assentado com argamassa química bicomponente</t>
  </si>
  <si>
    <t>Placa cerâmica não esmaltada extrudada para área com altas temperaturas, de alta resistência química e mecânica, espessura mínima de 13 mm, uso industrial e cozinhas profissionais, assentado com argamassa industrializada</t>
  </si>
  <si>
    <t>Rodapé em placa cerâmica não esmaltada extrudada para área com altas temperaturas, de alta resistência química e mecânica, altura de 10cm, uso industrial e cozinhas profissionais, assentado com argamassa industrializada</t>
  </si>
  <si>
    <t>Rejuntamento em placa cerâmica extrudada antiácida de 9 mm, com argamassa industrializada bicomponente à base de resina furânica, juntas acima de 3 até 6 mm</t>
  </si>
  <si>
    <t>Rejuntamento de placa cerâmica extrudada de 9 mm, com argamassa sintética industrializada tricomponente à base de resina epóxi, juntas acima de 3 até 6 mm</t>
  </si>
  <si>
    <t>Rejuntamento em placa cerâmica extrudada antiácida, espessura de 14 mm, com argamassa industrializada bicomponente, à base de resina furânica, juntas acima de 3 até 6 mm</t>
  </si>
  <si>
    <t>Rejuntamento em placa cerâmica extrudada antiácida de 14 mm, com argamassa sintética industrializada tricomponente, à base de resina epóxi, juntas de 3 até 6 mm</t>
  </si>
  <si>
    <t>Rejuntamento em placa cerâmica extrudada antiácida, com argamassa industrializada anticorrosiva bicomponente à base de bauxita, para área de altas temperaturas, juntas acima de 3 até 6 mm</t>
  </si>
  <si>
    <t>Rejuntamento de rodapé em placa cerâmica extrudada antiácida de 9 mm, com argamassa industrializada bicomponente à base de resina furânica, juntas acima de 3 até 6 mm</t>
  </si>
  <si>
    <t>Rejuntamento de rodapé em placa cerâmica extrudada antiácida de 9 mm, com argamassa sintética  industrializada tricomponente à base de resina epóxi, juntas acima de 3 até 6 mm</t>
  </si>
  <si>
    <t>Revestimento em porcelanato esmaltado antiderrapante para área externa e ambiente com alto tráfego, grupo de absorção BIa, assentado com argamassa colante industrializada, rejuntado</t>
  </si>
  <si>
    <t>Rodapé em porcelanato esmaltado antiderrapante para área externa e ambiente com alto tráfego, grupo de absorção BIa, assentado com argamassa colante industrializada, rejuntado</t>
  </si>
  <si>
    <t>Revestimento em porcelanato esmaltado polido para área interna e ambiente com tráfego médio, grupo de absorção BIa, assentado com argamassa colante industrializada, rejuntado</t>
  </si>
  <si>
    <t>Rodapé em porcelanato esmaltado polido para área interna e ambiente com tráfego médio, grupo de absorção BIa, assentado com argamassa colante industrializada, rejuntado</t>
  </si>
  <si>
    <t>Revestimento em porcelanato esmaltado acetinado para área interna e ambiente com acesso ao exterior, grupo de absorção BIa, resistência química B, assentado com argamassa colante industrializada, rejuntado</t>
  </si>
  <si>
    <t>Rodapé em porcelanato esmaltado acetinado para área interna e ambiente com acesso ao exterior, grupo de absorção BIa, resistência química B, assentado com argamassa colante industrializada, rejuntado</t>
  </si>
  <si>
    <t>Revestimento em porcelanato técnico antiderrapante para área externa, grupo de absorção BIa, assentado com argamassa colante industrializada, rejuntado</t>
  </si>
  <si>
    <t>Rodapé em porcelanato técnico antiderrapante para área interna, grupo de absorção BIa, assentado com argamassa colante industrializada, rejuntado</t>
  </si>
  <si>
    <t>Revestimento em porcelanato técnico natural para área interna e ambiente com acesso ao exterior, grupo de absorção BIa, assentado com argamassa colante industrializada, rejuntado</t>
  </si>
  <si>
    <t>Rodapé em porcelanato técnico natural, para área interna e ambiente com acesso ao exterior, grupo de absorção BIa, assentado com argamassa colante industrializada, rejuntado</t>
  </si>
  <si>
    <t>Revestimento em porcelanato técnico polido para área interna e ambiente de médio tráfego, grupo de absorção BIa, coeficiente de atrito I, assentado com argamassa colante industrializada, rejuntado</t>
  </si>
  <si>
    <t>Rodapé em porcelanato técnico polido para área interna e ambiente de médio tráfego, grupo de absorção BIa, assentado com argamassa colante industrializada, rejuntado</t>
  </si>
  <si>
    <t>Revestimento em placa cerâmica esmaltada de 7,5x7,5 cm, assentado e rejuntado com argamassa industrializada</t>
  </si>
  <si>
    <t>Revestimento em placa cerâmica esmaltada de 10x10 cm, assentado e rejuntado com argamassa industrializada</t>
  </si>
  <si>
    <t>Revestimento em placa cerâmica esmaltada de 15x15 cm, tipo monocolor, assentado e rejuntado com argamassa industrializada</t>
  </si>
  <si>
    <t>Revestimento em placa cerâmica esmaltada de 20x20 cm, tipo monocolor, assentado e rejuntado com argamassa industrializada</t>
  </si>
  <si>
    <t>Revestimento em placa cerâmica esmaltada, tipo monoporosa, assentado e rejuntado com argamassa industrializada</t>
  </si>
  <si>
    <t>Revestimento em pastilha de porcelana natural ou esmaltada de 5x5 cm, assentado e rejuntado com argamassa colante industrializada</t>
  </si>
  <si>
    <t>Revestimento em pastilha de porcelana natural ou esmaltada de 2,5x2,5 cm, assentado e rejuntado com argamassa colante industrializada</t>
  </si>
  <si>
    <t>Revestimento em pastilha de porcelana natural ou esmaltada de 2,5x5 cm, assentado e rejuntado com argamassa colante industrializada</t>
  </si>
  <si>
    <t>Revestimento em placa cerâmica não esmaltada extrudada, de alta resistência química e mecânica, espessura de 9 mm, assentado com argamassa colante industrializada</t>
  </si>
  <si>
    <t>Revestimento em placa cerâmica extrudada de alta resistência química e mecânica, espessura entre 9 e 10 mm, assentado com argamassa industrializada de alta aderência</t>
  </si>
  <si>
    <t>Rejuntamento em placa cerâmica extrudada, espessura entre 9 e 10 mm, com argamassa industrial anticorrosiva à base de resina epóxi, juntas de 6 a 10 mm</t>
  </si>
  <si>
    <t>Peitoril e/ou soleira em granito, espessura de 2 cm e largura de 21 cm até 30 cm, acabamento polido</t>
  </si>
  <si>
    <t>Revestimento vinílico, espessura de 2 mm, para tráfego médio, com impermeabilizante acrílico</t>
  </si>
  <si>
    <t>Revestimento vinílico, espessura de 3,2 mm, para tráfego intenso, com impermeabilizante acrílico</t>
  </si>
  <si>
    <t>Revestimento vinílico em manta, espessura total de 2mm, resistente a lavagem com hipoclorito</t>
  </si>
  <si>
    <t>Revestimento vinílico em manta heterogênea, espessura de 2 mm, com impermeabilizante acrílico</t>
  </si>
  <si>
    <t>Revestimento vinílico flexível em manta homogênea, espessura de 2 mm, com impermeabilizante acrílico</t>
  </si>
  <si>
    <t>Revestimento vinílico heterogêneo flexível em réguas, espessura de 3 mm, com impermeabilizante acrílico</t>
  </si>
  <si>
    <t>Revestimento vinílico autoportante acústico, espessura de 4,5 mm, com impermeabilizante acrílico</t>
  </si>
  <si>
    <t>Revestimento vinílico antiestático acústico, espessura de 5 mm, com impermeabilizante acrílico</t>
  </si>
  <si>
    <t>Revestimento em aço inoxidável AISI 304, liga 18,8, chapa 20, espessura de 1 mm, acabamento escovado com grana especial</t>
  </si>
  <si>
    <t>Piso em painel com miolo de madeira contraplacado por lâminas de madeira e externamente por chapas em CRFS, espessura de 40 mm</t>
  </si>
  <si>
    <t>Rodapé para piso vinílico em PVC, espessura de 2 mm e altura de 5 cm, curvo/plano, com impermeabilizante acrílico</t>
  </si>
  <si>
    <t>Rodapé flexível para piso vinílico em PVC, espessura de 2 mm e altura de 7,5 cm, curvo/plano, com impermeabilizante acrílico</t>
  </si>
  <si>
    <t>Rodapé hospitalar flexível em PVC para piso vinílico, espessura de 2 mm e altura de 7,5 cm, com impermeabilizante acrílico</t>
  </si>
  <si>
    <t>Testeira flexível para arremate de degrau vinílico em PVC, espessura de 2 mm, com impermeabilizante acrílico</t>
  </si>
  <si>
    <t>Testeira em tábua aparelhada, largura até 20cm</t>
  </si>
  <si>
    <t>Forro em painéis de gesso acartonado, espessura de 12,5mm, fixo</t>
  </si>
  <si>
    <t>Forro em lã de vidro revestido em PVC, espessura de 20mm</t>
  </si>
  <si>
    <t>Forro em fibra mineral NRC 0.55 acústico, revestido em látex</t>
  </si>
  <si>
    <t>Forro em fibra mineral NRC 0.50, revestido em látex</t>
  </si>
  <si>
    <t>Forro em fibra mineral NRC 0.85, em placas acústicas removíveis de 625mm x 1250mm</t>
  </si>
  <si>
    <t>Forro em fibra mineral NRC 0.65, em placas acústicas removíveis de 625mm x 625mm</t>
  </si>
  <si>
    <t>22.03.200</t>
  </si>
  <si>
    <t>Forro em fibra mineral NRC 0.70, em placas acústicas removíveis</t>
  </si>
  <si>
    <t>22.04.030</t>
  </si>
  <si>
    <t>Forro metálico removível, em painéis de 625mm x 625mm, tile tegular perfurada</t>
  </si>
  <si>
    <t>Brise metálico fixo em chapa lisa aluzinc pré-pintada, formato ogiva, lâmina frontal de 200mm</t>
  </si>
  <si>
    <t>Moldura de gesso simples, largura até 6,0cm</t>
  </si>
  <si>
    <t>Porta em laminado fenólico melamínico com acabamento liso, batente de madeira sem revestimento - 70 x 210 cm</t>
  </si>
  <si>
    <t>Porta em laminado fenólico melamínico com acabamento liso, batente de madeira sem revestimento - 80 x 210 cm</t>
  </si>
  <si>
    <t>Porta em laminado fenólico melamínico com acabamento liso, batente de madeira sem revestimento - 90 x 210 cm</t>
  </si>
  <si>
    <t>Porta em laminado fenólico melamínico com acabamento liso, batente de madeira sem revestimento - 120 x 210 cm</t>
  </si>
  <si>
    <t>Porta em laminado fenólico melamínico com acabamento liso, batente de madeira sem revestimento - 140 x 210 cm</t>
  </si>
  <si>
    <t>Porta em laminado fenólico melamínico com acabamento liso, batente de madeira sem revestimento - 220 x 210 cm</t>
  </si>
  <si>
    <t>Porta em laminado melamínico estrutural com acabamento texturizado, batente em alumínio com ferragens - 60 x 180 cm</t>
  </si>
  <si>
    <t>Faixa/batedor de proteção em madeira de 20 x 5 cm, com acabamento em laminado fenólico melamínico</t>
  </si>
  <si>
    <t>Armário/gabinete embutido em MDF sob medida, revestido em laminado melamínico, com portas e prateleiras</t>
  </si>
  <si>
    <t>Prateleira sob medida em compensado, revestida nas duas faces em laminado fenólico melamínico</t>
  </si>
  <si>
    <t>Armário tipo prateleira com subdivisão em compensado, revestido totalmente em laminado fenólico melamínico</t>
  </si>
  <si>
    <t>Armário sob medida em compensado de madeira totalmente revestido em folheado de madeira, completo</t>
  </si>
  <si>
    <t>Armário sob medida em compensado de madeira totalmente revestido em laminado melamínico texturizado, completo</t>
  </si>
  <si>
    <t>23.08.242</t>
  </si>
  <si>
    <t>Porta lisa de correr suspensa em madeira com batente</t>
  </si>
  <si>
    <t>23.08.244</t>
  </si>
  <si>
    <t>Porta articulada em MDF revestida com laminado melamínico, batente em alumínio - completa</t>
  </si>
  <si>
    <t>Faixa/batedor de proteção em madeira de 290 x 15 mm, com acabamento em laminado fenólico melamínico</t>
  </si>
  <si>
    <t>Porta lisa de madeira, interna "PIM", para acabamento em pintura, padrão dimensional médio, com ferragens, completo - 80 x 210 cm</t>
  </si>
  <si>
    <t>Porta lisa de madeira, interna "PIM", para acabamento em pintura, padrão dimensional médio/pesado, com ferragens, completo - 80 x 210 cm</t>
  </si>
  <si>
    <t>Porta lisa de madeira, interna "PIM", para acabamento em pintura, padrão dimensional médio/pesado, com ferragens, completo - 90 x 210 cm</t>
  </si>
  <si>
    <t>Porta lisa de madeira, interna, resistente a umidade "PIM RU", para acabamento em pintura, padrão dimensional médio/pesado, com ferragens, completo - 80 x 210 cm</t>
  </si>
  <si>
    <t>Porta lisa de madeira, interna, resistente a umidade "PIM RU", para acabamento revestido ou em pintura, para divisória sanitária, padrão dimensional médio/pesado, com ferragens, completo - 80 x 190 cm</t>
  </si>
  <si>
    <t>Porta lisa de madeira, interna, resistente a umidade "PIM RU", para acabamento em pintura, tipo acessível, padrão dimensional médio/pesado, com ferragens, completo - 90 x 210 cm</t>
  </si>
  <si>
    <t>Porta lisa de madeira, interna, resistente a umidade "PIM RU", para acabamento em pintura, de correr ou deslizante, tipo acessível, padrão dimensional pesado, com sistema deslizante e ferragens, completo - 100 x 210 cm</t>
  </si>
  <si>
    <t>Caixilho tipo veneziana industrial com montantes em aço galvanizado e aletas em fibra de vidro</t>
  </si>
  <si>
    <t>Caixilho removível em tela de aço galvanizado, tipo ondulada com malha de 1", fio 12, com requadro tubular de aço carbono, sob medida</t>
  </si>
  <si>
    <t>Caixilho fixo em tela de aço galvanizado tipo ondulada com malha de 1/2", fio 12, com requadro em cantoneira de aço carbono, sob medida</t>
  </si>
  <si>
    <t>Porta em ferro de abrir, parte inferior chapeada, parte superior para receber vidro, sob medida</t>
  </si>
  <si>
    <t>Portão de 2 folhas tubular diâmetro de 3´, com tela em aço galvanizado de 2´, altura acima de 3,00 m, completo</t>
  </si>
  <si>
    <t>Porta de ferro acústica, espessura de 80mm, batente tripla vedação 185mm, com fechadura e maçaneta - 50 dB</t>
  </si>
  <si>
    <t>Fechamento em chapa de aço galvanizada nº 14 MSG, perfurada com diâmetro de 12,7 mm, requadro em chapa dobrada</t>
  </si>
  <si>
    <t>Fechamento em chapa expandida losangular de 10 x 20 mm, com requadro em cantoneira de aço carbono</t>
  </si>
  <si>
    <t>Fechamento em chapa perfurada, furos quadrados 4 x 4 mm, com requadro em cantoneira de aço carbono</t>
  </si>
  <si>
    <t>Porta de enrolar automatizada, em chapa de aço galvanizada microperfurada, com pintura eletrostática, com controle remoto</t>
  </si>
  <si>
    <t>Porta de segurança de correr suspensa em grade de aço SAE 1045, diâmetro de 1´, completa, sem têmpera e revenimento</t>
  </si>
  <si>
    <t>Porta de segurança de abrir em grade de aço SAE 1045, diâmetro 1´, completa, sem têmpera e revenimento</t>
  </si>
  <si>
    <t>Porta de segurança de abrir em grade de aço SAE 1045 chapeada, diâmetro 1´, completa, sem têmpera e revenimento</t>
  </si>
  <si>
    <t>Porta de segurança de abrir em grade de aço SAE 1045, diâmetro 1´, com ferrolho longo embutido em caixa, completa, sem têmpera e revenimento</t>
  </si>
  <si>
    <t>Portão de segurança de abrir em grade de aço SAE 1045 chapeado, para muralha, diâmetro 1´, completo, sem têmpera e revenimento</t>
  </si>
  <si>
    <t>Porta de segurança de abrir em grade de aço SAE 1045, diâmetro 1´, completa, com têmpera e revenimento</t>
  </si>
  <si>
    <t>Porta de segurança de abrir em grade de aço SAE 1045 chapeada, diâmetro 1´, completa, com têmpera e revenimento</t>
  </si>
  <si>
    <t>Porta de segurança de abrir em grade de aço SAE 1045, diâmetro 1´, com ferrolho longo embutido em caixa, completa, com têmpera e revenimento</t>
  </si>
  <si>
    <t>Porta de segurança de abrir em grade de aço SAE 1045 chapeada, com isolamento acústico, diâmetro 1´, completa, com têmpera e revenimento</t>
  </si>
  <si>
    <t>Portão de segurança de abrir em grade de aço SAE 1045 chapeado, para muralha, diâmetro 1´, completo, com têmpera e revenimento</t>
  </si>
  <si>
    <t>Porta de segurança de correr suspensa em grade de aço SAE 1045, chapeada, diâmetro de 1´, completa, sem têmpera e revenimento</t>
  </si>
  <si>
    <t>Porta de segurança de correr em grade de aço SAE 1045, diâmetro de 1´, completa, com têmpera e revenimento</t>
  </si>
  <si>
    <t>Porta de segurança de correr suspensa em grade de aço SAE 1045 chapeada, diâmetro de 1´, completa, com têmpera e revenimento</t>
  </si>
  <si>
    <t>Porta de segurança de correr em grade de aço SAE 1045 chapeada, diâmetro de 1´, completa, sem têmpera e revenimento</t>
  </si>
  <si>
    <t>Porta de segurança de correr em grade de aço SAE 1045, diâmetro de 1´, completa, sem têmpera e revenimento</t>
  </si>
  <si>
    <t>Caixilho de segurança em aço SAE 1010/1020 tipo fixo e de correr, para receber vidro, com bandeira tipo veneziana</t>
  </si>
  <si>
    <t>Porta de abrir em chapa de aço galvanizado, com requadro em tela ondulada malha 2´ e fio 12</t>
  </si>
  <si>
    <t>Corrimão duplo em tubo de aço inoxidável escovado, com diâmetro de 1 1/2´ e montantes com diâmetro de 2´</t>
  </si>
  <si>
    <t>Corrimão em tubo de aço inoxidável escovado, diâmetro de 1 1/2´ e montantes com diâmetro de 2´</t>
  </si>
  <si>
    <t>Chapa perfurada em aço SAE 1020, furos redondos de diâmetro 7,5 mm, espessura 1/8´ - soldagem tipo MIG</t>
  </si>
  <si>
    <t>Chapa perfurada em aço SAE 1020, furos redondos de diâmetro 25 mm, espessura 1/4´ - inclusive soldagem</t>
  </si>
  <si>
    <t>Tela de proteção tipo mosquiteira removível, em fibra de vidro com revestimento em PVC e requadro em alumínio</t>
  </si>
  <si>
    <t>26.01.142</t>
  </si>
  <si>
    <t>Vidro liso laminado colorido de 8 mm</t>
  </si>
  <si>
    <t>Chapa em policarbonato compacta, fumê, espessura de 6 mm</t>
  </si>
  <si>
    <t>Protetor de parede ou bate-maca em PVC flexível, com amortecimento à impacto, altura de 150 mm</t>
  </si>
  <si>
    <t>Faixa em vinil para proteção de paredes, com amortecimento à alto impacto, altura de 400 mm</t>
  </si>
  <si>
    <t>Bate-maca ou protetor de parede curvo em PVC, com amortecimento à impacto, altura de 200 mm</t>
  </si>
  <si>
    <t>28.20.655</t>
  </si>
  <si>
    <t>Puxador duplo em aço inoxidável de 300 mm, para porta</t>
  </si>
  <si>
    <t>Barra antipânico para porta dupla com travamentos horizontal e vertical completa, com maçaneta tipo alavanca e chave, para vãos de 1,40 a 1,60 m</t>
  </si>
  <si>
    <t>Barra antipânico para porta dupla com travamentos horizontal e vertical completa, com maçaneta tipo alavanca e chave, para vãos de 1,70 a 2,60 m</t>
  </si>
  <si>
    <t>Barra de apoio reta, para pessoas com mobilidade reduzida, em tubo de aço inoxidável de 1 1/2´</t>
  </si>
  <si>
    <t>Barra de apoio reta, para pessoas com mobilidade reduzida, em tubo de aço inoxidável de 1 1/2´ x 500 mm</t>
  </si>
  <si>
    <t>Barra de apoio reta, para pessoas com mobilidade reduzida, em tubo de aço inoxidável de 1 1/2´ x 800 mm</t>
  </si>
  <si>
    <t>Barra de apoio em ângulo de 90°, para pessoas com mobilidade reduzida, em tubo de aço inoxidável de 1 1/2´ x 800 x 800 mm</t>
  </si>
  <si>
    <t>Barra de apoio lateral para lavatório, para pessoas com mobilidade reduzida, em tubo de aço inoxidável de 1.1/4", comprimento 25 a 30 cm</t>
  </si>
  <si>
    <t>Barra de apoio reta, para pessoas com mobilidade reduzida, em tubo de alumínio, comprimento de 800 mm, acabamento com pintura epóxi</t>
  </si>
  <si>
    <t>Barra de apoio em ângulo de 90°, para pessoas com mobilidade reduzida, em tubo de alumínio de 800 x 800 mm, acabamento com pintura epóxi</t>
  </si>
  <si>
    <t>Barra de proteção para sifão, para pessoas com mobilidade reduzida, em tubo de alumínio, acabamento com pintura epóxi</t>
  </si>
  <si>
    <t>Barra de apoio reta, para pessoas com mobilidade reduzida, em tubo de aço inoxidável de 1 1/4´ x 400 mm</t>
  </si>
  <si>
    <t>Barra de proteção para lavatório, para pessoas com mobilidade reduzida, em tubo de alumínio acabamento com pintura epóxi</t>
  </si>
  <si>
    <t>Purificador de pressão elétrico em chapa eletrozincado pré-pintada e tampo em aço inoxidável, capacidade de refrigeração de 2,75 l/h</t>
  </si>
  <si>
    <t>Purificador de pressão elétrico em chapa eletrozincado pré-pintada e tampo em aço inoxidável, capacidade de refrigeração de 7,2 l/h</t>
  </si>
  <si>
    <t>Piso em ladrilho hidráulico podotátil várias cores (25x25cm), assentado com argamassa mista</t>
  </si>
  <si>
    <t>Faixa em policarbonato para sinalização visual fotoluminescente, para degraus, comprimento de 20 cm</t>
  </si>
  <si>
    <t>Rejuntamento de piso em ladrilho hidráulico (25x25cm) com argamassa industrializada para rejunte, juntas de 2 mm</t>
  </si>
  <si>
    <t>Tinta acrílica para sinalização visual de piso, com acabamento microtexturizado e antiderrapante</t>
  </si>
  <si>
    <t>Sistema de alarme PNE com indicador audiovisual, para pessoas com mobilidade reduzida ou cadeirante</t>
  </si>
  <si>
    <t>Sistema de alarme PNE com indicador audiovisual, sistema sem fio (Wireless), para pessoas com mobilidade reduzida ou cadeirante</t>
  </si>
  <si>
    <t>Placa de identificação para estacionamento, com desenho universal de acessibilidade, tipo pedestal</t>
  </si>
  <si>
    <t>Sinalização com pictograma autoadesivo em policarbonato para piso 80 cm x 120 cm - área de resgate</t>
  </si>
  <si>
    <t>Placa de sinalização tátil em poliestireno com alto relevo em braile, para identificação de pavimentos</t>
  </si>
  <si>
    <t>Trocador acessível em MDF com revestimento em laminado melamínico de 180x80 cm</t>
  </si>
  <si>
    <t>Elevador de uso restrito a pessoas com mobilidade reduzida com 02 paradas, capacidade de 225 kg - uso interno em alvenaria</t>
  </si>
  <si>
    <t>Elevador de uso restrito a pessoas com mobilidade reduzida com 03 paradas, capacidade de 225 kg - uso interno em alvenaria</t>
  </si>
  <si>
    <t>Plataforma para elevação até 2,00 m, nas dimensões de 900 x 1400 mm, capacidade de 250 kg- percurso até 1,00 m de altura</t>
  </si>
  <si>
    <t>Plataforma para elevação até 2,00 m, nas dimensões de 900 x 1400 mm, capacidade de 250 kg - percurso superior a 1,00 m de altura</t>
  </si>
  <si>
    <t>Espuma flexível de poliuretano poliéter/poliéster para absorção acústica, espessura de 50 mm</t>
  </si>
  <si>
    <t>Lâmina refletiva revestida com dupla face em alumínio, dupla malha de reforço e laminação entre camadas, para isolação térmica</t>
  </si>
  <si>
    <t>Isolamento acústico em placas de espuma semirrígida, com uma camada de manta HD, espessura de 50 mm</t>
  </si>
  <si>
    <t>Isolamento acústico em placas de espuma semirrígida incombustível, com superfície em cunhas anecóicas, espessura de 50 mm</t>
  </si>
  <si>
    <t>Junta de dilatação ou vedação com mastique de silicone, 1,0 x 0,5 cm - inclusive guia de apoio em polietileno</t>
  </si>
  <si>
    <t>Perfil de acabamento com borracha termoplástica vulcanizada contínua flexível, para junta de dilatação de embutir - piso-piso</t>
  </si>
  <si>
    <t>Perfil de acabamento com borracha termoplástica vulcanizada contínua flexível, para junta de dilatação de embutir - piso-parede</t>
  </si>
  <si>
    <t>Perfil de acabamento com borracha termoplástica vulcanizada contínua flexível, para junta de dilatação de embutir - parede-parede ou forro-forro</t>
  </si>
  <si>
    <t>Perfil de acabamento com borracha termoplástica vulcanizada contínua flexível, para junta de dilatação de embutir - parede-parede ou forro-forro - canto</t>
  </si>
  <si>
    <t>Junta estrutural com perfil elastomérico para fissuras, painéis e estruturas em geral, movimentação máxima 15 mm</t>
  </si>
  <si>
    <t>Junta estrutural com perfil elastomérico para fissuras, painéis e estruturas em geral, movimentação máxima 30 mm</t>
  </si>
  <si>
    <t>Junta estrutural com perfil elastomérico e lábios poliméricos para obras de arte, movimentação máxima 40 mm</t>
  </si>
  <si>
    <t>Junta estrutural com perfil elastomérico e lábios poliméricos para obras de arte, movimentação máxima 55 mm</t>
  </si>
  <si>
    <t>Proteção anticorrosiva, a base de resina epóxi com alcatrão, para ramais sob a terra, com DN até 1´</t>
  </si>
  <si>
    <t>Proteção anticorrosiva, a base de resina epóxi com alcatrão, para ramais sob a terra, com DN acima de 1´ até 2´</t>
  </si>
  <si>
    <t>Proteção anticorrosiva, a base de resina epóxi com alcatrão, para ramais sob a terra, com DN acima de 2´ até 3´</t>
  </si>
  <si>
    <t>Proteção anticorrosiva, a base de resina epóxi com alcatrão, para ramais sob a terra, com DN acima de 3´ até 4´</t>
  </si>
  <si>
    <t>Proteção anticorrosiva, a base de resina epóxi com alcatrão, para ramais sob a terra, com DN acima de 5´ até 6´</t>
  </si>
  <si>
    <t>Proteção anticorrosiva, com fita adesiva, para ramais sob a terra, com DN acima de 1´ até 2´</t>
  </si>
  <si>
    <t>Proteção anticorrosiva, com fita adesiva, para ramais sob a terra, com DN acima de 2´ até 3´</t>
  </si>
  <si>
    <t>Isolamento térmico em polietileno expandido, espessura de 5 mm, para tubulação de 1/2´ (15 mm)</t>
  </si>
  <si>
    <t>Isolamento térmico em polietileno expandido, espessura de 5 mm, para tubulação de 3/4´ (22 mm)</t>
  </si>
  <si>
    <t>Isolamento térmico em polietileno expandido, espessura de 5 mm, para tubulação de 1´ (28 mm)</t>
  </si>
  <si>
    <t>Isolamento térmico em polietileno expandido, espessura de 10 mm, para tubulação de 1 1/4´ (35 mm)</t>
  </si>
  <si>
    <t>Isolamento térmico em polietileno expandido, espessura de 10 mm, para tubulação de 1 1/2´ (42 mm)</t>
  </si>
  <si>
    <t>Isolamento térmico em polietileno expandido, espessura de 10 mm, para tubulação de 2´ (54 mm)</t>
  </si>
  <si>
    <t>Isolamento térmico em espuma elastomérica, espessura de 9 a 12 mm, para tubulação de 1/4´ (cobre)</t>
  </si>
  <si>
    <t>Isolamento térmico em espuma elastomérica, espessura de 9 a 12 mm, para tubulação de 1/2´ (cobre)</t>
  </si>
  <si>
    <t>Isolamento térmico em espuma elastomérica, espessura de 9 a 12 mm, para tubulação de 5/8´ (cobre) ou 1/4´ (ferro)</t>
  </si>
  <si>
    <t>Isolamento térmico em espuma elastomérica, espessura de 9 a 12 mm, para tubulação de 1´ (cobre)</t>
  </si>
  <si>
    <t>Isolamento térmico em espuma elastomérica, espessura de 19 a 26 mm, para tubulação de 7/8´ (cobre) ou 1/2´ (ferro)</t>
  </si>
  <si>
    <t>Isolamento térmico em espuma elastomérica, espessura de 19 a 26 mm, para tubulação de 1 1/8´ (cobre) ou 3/4´ (ferro)</t>
  </si>
  <si>
    <t>Isolamento térmico em espuma elastomérica, espessura de 19 a 26 mm, para tubulação de 1 3/8´ (cobre) ou 1´ (ferro)</t>
  </si>
  <si>
    <t>Isolamento térmico em espuma elastomérica, espessura de 19 a 26 mm, para tubulação de 1 5/8´ (cobre) ou 1 1/4´ (ferro)</t>
  </si>
  <si>
    <t>Isolamento térmico em espuma elastomérica, espessura de 19 a 26 mm, para tubulação de 1 1/2´ (ferro)</t>
  </si>
  <si>
    <t>Isolamento térmico em espuma elastomérica, espessura de 19 a 26 mm, para tubulação de 2´ (ferro)</t>
  </si>
  <si>
    <t>Isolamento térmico em espuma elastomérica, espessura de 19 a 26 mm, para tubulação de 2 1/2´ (ferro)</t>
  </si>
  <si>
    <t>Isolamento térmico em espuma elastomérica, espessura de 19 a 26 mm, para tubulação de 3 1/2´ (cobre) ou 3´ (ferro)</t>
  </si>
  <si>
    <t>Isolamento térmico em espuma elastomérica, espessura de 19 a 26 mm, para tubulação de 4´ (ferro)</t>
  </si>
  <si>
    <t>Isolamento térmico em espuma elastomérica, espessura de 19 a 26 mm, para tubulação de 5´ (ferro)</t>
  </si>
  <si>
    <t>Isolamento térmico em espuma elastomérica, espessura de 19 a 26 mm, para tubulação de 6´ (ferro)</t>
  </si>
  <si>
    <t>Manta em espuma elastomérica, espessura de 19 a 26 mm, para isolamento térmico de tubulação acima de 6´</t>
  </si>
  <si>
    <t>Isolamento térmico em espuma elastomérica, espessura de 19 a 26 mm, para tubulação de 3/8" (cobre) ou 1/8" (ferro)</t>
  </si>
  <si>
    <t>Isolamento térmico em espuma elastomérica, espessura de 19 a 26 mm, para tubulação de 3/4" (cobre) ou 3/8" (ferro)</t>
  </si>
  <si>
    <t>Impermeabilização em manta asfáltica tipo III-B, espessura de 3 mm, face exposta em geotêxtil, com membrana acrílica</t>
  </si>
  <si>
    <t>Impermeabilização em manta asfáltica plastomérica com armadura, tipo III, espessura de 4 mm, face exposta em geotêxtil com membrana acrílica</t>
  </si>
  <si>
    <t>Impermeabilização em membrana de asfalto modificado com elastômeros, na cor preta e reforço em tela poliéster</t>
  </si>
  <si>
    <t>Impermeabilização em membrana à base de polímeros acrílicos, na cor branca e reforço em tela poliéster</t>
  </si>
  <si>
    <t>Impermeabilização em membrana à base de resina termoplástica e cimentos aditivados com reforço em tela poliéster</t>
  </si>
  <si>
    <t>Impermeabilização em argamassa polimérica com reforço em tela poliéster para pressão hidrostática positiva</t>
  </si>
  <si>
    <t>Proteção passiva contra incêndio com tinta intumescente, com tempo requerido de resistência ao fogo TRRF = 60 min - aplicação em estrutura metálica</t>
  </si>
  <si>
    <t>Proteção passiva contra incêndio com tinta intumescente, com tempo requerido de resistência ao fogo TRRF = 120 min - aplicação em estrutura metálica</t>
  </si>
  <si>
    <t>Proteção passiva contra incêndio com tinta intumescente, tempo requerido de resistência ao fogo TRRF = 60 minutos - aplicação em painéis de gesso acartonado</t>
  </si>
  <si>
    <t>Proteção passiva contra incêndio com tinta intumescente, tempo requerido de resistência ao fogo TRRF = 120 minutos - aplicação em painéis de gesso acartonado</t>
  </si>
  <si>
    <t>Árvore ornamental tipo Falso barbatimão - h= 2,00 m</t>
  </si>
  <si>
    <t>Árvore ornamental tipo Manacá-da-serra - h= 2,00 m</t>
  </si>
  <si>
    <t>Cerca em tela de aço galvanizado de 2´, montantes em mourões de concreto com ponta inclinada e arame farpado</t>
  </si>
  <si>
    <t>Alambrado em tela de aço galvanizado de 2´, montantes metálicos e arame farpado, até 4,00 m de altura</t>
  </si>
  <si>
    <t>Alambrado em tela de aço galvanizado de 2´, montantes metálicos e arame farpado, acima de 4,00 m de altura</t>
  </si>
  <si>
    <t>Alambrado em tela de aço galvanizado de 2´, montantes metálicos com extremo superior duplo e arame farpado, acima de 4,00 m de altura</t>
  </si>
  <si>
    <t>Portão de abrir em grade de aço galvanizado eletrofundida, malha 65 x 132 mm, e pintura eletrostática</t>
  </si>
  <si>
    <t>Portão de correr em grade de aço galvanizado eletrofundida, malha 65 x 132 mm, e pintura eletrostática</t>
  </si>
  <si>
    <t>Caixa de proteção para transformador de corrente, (1000 x 750 x 300) mm, padrão Concessionárias</t>
  </si>
  <si>
    <t>Quadro de distribuição universal de embutir, para disjuntores 16 DIN / 12 Bolt-on - 150 A - sem componentes</t>
  </si>
  <si>
    <t>Quadro de distribuição universal de embutir, para disjuntores 24 DIN / 18 Bolt-on - 150 A - sem componentes</t>
  </si>
  <si>
    <t>Quadro de distribuição universal de embutir, para disjuntores 34 DIN / 24 Bolt-on - 150 A - sem componentes</t>
  </si>
  <si>
    <t>Quadro de distribuição universal de embutir, para disjuntores 44 DIN / 32 Bolt-on - 150 A - sem componentes</t>
  </si>
  <si>
    <t>Quadro de distribuição universal de embutir, para disjuntores 56 DIN / 40 Bolt-on - 225 A - sem componentes</t>
  </si>
  <si>
    <t>Quadro de distribuição universal de embutir, para disjuntores 70 DIN / 50 Bolt-on - 225 A - sem componentes</t>
  </si>
  <si>
    <t>Quadro de distribuição universal de sobrepor, para disjuntores 16 DIN / 12 Bolt-on - 150 A - sem componentes</t>
  </si>
  <si>
    <t>Quadro de distribuição universal de sobrepor, para disjuntores 24 DIN / 18 Bolt-on - 150 A - sem componentes</t>
  </si>
  <si>
    <t>Quadro de distribuição universal de sobrepor, para disjuntores 34 DIN / 24 Bolt-on - 150 A - sem componentes</t>
  </si>
  <si>
    <t>Quadro de distribuição universal de sobrepor, para disjuntores 44 DIN / 32 Bolt-on - 150 A - sem componentes</t>
  </si>
  <si>
    <t>Quadro de distribuição universal de sobrepor, para disjuntores 56 DIN / 40 Bolt-on - 225 A - sem componentes</t>
  </si>
  <si>
    <t>Quadro de distribuição universal de sobrepor, para disjuntores 70 DIN / 50 Bolt-on - 225 A - sem componentes</t>
  </si>
  <si>
    <t>Disjuntor fixo PVO trifásico, 15 kV, 630 A x 350 MVA, com relé de proteção de sobrecorrente e transformadores de corrente</t>
  </si>
  <si>
    <t>Disjuntor série universal, em caixa moldada, térmico fixo e magnético ajustável, tripolar 600 V, corrente de 300 A até 400 A</t>
  </si>
  <si>
    <t>Disjuntor série universal, em caixa moldada, térmico fixo e magnético ajustável, tripolar 600 V, corrente de 500 A até 630 A</t>
  </si>
  <si>
    <t>Disjuntor em caixa moldada, térmico e magnético ajustáveis, tripolar 630/690 V, faixa de ajuste de 440 até 630 A</t>
  </si>
  <si>
    <t>Disjuntor em caixa moldada, térmico e magnético ajustáveis, tripolar 1250/690 V, faixa de ajuste de 800 até 1250 A</t>
  </si>
  <si>
    <t>Disjuntor em caixa moldada, térmico e magnético ajustáveis, tripolar 1600/690 V, faixa de ajuste de 1000 até 1600 A</t>
  </si>
  <si>
    <t>Chave seccionadora sob carga, tripolar, acionamento rotativo, com prolongador, sem porta-fusível, de 160 A</t>
  </si>
  <si>
    <t>Chave seccionadora sob carga, tripolar, acionamento rotativo, com prolongador, sem porta-fusível, de 250 A</t>
  </si>
  <si>
    <t>Chave seccionadora sob carga, tripolar, acionamento rotativo, com prolongador, sem porta-fusível, de 400 A</t>
  </si>
  <si>
    <t>Chave seccionadora sob carga, tripolar, acionamento rotativo, com prolongador, sem porta-fusível, de 630 A</t>
  </si>
  <si>
    <t>Chave seccionadora sob carga, tripolar, acionamento rotativo, com prolongador, sem porta-fusível, de 1000 A</t>
  </si>
  <si>
    <t>Chave seccionadora sob carga, tripolar, acionamento rotativo, com prolongador, sem porta-fusível, de 1250 A</t>
  </si>
  <si>
    <t>Chave seccionadora sob carga, tripolar, acionamento rotativo, com prolongador e porta-fusível até NH-00-125 A - sem fusíveis</t>
  </si>
  <si>
    <t>Chave seccionadora sob carga, tripolar, acionamento rotativo, com prolongador e porta-fusível até NH-00-160 A - sem fusíveis</t>
  </si>
  <si>
    <t>Chave seccionadora sob carga, tripolar, acionamento rotativo, com prolongador e porta-fusível até NH-1-250 A - sem fusíveis</t>
  </si>
  <si>
    <t>Chave seccionadora sob carga, tripolar, acionamento rotativo, com prolongador e porta-fusível até NH-2-400 A - sem fusíveis</t>
  </si>
  <si>
    <t>Chave seccionadora sob carga, tripolar, acionamento rotativo, com prolongador e porta-fusível até NH-3-630 A - sem fusíveis</t>
  </si>
  <si>
    <t>Chave seccionadora sob carga, tripolar, acionamento tipo punho, com porta-fusível até NH-00-160 A - sem fusíveis</t>
  </si>
  <si>
    <t>Chave seccionadora sob carga, tripolar, acionamento tipo punho, com porta-fusível até NH-1-250 A - sem fusíveis</t>
  </si>
  <si>
    <t>Chave seccionadora sob carga, tripolar, acionamento tipo punho, com porta-fusível até NH-2-400 A - sem fusíveis</t>
  </si>
  <si>
    <t>Chave seccionadora sob carga, tripolar, acionamento tipo punho, com porta-fusível até NH-3-630 A - sem fusíveis</t>
  </si>
  <si>
    <t>Chave fusível base ´C´  para 15 kV/200 A, com capacidade de ruptura até 10 kA - com fusível</t>
  </si>
  <si>
    <t>Chave fusível base ´C´ para 25 kV/100 A, com capacidade de ruptura até 6,3 kA - com fusível</t>
  </si>
  <si>
    <t>Sistema de barramento blindado de 100 a 2000 A, trifásico, barra de cobre</t>
  </si>
  <si>
    <t>37.16.081</t>
  </si>
  <si>
    <t>Sistema de barramento blindado de 100 a 2000 A, trifásico, barra de alumínio</t>
  </si>
  <si>
    <t>Capacitor de potência trifásico de 10 kVAr, 220 V/60 Hz, para correção de fator de potência</t>
  </si>
  <si>
    <t>Transformador monofásico de comando de 200 VA, a seco</t>
  </si>
  <si>
    <t>Supressor de surto monofásico, corrente nominal 4 a 11 kA, Imax. de surto 12 até 15 kA</t>
  </si>
  <si>
    <t>Supressor de surto monofásico, corrente nominal 20 kA, Imax. de surto 50 até 80 kA</t>
  </si>
  <si>
    <t>Dispositivo de proteção contra surto, 4 polos, 3F+N, Un até 240/415V, Iimp= 75 kA (25 kA por fase), curva de ensaio 10/350 µs - classe 1</t>
  </si>
  <si>
    <t>Dispositivo de proteção contra surto, 4 polos, suportabilidade &lt;= 2,5 kV, 3F+N, Un até 240/415V, curva de ensaio 8/20µs, In=20kA/40kA - classe 2</t>
  </si>
  <si>
    <t>Disjuntor em caixa moldada tripolar, térmico e magnético fixos, tensão de isolamento 480/690V, de 70A até 150A</t>
  </si>
  <si>
    <t>Disjuntor em caixa moldada tripolar, térmico e magnético fixos, tensão de isolamento 415/690V, de 175A a 250A</t>
  </si>
  <si>
    <t>Disjuntor em caixa moldada bipolar, térmico e magnético fixos - 480 V, de 10 A a 50 A para 120/240 Vca - 25 KA e para 380/440 Vca - 18 KA</t>
  </si>
  <si>
    <t>Disjuntor em caixa moldada bipolar, térmico e magnético fixos - 600 V, de 150 A para 120/240 Vca - 25 KA e para 380/440 Vca - 18 KA</t>
  </si>
  <si>
    <t>Disjuntor fixo a vácuo de 15 a 17,5 kV, equipado com motorização de fechamento, com relê de proteção</t>
  </si>
  <si>
    <t>38.07.800</t>
  </si>
  <si>
    <t>Gancho longo em chapa aço zincado para fixação de luminária</t>
  </si>
  <si>
    <t>38.07.801</t>
  </si>
  <si>
    <t>Sapata externa com 4 furos, 38 x 38 mm</t>
  </si>
  <si>
    <t>Caixa de derivação ou passagem, para cruzamento de duto, medindo 4 x 25 x 70 mm, sem cruzadora</t>
  </si>
  <si>
    <t>Caixa de derivação ou passagem, para cruzamento de duto, medindo 12 x 25 x 70 mm, com cruzadora</t>
  </si>
  <si>
    <t>Caixa de derivação ou passagem, para cruzamento de duto, medindo 16 x 25 x 70 mm, com cruzadora</t>
  </si>
  <si>
    <t>Caixa para tomadas: de energia, RJ, sobressalente, interruptor ou espelho, com pintura eletrostática, para rodapé técnico triplo</t>
  </si>
  <si>
    <t>Caixa para tomadas: de energia, RJ, sobressalente, interruptor ou espelho, com pintura eletrostática, para rodapé técnico duplo</t>
  </si>
  <si>
    <t>Poste condutor metálico para distribuição, com suporte para tomadas elétricas e RJ, com pintura eletrostática, altura de 3 m</t>
  </si>
  <si>
    <t>Eletrocalha perfurada galvanizada a fogo, 150x100 mm, com acessórios</t>
  </si>
  <si>
    <t>Eletrocalha perfurada galvanizada a fogo, 200x100 mm, com acessórios</t>
  </si>
  <si>
    <t>Eletrocalha perfurada galvanizada a fogo, 250x100 mm, com acessórios</t>
  </si>
  <si>
    <t>Eletrocalha perfurada galvanizada a fogo, 300x100 mm, com acessórios</t>
  </si>
  <si>
    <t>Eletrocalha perfurada galvanizada a fogo, 400x100 mm, com acessórios</t>
  </si>
  <si>
    <t>Tampa de encaixe para eletrocalha, galvanizada a fogo, L= 50 mm</t>
  </si>
  <si>
    <t>Tampa de encaixe para eletrocalha, galvanizada a fogo, L= 100 mm</t>
  </si>
  <si>
    <t>Tampa de encaixe para eletrocalha, galvanizada a fogo, L= 150 mm</t>
  </si>
  <si>
    <t>Tampa de encaixe para eletrocalha, galvanizada a fogo, L= 200 mm</t>
  </si>
  <si>
    <t>Tampa de encaixe para eletrocalha, galvanizada a fogo, L= 250 mm</t>
  </si>
  <si>
    <t>Tampa de encaixe para eletrocalha, galvanizada a fogo, L= 300 mm</t>
  </si>
  <si>
    <t>Tampa de encaixe para eletrocalha, galvanizada a fogo, L= 400 mm</t>
  </si>
  <si>
    <t>Suporte para eletrocalha, galvanizado a fogo, 50x50 mm</t>
  </si>
  <si>
    <t>Suporte para eletrocalha, galvanizado a fogo, 100x50 mm</t>
  </si>
  <si>
    <t>Suporte para eletrocalha, galvanizado a fogo, 150x50 mm</t>
  </si>
  <si>
    <t>Suporte para eletrocalha, galvanizado a fogo, 200x50 mm</t>
  </si>
  <si>
    <t>Suporte para eletrocalha, galvanizado a fogo, 250x50 mm</t>
  </si>
  <si>
    <t>Suporte para eletrocalha, galvanizado a fogo, 300x50 mm</t>
  </si>
  <si>
    <t>Suporte para eletrocalha, galvanizado a fogo, 100x100 mm</t>
  </si>
  <si>
    <t>Suporte para eletrocalha, galvanizado a fogo, 150x100 mm</t>
  </si>
  <si>
    <t>Suporte para eletrocalha, galvanizado a fogo, 200x100 mm</t>
  </si>
  <si>
    <t>Suporte para eletrocalha, galvanizado a fogo, 250x100 mm</t>
  </si>
  <si>
    <t>Suporte para eletrocalha, galvanizado a fogo, 300x100 mm</t>
  </si>
  <si>
    <t>Suporte para eletrocalha, galvanizado a fogo, 400x100 mm</t>
  </si>
  <si>
    <t>Mão francesa simples, galvanizada a fogo, L= 200 mm</t>
  </si>
  <si>
    <t>Mão francesa simples, galvanizada a fogo, L= 300 mm</t>
  </si>
  <si>
    <t>Mão francesa simples, galvanizada a fogo, L= 400 mm</t>
  </si>
  <si>
    <t>Mão francesa simples, galvanizada a fogo, L= 500 mm</t>
  </si>
  <si>
    <t>Mão francesa dupla, galvanizada a fogo, L= 300 mm</t>
  </si>
  <si>
    <t>Mão francesa dupla, galvanizada a fogo, L= 400 mm</t>
  </si>
  <si>
    <t>Mão francesa dupla, galvanizada a fogo, L= 500 mm</t>
  </si>
  <si>
    <t>Cabo telefônico CI, com 10 pares de 0,50 mm, para centrais telefônicas, equipamentos e rede interna</t>
  </si>
  <si>
    <t>Cabo telefônico CI, com 20 pares de 0,50 mm, para centrais telefônicas, equipamentos e rede interna</t>
  </si>
  <si>
    <t>Cabo telefônico CI, com 50 pares de 0,50 mm, para centrais telefônicas, equipamentos e rede interna</t>
  </si>
  <si>
    <t>Cabo telefônico CTP-APL-SN, com 10 pares de 0,50 mm, para cotos de transição em caixas e entradas</t>
  </si>
  <si>
    <t>Cabo telefônico secundário de distribuição CTP-APL, com 20 pares de 0,50 mm, para rede externa</t>
  </si>
  <si>
    <t>Cabo telefônico secundário de distribuição CTP-APL, com 50 pares de 0,50 mm, para rede externa</t>
  </si>
  <si>
    <t>Cabo telefônico secundário de distribuição CTP-APL, com 100 pares de 0,50 mm, para rede externa</t>
  </si>
  <si>
    <t>Cabo telefônico secundário de distribuição CTP-APL-G, com 10 pares de 0,50 mm, para rede subterrânea</t>
  </si>
  <si>
    <t>Cabo telefônico secundário de distribuição CTP-APL-G, com 20 pares de 0,50 mm, para rede subterrânea</t>
  </si>
  <si>
    <t>Cabo telefônico secundário de distribuição CTP-APL-G, com 50 pares de 0,50 mm, para rede subterrânea</t>
  </si>
  <si>
    <t>Cabo telefônico secundário de distribuição CTP-APL, com 10 pares de 0,65 mm, para rede externa</t>
  </si>
  <si>
    <t>Cabo telefônico secundário de distribuição CTP-APL, com 20 pares de 0,65 mm, para rede externa</t>
  </si>
  <si>
    <t>Cabo telefônico secundário de distribuição CTP-APL, com 50 pares de 0,65 mm, para rede externa</t>
  </si>
  <si>
    <t>Cabo de cobre flexível blindado de 2 x 1,5 mm², isolamento 600V, isolação em VC/E 105°C - para detecção de incêndio</t>
  </si>
  <si>
    <t>Cabo de cobre flexível blindado de 3 x 1,5 mm², isolamento 600V, isolação em VC/E 105°C - para detecção de incêndio</t>
  </si>
  <si>
    <t>Cabo de cobre flexível blindado de 2 x 2,5 mm², isolamento 600V, isolação em VC/E 105°C - para detecção de incêndio</t>
  </si>
  <si>
    <t>Cabo coaxial tipo RGC 6</t>
  </si>
  <si>
    <t>Cabo de cobre flexível de 1,5 mm², isolamento 0,6/1 kV - isolação HEPR 90°C - baixa emissão de fumaça e gases</t>
  </si>
  <si>
    <t>Cabo de cobre flexível de 2,5 mm², isolamento 0,6/1 kV - isolação HEPR 90°C - baixa emissão de fumaça e gases</t>
  </si>
  <si>
    <t>Cabo de cobre flexível de 4 mm², isolamento 0,6/1 kV -  isolação HEPR 90°C - baixa emissão de fumaça e gases</t>
  </si>
  <si>
    <t>Cabo de cobre flexível de 6 mm², isolamento 0,6/1 kV - isolação HEPR 90°C - baixa emissão de fumaça e gases</t>
  </si>
  <si>
    <t>Cabo de cobre flexível de 10 mm², isolamento 0,6/1 kV - isolação HEPR 90°C - baixa emissão de fumaça e gases</t>
  </si>
  <si>
    <t>Cabo de cobre flexível de 16 mm², isolamento 0,6/1 kV - isolação HEPR 90°C - baixa emissão de fumaça e gases</t>
  </si>
  <si>
    <t>Cabo de cobre flexível de 25 mm², isolamento 0,6/1 kV - isolação HEPR 90°C - baixa emissão de fumaça e gases</t>
  </si>
  <si>
    <t>Cabo de cobre flexível de 35 mm², isolamento 0,6/1 kV - isolação HEPR 90°C - baixa emissão de fumaça e gases</t>
  </si>
  <si>
    <t>Cabo de cobre flexível de 50 mm², isolamento 0,6/1 kV - isolação HEPR 90°C - baixa emissão de fumaça e gases</t>
  </si>
  <si>
    <t>Cabo de cobre flexível de 70 mm², isolamento 0,6/1 kV - isolação HEPR 90°C - baixa emissão de fumaça e gases</t>
  </si>
  <si>
    <t>Cabo de cobre flexível de 95 mm², isolamento 0,6/1 kV - isolação HEPR 90°C - baixa emissão de fumaça e gases</t>
  </si>
  <si>
    <t>Cabo de cobre flexível de 120 mm², isolamento 0,6/1 kV - isolação HEPR 90°C - baixa emissão de fumaça e gases</t>
  </si>
  <si>
    <t>Cabo de cobre flexível de 150 mm², isolamento 0,6/1 kV - isolação HEPR 90°C - baixa emissão de fumaça e gases</t>
  </si>
  <si>
    <t>Cabo de cobre flexível de 185 mm², isolamento 0,6/1 kV - isolação HEPR 90°C - baixa emissão de fumaça e gases</t>
  </si>
  <si>
    <t>Cabo de cobre flexível de 240 mm², isolamento 0,6/1 kV - isolação HEPR 90°C - baixa emissão de fumaça e gases</t>
  </si>
  <si>
    <t>Caixa em alumínio fundido à prova de tempo, umidade, gases, vapores e pó, 150 x 150 x 150 mm</t>
  </si>
  <si>
    <t>Caixa em alumínio fundido à prova de tempo, umidade, gases, vapores e pó, 200 x 200 x 200 mm</t>
  </si>
  <si>
    <t>Caixa em alumínio fundido à prova de tempo, umidade, gases, vapores e pó, 240 x 240 x 150 mm</t>
  </si>
  <si>
    <t>Caixa em alumínio fundido à prova de tempo, umidade, gases, vapores e pó, 445 x 350 x 220 mm</t>
  </si>
  <si>
    <t>Tomada de energia quadrada com rabicho de 10 A - 250 V , para instalação em painel / rodapé / caixa de tomadas</t>
  </si>
  <si>
    <t>40.04.492</t>
  </si>
  <si>
    <t>Conjunto 4´ x 4´ de 1 interruptor simples, 1 tomada universal e 1 tomada de 3 polos</t>
  </si>
  <si>
    <t>Relé bimetálico de sobrecarga para acoplamento direto, faixas de ajuste de 20/32 A até 50/63 A</t>
  </si>
  <si>
    <t>Relé bimetálico de sobrecarga para acoplamento direto, faixas de ajuste 0,4/0,63 A até 16/25 A</t>
  </si>
  <si>
    <t>Relé de tempo eletrônico de 1,5 até 15 minutos - 110V/220V - 50/60Hz</t>
  </si>
  <si>
    <t>Amperímetro de ferro móvel de 96 x 96 mm, para ligação em transformador de corrente, escala fixa de 0A/50 A até 0A/2 kA</t>
  </si>
  <si>
    <t>Voltímetro de ferro móvel de 96 x 96 mm, escalas variáveis de 0/150 V, 0/250 V, 0/300 V, 0/500 V e 0/600 V</t>
  </si>
  <si>
    <t>40.20.302</t>
  </si>
  <si>
    <t>Placa suporte (tampa) 4´ x 4´ para áreas úmidas, grau de proteção IP55</t>
  </si>
  <si>
    <t>Lâmpada LED tubular T8 com base G13, de 900 até 1050 Im - 9 a 10 W</t>
  </si>
  <si>
    <t>Lâmpada LED tubular T8 com base G13, de 1850 até 2000 Im - 18 a 20 W</t>
  </si>
  <si>
    <t>Lâmpada LED tubular T8 com base G13, de 3400 até 4000 Im - 36 a 40 W</t>
  </si>
  <si>
    <t>Lâmpada LED 13,5W, com base E-27, 1400 até 1510 lm</t>
  </si>
  <si>
    <t>Trilho eletrificado de alimentação com 1 circuito, em alumínio com pintura na cor branco, inclusive acessórios</t>
  </si>
  <si>
    <t>Reator eletromagnético de alto fator de potência, para lâmpada vapor de sódio 150 W / 220 V</t>
  </si>
  <si>
    <t>Reator eletromagnético de alto fator de potência, para lâmpada vapor de sódio 250 W / 220 V</t>
  </si>
  <si>
    <t>Reator eletromagnético de alto fator de potência, para lâmpada vapor de sódio 400 W / 220 V</t>
  </si>
  <si>
    <t>Reator eletromagnético de alto fator de potência, para lâmpada vapor de sódio 1000 W / 220 V</t>
  </si>
  <si>
    <t>Reator eletromagnético de alto fator de potência, para lâmpada vapor metálico 150 W / 220 V</t>
  </si>
  <si>
    <t>Reator eletromagnético de alto fator de potência, para lâmpada vapor metálico 250 W / 220 V</t>
  </si>
  <si>
    <t>Reator eletromagnético de alto fator de potência, para lâmpada vapor metálico 400 W / 220 V</t>
  </si>
  <si>
    <t>Reator eletrônico de alto fator de potência com partida instantânea, para 2 lâmpadas fluorescentes tubulares, base bipino bilateral, 16 W - 127 V / 220 V</t>
  </si>
  <si>
    <t>Reator eletrônico de alto fator de potência com partida instantânea, para 2 lâmpadas fluorescentes tubulares, base bipino bilateral, 28 W - 127 V / 220 V</t>
  </si>
  <si>
    <t>Reator eletrônico de alto fator de potência com partida instantânea, para 2 lâmpadas fluorescentes tubulares, base bipino bilateral, 32 W - 127 V / 220 V</t>
  </si>
  <si>
    <t>Reator eletrônico de alto fator de potência com partida instantânea, para 2 lâmpadas fluorescentes tubulares "HO", base bipino bilateral, 110 W - 220 V</t>
  </si>
  <si>
    <t>Reator eletrônico de alto fator de potência com partida instantânea, para uma lâmpada fluorescente compacta "2U", base G24q-3, 26 W - 220 V</t>
  </si>
  <si>
    <t>Reator eletrônico de alto fator de potência com partida instantânea, para 2 lâmpadas fluorescentes compactas "2U", base G24q-3, 26 W - 220 V</t>
  </si>
  <si>
    <t>Braço em tubo de ferro galvanizado de 1" x 1,00 m para fixação de uma luminária</t>
  </si>
  <si>
    <t>Poste telecônico em aço SAE 1010/1020 galvanizado a fogo, com espera para uma luminária, altura de 3,00 m</t>
  </si>
  <si>
    <t>Poste telecônico em aço SAE 1010/1020 galvanizado a fogo, com espera para duas luminárias, altura de 3,00 m</t>
  </si>
  <si>
    <t>41.11.094</t>
  </si>
  <si>
    <t>Luminária LED de embutir para caixa de luz 4 x 2cm, para uso externo, tipo balizador de 3 W</t>
  </si>
  <si>
    <t>41.11.115</t>
  </si>
  <si>
    <t>Luminária retangular tipo arandela externa para 2 lâmpadas, com difusor em polietileno ou vidro leitoso</t>
  </si>
  <si>
    <t>Luminária LED solar integrada para poste, fluxo luminoso de 8000 lm, eficiência mínima de 130,5 lm/W - potência de 80 W</t>
  </si>
  <si>
    <t>41.11.704</t>
  </si>
  <si>
    <t>Luminária LED retangular para poste, fluxo luminoso de 14083 lm, eficiência mínima 135 lm/W - potência de 104 W</t>
  </si>
  <si>
    <t>41.11.707</t>
  </si>
  <si>
    <t>Luminária LED retangular para poste, fluxo luminoso de 27624 lm, eficiência mínima 135 lm/W - potência de 204 W</t>
  </si>
  <si>
    <t>Luminária LED retangular para parede ou piso, fluxo luminoso de 11838 a 12150 lm, eficiência mínima 107 lm/W - potência de 86 W/120 W</t>
  </si>
  <si>
    <t>Luminária LED redonda de embutir para parede ou piso, área interna ou externa, bivolt - potência 6 W</t>
  </si>
  <si>
    <t>Projetor retangular fechado, com alojamento para reator, para lâmpada vapor metálico ou vapor de sódio de 150 W a 400 W</t>
  </si>
  <si>
    <t>Projetor retangular fechado, para lâmpada vapor de sódio de 1.000 W ou vapor metálico de 2.000 W</t>
  </si>
  <si>
    <t>Projetor cônico fechado, para lâmpadas vapor metálico, vapor de sódio de 250 W/400 W ou mista de 250 W/500 W</t>
  </si>
  <si>
    <t>Projetor LED modular, fluxo luminoso de 26294 lm, eficiência mínima de 125 l/W - 150 W/200 W</t>
  </si>
  <si>
    <t>Luminária blindada de sobrepor ou pendente em calha fechada, para 2 lâmpadas fluorescentes de 32 W/36 W/40 W</t>
  </si>
  <si>
    <t>Luminária retangular de embutir tipo calha fechada, com difusor plano, para 2 lâmpadas fluorescentes tubulares de 28 W/32 W/36 W/54 W</t>
  </si>
  <si>
    <t>Luminária retangular de sobrepor tipo calha aberta, para 2 lâmpadas fluorescentes tubulares de 32 W</t>
  </si>
  <si>
    <t>Luminária retangular de sobrepor tipo calha fechada, com difusor translúcido, para 2 lâmpadas fluorescentes de 28 W/32 W/36 W/54 W</t>
  </si>
  <si>
    <t>Luminária quadrada de embutir tipo calha aberta com aletas planas, para 2 lâmpadas fluorescentes compactas de 18 W/26 W</t>
  </si>
  <si>
    <t>Luminária redonda de embutir com difusor recuado, para 1 ou 2 lâmpadas fluorescentes compactas de 15 W/18 W/20 W/23 W/26 W</t>
  </si>
  <si>
    <t>Luminária quadrada de embutir tipo calha aberta, com refletor e aleta parabólicas em alumínio de alto brilho, para 4 lâmpadas fluorescentes de 14 W/16 W/18 W</t>
  </si>
  <si>
    <t>Luminária industrial pendente com refletor prismático sem alojamento para reator, para lâmpadas vapor de sódio/metálico ou mista de 150 W/250 W/400 W</t>
  </si>
  <si>
    <t>Luminária redonda de sobrepor com difusor em vidro temperado jateado para 1 ou 2 lâmpadas fluorescentes compactas de 18 W/26 W</t>
  </si>
  <si>
    <t>Luminária retangular de embutir tipo calha aberta com aletas parabólicas para 2 lâmpadas fluorescentes tubulares de 28 W/54 W</t>
  </si>
  <si>
    <t>Luminária industrial pendente tipo calha aberta instalação em perfilado para 1 ou 2 lâmpadas fluorescentes tubulares 14 W</t>
  </si>
  <si>
    <t>Luminária retangular de sobrepor tipo calha aberta com refletor e aletas parabólicas para 2 lâmpadas fluorescentes tubulares 28 W/54 W</t>
  </si>
  <si>
    <t>Luminária triangular de sobrepor tipo arandela para fluorescente compacta de 15 W/20 W/23 W</t>
  </si>
  <si>
    <t>Luminária redonda de embutir com refletor em alumínio jateado e difusor em vidro para 2 lâmpadas fluorescentes compactas duplas de 18 W/26 W</t>
  </si>
  <si>
    <t>Luminária retangular de embutir assimétrica para 1 lâmpada fluorescente tubular de 14 W</t>
  </si>
  <si>
    <t>Luminária redonda de sobrepor ou pendente com refletor em alumínio anodizado facho concentrado para 1 lâmpada vapor metálico elipsoidal de 250 W ou 400 W</t>
  </si>
  <si>
    <t>41.14.792</t>
  </si>
  <si>
    <t>Luminária redonda de embutir, com foco orientável e acessório antiofuscante, para 1 lâmpada dicroica de 50 W</t>
  </si>
  <si>
    <t>Plafon plástico e/ou PVC para acabamento de ponto de luz, com soquete E-27 para lâmpada fluorescente compacta</t>
  </si>
  <si>
    <t>Iluminacao LED</t>
  </si>
  <si>
    <t>Luminária LED quadrada de sobrepor com difusor prismático translúcido, 4000 K, fluxo luminoso de 1363 a 1800 lm, potência de 15 W a 24 W</t>
  </si>
  <si>
    <t>Luminária LED redonda de embutir com difusor translúcido, 4000 K, fluxo luminoso de 800 a 1060 lm, potência de 9 W a 12 W</t>
  </si>
  <si>
    <t>41.31.101</t>
  </si>
  <si>
    <t>Projetor LED retangular, potência de 30 W, fluxo luminoso de 2250 a 2400 lm, temperatura cor 6.500 K, bivolt</t>
  </si>
  <si>
    <t>Haste de aterramento de 3/4´ x 3 m</t>
  </si>
  <si>
    <t>Haste de aterramento de 5/8´ x 3 m</t>
  </si>
  <si>
    <t>Mastro para sinalizador de obstáculo, de 1,5 m x 3/4´</t>
  </si>
  <si>
    <t>Conector em latão estanhado para cabos de 16 a 50 mm² e vergalhões até 3/8´</t>
  </si>
  <si>
    <t>Suporte para fixação de fita de alumínio 7/8´ x 1/8´ e/ou cabo de cobre nu, com base ondulada</t>
  </si>
  <si>
    <t>Suporte para fixação de fita de alumínio 7/8´ x 1/8´, com base plana</t>
  </si>
  <si>
    <t>Conector tipo ´X´ para aterramento de telas, acabamento estanhado, para cabo de 16 - 50 mm²</t>
  </si>
  <si>
    <t>Solda exotérmica conexão cabo-cabo horizontal em X sobreposto, bitola do cabo de 35-35mm² a 50-35mm²</t>
  </si>
  <si>
    <t>Solda exotérmica conexão cabo-cabo horizontal em X sobreposto, bitola do cabo de 50-50mm² a 95-50mm²</t>
  </si>
  <si>
    <t>Solda exotérmica conexão cabo-cabo horizontal em T, bitola do cabo de 16-16mm² a 50-35mm², 70-35mm² e 95-35mm²</t>
  </si>
  <si>
    <t>Solda exotérmica conexão cabo-haste em X sobreposto, bitola do cabo de 35mm² a 50mm² para haste de 5/8" e 3/4"</t>
  </si>
  <si>
    <t>Solda exotérmica conexão cabo-haste em T, bitola do cabo de 35mm² para haste de 5/8" e 3/4"</t>
  </si>
  <si>
    <t>Solda exotérmica conexão cabo-haste em T, bitola do cabo de 50mm² a 95mm² para haste de 5/8" e 3/4"</t>
  </si>
  <si>
    <t>Solda exotérmica conexão cabo-haste na lateral, bitola do cabo de 25mm² a 70mm² para haste de 5/8" e 3/4"</t>
  </si>
  <si>
    <t>Solda exotérmica conexão cabo-haste no topo, bitola do cabo de 25mm² a 35mm² para haste de 5/8"</t>
  </si>
  <si>
    <t>Solda exotérmica conexão cabo-haste no topo, bitola do cabo de 50mm² a 95mm² para haste de 5/8" e 3/4"</t>
  </si>
  <si>
    <t>Solda exotérmica conexão cabo-ferro de construção com cabo paralelo, bitola do cabo de 35mm² para haste de 5/8" e 3/4"</t>
  </si>
  <si>
    <t>Solda exotérmica conexão cabo-ferro de construção com cabo paralelo, bitola do cabo de 50mm² a 70mm² para haste de 5/8" e 3/4"</t>
  </si>
  <si>
    <t>Solda exotérmica conexão cabo-ferro de construção com cabo em X sobreposto, bitola do cabo de 35mm² a 70mm² para haste de 5/8"</t>
  </si>
  <si>
    <t>Solda exotérmica conexão cabo-ferro de construção com cabo em X sobreposto, bitola do cabo de 35mm² a 70mm² para haste de 3/8"</t>
  </si>
  <si>
    <t>Solda exotérmica conexão cabo-terminal com duas fixações, bitola do cabo de 25mm² a 50mm² para terminal 3x25</t>
  </si>
  <si>
    <t>Purificador de pressão elétrico em chapa eletrozincado pré-pintada e tampo em aço inoxidável, tipo coluna, capacidade de refrigeração de 2 l/h - simples</t>
  </si>
  <si>
    <t>Purificador de pressão elétrico em chapa eletrozincado pré-pintada e tampo em aço inoxidável, tipo coluna, capacidade de refrigeração de 2 l/h - conjugado</t>
  </si>
  <si>
    <t>Chuveiro lava-olhos, acionamento manual, tubulação em ferro galvanizado com pintura epóxi cor verde</t>
  </si>
  <si>
    <t>Sistema de aquecimento de passagem a gás com sistema misturador para abastecimento de até 08 duchas</t>
  </si>
  <si>
    <t>Conjunto motor-bomba (centrífuga) 5 cv, monoestágio, Hman= 24 a 33 mca, Q= 41,6 a 35,2 m³/h</t>
  </si>
  <si>
    <t>Conjunto motor-bomba (centrífuga) 1,5 cv, multiestágio, Hman= 20 a 35 mca, Q= 7,1 a 4,5 m³/h</t>
  </si>
  <si>
    <t>Conjunto motor-bomba (centrífuga) 3 cv, multiestágio, Hman= 30 a 45 mca, Q= 12,4 a 8,4 m³/h</t>
  </si>
  <si>
    <t>Conjunto motor-bomba (centrífuga) 7,5 cv, multiestágio, Hman= 30 a 80 mca, Q= 21,6 a 12,0 m³/h</t>
  </si>
  <si>
    <t>Conjunto motor-bomba (centrífuga) 5 cv, multiestágio, Hman= 25 a 50 mca, Q= 21,0 a 13,3 m³/h</t>
  </si>
  <si>
    <t>Conjunto motor-bomba (centrífuga), 0,5 cv, monoestágio, Hman= 10 a 20 mca, Q= 7,5 a 1,5 m³/h</t>
  </si>
  <si>
    <t>Conjunto motor-bomba (centrífuga) 0,5 cv, monoestágio, trifásico, Hman= 9 a 21 mca, Q= 8,3 a 2,0 m³/h</t>
  </si>
  <si>
    <t>Conjunto motor-bomba (centrífuga) 30 cv, monoestágio trifásico, Hman= 70 a 94 mca, Q= 34,80 a 61,7 m³/h</t>
  </si>
  <si>
    <t>Conjunto motor-bomba (centrífuga) 20 cv, monoestágio trifásico, Hman= 62 a 90 mca, Q= 21,1 a 43,8 m³/h</t>
  </si>
  <si>
    <t>Conjunto motor-bomba (centrífuga) 1 cv, monoestágio trifásico, Hman= 8 a 25 mca e Q= 11 a 1,50 m³/h</t>
  </si>
  <si>
    <t>Conjunto motor-bomba (centrífuga) 40 cv, monoestágio trifásico, Hman= 45 a 75 mca e Q= 120 a 75 m³/h</t>
  </si>
  <si>
    <t>Conjunto motor-bomba (centrífuga) 50 cv, monoestágio trifásico, Hman= 61 a 81 mca e Q= 170 a 80 m³/h</t>
  </si>
  <si>
    <t>Conjunto motor-bomba (centrífuga) 1 cv, multiestágio trifásico, Hman= 15 a 30 mca, Q= 6,5 a 4,2 m³/h</t>
  </si>
  <si>
    <t>Conjunto motor-bomba (centrífuga) 1 cv, multiestágio trifásico, Hman= 70 a 115 mca e Q= 1,0 a 1,6 m³/h</t>
  </si>
  <si>
    <t>Conjunto motor-bomba submersível para poço profundo de 6´, Q= 10 a 20m³/h, Hman= 80 a 48 mca, até 6 HP</t>
  </si>
  <si>
    <t>Conjunto motor-bomba submersível para poço profundo de 6´, Q= 10 a 20m³/h, Hman= 108 a 64,5 mca, 8 HP</t>
  </si>
  <si>
    <t>Conjunto motor-bomba submersível para poço profundo de 6´, Q= 10 a 20m³/h, Hman= 274 a 170 mca, 20 HP</t>
  </si>
  <si>
    <t>Conjunto motor-bomba submersível para poço profundo de 6´, Q= 20 a 34m³/h, Hman= 56,5 a 32 mca, até 8 HP</t>
  </si>
  <si>
    <t>Conjunto motor-bomba submersível para poço profundo de 6´, Q= 20 a 34m³/h, Hman= 92,5 a 53 mca, 12,5 HP</t>
  </si>
  <si>
    <t>Conjunto motor-bomba submersível para poço profundo de 6´, Q= 20 a 34m³/h, Hman= 152 a 88 mca, 20 HP</t>
  </si>
  <si>
    <t>Conjunto motor-bomba submersível vertical para esgoto, Q= 4,8 a 25,8 m³/h, Hmam= 19 a 5 mca, potência 1 cv, diâmetro de sólidos até 20mm</t>
  </si>
  <si>
    <t>Conjunto motor-bomba submersível vertical para esgoto, Q= 4,6 a 57,2 m³/h, Hman= 13 a 4 mca, potência 2 a 3,5 cv, diâmetro de sólidos até 50mm</t>
  </si>
  <si>
    <t>Conjunto motor-bomba submersível vertical para águas residuais, Q= 2 a16 m³/h, Hman= 12 a 2 mca, potência de 0,5 cv</t>
  </si>
  <si>
    <t>Conjunto motor-bomba submersível vertical para águas residuais, Q= 3 a 20 m³/h, Hman= 13 a 5 mca, potência de 1 cv</t>
  </si>
  <si>
    <t>Conjunto motor-bomba submersível vertical para águas residuais, Q= 10 a 50 m³/h, Hman= 22 a 4 mca, potência 4 cv</t>
  </si>
  <si>
    <t>Conjunto motor-bomba submersível vertical para águas residuais, Q= 8 a 45 m³/h, Hman= 10,5 a 3,5 mca, potência 1,5 cv</t>
  </si>
  <si>
    <t>Conjunto motor-bomba submersível vertical para esgoto, Q= 3,4 a 86,3 m³/h, Hman= 14 a 5 mca, potência 5 cv</t>
  </si>
  <si>
    <t>Conjunto motor-bomba submersível vertical para esgoto, Q= 9,1 a 113,6m³/h, Hman= 20 a 15 mca, potência 10 cv</t>
  </si>
  <si>
    <t>Conjunto motor-bomba submersível vertical para esgoto, Q=9,3 a 69,0 m³/h, Hman=15 a 7 mca, potência 3cv, diâmetro de sólidos 50/65mm</t>
  </si>
  <si>
    <t>Conjunto motor-bomba submersível vertical para esgoto, Q= 40 m³/h, Hman= 40 mca, diâmetro de sólidos até 50 mm</t>
  </si>
  <si>
    <t>Caixa de passagem para condicionamento de ar tipo Split, com saída de dreno único na vertical - 39 x 22 x 6 cm</t>
  </si>
  <si>
    <t>43.20.260</t>
  </si>
  <si>
    <t>Termostato para aquecimento ou refrigeração com programação horária</t>
  </si>
  <si>
    <t>44.03.645</t>
  </si>
  <si>
    <t>Torneira de mesa para lavatório, acionamento hidromecânico com alavanca, registro integrado regulador de vazão, em latão cromado, DN= 1/2´</t>
  </si>
  <si>
    <t>Válvula dupla para bancada de laboratório, uso em GLP, com bico para mangueira - diâmetro de 1/4´ a 1/2´</t>
  </si>
  <si>
    <t>Tubo de PVC rígido branco, pontas lisas, soldável, linha esgoto série normal, DN= 40 mm, inclusive conexões</t>
  </si>
  <si>
    <t>Tubo de PVC rígido branco PxB com virola e anel de borracha, linha esgoto série normal, DN= 50 mm, inclusive conexões</t>
  </si>
  <si>
    <t>Tubo de PVC rígido branco PxB com virola e anel de borracha, linha esgoto série normal, DN= 75 mm, inclusive conexões</t>
  </si>
  <si>
    <t>Tubo de PVC rígido branco PxB com virola e anel de borracha, linha esgoto série normal, DN= 100 mm, inclusive conexões</t>
  </si>
  <si>
    <t>Tubo de PVC rígido PxB com virola e anel de borracha, linha esgoto série reforçada ´R´, DN= 50 mm, inclusive conexões</t>
  </si>
  <si>
    <t>Tubo de PVC rígido PxB com virola e anel de borracha, linha esgoto série reforçada ´R´, DN= 75 mm, inclusive conexões</t>
  </si>
  <si>
    <t>Tubo de PVC rígido PxB com virola e anel de borracha, linha esgoto série reforçada ´R´, DN= 100 mm, inclusive conexões</t>
  </si>
  <si>
    <t>Tubo de PVC rígido PxB com virola e anel de borracha, linha esgoto série reforçada ´R´. DN= 150 mm, inclusive conexões</t>
  </si>
  <si>
    <t>Tubo de PVC rígido, pontas lisas, soldável, linha esgoto série reforçada ´R´, DN= 40 mm, inclusive conexões</t>
  </si>
  <si>
    <t>46.25</t>
  </si>
  <si>
    <t>Tubulação em CPVC</t>
  </si>
  <si>
    <t>46.25.050</t>
  </si>
  <si>
    <t>Condutor em PVC 88mm, inclusive conexões - AP</t>
  </si>
  <si>
    <t>46.26.634</t>
  </si>
  <si>
    <t>Redução excêntrica em ferro fundido, predial SMU, DN= 150 x 125 mm</t>
  </si>
  <si>
    <t>Abraçadeira dentada para travamento em aço inoxidável, com parafuso de aço zincado, para tubo em ferro fundido predial SMU, DN= 50 mm</t>
  </si>
  <si>
    <t>Abraçadeira dentada para travamento em aço inoxidável, com parafuso de aço zincado, para tubo em ferro fundido predial SMU, DN= 75 mm</t>
  </si>
  <si>
    <t>Abraçadeira dentada para travamento em aço inoxidável, com parafuso de aço zincado, para tubo em ferro fundido predial SMU, DN= 100 mm</t>
  </si>
  <si>
    <t>46.26.825</t>
  </si>
  <si>
    <t>Abraçadeira dentada para travamento em aço inoxidável, com parafuso de aço zincado, para tubo em ferro fundido predial SMU, DN= 125 mm</t>
  </si>
  <si>
    <t>Abraçadeira dentada para travamento em aço inoxidável, com parafuso de aço zincado, para tubo em ferro fundido predial SMU, DN= 150 mm</t>
  </si>
  <si>
    <t>Tubo de esgoto em polipropileno de alta resistência - PP, DN= 40mm, preto, com união deslizante e guarnição elastomérica de duplo lábio</t>
  </si>
  <si>
    <t>Tubo de esgoto em polipropileno de alta resistência - PP, DN= 50mm, preto, com união deslizante e guarnição elastomérica de duplo lábio</t>
  </si>
  <si>
    <t>Tubo de esgoto em polipropileno de alta resistência - PP, DN= 63mm, preto, com união deslizante e guarnição elastomérica de duplo lábio</t>
  </si>
  <si>
    <t>Tubo de esgoto em polipropileno de alta resistência - PP, DN= 110mm, preto, com união deslizante e guarnição elastomérica de duplo lábio</t>
  </si>
  <si>
    <t>Joelho 87°30' em polipropileno de alta resistência - PP, preto, tipo PB, DN= 110mm, com base de apoio</t>
  </si>
  <si>
    <t>Tê 87°30' simples de redução em polipropileno de alta resistência - PP, preto, tipo PB, DN= 110x63mm</t>
  </si>
  <si>
    <t>Junção 45° simples em polipropileno de alta resistência - PP, preto, tipo PB, DN= 110x110mm</t>
  </si>
  <si>
    <t>Junção 45° simples de redução em polipropileno de alta resistência - PP, preto, tipo PB, DN= 63x50mm</t>
  </si>
  <si>
    <t>Junção 45° simples de redução em polipropileno de alta resistência - PP, preto, tipo PB, DN= 110x50mm</t>
  </si>
  <si>
    <t>Junção 45° simples de redução em polipropileno de alta resistência - PP, preto, tipo PB, DN= 110x63mm</t>
  </si>
  <si>
    <t>Caixa sifonada de piso, em polipropileno de alta resistência PP, preto,  DN=125mm, uma saída de 63mm</t>
  </si>
  <si>
    <t>Prolongamento para caixa sifonada em prolipropileno de alta resistência PP, preto, DN= 125mm</t>
  </si>
  <si>
    <t>Registro regulador de vazão para torneira, misturador e bidê, em latão cromado com canopla, DN= 1/2´</t>
  </si>
  <si>
    <t>Válvula de descarga com registro próprio, duplo acionamento limitador de fluxo, DN = 1 1/2´</t>
  </si>
  <si>
    <t>Válvula de gaveta em bronze, com haste não ascendente, classe 125 libras para vapor e classe 200 libras para água, óleo e gás, DN= 6´</t>
  </si>
  <si>
    <t>Válvula de gaveta em bronze, com haste não ascendente, classe 125 libras para vapor e classe 200 libras para água, óleo e gás, DN= 2´</t>
  </si>
  <si>
    <t>Válvula globo em bronze, classe 125 libras para vapor e classe 200 libras para água, óleo e gás, DN= 2´</t>
  </si>
  <si>
    <t>Válvula de gaveta em bronze, haste ascendente, classe 150 libras para vapor saturado e 300 libras para água, óleo e gás, DN= 1/2´</t>
  </si>
  <si>
    <t>Válvula de gaveta em bronze, haste ascendente, classe 150 libras para vapor saturado e 300 libras para água, óleo e gás, DN= 4´</t>
  </si>
  <si>
    <t>Válvula de gaveta em bronze, haste não ascendente, classe 150 libras para vapor saturado e 300 libras para água, óleo e gás, DN= 4´</t>
  </si>
  <si>
    <t>Válvula de gaveta em bronze, haste não ascendente, classe 150 libras para vapor saturado e 300 libras para água, óleo e gás, DN= 2´</t>
  </si>
  <si>
    <t>Válvula globo em bronze, classe 150 libras para vapor saturado e 300 libras para água, óleo e gás, DN= 3/4´</t>
  </si>
  <si>
    <t>Válvula globo em bronze, classe 150 libras para vapor saturado e 300 libras para água, óleo e gás, DN= 1´</t>
  </si>
  <si>
    <t>Válvula globo em bronze, classe 150 libras para vapor saturado e 300 libras para água, óleo e gás, DN= 1 1/2´</t>
  </si>
  <si>
    <t>Válvula globo em bronze, classe 150 libras para vapor saturado e 300 libras para água, óleo e gás, DN= 2´</t>
  </si>
  <si>
    <t>Válvula globo em bronze, classe 150 libras para vapor saturado e 300 libras para água, óleo e gás, DN= 2 1/2´</t>
  </si>
  <si>
    <t>Válvula globo em bronze, classe 150 libras para vapor saturado e 300 libras para água, óleo e gás, DN= 3´</t>
  </si>
  <si>
    <t>Válvula globo em bronze, classe 150 libras para vapor saturado e 300 libras para água, óleo e gás, DN= 4´</t>
  </si>
  <si>
    <t>Válvula de gaveta em bronze, haste não ascendente, classe 125 libras para vapor e classe 200 libras para água, óleo e gás, DN= 3/4´</t>
  </si>
  <si>
    <t>Válvula de gaveta em bronze, haste não ascendente, classe 125 libras para vapor e classe 200 libras para água, óleo e gás, DN= 1´</t>
  </si>
  <si>
    <t>Válvula de gaveta em bronze, haste não ascendente, classe 125 libras para vapor e classe 200 libras para água, óleo e gás, DN= 1.1/4´</t>
  </si>
  <si>
    <t>Válvula de gaveta em bronze, haste não ascendente, classe 125 libras para vapor e classe 200 libras para água, óleo e gás, DN= 1 1/2´</t>
  </si>
  <si>
    <t>Válvula de gaveta em bronze, haste não ascendente, classe 125 libras para vapor e classe 200 libras para água, óleo e gás, DN= 2 1/2´</t>
  </si>
  <si>
    <t>Válvula de gaveta em bronze, haste não ascendente, classe 125 libras para vapor e classe 200 libras para água, óleo e gás, DN= 3´</t>
  </si>
  <si>
    <t>Válvula redutora de pressão de ação direta em bronze, extremidade roscada, para água, ar, óleo e gás, PE= 200 psi e PS= 20 à 90 psi, DN= 1 1/4´</t>
  </si>
  <si>
    <t>Válvula redutora de pressão de ação direta em bronze, extremidade roscada, para água, ar, óleo e gás, PE= 200 psi e PS= 20 à 90 psi, DN= 2´</t>
  </si>
  <si>
    <t>Válvula de segurança em ferro fundido rosqueada com pressão de ajuste 0,4 até 0,75kgf/cm², DN= 2´</t>
  </si>
  <si>
    <t>Válvula de segurança em ferro fundido rosqueada com pressão de ajuste 6,1 até 10,0kgf/cm², DN= 3/4´</t>
  </si>
  <si>
    <t>Válvula de governo (retenção e alarme) completa, corpo em ferro fundido, classe 125 libras, DN= 4´</t>
  </si>
  <si>
    <t>Válvula globo em aço carbono forjado, classe 800 libras para vapor e classe 2000 libras para água, óleo e gás, DN= 3/4´</t>
  </si>
  <si>
    <t>Válvula globo em aço carbono forjado, classe 800 libras para vapor e classe 2000 libras para água, óleo e gás, DN= 1´</t>
  </si>
  <si>
    <t>Válvula globo em aço carbono forjado, classe 800 libras para vapor e classe 2000 libras para água, óleo e gás, DN= 1 1/2´</t>
  </si>
  <si>
    <t>Válvula globo em aço carbono forjado, classe 800 libras para vapor e classe 2000 libras para água, óleo e gás, DN= 2´</t>
  </si>
  <si>
    <t>Purgador termodinâmico com filtro incorporado, em aço inoxidável forjado, pressão de 0,25 a 42 kg/cm², temperatura até 425°C, DN= 1/2´</t>
  </si>
  <si>
    <t>Pressostato diferencial ajustável mecânico, montagem inferior com diâmetro de 1/2" e/ou 1/4", faixa de operação até 16 bar</t>
  </si>
  <si>
    <t>Pressostato diferencial ajustável, caixa à prova de água, unidade sensora em aço inoxidável 316, faixa de operação entre 1,4 a 14 bar, para fluídos corrosivos, DN=1/2´</t>
  </si>
  <si>
    <t>Válvula globo auto-operada hidraulicamente, comandada por solenóide, em ferro dúctil, classe PN-10, DN= 50mm</t>
  </si>
  <si>
    <t>Válvula globo auto-operada hidraulicamente, comandada por solenóide, em ferro dúctil, classe PN-10, DN= 100mm</t>
  </si>
  <si>
    <t>Filtro ´Y´ em ferro fundido, classe 125 libras para vapor saturado, com extremidades rosqueáveis, DN= 2´</t>
  </si>
  <si>
    <t>Pigtail flexível, revestido com borracha sintética resistente, DN= 7/16´ comprimento até 1,00 m</t>
  </si>
  <si>
    <t>Filtro Y em aço carbono, classe 150 libras, conexões flangeadas, DN= 4´</t>
  </si>
  <si>
    <t>Chave de fluxo de água com retardo para tubulações com diâmetro nominal de 1´ a 6´ - conexão BSP</t>
  </si>
  <si>
    <t>Reservatório em polietileno de alta densidade (cisterna) com antioxidante e proteção contra raios ultravioleta (UV) - capacidade de 5.000 litros</t>
  </si>
  <si>
    <t>Reservatório em polietileno de alta densidade (cisterna) com antioxidante e proteção contra raios ultravioleta (UV) - capacidade de 10.000 litros</t>
  </si>
  <si>
    <t>Reservatório em concreto armado cilíndrico, vertical, bipartido, método construtivo em formas deslizantes, diâmetro interno de 3,50m a 4,00m, altura de 15,00m a 25,00m</t>
  </si>
  <si>
    <t>Reservatório em concreto armado cilíndrico, vertical, bipartido, método construtivo em formas deslizantes, diâmetro interno de 5,5m a 6,00m, altura de 25,00m a 30,00m</t>
  </si>
  <si>
    <t>Caixa de gordura premoldada com tampa - capacidade 18 litros</t>
  </si>
  <si>
    <t>Grelha hemisférica em ferro fundido de 4´</t>
  </si>
  <si>
    <t>Grelha hemisférica em ferro fundido de 3´</t>
  </si>
  <si>
    <t>Grelha hemisférica em ferro fundido de 6´</t>
  </si>
  <si>
    <t>Grelha hemisférica em ferro fundido de 2´</t>
  </si>
  <si>
    <t>Captador pluvial em aço inoxidável e grelha em alumínio, com mecanismo anti-vórtice, DN= 50 mm</t>
  </si>
  <si>
    <t>Captador pluvial em aço inoxidável e grelha em alumínio, com mecanismo anti-vórtice, DN= 75 mm</t>
  </si>
  <si>
    <t>Tampão em ferro fundido com tampa articulada, de 400 x 600 mm, classe 15 (ruptura &gt; 1500 kg)</t>
  </si>
  <si>
    <t>49.06.486</t>
  </si>
  <si>
    <t>Tampão em ferro fundido com tampa articulada, de 900 mm, classe D 400 (ruptura &gt; 400kN</t>
  </si>
  <si>
    <t>Filtro biológico anaeróbio com anéis pré-moldados de concreto diâmetro de 1,40 m - h= 2,00 m</t>
  </si>
  <si>
    <t>Filtro biológico anaeróbio com anéis pré-moldados de concreto diâmetro de 2,00 m - h= 2,00 m</t>
  </si>
  <si>
    <t>Filtro biológico anaeróbio com anéis pré-moldados de concreto diâmetro de 2,40 m - h= 2,00 m</t>
  </si>
  <si>
    <t>Filtro biológico anaeróbio com anéis pré-moldados de concreto diâmetro de 2,84 m - h= 2,50 m</t>
  </si>
  <si>
    <t>Fossa séptica câmara única com anéis pré-moldados em concreto, diâmetro externo de 1,50 m, altura útil de 1,50 m</t>
  </si>
  <si>
    <t>Fossa séptica câmara única com anéis pré-moldados em concreto, diâmetro externo de 2,50 m, altura útil de 2,50 m</t>
  </si>
  <si>
    <t>Fossa séptica câmara única com anéis pré-moldados em concreto, diâmetro externo de 2,50 m, altura útil de 4,00 m</t>
  </si>
  <si>
    <t>Realimentador automático, DN= 1´</t>
  </si>
  <si>
    <t>Abrigo simples com suporte, em aço inoxidável escovado, para mangueira de 1 1/2´, porta em vidro temperado jateado - inclusive mangueira de 30 m (2 x 15 m)</t>
  </si>
  <si>
    <t>Válvula de governo completa com alarme VGA, corpo em ferro fundido, extremidades flangeadas e DN = 6´</t>
  </si>
  <si>
    <t>Módulo para adaptação de luminária de emergência, autonomia 90 minutos para lâmpada fluorescente de 32 W</t>
  </si>
  <si>
    <t>Central de detecção e alarme de incêndio completa, autonomia de 1 hora para 12 laços, 220 V/12 V</t>
  </si>
  <si>
    <t>Bloco autônomo de iluminação de emergência LED, com autonomia mínima de 3 horas, fluxo luminoso de 2.000 até 3.000 lúmens, equipado com 2 faróis</t>
  </si>
  <si>
    <t>Pintura de extintor de gás carbônico, pó químico seco, ou água pressurizada, com capacidade acima de 12 kg até 20 kg</t>
  </si>
  <si>
    <t>Pintura de extintor de gás carbônico, pó químico seco, ou água pressurizada, com capacidade até 12 kg</t>
  </si>
  <si>
    <t>Abertura e preparo de caixa até 40 cm, compactação do subleito mínimo de 95% do PN e transporte até o raio de 1 km</t>
  </si>
  <si>
    <t>Abertura de caixa até 25 cm, inclui escavação, compactação, transporte e preparo do sub-leito</t>
  </si>
  <si>
    <t>54.02.040</t>
  </si>
  <si>
    <t>Camada de areia grossa compactada manualmente com compactador</t>
  </si>
  <si>
    <t>Pavimentação em lajota de concreto 35 MPa, espessura 6 cm, cor natural, tipos: raquete, retangular, sextavado e 16 faces, com rejunte em areia</t>
  </si>
  <si>
    <t>Pavimentação em lajota de concreto 35 MPa, espessura 6 cm, colorido, tipos: raquete, retangular, sextavado e 16 faces, com rejunte em areia</t>
  </si>
  <si>
    <t>Pavimentação em lajota de concreto 35 MPa, espessura 8 cm, tipos: raquete, retangular, sextavado e 16 faces, com rejunte em areia</t>
  </si>
  <si>
    <t>Piso em placa de concreto permeável drenante, cor natural - espessura de 6 cm</t>
  </si>
  <si>
    <t>54.04.393</t>
  </si>
  <si>
    <t>Piso em placa de concreto permeável drenante, cor natural - espessura de 8 cm</t>
  </si>
  <si>
    <t>54.06.151</t>
  </si>
  <si>
    <t>Execução de perfil extrusado no local, sem concreto</t>
  </si>
  <si>
    <t>Piso em ladrilho hidráulico várias cores 20 x 20 cm, assentado com argamassa colante industrializada</t>
  </si>
  <si>
    <t>Rejuntamento de piso em ladrilho hidráulico (20 x 20 x 1,8 cm) com argamassa industrializada para rejunte, juntas de 2 mm</t>
  </si>
  <si>
    <t>Rejuntamento de piso em ladrilho hidráulico (30 x 30 x 2,5 cm), com cimento branco, juntas de 2 mm</t>
  </si>
  <si>
    <t>Piso em ladrilho hidráulico tipo rampa várias cores 30 x 30 cm, antiderrapante, assentado com argamassa mista</t>
  </si>
  <si>
    <t>Reassentamento de pavimentação em lajota de concreto, espessura 10 cm, com rejunte em areia</t>
  </si>
  <si>
    <t>Limpeza e lavagem de superfície revestida com material cerâmico ou pastilhas por hidrojateamento com rejuntamento</t>
  </si>
  <si>
    <t>Elevador para passageiros, uso interno com capacidade mínima de 600 kg para duas paradas, portas unilaterais</t>
  </si>
  <si>
    <t>Elevador para passageiros, uso interno com capacidade mínima de 600 kg para três paradas, portas unilaterais</t>
  </si>
  <si>
    <t>Elevador para passageiros, uso interno com capacidade mínima de 600 kg para três paradas, portas bilaterais</t>
  </si>
  <si>
    <t>Elevador para passageiros, uso interno com capacidade mínima de 600 kg para quatro paradas, portas bilaterais</t>
  </si>
  <si>
    <t>Elevador para passageiros, uso interno com capacidade mínima de 600 kg para quatro paradas, portas unilaterais</t>
  </si>
  <si>
    <t>Resfriadora de líquidos (chiller), com compressor e condensação à ar, capacidade de 200-210 TR</t>
  </si>
  <si>
    <t>Tratamento de ar (fan-coil) tipo Air Handling Unit de concepção modular, capacidade de 10 TR</t>
  </si>
  <si>
    <t>Tratamento de ar (fan-coil) tipo Air Handling Unit de concepção modular, capacidade de 40 TR</t>
  </si>
  <si>
    <t>Tratamento de ar (fan-coil) tipo Air Handling Unit de concepção modular, capacidade de 50 TR</t>
  </si>
  <si>
    <t>Tratamento de ar compacta fancolete hidrônico tipo piso-teto, vazão de ar nominal 637 m³/h, capacidade de refrigeração 14.000 Btu/h - 1,2 TR</t>
  </si>
  <si>
    <t>Tratamento de ar compacta fancolete hidrônico tipo piso-teto, vazão de ar nominal 1.215 m³/h, capacidade de refrigeração 25.000 Btu/h - 2,1 TR</t>
  </si>
  <si>
    <t>Tratamento de ar compacta fancolete hidrônico tipo piso-teto, vazão de ar nominal 1.758 m³/h, capacidade de refrigeração 36.000 Btu/h - 3,0 TR</t>
  </si>
  <si>
    <t>Tratamento de ar compacta fancolete hidrônico tipo piso-teto, vazão de ar nominal 2.166 m³/h, capacidade de refrigeração 48.000 Btu/h - 4,0 TR</t>
  </si>
  <si>
    <t>Tratamento de ar compacta fancolete hidrônico tipo cassete, capacidade de refrigeração 20.000 Btu/h - 1,6 TR</t>
  </si>
  <si>
    <t>Tratamento de ar compacta fancolete hidrônico tipo cassete, capacidade de refrigeração 25.000 Btu/h - 2,1 TR</t>
  </si>
  <si>
    <t>Tratamento de ar compacta fancolete hidrônico tipo cassete, capacidade de refrigeração 32.000 Btu/h - 2,6 TR</t>
  </si>
  <si>
    <t>Duto flexível aluminizado, seção circular de 10cm (4´)</t>
  </si>
  <si>
    <t>Duto flexível aluminizado, seção circular de 15cm (6´)</t>
  </si>
  <si>
    <t>Duto flexível aluminizado, seção circular de 20cm (8´)</t>
  </si>
  <si>
    <t>Grelha de insuflação de ar em alumínio anodizado, de dupla deflexão, tamanho: acima de 0,10 m² até 0,50 m²</t>
  </si>
  <si>
    <t>Grelha de insuflação de ar em alumínio anodizado, de dupla deflexão, tamanho: acima de 0,50 m² até 1,00 m²</t>
  </si>
  <si>
    <t>Caixa ventiladora com ventilador centrífugo, vazão 4.600 m³/h, pressão 30 mmCA - 220 / 380 V / 60HZ</t>
  </si>
  <si>
    <t>Caixa ventiladora com ventilador centrífugo, vazão 28.000 m³/h, pressão 30 mmCA - 220 / 380 V / 60HZ</t>
  </si>
  <si>
    <t>Caixa ventiladora com ventilador centrífugo, vazão 8.800 m³/h, pressão 35 mmCA - 220/380 V / 60Hz</t>
  </si>
  <si>
    <t>Caixa ventiladora com ventilador centrífugo, vazão 10.000 m³/h, pressão 30 mmCA - 220/380 V / 60Hz</t>
  </si>
  <si>
    <t>Caixa ventiladora com ventilador centrífugo, vazão 1.710 m³/h, pressão 35 mmCA - 220/380 V / 60Hz</t>
  </si>
  <si>
    <t>Caixa ventiladora com ventilador centrífugo, vazão 1.190 m³/h, pressão 37 mmCA - 220/380 V / 60Hz</t>
  </si>
  <si>
    <t>Ventilador centrífugo de dupla aspiração "limite-load", vazão 20.000 m³/h, pressão 50 mmCA - 380/660 V / 60 Hz</t>
  </si>
  <si>
    <t>Atuador Floating de 40Nm, sinal de controle 3 e 2 pontos, tensão de entrada AC/DC 24V, IP 54</t>
  </si>
  <si>
    <t>Válvula motorizada esfera, com duas vias atuador floating, diâmetro 3/4´ a 1 1/2´</t>
  </si>
  <si>
    <t>Válvula de balanceamento diâmetro 1´ a 2 1/2´</t>
  </si>
  <si>
    <t>Válvula borboleta na configuração wafer motorizada atuador floating diâmetro 3´ a 4´</t>
  </si>
  <si>
    <t>Válvula duas vias on/off retorno elétrico diâmetro 1/2´ a 3/4´</t>
  </si>
  <si>
    <t>Válvula esfera motorizada de duas vias de atuador proporcional diâmetro 2´ a 2 1/2´</t>
  </si>
  <si>
    <t>Válvula esfera duas vias flangeada, diâmetro 3´</t>
  </si>
  <si>
    <t>Transmissor de temperatura e umidade para dutos, alta precisão, corrente de 0 a 20 mA, alimentação 12Vcc a 30Vcc</t>
  </si>
  <si>
    <t>61.20.452</t>
  </si>
  <si>
    <t>Chapéu tipo chinês para duto galvanizado de 35cm</t>
  </si>
  <si>
    <t>Sistema eletrônico de automatização de portão deslizante, para esforços maior de 800 kg e até 1400 kg</t>
  </si>
  <si>
    <t>Controlador de acesso com identificação por impressão digital (biometria) e software de gerenciamento</t>
  </si>
  <si>
    <t>Mesa controladora híbrida para até 32 câmeras IPs, com teclado e joystick, compatível com sistema de CFTV, IP ou analógico</t>
  </si>
  <si>
    <t>Monitor LCD ou LED colorido, tela plana de 21,5´</t>
  </si>
  <si>
    <t>Unidade gerenciadora digital de vídeo em rede (NVR) de até 8 câmeras IP, armazenamento de 6 TB, 1 interface de rede Fast Ethernet</t>
  </si>
  <si>
    <t>Unidade gerenciadora digital de vídeo em rede (NVR) de até 16 câmeras IP, armazenamento de 12 TB, 1 interface de rede Gigabit Ethernet e 4 entradas de alarme</t>
  </si>
  <si>
    <t>Unidade gerenciadora digital vídeo em rede (NVR) de até 32 câmeras IP, armazenamento de 48 TB, 2 interface de rede Gigabit Ethernet e 16 entradas de alarme</t>
  </si>
  <si>
    <t>Peneira estática em poliéster reforçado de fibra de vidro (PRFV) com tela de aço inoxidável AISI 304, malha de 1,5 mm, vazão de 50 l/s</t>
  </si>
  <si>
    <t>Sistema de tratamento de águas cinzas e aproveitamento de águas pluviais, para reuso em fins não potáveis, vazão de 2 m³/h</t>
  </si>
  <si>
    <t>Tanque em fibra de vidro (PRFV) com quebra ondas, capacidade de 25.000 l e misturador interno vertical em aço inoxidável</t>
  </si>
  <si>
    <t>Sistema de tratamento de efluente por reator anaeróbio (UASB) e filtro aeróbio (FAS), para obras de segurança com vazão máxima horária 12 l/s</t>
  </si>
  <si>
    <t>Elaboração de projeto de sistema de estação compacta de tratamento de esgoto para vazão máxima horária 12 l/s e atendimento classe II, assessoria, documentação e aprovação na CETESB</t>
  </si>
  <si>
    <t>Elaboração de projeto de sistema de estação compacta de tratamento de esgoto para vazão máxima horária 12 l/s, atendimento classe II, tratamento de nitrogênio e fósforo, assessoria, documentação e aprovação na CETESB</t>
  </si>
  <si>
    <t>68.01.640</t>
  </si>
  <si>
    <t>Poste de concreto circular, 200 kg, H = 11,00 m</t>
  </si>
  <si>
    <t>69.03.301</t>
  </si>
  <si>
    <t>Central de Pabx para 2 linhas e 8 ramais</t>
  </si>
  <si>
    <t>Caixa de tomada em poliamida e tampa para piso elevado, com 4 alojamentos para elétrica e até 8 alojamentos para telefonia e dados</t>
  </si>
  <si>
    <t>Central PABX híbrida de telefonia para 8 linhas tronco e 24 a 32 ramais digital e analógico</t>
  </si>
  <si>
    <t>Sistema ininterrupto de energia, trifásico on line de 10 kVA (220 V/220 V), com autonomia de 15 minutos</t>
  </si>
  <si>
    <t>Sistema ininterrupto de energia, trifásico on line de 20 kVA (220 V/208 V-108 V), com autonomia 15 minutos</t>
  </si>
  <si>
    <t>Sistema ininterrupto de energia, trifásico on line senoidal de 15 kVA (208 V/110 V), com autonomia de 15 minutos</t>
  </si>
  <si>
    <t>Sistema ininterrupto de energia, monofásico on line senoidal de 5 kVA (220 V/110 V), com autonomia de 15 minutos</t>
  </si>
  <si>
    <t>Sistema ininterrupto de energia, monofásico de 600 VA (127 V/127 V), com autonomia de 10 a 15 minutos</t>
  </si>
  <si>
    <t>Sistema ininterrupto de energia, trifásico on line senoidal de 10 kVA (220 V/110 V), com autonomia de 2 horas</t>
  </si>
  <si>
    <t>Sistema ininterrupto de energia, trifásico on line de 20 kVA (220/127 V), com autonomia de 15 minutos</t>
  </si>
  <si>
    <t>Sistema ininterrupto de energia, trifásico on line de 60 kVA (220/127 V), com autonomia de 15 minutos</t>
  </si>
  <si>
    <t>Sistema ininterrupto de energia, trifásico on line de 80 kVA (220/127 V), com autonomia de 15 minutos</t>
  </si>
  <si>
    <t>Sistema ininterrupto de energia, trifásico on line de 20 kVA (380/220 V), com autonomia de 15 minutos</t>
  </si>
  <si>
    <t>Sistema ininterrupto de energia, trifásico on line senoidal de 5 kVA (220/110 V), com autonomia de 15 minutos</t>
  </si>
  <si>
    <t>Sistema ininterrupto de energia, trifásico on line senoidal de 10 kVA (220/110 V), com autonomia de 10 a 15 minutos</t>
  </si>
  <si>
    <t>Sistema ininterrupto de energia, trifásico on line senoidal de 50 kVA (220/110 V), com autonomia de 15 minutos</t>
  </si>
  <si>
    <t>Sistema ininterrupto de energia, trifásico on line senoidal de 7,5 kVA (220/110 V), com autonomia de 15 minutos</t>
  </si>
  <si>
    <t>Sistema ininterrupto de energia, trifásico on line senoidal de 40 kVA (380/220 V), com autonomia de 15 minutos</t>
  </si>
  <si>
    <t>Bandeja fixa para rack, 19´ x 500 mm</t>
  </si>
  <si>
    <t>Bandeja fixa para rack, 19´ x 800 mm</t>
  </si>
  <si>
    <t>Bandeja deslizante para rack, 19´ x 800 mm</t>
  </si>
  <si>
    <t>Painel frontal cego - 19´ x 1 U</t>
  </si>
  <si>
    <t>Painel frontal cego - 19´ x 2 U</t>
  </si>
  <si>
    <t>Sinalização horizontal em laminado elastoplástico retrorefletivo e antiderrapante, para faixas</t>
  </si>
  <si>
    <t>Sinalização horizontal em laminado elastoplástico retrorefletivo e antiderrapante, para símbolos e letras</t>
  </si>
  <si>
    <t>Sinalização horizontal em massa termoplástica à quente por aspersão, espessura de 1,5 mm, para faixas</t>
  </si>
  <si>
    <t>Sinalização horizontal em massa termoplástica à quente por extrusão, espessura de 3,0 mm, para faixas</t>
  </si>
  <si>
    <t>Sinalização horizontal em massa termoplástica à quente por extrusão, espessura de 3,0 mm, para legendas</t>
  </si>
  <si>
    <t>Placa para sinalização viária em chapa de aço, totalmente refletiva com película IA/IA - área até 2,0 m²</t>
  </si>
  <si>
    <t>Placa para sinalização viária em chapa de aço, totalmente refletiva com película III/III - área até 2,0 m²</t>
  </si>
  <si>
    <t>Placa para sinalização viária em chapa de alumínio, totalmente refletiva com película IA/IA - área até 2,0 m²</t>
  </si>
  <si>
    <t>Placa para sinalização viária em chapa de alumínio, totalmente refletiva com película III/III - área até 2,0 m²</t>
  </si>
  <si>
    <t>Placa para sinalização viária em chapa de alumínio, totalmente refletiva com película III/III - área maior que 2,0 m²</t>
  </si>
  <si>
    <t>Placa para sinalização viária em alumínio composto, totalmente refletiva com película IA/IA - área até 2,0 m²</t>
  </si>
  <si>
    <t>Placa para sinalização viária em alumínio composto, totalmente refletiva com película III/III - área até 2,0 m²</t>
  </si>
  <si>
    <t>Placa para sinalização viária em alumínio composto, totalmente refletiva com película III/III - área maior que 2,0 m²</t>
  </si>
  <si>
    <t>Coluna simples (PP), diâmetro de 2 1/2´ e comprimento de 3,6 m</t>
  </si>
  <si>
    <t>Coluna dupla (PP), diâmetro de 2 x 2 1/2´ e comprimento de 3,6 m</t>
  </si>
  <si>
    <t>Placa de sinalização em PVC fotoluminescente (200x200mm), com indicação de equipamentos de alarme, detecção e extinção de incêndio</t>
  </si>
  <si>
    <t>Placa de sinalização em PVC fotoluminescente (150x150mm), com indicação de equipamentos de combate à incêndio e alarme</t>
  </si>
  <si>
    <t>Placa de sinalização em PVC fotoluminescente (240x120mm), com indicação de rota de evacuação e saída de emergência</t>
  </si>
  <si>
    <t>Manta de borracha para sinalização em estacionamento e proteção de coluna e parede, de 1000 x 750 mm e espessura 10 mm</t>
  </si>
  <si>
    <t>Cantoneira de borracha para sinalização em estacionamento e proteção de coluna, de 750 x 100 x 100 mm e espessura 10 mm</t>
  </si>
  <si>
    <t>5.6</t>
  </si>
  <si>
    <t>5.7</t>
  </si>
  <si>
    <t>5.8</t>
  </si>
  <si>
    <t>5.9</t>
  </si>
  <si>
    <t>5.10</t>
  </si>
  <si>
    <t>9.6</t>
  </si>
  <si>
    <t>10.3</t>
  </si>
  <si>
    <t>10.4</t>
  </si>
  <si>
    <t>10.5</t>
  </si>
  <si>
    <t>10.6</t>
  </si>
  <si>
    <t>13.1</t>
  </si>
  <si>
    <t>13.2</t>
  </si>
  <si>
    <t>PAREDE, FORRO E LAJE</t>
  </si>
  <si>
    <t>9.7</t>
  </si>
  <si>
    <t>9.8</t>
  </si>
  <si>
    <t>9.9</t>
  </si>
  <si>
    <t>12.4</t>
  </si>
  <si>
    <t>12.5</t>
  </si>
  <si>
    <t>Total do Item 13</t>
  </si>
  <si>
    <t>3.10</t>
  </si>
  <si>
    <t>Total do Item 10</t>
  </si>
  <si>
    <t>1.6</t>
  </si>
  <si>
    <t>12.6</t>
  </si>
  <si>
    <t>12.7</t>
  </si>
  <si>
    <t>10.7</t>
  </si>
  <si>
    <t>10.8</t>
  </si>
  <si>
    <t>10.9</t>
  </si>
  <si>
    <t>10.10</t>
  </si>
  <si>
    <t>10.11</t>
  </si>
  <si>
    <t>10.12</t>
  </si>
  <si>
    <t>11.4</t>
  </si>
  <si>
    <t>11.5</t>
  </si>
  <si>
    <t>11.6</t>
  </si>
  <si>
    <t>11.7</t>
  </si>
  <si>
    <t>11.8</t>
  </si>
  <si>
    <t>11.9</t>
  </si>
  <si>
    <t>11.12</t>
  </si>
  <si>
    <t>11.13</t>
  </si>
  <si>
    <t>MEMORIAL DE CALCULO</t>
  </si>
  <si>
    <t>1.7</t>
  </si>
  <si>
    <t>1.8</t>
  </si>
  <si>
    <t>1.9</t>
  </si>
  <si>
    <t>1.10</t>
  </si>
  <si>
    <t>2.10</t>
  </si>
  <si>
    <t>6.3</t>
  </si>
  <si>
    <t>6.4</t>
  </si>
  <si>
    <t>10.14</t>
  </si>
  <si>
    <t>10.15</t>
  </si>
  <si>
    <t>12.8</t>
  </si>
  <si>
    <t>12.9</t>
  </si>
  <si>
    <t>12.10</t>
  </si>
  <si>
    <t>11.10</t>
  </si>
  <si>
    <t>Regularização de piso com nata de cimento e adesivo de alto desempenho</t>
  </si>
  <si>
    <t>Chapisco com adesivo de alto desempenho</t>
  </si>
  <si>
    <t>Torneira de mesa automática, acionamento hidromecânico, em latão cromado, DN= 1/2´ou 3/4´</t>
  </si>
  <si>
    <t>Tratamento de ar (fan-Coil) tipo Air Handling Unit de concepção modular, capacidade de 6 TR</t>
  </si>
  <si>
    <t>70.01.003</t>
  </si>
  <si>
    <t>70.01.030</t>
  </si>
  <si>
    <t>70.01.031</t>
  </si>
  <si>
    <t>INFRAESTRUTURA</t>
  </si>
  <si>
    <t>SUPRAESTRUTURA</t>
  </si>
  <si>
    <t>5.11</t>
  </si>
  <si>
    <t>5.12</t>
  </si>
  <si>
    <t>5.13</t>
  </si>
  <si>
    <t>5.14</t>
  </si>
  <si>
    <t>5.15</t>
  </si>
  <si>
    <t>UNIDADE</t>
  </si>
  <si>
    <t>Total do Item 11</t>
  </si>
  <si>
    <t>13.3</t>
  </si>
  <si>
    <t>13.4</t>
  </si>
  <si>
    <t>13.5</t>
  </si>
  <si>
    <t>13.6</t>
  </si>
  <si>
    <t>13.7</t>
  </si>
  <si>
    <t>13.8</t>
  </si>
  <si>
    <t>13.9</t>
  </si>
  <si>
    <t>13.10</t>
  </si>
  <si>
    <t>ALVENARIA E FECHAMENTOS</t>
  </si>
  <si>
    <t>12.04.080</t>
  </si>
  <si>
    <t>12.04.081</t>
  </si>
  <si>
    <t>Estaca pré-moldada protendida cravada para 20t</t>
  </si>
  <si>
    <t>12.04.082</t>
  </si>
  <si>
    <t>Estaca pré-moldada protendida cravada para 30t</t>
  </si>
  <si>
    <t>12.04.083</t>
  </si>
  <si>
    <t>Estaca pré-moldada protendida cravada para 40t</t>
  </si>
  <si>
    <t>12.04.084</t>
  </si>
  <si>
    <t>Estaca pré-moldada protendida cravada para 50t</t>
  </si>
  <si>
    <t>12.04.085</t>
  </si>
  <si>
    <t>Estaca pré-moldada protendida cravada para 60t</t>
  </si>
  <si>
    <t>Forro em painéis de gesso acartonado, acabamento liso com película em PVC - removível</t>
  </si>
  <si>
    <t>Escada marinheiro (em aço galvanizado)</t>
  </si>
  <si>
    <t>Escada marinheiro com guarda corpo (em aço galvanizado)</t>
  </si>
  <si>
    <t>Vidro float monolítico verde de 6 mm</t>
  </si>
  <si>
    <t>Bloco terminal conector até 65A / 600V, faixa de aplicação até 16 mm²</t>
  </si>
  <si>
    <t>Cabo de cobre de 4 mm², isolamento 0,6/1 kV - isolação em PVC 70°C</t>
  </si>
  <si>
    <t>41.11.116</t>
  </si>
  <si>
    <t>Luminária LED retangular para poste, fluxo luminoso de 5000 a 5500 lm - potência de 50W</t>
  </si>
  <si>
    <t>Luminária hermética de sobrepor, com difusor em policarbonato, para lâmpadas de 2 x 28 W/32 W/54 W</t>
  </si>
  <si>
    <t>Torneira clínica com volante tipo alavanca</t>
  </si>
  <si>
    <t>Tampão em ferro fundido, diâmetro de 600 mm, classe C 300 (ruptura &gt; 300 kN)</t>
  </si>
  <si>
    <t>50.05.072</t>
  </si>
  <si>
    <t>Luminária de emergência LED de sobrepor, para teto ou parede, autonomia mínima 2 horas</t>
  </si>
  <si>
    <t>54.20.050</t>
  </si>
  <si>
    <t>Bate rodas / limitador de pneus em resina</t>
  </si>
  <si>
    <t xml:space="preserve">Amplificador de potência para VHF e CATV-50 dB, frequência 54 a 750 MHz  </t>
  </si>
  <si>
    <t>69.10.152</t>
  </si>
  <si>
    <t>Antena WI-FI dual band access point, bandas simultâneas - 1750Mbps</t>
  </si>
  <si>
    <t>Faixa elevada para travessia de pedestres em massa asfáltica - lombofaixa de vias com execução de recapeamento</t>
  </si>
  <si>
    <t>Ondulação transversal em massa asfáltica - lombada tipo "A" de vias com execução de recapeamento</t>
  </si>
  <si>
    <t>Ondulação transversal em massa asfáltica - lombada tipo "B" de vias com execução de recapeamento</t>
  </si>
  <si>
    <t>Segregador (bate-roda) refletivo - resina</t>
  </si>
  <si>
    <t>70.06.031</t>
  </si>
  <si>
    <t>Tacha tipo I bidirecional refletiva - resina</t>
  </si>
  <si>
    <t>70.06.032</t>
  </si>
  <si>
    <t>Tacha tipo I monodirecional refletiva - resina</t>
  </si>
  <si>
    <t>70.06.033</t>
  </si>
  <si>
    <t>Tacha tipo II bidirecional refletiva - resina</t>
  </si>
  <si>
    <t>70.06.034</t>
  </si>
  <si>
    <t>Tacha tipo II monodirecional refletiva - resina</t>
  </si>
  <si>
    <t>70.06.040</t>
  </si>
  <si>
    <t>Tachão tipo I bidirecional refletivo - resina</t>
  </si>
  <si>
    <t>70.06.041</t>
  </si>
  <si>
    <t>Tachão tipo I monodirecional refletivo - resina</t>
  </si>
  <si>
    <t>70.20</t>
  </si>
  <si>
    <t>Dispositivo viário / transporte</t>
  </si>
  <si>
    <t>70.20.001</t>
  </si>
  <si>
    <t>Faixa elevada para travessia de pedestres em massa asfáltica - lombafaixa - conservação de vias sem execução de recapeamento</t>
  </si>
  <si>
    <t>70.20.010</t>
  </si>
  <si>
    <t>Ondulação transversal em massa asfáltica - lombada tipo "A" - conservação de vias urbanas sem execução de recapeamento</t>
  </si>
  <si>
    <t>70.20.011</t>
  </si>
  <si>
    <t>Ondulação transversal em massa asfáltica - lombada tipo "B" - conservação de vias urbanas sem execução de recapeamento</t>
  </si>
  <si>
    <t>70.20.020</t>
  </si>
  <si>
    <t>Transporte de equipamentos com caminhão carroceria em rodovia pavimentada</t>
  </si>
  <si>
    <t>70.20.021</t>
  </si>
  <si>
    <t>Equipe para serviços de conservação de pavimentação de vias</t>
  </si>
  <si>
    <t>7° mês</t>
  </si>
  <si>
    <t>8° mês</t>
  </si>
  <si>
    <t>9 mês</t>
  </si>
  <si>
    <t>LIMPEZA FINAL DA OBRA</t>
  </si>
  <si>
    <t>15.2</t>
  </si>
  <si>
    <t>12.11</t>
  </si>
  <si>
    <t>12.13</t>
  </si>
  <si>
    <t>12.15</t>
  </si>
  <si>
    <t>10.20</t>
  </si>
  <si>
    <t>Reparos, conservações e complementos - GRUPO 10</t>
  </si>
  <si>
    <t>10.20.001</t>
  </si>
  <si>
    <t>Lubrificante em pasta para aplicação em barras de transferência de concreto</t>
  </si>
  <si>
    <t>11.01.621</t>
  </si>
  <si>
    <t>Concreto usinado, fck=30 MPa, fctm_k=4,2 Mpa</t>
  </si>
  <si>
    <t>Cura química de concreto, membrana líquida</t>
  </si>
  <si>
    <t>Recolocação de telha de barro tipo francesa</t>
  </si>
  <si>
    <t>21.03.151</t>
  </si>
  <si>
    <t>Revestimento em placa de alumínio composto "ACM", espessura de 4 mm e acabamento em PVDF</t>
  </si>
  <si>
    <t>21.03.153</t>
  </si>
  <si>
    <t>Revestimento em placa de alumínio composto "ACM", espessura de 3 mm e acabamento em poliéster - uso interno</t>
  </si>
  <si>
    <t>Lâmpada fluorescente compacta "2U", base G-24Q-3 de 26 W</t>
  </si>
  <si>
    <t>Luminária LED retangular de sobrepor com difusor translúcido, 4000 K, fluxo luminoso de 3690 a 4800 lm, potência de 35 W a 41 W</t>
  </si>
  <si>
    <t>Haste de aterramento de 5/8" x 2,4 m</t>
  </si>
  <si>
    <t>Controlador de temperatura digital</t>
  </si>
  <si>
    <t>Torneira curta sem rosca para uso geral, em latão fundido cromado, DN= 1/2"</t>
  </si>
  <si>
    <t>Torneira curta sem rosca para uso geral, em latão fundido cromado, DN= 3/4"</t>
  </si>
  <si>
    <t>Válvula de esfera em aço carbono fundido, passagem plena, extremidades rosqueáveis, classe 300 libras para vapor e classe 600 libras para água, óleo e gás, DN= 1/2"</t>
  </si>
  <si>
    <t>Válvula de esfera em aço carbono fundido, passagem plena, extremidades rosqueáveis, classe 300 libras para vapor e classe 600 libras para água, óleo e gás, DN= 3/4"</t>
  </si>
  <si>
    <t>Válvula de esfera em aço carbono fundido, passagem plena, extremidades rosqueáveis, classe 300 libras para vapor e classe 600 libras para água, óleo e gás, DN= 1"</t>
  </si>
  <si>
    <t>Válvula de esfera em aço carbono fundido, passagem plena, extremidades rosqueáveis, classe 300 libras para vapor e classe 600 libras para água, óleo e gás, DN= 1.1/4"</t>
  </si>
  <si>
    <t>Válvula de esfera em aço carbono fundido, passagem plena, extremidades rosqueáveis, classe 300 libras para vapor saturado, DN= 2"</t>
  </si>
  <si>
    <t>54.08</t>
  </si>
  <si>
    <t>Pavimentação rígida</t>
  </si>
  <si>
    <t>54.08.001</t>
  </si>
  <si>
    <t>Nivelamento e regularização de superfície e desempeno mecânico através de régua vibratória de pavimento em concreto</t>
  </si>
  <si>
    <t>54.08.002</t>
  </si>
  <si>
    <t>Texturização de superfície de pavimento em concreto com vassoura</t>
  </si>
  <si>
    <t>54.08.010</t>
  </si>
  <si>
    <t>Fibra em polipropileno (macrofibra), resistência residual 4,3+-0,3 Mpa</t>
  </si>
  <si>
    <t>54.08.011</t>
  </si>
  <si>
    <t>Fibra polimérica (microfibra anticrack), tenacidade mínima 5cN/dtex</t>
  </si>
  <si>
    <t>15.3</t>
  </si>
  <si>
    <t>15.4</t>
  </si>
  <si>
    <t>15.5</t>
  </si>
  <si>
    <t>15.6</t>
  </si>
  <si>
    <t>TERMO DE RELEVÂNCIA</t>
  </si>
  <si>
    <t>Quat. Licit.</t>
  </si>
  <si>
    <t>% Exigido</t>
  </si>
  <si>
    <t>Quat. Exig. (m²)</t>
  </si>
  <si>
    <t>05.07.100</t>
  </si>
  <si>
    <t>Transporte de resíduo sólido em aterro - telhas cimento amianto Classe D</t>
  </si>
  <si>
    <t>Taxa de destinação de resíduo sólido em aterro - telhas cimento amianto</t>
  </si>
  <si>
    <t>Alvenaria de bloco cerâmico de vedação de 9 cm</t>
  </si>
  <si>
    <t>Alvenaria de bloco cerâmico de vedação de 14 cm</t>
  </si>
  <si>
    <t>Alvenaria de bloco cerâmico de vedação de 19 cm</t>
  </si>
  <si>
    <t>Alvenaria de bloco cerâmico estrutural de 14 cm</t>
  </si>
  <si>
    <t>Alvenaria de bloco cerâmico estrutural de 19 cm</t>
  </si>
  <si>
    <t>Porta/portinhola tipo veneziana de abrir em alumínio, sob medida</t>
  </si>
  <si>
    <t>Portinhola tipo veneziana de abrir em alumínio, linha comercial</t>
  </si>
  <si>
    <t>Revestimento sintético de borracha ou PVC colorido, para sinalização tátil de alerta / direcional - assentamento argamassado</t>
  </si>
  <si>
    <t>Revestimento sintético de borracha ou PVC colorido, para sinalização tátil de alerta / direcional - colado</t>
  </si>
  <si>
    <t>30.04.034</t>
  </si>
  <si>
    <t>Piso em ladrilho hidráulico podotátil várias cores, assentado com argamassa mista</t>
  </si>
  <si>
    <t>Piso tátil de concreto intertravado alerta / direcional, espessura de 6 cm, com rejunte em areia</t>
  </si>
  <si>
    <t>Película de controle solar refletiva na cor prata, aplicado em vidros</t>
  </si>
  <si>
    <t>32.06.240</t>
  </si>
  <si>
    <t>Película adesiva jateada para vidros - uso interno</t>
  </si>
  <si>
    <t>Árvore ornamental tipo Quaresmeira - h= 1,50 / 2,00 m</t>
  </si>
  <si>
    <t>34.05.322</t>
  </si>
  <si>
    <t>Gradil rígido modular em aço 2" - H=1,10m, C=1,65m, padrão CET SP</t>
  </si>
  <si>
    <t>Caixa de ferro octogonal fundo móvel 4´ x 4´</t>
  </si>
  <si>
    <t>Bloco diagonal em concreto tipo piso drenante para plantio de grama - espessura de 10 cm</t>
  </si>
  <si>
    <t>Piso em ladrilho hidráulico preto, branco e cinza, assentado com argamassa colante industrializada</t>
  </si>
  <si>
    <t>__________________________</t>
  </si>
  <si>
    <t>3.8</t>
  </si>
  <si>
    <t>4.9</t>
  </si>
  <si>
    <t>4.10</t>
  </si>
  <si>
    <t>6.11</t>
  </si>
  <si>
    <t>6.12</t>
  </si>
  <si>
    <t>6.13</t>
  </si>
  <si>
    <t>6.14</t>
  </si>
  <si>
    <t>6.15</t>
  </si>
  <si>
    <t>7.5</t>
  </si>
  <si>
    <t>7.6</t>
  </si>
  <si>
    <t>7.7</t>
  </si>
  <si>
    <t>7.8</t>
  </si>
  <si>
    <t>7.9</t>
  </si>
  <si>
    <t>7.10</t>
  </si>
  <si>
    <t>8.11</t>
  </si>
  <si>
    <t>8.12</t>
  </si>
  <si>
    <t>8.13</t>
  </si>
  <si>
    <t>8.14</t>
  </si>
  <si>
    <t>8.15</t>
  </si>
  <si>
    <t>9.10</t>
  </si>
  <si>
    <t>10.13</t>
  </si>
  <si>
    <t>11.14</t>
  </si>
  <si>
    <t>11.15</t>
  </si>
  <si>
    <t>14.1.3</t>
  </si>
  <si>
    <t>14.1.4</t>
  </si>
  <si>
    <t>14.1.5</t>
  </si>
  <si>
    <t>14.2.2</t>
  </si>
  <si>
    <t>14.2.3</t>
  </si>
  <si>
    <t>14.2.4</t>
  </si>
  <si>
    <t>14.2.5</t>
  </si>
  <si>
    <t>15.7</t>
  </si>
  <si>
    <t>15.8</t>
  </si>
  <si>
    <t>15.9</t>
  </si>
  <si>
    <t>15.10</t>
  </si>
  <si>
    <t>COBERTURA</t>
  </si>
  <si>
    <t>9.11</t>
  </si>
  <si>
    <t>9.12</t>
  </si>
  <si>
    <t>9.13</t>
  </si>
  <si>
    <t>9.14</t>
  </si>
  <si>
    <t>9.15</t>
  </si>
  <si>
    <t>10.16</t>
  </si>
  <si>
    <t>10.17</t>
  </si>
  <si>
    <t>10.18</t>
  </si>
  <si>
    <t>10.19</t>
  </si>
  <si>
    <t>10.21</t>
  </si>
  <si>
    <t>10.22</t>
  </si>
  <si>
    <t>10.23</t>
  </si>
  <si>
    <t>10.24</t>
  </si>
  <si>
    <t>10.25</t>
  </si>
  <si>
    <t>MEDIDOR E QDC</t>
  </si>
  <si>
    <t>XXX</t>
  </si>
  <si>
    <t>MEMORIAL DESCRITIVO</t>
  </si>
  <si>
    <t>FISCALIZAÇÃO DA OBRA</t>
  </si>
  <si>
    <t>A fiscalização deverá decidir as questões que venham surgir quanto à aceitabilidade dos materiais fornecidos, serviços executados, andamento da obra, interpretação do projeto e das especificações e cumprimento às cláusulas do contrato. 
A fiscalização deverá sempre ter acesso ao trabalho durante a construção e deverá receber todas as facilidades razoáveis para determinar se os materiais empregados e os processos construtivos estão de acordo com os projetos e especificações.
Os serviços executados ou os materiais fornecidos, que não atenderem as exigências especificadas deverão ser removidos, substituídos ou reparados, segundo instruções da fiscalização e da maneira que esta determinar, tudo por conta da executante.
A existência da fiscalização não exime a empreiteira da responsabilidade total pela execução da obra.</t>
  </si>
  <si>
    <t>GENERALIDADES</t>
  </si>
  <si>
    <t>Fiscal do contrato</t>
  </si>
  <si>
    <t>PLANILHA DE MEDIÇÃO</t>
  </si>
  <si>
    <t>Valor</t>
  </si>
  <si>
    <t>Saldo a pagar</t>
  </si>
  <si>
    <t>1ª medição</t>
  </si>
  <si>
    <t>V. Unit. s/BDI</t>
  </si>
  <si>
    <t>Valor Total</t>
  </si>
  <si>
    <t>2ª medição</t>
  </si>
  <si>
    <t>3ª medição</t>
  </si>
  <si>
    <t>4ª medição</t>
  </si>
  <si>
    <t>5ª medição</t>
  </si>
  <si>
    <t>6ª medição</t>
  </si>
  <si>
    <t>7ª medição</t>
  </si>
  <si>
    <t>8ª medição</t>
  </si>
  <si>
    <t>9ª medição</t>
  </si>
  <si>
    <t>TIMBRADO DA EMPRESA</t>
  </si>
  <si>
    <t>MODELO DE PROPOSTA</t>
  </si>
  <si>
    <t>PROCESSO ADMINISTRATIVO Nº XXX/XXXX</t>
  </si>
  <si>
    <t>CONCORRÊNCIA Nº XXX/XXXX</t>
  </si>
  <si>
    <r>
      <rPr>
        <b/>
        <sz val="10"/>
        <color theme="1"/>
        <rFont val="Arial"/>
        <family val="2"/>
      </rPr>
      <t>OBJETO:</t>
    </r>
    <r>
      <rPr>
        <sz val="10"/>
        <color theme="1"/>
        <rFont val="Arial"/>
        <family val="2"/>
      </rPr>
      <t xml:space="preserve"> A presente licitação tem por objeto a contratação de empresa com fornecimento de material e mão de obra para a </t>
    </r>
  </si>
  <si>
    <t>LOTE ÚNICO</t>
  </si>
  <si>
    <r>
      <t>Total Global da Proposta:</t>
    </r>
    <r>
      <rPr>
        <b/>
        <sz val="10"/>
        <color theme="1"/>
        <rFont val="Arial"/>
        <family val="2"/>
      </rPr>
      <t xml:space="preserve"> (Valor por extenso). </t>
    </r>
  </si>
  <si>
    <r>
      <rPr>
        <b/>
        <sz val="10"/>
        <color theme="1"/>
        <rFont val="Arial"/>
        <family val="2"/>
      </rPr>
      <t>Condições de Pagamento:</t>
    </r>
    <r>
      <rPr>
        <sz val="10"/>
        <color theme="1"/>
        <rFont val="Arial"/>
        <family val="2"/>
      </rPr>
      <t xml:space="preserve"> Os pagamento serão realizados através de medições, conforme estabelecidos no cronograma de desembolso.</t>
    </r>
  </si>
  <si>
    <r>
      <rPr>
        <b/>
        <sz val="10"/>
        <color theme="1"/>
        <rFont val="Arial"/>
        <family val="2"/>
      </rPr>
      <t>Prazo de Execução dos Serviços:</t>
    </r>
    <r>
      <rPr>
        <sz val="10"/>
        <color theme="1"/>
        <rFont val="Arial"/>
        <family val="2"/>
      </rPr>
      <t xml:space="preserve"> Os prazos e condições de execução dos serviços serão cumpridos conforme dispõe o cronograma fisico financeiro.</t>
    </r>
  </si>
  <si>
    <r>
      <rPr>
        <b/>
        <sz val="10"/>
        <color theme="1"/>
        <rFont val="Arial"/>
        <family val="2"/>
      </rPr>
      <t>DECLARO</t>
    </r>
    <r>
      <rPr>
        <sz val="10"/>
        <color theme="1"/>
        <rFont val="Arial"/>
        <family val="2"/>
      </rPr>
      <t xml:space="preserve"> sob as penas da lei, que os serviços ofertados atendem todas as especificações exigidas no EDITAL E SEUS ANEXOS.</t>
    </r>
  </si>
  <si>
    <r>
      <rPr>
        <b/>
        <sz val="10"/>
        <color theme="1"/>
        <rFont val="Arial"/>
        <family val="2"/>
      </rPr>
      <t>DECLARO</t>
    </r>
    <r>
      <rPr>
        <sz val="10"/>
        <color theme="1"/>
        <rFont val="Arial"/>
        <family val="2"/>
      </rPr>
      <t xml:space="preserve"> ainda, que nos preços ofertados estão inclusos todos os custos diretos e indiretos, incluídos, entre outros: tributos, encargos sociais, despesas administrativas, seguro e lucro.</t>
    </r>
  </si>
  <si>
    <r>
      <rPr>
        <b/>
        <sz val="10"/>
        <color theme="1"/>
        <rFont val="Arial"/>
        <family val="2"/>
      </rPr>
      <t xml:space="preserve">DECLARO </t>
    </r>
    <r>
      <rPr>
        <sz val="10"/>
        <color theme="1"/>
        <rFont val="Arial"/>
        <family val="2"/>
      </rPr>
      <t>ainda, que a empresa compreende a integralidade dos custos para atendimento dos direitos trabalhistas assegurados na Constituição Federal, nas leis trabalhistas e nas normas legais, nas convenções coletivas de trabalho e nos termos de ajustamento de conduta vigentes na data de entrega da proposta.</t>
    </r>
  </si>
  <si>
    <t>Razão Social:</t>
  </si>
  <si>
    <t>CNPJ:</t>
  </si>
  <si>
    <t>Endereço:</t>
  </si>
  <si>
    <t>E-mail:</t>
  </si>
  <si>
    <t>Telefone:</t>
  </si>
  <si>
    <t>Responsável:</t>
  </si>
  <si>
    <t>Cargo:</t>
  </si>
  <si>
    <t>Local e data</t>
  </si>
  <si>
    <t>_______________________</t>
  </si>
  <si>
    <t>CARIMBO E ASSINATURA DO RESPONSÁVEL</t>
  </si>
  <si>
    <r>
      <rPr>
        <b/>
        <sz val="10"/>
        <color theme="1"/>
        <rFont val="Arial"/>
        <family val="2"/>
      </rPr>
      <t>Validade da Proposta:</t>
    </r>
    <r>
      <rPr>
        <sz val="10"/>
        <color theme="1"/>
        <rFont val="Arial"/>
        <family val="2"/>
      </rPr>
      <t xml:space="preserve"> 60 (sessenta) dias</t>
    </r>
  </si>
  <si>
    <t>Os custos unitários dos itens , foram adotados os estabelecidos pela empresa licitante, com base na sua pratica de mercado e levando em conta todos os custos que envolvem a execução de cada serviço.</t>
  </si>
  <si>
    <t>ORDEM DE INÍCIO DE SERVIÇO</t>
  </si>
  <si>
    <t>PROCESSO nº  XXX/2024</t>
  </si>
  <si>
    <t>CONCORRÊNCIA nº  XXX/2024</t>
  </si>
  <si>
    <t>CONTRATO nº  XXX/2024</t>
  </si>
  <si>
    <r>
      <t xml:space="preserve">Autorizamos a empresa </t>
    </r>
    <r>
      <rPr>
        <b/>
        <sz val="10"/>
        <color theme="1"/>
        <rFont val="Arial"/>
        <family val="2"/>
      </rPr>
      <t>XXXXXXXXXXXXXXX</t>
    </r>
    <r>
      <rPr>
        <sz val="10"/>
        <color theme="1"/>
        <rFont val="Arial"/>
        <family val="2"/>
      </rPr>
      <t>, inscrita no CNPJ: XXXXXXXXXXXXXX com sede na Rua XXXXXXXXXXXXXXXXXXXX, nº XXXX, Bairro XXXXXXXXXX, na cidade de XXXXXXXXXXXX, CEP: XXXXXXXXX, contratada para prestar serviços de construção junto a esta municipio, cujo objeto da licitação “XXXXXXXXXXXXXXXXXXXXXXXXXXX”, a iniciar os trabalhos seguindo o disposto no Processo, Concorrência e Contrato que cuminaram em sua contratação.</t>
    </r>
  </si>
  <si>
    <t>TERMO DE RECEBIMENTO DEFINITIVO</t>
  </si>
  <si>
    <t>V. Unit. c/BDI</t>
  </si>
  <si>
    <t>Alvenaria de bloco de concreto de vedação de 9 cm - classe C</t>
  </si>
  <si>
    <t>Alvenaria de bloco de concreto de vedação de 14 cm - classe C</t>
  </si>
  <si>
    <t>Alvenaria de bloco de concreto de vedação de 19 cm - classe C</t>
  </si>
  <si>
    <t>Alvenaria de bloco de concreto estrutural 14 cm - classe B</t>
  </si>
  <si>
    <t>Alvenaria de bloco de concreto estrutural 19 cm - classe B</t>
  </si>
  <si>
    <t>Alvenaria de bloco de concreto estrutural 14 cm - classe A</t>
  </si>
  <si>
    <t>Alvenaria de bloco de concreto estrutural 19 cm - classe A</t>
  </si>
  <si>
    <t>Porta/portão de abrir tipo veneziana de ferro, sob medida</t>
  </si>
  <si>
    <t>Tela de proteção em malha ondulada de 1´, fio 12 (BWG), com requadro</t>
  </si>
  <si>
    <t>Corrimão, bate-maca ou protetor de parede em PVC, com amortecimento à impacto</t>
  </si>
  <si>
    <t>39.11.092</t>
  </si>
  <si>
    <t>Cabo telefônico CCI, com 1 par de 0,50 mm, para ligação de aparelhos telefônicos</t>
  </si>
  <si>
    <t>Luminária pública LED retangular para poste, fluxo luminoso de 14200 a 18000 lm, eficiência mínima de 120 lm/W - potência de 100 W/120 W</t>
  </si>
  <si>
    <t>Luminária pública LED retangular para poste, fluxo luminoso de 6250 a 6674 lm, eficiência mínima 113 lm/W - potência 40 W/59 W</t>
  </si>
  <si>
    <t>Luminária quadrada de sobrepor tipo calha fechada, com difusor plano, para 4 lâmpadas tubulares de 14 W/16 W/18 W</t>
  </si>
  <si>
    <t>Luminária retangular de embutir tipo calha aberta com refletor assimétrico em alumínio de alto brilho para 2 lâmpadas tubulares de 28 W/54 W</t>
  </si>
  <si>
    <t>49.06.194</t>
  </si>
  <si>
    <t>Grelha em aço inoxidável com fecho rotativo, DN= 100mm</t>
  </si>
  <si>
    <t>49.06.196</t>
  </si>
  <si>
    <t>Grelha em aço inoxidável com fecho rotativo, DN= 150mm</t>
  </si>
  <si>
    <t>Item Relevante</t>
  </si>
  <si>
    <t>Lona plástica preta - uso geral</t>
  </si>
  <si>
    <t>11.20.140</t>
  </si>
  <si>
    <t>Controlador de retração de concreto, a base de óxido de cálcio</t>
  </si>
  <si>
    <t>23.20.560</t>
  </si>
  <si>
    <t>Folha de madeira sarrafeada, revestida nas 2 faces com laminado melamínico</t>
  </si>
  <si>
    <t>32.07.226</t>
  </si>
  <si>
    <t>Selante elástico monocomponente a base de poliuretano (PU) para juntas de dilatação</t>
  </si>
  <si>
    <t>32.20.066</t>
  </si>
  <si>
    <t>Lona plástica em polietileno, 150 micras, para camada separadora de piso/pavimento</t>
  </si>
  <si>
    <t>Dispositivo de proteção contra surto, 2 polos, suportabilidade &lt;= 4 kV, Un até 240V/415V, Iimp = 60 kA, curva de ensaio 10/350µs - classe 1</t>
  </si>
  <si>
    <t>Dispositivo de proteção contra surto, 2 polos, monobloco, suportabilidade &lt;=1,4kV, F+N / F+F, Un até 240V/264V, curva de ensaio 8/20µs - classe 3</t>
  </si>
  <si>
    <t>Luminária retangular de sobrepor tipo calha aberta, com refletor em alumínio de alto brilho, para 2 lâmpadas tubulares 32 W/36 W</t>
  </si>
  <si>
    <t>Luminária industrial pendente tipo calha aberta instalação em perfilado para 1 ou 2 lâmpadas tubulares 28 W/54 W</t>
  </si>
  <si>
    <t>Luminária retangular de embutir tipo calha aberta com refletor em alumínio de alto brilho para 2 lâmpadas tubulares de 28 W/54 W</t>
  </si>
  <si>
    <t>Luminária LED redonda de sobrepor com difusor translucido, 4000 K, fluxo luminoso de 1900 a 2000 lm, potência de 17 W a 19 W</t>
  </si>
  <si>
    <t>54.20.160</t>
  </si>
  <si>
    <t>Corte para junta de dilatação através de cortadora a gasolina, com serra de disco diamantado segmentado para pavimento de concreto e asfalto</t>
  </si>
  <si>
    <t>Caixa subterrânea de entrada de telefonia, tipo R1 (550 x 350 x 550) mm, padrão TELEBRÁS, com tampa</t>
  </si>
  <si>
    <t>Caixa subterrânea de entrada de telefonia, tipo R2 (1050 x 550 x 800) mm, padrão TELEBRÁS, com tampa</t>
  </si>
  <si>
    <t>CODIGO  DA COMPOSICAO</t>
  </si>
  <si>
    <t>DESCRICAO DA COMPOSICAO</t>
  </si>
  <si>
    <t>ORIGEM DE PREÇO</t>
  </si>
  <si>
    <t>CUSTO TOTAL</t>
  </si>
  <si>
    <t>ASSENTAMENTO DE TUBO DE FERRO FUNDIDO PARA REDE DE ÁGUA, DN 80 MM, JUNTA ELÁSTICA, INSTALADO EM LOCAL COM NÍVEL ALTO DE INTERFERÊNCIAS (NÃO INCLUI FORNECIMENTO). AF_05/2024</t>
  </si>
  <si>
    <t>COEFICIENTE DE REPRESENTATIVIDADE</t>
  </si>
  <si>
    <t>ASSENTAMENTO DE TUBO DE FERRO FUNDIDO PARA REDE DE ÁGUA, DN 100 MM, JUNTA ELÁSTICA, INSTALADO EM LOCAL COM NÍVEL ALTO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</si>
  <si>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</si>
  <si>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</si>
  <si>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</si>
  <si>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</si>
  <si>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</si>
  <si>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</si>
  <si>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</si>
  <si>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</si>
  <si>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</si>
  <si>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</si>
  <si>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</si>
  <si>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</si>
  <si>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</si>
  <si>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</si>
  <si>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</si>
  <si>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</si>
  <si>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</si>
  <si>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</si>
  <si>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</si>
  <si>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</si>
  <si>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</si>
  <si>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</si>
  <si>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</si>
  <si>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</si>
  <si>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</si>
  <si>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</si>
  <si>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</si>
  <si>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BAIXO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</si>
  <si>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</si>
  <si>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</si>
  <si>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</si>
  <si>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</si>
  <si>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</si>
  <si>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</si>
  <si>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</si>
  <si>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</si>
  <si>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</si>
  <si>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</si>
  <si>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</si>
  <si>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</si>
  <si>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</si>
  <si>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</si>
  <si>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</si>
  <si>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</si>
  <si>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</si>
  <si>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</si>
  <si>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</si>
  <si>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</si>
  <si>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</si>
  <si>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</si>
  <si>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</si>
  <si>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</si>
  <si>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</si>
  <si>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</si>
  <si>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</si>
  <si>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</si>
  <si>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</si>
  <si>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</si>
  <si>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</si>
  <si>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</si>
  <si>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</si>
  <si>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</si>
  <si>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</si>
  <si>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</si>
  <si>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</si>
  <si>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</si>
  <si>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</si>
  <si>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</si>
  <si>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</si>
  <si>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</si>
  <si>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</si>
  <si>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</si>
  <si>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</si>
  <si>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</si>
  <si>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</si>
  <si>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</si>
  <si>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</si>
  <si>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</si>
  <si>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</si>
  <si>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</si>
  <si>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</si>
  <si>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</si>
  <si>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</si>
  <si>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</si>
  <si>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</si>
  <si>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</si>
  <si>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</si>
  <si>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</si>
  <si>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</si>
  <si>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</si>
  <si>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</si>
  <si>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</si>
  <si>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</si>
  <si>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</si>
  <si>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</si>
  <si>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</si>
  <si>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</si>
  <si>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</si>
  <si>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</si>
  <si>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</si>
  <si>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</si>
  <si>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</si>
  <si>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</si>
  <si>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</si>
  <si>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1200, JUNTA ELÁSTICA, INSTALADO EM LOCAL COM NÍVEL ALTO DE INTERFERÊNCIAS (NÃO INCLUI FORNECIMENTO). AF_05/2024</t>
  </si>
  <si>
    <t>FORNECIMENTO E ASSENTAMENTO DE TE RANHURADO EM FERRO FUNDIDO, DN 80 (3") PARA REDE DE ÁGUA, INSTALADO EM LOCAL COM NÍVEL ALTO DE INTERFERÊNCIAS (INCLUI FORNECIMENTO). AF_05/2024</t>
  </si>
  <si>
    <t>FORNECIMENTO E ASSENTAMENTO DE CURVA 45 GRAUS RANHURADA EM FERRO FUNDIDO, DN 80 MM (3") PARA REDE DE ÁGUA, INSTALADO EM LOCAL COM NÍVEL ALTO DE INTERFERÊNCIAS (INCLUI FORNECIMENTO). AF_05/2024</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</si>
  <si>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</si>
  <si>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</si>
  <si>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</si>
  <si>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</si>
  <si>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</si>
  <si>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</si>
  <si>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</si>
  <si>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</si>
  <si>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</si>
  <si>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</si>
  <si>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</si>
  <si>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</si>
  <si>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</si>
  <si>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</si>
  <si>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</si>
  <si>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</si>
  <si>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</si>
  <si>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</si>
  <si>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</si>
  <si>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</si>
  <si>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</si>
  <si>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</si>
  <si>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</si>
  <si>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</si>
  <si>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</si>
  <si>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</si>
  <si>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</si>
  <si>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</si>
  <si>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</si>
  <si>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</si>
  <si>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</si>
  <si>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BAIXO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</si>
  <si>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</si>
  <si>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</si>
  <si>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</si>
  <si>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</si>
  <si>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</si>
  <si>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BAIXO DE INTERFERÊNCIAS (NÃO INCLUI FORNECIMENTO). AF_05/2024</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</si>
  <si>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</si>
  <si>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</si>
  <si>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</si>
  <si>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</si>
  <si>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</si>
  <si>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</si>
  <si>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</si>
  <si>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</si>
  <si>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</si>
  <si>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</si>
  <si>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</si>
  <si>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</si>
  <si>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</si>
  <si>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</si>
  <si>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</si>
  <si>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</si>
  <si>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</si>
  <si>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</si>
  <si>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</si>
  <si>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</si>
  <si>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</si>
  <si>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</si>
  <si>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</si>
  <si>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</si>
  <si>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</si>
  <si>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</si>
  <si>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</si>
  <si>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</si>
  <si>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</si>
  <si>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</si>
  <si>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</si>
  <si>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</si>
  <si>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</si>
  <si>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</si>
  <si>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</si>
  <si>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</si>
  <si>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</si>
  <si>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</si>
  <si>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</si>
  <si>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</si>
  <si>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</si>
  <si>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</si>
  <si>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</si>
  <si>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</si>
  <si>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</si>
  <si>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</si>
  <si>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</si>
  <si>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</si>
  <si>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</si>
  <si>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</si>
  <si>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</si>
  <si>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</si>
  <si>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</si>
  <si>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</si>
  <si>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BAIXO DE INTERFERÊNCIAS (NÃO INCLUI FORNECIMENTO). AF_05/2024</t>
  </si>
  <si>
    <t>ASSENTAMENTO DE TUBO DE PVC PBA PARA REDE DE ÁGUA, DN 100 MM, JUNTA ELÁSTICA INTEGRADA, INSTALADO EM LOCAL COM NÍVEL BAIXO DE INTERFERÊNCIAS (NÃO INCLUI FORNECIMENTO). AF_05/2024</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</si>
  <si>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</si>
  <si>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</si>
  <si>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</si>
  <si>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</si>
  <si>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</si>
  <si>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</si>
  <si>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</si>
  <si>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</si>
  <si>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</si>
  <si>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</si>
  <si>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</si>
  <si>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</si>
  <si>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</si>
  <si>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</si>
  <si>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</si>
  <si>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</si>
  <si>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</si>
  <si>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</si>
  <si>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CURVA PVC PBA, JE, PB, 45 GRAUS, DN 100 / DE 110 MM, PARA REDE AGUA, JUNTA ELÁSTICA INTEGRADA, INSTALADO EM LOCAL COM NÍVEL ALTO DE INTERFERÊNCIAS (INCLUI FORNECIMENTO). AF_05/2024</t>
  </si>
  <si>
    <t>ASSENTAMENTO DE TUBO DE PVC PBA PARA REDE DE ÁGUA, DN 125, JUNTA ELÁSTICA INTEGRADA, INSTALADO EM LOCAL COM NÍVEL ALTO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</si>
  <si>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</si>
  <si>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180, JUNTA ELÁSTICA INTEGRADA, INSTALADO EM LOCAL COM NÍVEL ALTO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</si>
  <si>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</si>
  <si>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</si>
  <si>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</si>
  <si>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BAIXO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</si>
  <si>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</si>
  <si>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FERRO FUNDIDO PARA REDE DE ÁGUA, DN 250, JUNTA ELÁSTICA, INSTALADO EM LOCAL COM NÍVEL BAIXO DE INTERFERÊNCIAS (NÃO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</si>
  <si>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</si>
  <si>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</si>
  <si>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</si>
  <si>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</si>
  <si>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</si>
  <si>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</si>
  <si>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</si>
  <si>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</si>
  <si>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</si>
  <si>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</si>
  <si>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</si>
  <si>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</si>
  <si>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DE TUBO DE PVC DEFOFO OU PRFV OU RPVC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</si>
  <si>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</si>
  <si>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</si>
  <si>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</si>
  <si>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</si>
  <si>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</si>
  <si>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</si>
  <si>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</si>
  <si>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</si>
  <si>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100, JUNTA ELÁSTICA INTEGRADA, INSTALADO EM LOCAL COM NÍVEL ALTO DE INTERFERÊNCIAS (NÃO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</si>
  <si>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</si>
  <si>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BAIXO DE INTERFERÊNCIAS (INCLUI FORNECIMENTO). AF_05/2024</t>
  </si>
  <si>
    <t>ASSENTAMENTO DE CONEXÃO 3 ACESSOS DE PVC PBA PARA REDE DE ÁGUA, DN 100, JUNTA ELÁSTICA INTEGRADA, INSTALADO EM LOCAL COM NÍVEL BAIXO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</si>
  <si>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</si>
  <si>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100, JUNTA ELÁSTICA, INSTALADO EM LOCAL COM NÍVEL BAIXO DE INTERFERÊNCIAS (NÃO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</si>
  <si>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</si>
  <si>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</si>
  <si>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</si>
  <si>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DE CONEXÃO 2 ACESSOS ALINHADOS DE PVC PBA PARA REDE DE ÁGUA, DN 75, JUNTA ELÁSTICA INTEGRADA, INSTALADO EM LOCAL COM NÍVEL BAIXO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</si>
  <si>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</si>
  <si>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</si>
  <si>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</si>
  <si>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</si>
  <si>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</si>
  <si>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BAIXO DE INTERFERÊNCIAS (NÃO INCLUI FORNECIMENTO). AF_05/2024</t>
  </si>
  <si>
    <t>TUBO DE CONCRETO PARA REDES COLETORAS DE ESGOTO SANITÁRIO, DIÂMETRO DE 300 MM, JUNTA ELÁSTICA, INSTALADO EM LOCAL COM BAIXO NÍVEL DE INTERFERÊNCIAS - FORNECIMENTO E ASSENTAMENTO. AF_03/2024</t>
  </si>
  <si>
    <t>ASSENTAMENTO DE TUBO DE CONCRETO PARA REDES COLETORAS DE ESGOTO SANITÁRIO, DIÂMETRO DE 300 MM, JUNTA ELÁSTICA, INSTALADO EM LOCAL COM BAIXO NÍVEL DE INTERFERÊNCIAS (NÃO INCLUI FORNECIMENTO). AF_03/2024</t>
  </si>
  <si>
    <t>TUBO DE CONCRETO PARA REDES COLETORAS DE ESGOTO SANITÁRIO, DIÂMETRO DE 400 MM, JUNTA ELÁSTICA, INSTALADO EM LOCAL COM BAIXO NÍVEL DE INTERFERÊNCIAS - FORNECIMENTO E ASSENTAMENTO. AF_03/2024</t>
  </si>
  <si>
    <t>ASSENTAMENTO DE TUBO DE CONCRETO PARA REDES COLETORAS DE ESGOTO SANITÁRIO, DIÂMETRO DE 400 MM, JUNTA ELÁSTICA, INSTALADO EM LOCAL COM BAIXO NÍVEL DE INTERFERÊNCIAS (NÃO INCLUI FORNECIMENTO). AF_03/2024</t>
  </si>
  <si>
    <t>TUBO DE CONCRETO PARA REDES COLETORAS DE ESGOTO SANITÁRIO, DIÂMETRO DE 500 MM, JUNTA ELÁSTICA, INSTALADO EM LOCAL COM BAIXO NÍVEL DE INTERFERÊNCIAS - FORNECIMENTO E ASSENTAMENTO. AF_03/2024</t>
  </si>
  <si>
    <t>ASSENTAMENTO DE TUBO DE CONCRETO PARA REDES COLETORAS DE ESGOTO SANITÁRIO, DIÂMETRO DE 500 MM, JUNTA ELÁSTICA, INSTALADO EM LOCAL COM BAIXO NÍVEL DE INTERFERÊNCIAS (NÃO INCLUI FORNECIMENTO). AF_03/2024</t>
  </si>
  <si>
    <t>TUBO DE CONCRETO PARA REDES COLETORAS DE ESGOTO SANITÁRIO, DIÂMETRO DE 600 MM, JUNTA ELÁSTICA, INSTALADO EM LOCAL COM BAIXO NÍVEL DE INTERFERÊNCIAS - FORNECIMENTO E ASSENTAMENTO. AF_03/2024</t>
  </si>
  <si>
    <t>ASSENTAMENTO DE TUBO DE CONCRETO PARA REDES COLETORAS DE ESGOTO SANITÁRIO, DIÂMETRO DE 600 MM, JUNTA ELÁSTICA, INSTALADO EM LOCAL COM BAIXO NÍVEL DE INTERFERÊNCIAS (NÃO INCLUI FORNECIMENTO). AF_03/2024</t>
  </si>
  <si>
    <t>TUBO DE CONCRETO PARA REDES COLETORAS DE ESGOTO SANITÁRIO, DIÂMETRO DE 700 MM, JUNTA ELÁSTICA, INSTALADO EM LOCAL COM BAIXO NÍVEL DE INTERFERÊNCIAS - FORNECIMENTO E ASSENTAMENTO. AF_03/2024</t>
  </si>
  <si>
    <t>ASSENTAMENTO DE TUBO DE CONCRETO PARA REDES COLETORAS DE ESGOTO SANITÁRIO, DIÂMETRO DE 700 MM, JUNTA ELÁSTICA, INSTALADO EM LOCAL COM BAIXO NÍVEL DE INTERFERÊNCIAS (NÃO INCLUI FORNECIMENTO). AF_03/2024</t>
  </si>
  <si>
    <t>TUBO DE CONCRETO PARA REDES COLETORAS DE ESGOTO SANITÁRIO, DIÂMETRO DE 800 MM, JUNTA ELÁSTICA, INSTALADO EM LOCAL COM BAIXO NÍVEL DE INTERFERÊNCIAS - FORNECIMENTO E ASSENTAMENTO. AF_03/2024</t>
  </si>
  <si>
    <t>ASSENTAMENTO DE TUBO DE CONCRETO PARA REDES COLETORAS DE ESGOTO SANITÁRIO, DIÂMETRO DE 800 MM, JUNTA ELÁSTICA, INSTALADO EM LOCAL COM BAIXO NÍVEL DE INTERFERÊNCIAS (NÃO INCLUI FORNECIMENTO). AF_03/2024</t>
  </si>
  <si>
    <t>TUBO DE CONCRETO PARA REDES COLETORAS DE ESGOTO SANITÁRIO, DIÂMETRO DE 900 MM, JUNTA ELÁSTICA, INSTALADO EM LOCAL COM BAIXO NÍVEL DE INTERFERÊNCIAS - FORNECIMENTO E ASSENTAMENTO. AF_03/2024</t>
  </si>
  <si>
    <t>ASSENTAMENTO DE TUBO DE CONCRETO PARA REDES COLETORAS DE ESGOTO SANITÁRIO, DIÂMETRO DE 900 MM, JUNTA ELÁSTICA, INSTALADO EM LOCAL COM BAIXO NÍVEL DE INTERFERÊNCIAS (NÃO INCLUI FORNECIMENTO). AF_03/2024</t>
  </si>
  <si>
    <t>TUBO DE CONCRETO PARA REDES COLETORAS DE ESGOTO SANITÁRIO, DIÂMETRO DE 1000 MM, JUNTA ELÁSTICA, INSTALADO EM LOCAL COM BAIXO NÍVEL DE INTERFERÊNCIAS - FORNECIMENTO E ASSENTAMENTO. AF_03/2024</t>
  </si>
  <si>
    <t>ASSENTAMENTO DE TUBO DE CONCRETO PARA REDES COLETORAS DE ESGOTO SANITÁRIO, DIÂMETRO DE 1000 MM, JUNTA ELÁSTICA, INSTALADO EM LOCAL COM BAIXO NÍVEL DE INTERFERÊNCIAS (NÃO INCLUI FORNECIMENTO). AF_03/2024</t>
  </si>
  <si>
    <t>TUBO DE CONCRETO PARA REDES COLETORAS DE ESGOTO SANITÁRIO, DIÂMETRO DE 300 MM, JUNTA ELÁSTICA, INSTALADO EM LOCAL COM ALTO NÍVEL DE INTERFERÊNCIAS - FORNECIMENTO E ASSENTAMENTO. AF_03/2024</t>
  </si>
  <si>
    <t>ASSENTAMENTO DE TUBO DE CONCRETO PARA REDES COLETORAS DE ESGOTO SANITÁRIO, DIÂMETRO DE 300 MM, JUNTA ELÁSTICA, INSTALADO EM LOCAL COM ALTO NÍVEL DE INTERFERÊNCIAS (NÃO INCLUI FORNECIMENTO). AF_03/2024</t>
  </si>
  <si>
    <t>TUBO DE CONCRETO PARA REDES COLETORAS DE ESGOTO SANITÁRIO, DIÂMETRO DE 400 MM, JUNTA ELÁSTICA, INSTALADO EM LOCAL COM ALTO NÍVEL DE INTERFERÊNCIAS - FORNECIMENTO E ASSENTAMENTO. AF_03/2024</t>
  </si>
  <si>
    <t>ASSENTAMENTO DE TUBO DE CONCRETO PARA REDES COLETORAS DE ESGOTO SANITÁRIO, DIÂMETRO DE 400 MM, JUNTA ELÁSTICA, INSTALADO EM LOCAL COM ALTO NÍVEL DE INTERFERÊNCIAS (NÃO INCLUI FORNECIMENTO). AF_03/2024</t>
  </si>
  <si>
    <t>TUBO DE CONCRETO PARA REDES COLETORAS DE ESGOTO SANITÁRIO, DIÂMETRO DE 500 MM, JUNTA ELÁSTICA, INSTALADO EM LOCAL COM ALTO NÍVEL DE INTERFERÊNCIAS - FORNECIMENTO E ASSENTAMENTO. AF_03/2024</t>
  </si>
  <si>
    <t>ASSENTAMENTO DE TUBO DE CONCRETO PARA REDES COLETORAS DE ESGOTO SANITÁRIO, DIÂMETRO DE 500 MM, JUNTA ELÁSTICA, INSTALADO EM LOCAL COM ALTO NÍVEL DE INTERFERÊNCIAS (NÃO INCLUI FORNECIMENTO). AF_03/2024</t>
  </si>
  <si>
    <t>TUBO DE CONCRETO PARA REDES COLETORAS DE ESGOTO SANITÁRIO, DIÂMETRO DE 600 MM, JUNTA ELÁSTICA, INSTALADO EM LOCAL COM ALTO NÍVEL DE INTERFERÊNCIAS - FORNECIMENTO E ASSENTAMENTO. AF_03/2024</t>
  </si>
  <si>
    <t>ASSENTAMENTO DE TUBO DE CONCRETO PARA REDES COLETORAS DE ESGOTO SANITÁRIO, DIÂMETRO DE 600 MM, JUNTA ELÁSTICA, INSTALADO EM LOCAL COM ALTO NÍVEL DE INTERFERÊNCIAS (NÃO INCLUI FORNECIMENTO). AF_03/2024</t>
  </si>
  <si>
    <t>TUBO DE CONCRETO PARA REDES COLETORAS DE ESGOTO SANITÁRIO, DIÂMETRO DE 700 MM, JUNTA ELÁSTICA, INSTALADO EM LOCAL COM ALTO NÍVEL DE INTERFERÊNCIAS - FORNECIMENTO E ASSENTAMENTO. AF_03/2024</t>
  </si>
  <si>
    <t>ASSENTAMENTO DE TUBO DE CONCRETO PARA REDES COLETORAS DE ESGOTO SANITÁRIO, DIÂMETRO DE 700 MM, JUNTA ELÁSTICA, INSTALADO EM LOCAL COM ALTO NÍVEL DE INTERFERÊNCIAS (NÃO INCLUI FORNECIMENTO). AF_03/2024</t>
  </si>
  <si>
    <t>TUBO DE CONCRETO PARA REDES COLETORAS DE ESGOTO SANITÁRIO, DIÂMETRO DE 800 MM, JUNTA ELÁSTICA, INSTALADO EM LOCAL COM ALTO NÍVEL DE INTERFERÊNCIAS - FORNECIMENTO E ASSENTAMENTO. AF_03/2024</t>
  </si>
  <si>
    <t>ASSENTAMENTO DE TUBO DE CONCRETO PARA REDES COLETORAS DE ESGOTO SANITÁRIO, DIÂMETRO DE 800 MM, JUNTA ELÁSTICA, INSTALADO EM LOCAL COM ALTO NÍVEL DE INTERFERÊNCIAS (NÃO INCLUI FORNECIMENTO). AF_03/2024</t>
  </si>
  <si>
    <t>TUBO DE CONCRETO PARA REDES COLETORAS DE ESGOTO SANITÁRIO, DIÂMETRO DE 900 MM, JUNTA ELÁSTICA, INSTALADO EM LOCAL COM ALTO NÍVEL DE INTERFERÊNCIAS - FORNECIMENTO E ASSENTAMENTO. AF_03/2024</t>
  </si>
  <si>
    <t>ASSENTAMENTO DE TUBO DE CONCRETO PARA REDES COLETORAS DE ESGOTO SANITÁRIO, DIÂMETRO DE 900 MM, JUNTA ELÁSTICA, INSTALADO EM LOCAL COM ALTO NÍVEL DE INTERFERÊNCIAS (NÃO INCLUI FORNECIMENTO). AF_03/2024</t>
  </si>
  <si>
    <t>TUBO DE CONCRETO PARA REDES COLETORAS DE ESGOTO SANITÁRIO, DIÂMETRO DE 1000 MM, JUNTA ELÁSTICA, INSTALADO EM LOCAL COM ALTO NÍVEL DE INTERFERÊNCIAS - FORNECIMENTO E ASSENTAMENTO. AF_03/2024</t>
  </si>
  <si>
    <t>ASSENTAMENTO DE TUBO DE CONCRETO PARA REDES COLETORAS DE ESGOTO SANITÁRIO, DIÂMETRO DE 1000 MM, JUNTA ELÁSTICA, INSTALADO EM LOCAL COM ALTO NÍVEL DE INTERFERÊNCIAS (NÃO INCLUI FORNECIMENTO).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</si>
  <si>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</si>
  <si>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</si>
  <si>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</si>
  <si>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</si>
  <si>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</si>
  <si>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BAIXO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</si>
  <si>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</si>
  <si>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</si>
  <si>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</si>
  <si>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</si>
  <si>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</si>
  <si>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</si>
  <si>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</si>
  <si>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1000 MM, JUNTA RÍGIDA, INSTALADO EM LOCAL COM ALTO NÍVEL DE INTERFERÊNCIAS - FORNECIMENTO E ASSENTAMENTO.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</si>
  <si>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</si>
  <si>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</si>
  <si>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</si>
  <si>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</si>
  <si>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</si>
  <si>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</si>
  <si>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BAIXO NÍVEL DE INTERFERÊNCIAS (NÃO INCLUI FORNECIMENTO). AF_03/2024</t>
  </si>
  <si>
    <t>ASSENTAMENTO DE TUBO DE CONCRETO PARA REDES COLETORAS DE ÁGUAS PLUVIAIS, DIÂMETRO DE 1000 MM, JUNTA RÍGIDA, INSTALADO EM LOCAL COM BAIXO NÍVEL DE INTERFERÊNCIAS (NÃO INCLUI FORNECIMENTO). AF_03/2024</t>
  </si>
  <si>
    <t>TUBO DE CONCRETO PARA REDES COLETORAS DE ÁGUAS PLUVIAIS, DIÂMETRO DE 1200 MM, JUNTA RÍGIDA, INSTALADO EM LOCAL COM BAIXO NÍVEL DE INTERFERÊNCIAS - FORNECIMENTO E ASSENTAMENTO. AF_03/2024</t>
  </si>
  <si>
    <t>ASSENTAMENTO DE TUBO DE CONCRETO PARA REDES COLETORAS DE ÁGUAS PLUVIAIS, DIÂMETRO DE 1200 MM, JUNTA RÍGIDA, INSTALADO EM LOCAL COM BAIXO NÍVEL DE INTERFERÊNCIAS (NÃO INCLUI FORNECIMENTO). AF_03/2024</t>
  </si>
  <si>
    <t>TUBO DE CONCRETO PARA REDES COLETORAS DE ÁGUAS PLUVIAIS, DIÂMETRO DE 1500 MM, JUNTA RÍGIDA, INSTALADO EM LOCAL COM BAIXO NÍVEL DE INTERFERÊNCIAS - FORNECIMENTO E ASSENTAMENTO.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</si>
  <si>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</si>
  <si>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</si>
  <si>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</si>
  <si>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</si>
  <si>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</si>
  <si>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</si>
  <si>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</si>
  <si>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</si>
  <si>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1000 MM, JUNTA RÍGIDA, INSTALADO EM LOCAL COM ALTO NÍVEL DE INTERFERÊNCIAS (NÃO INCLUI FORNECIMENTO). AF_03/2024</t>
  </si>
  <si>
    <t>TUBO DE CONCRETO PARA REDES COLETORAS DE ÁGUAS PLUVIAIS, DIÂMETRO DE 1200 MM, JUNTA RÍGIDA, INSTALADO EM LOCAL COM ALTO NÍVEL DE INTERFERÊNCIAS - FORNECIMENTO E ASSENTAMENTO. AF_03/2024</t>
  </si>
  <si>
    <t>ASSENTAMENTO DE TUBO DE CONCRETO PARA REDES COLETORAS DE ÁGUAS PLUVIAIS, DIÂMETRO DE 1200 MM, JUNTA RÍGIDA, INSTALADO EM LOCAL COM ALTO NÍVEL DE INTERFERÊNCIAS (NÃO INCLUI FORNECIMENTO). AF_03/2024</t>
  </si>
  <si>
    <t>TUBO DE CONCRETO PARA REDES COLETORAS DE ÁGUAS PLUVIAIS, DIÂMETRO DE 1500 MM, JUNTA RÍGIDA, INSTALADO EM LOCAL COM ALTO NÍVEL DE INTERFERÊNCIAS - FORNECIMENTO E ASSENTAMENTO. AF_03/2024</t>
  </si>
  <si>
    <t>ASSENTAMENTO DE TUBO DE CONCRETO PARA REDES COLETORAS DE ÁGUAS PLUVIAIS, DIÂMETRO DE 1500 MM, JUNTA RÍGIDA, INSTALADO EM LOCAL COM ALTO NÍVEL DE INTERFERÊNCIAS (NÃO INCLUI FORNECIMENTO).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</si>
  <si>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</si>
  <si>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</si>
  <si>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</si>
  <si>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</si>
  <si>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</si>
  <si>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</si>
  <si>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</si>
  <si>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500 MM, JUNTA RÍGIDA, INSTALADO EM LOCAL COM ALTO NÍVEL DE INTERFERÊNCIAS - FORNECIMENTO E ASSENTAMENTO. AF_03/2024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</si>
  <si>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</si>
  <si>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</si>
  <si>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</si>
  <si>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</si>
  <si>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</si>
  <si>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</si>
  <si>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</si>
  <si>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</si>
  <si>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</si>
  <si>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</si>
  <si>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</si>
  <si>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</si>
  <si>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</si>
  <si>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BAIXO DE INTERFERÊNCIAS (NÃO INCLUI FORNECIMENTO). AF_05/2024</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</si>
  <si>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</si>
  <si>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</si>
  <si>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</si>
  <si>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</si>
  <si>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</si>
  <si>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</si>
  <si>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</si>
  <si>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</si>
  <si>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</si>
  <si>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</si>
  <si>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</si>
  <si>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</si>
  <si>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</si>
  <si>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</si>
  <si>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</si>
  <si>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</si>
  <si>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</si>
  <si>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</si>
  <si>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</si>
  <si>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</si>
  <si>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</si>
  <si>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</si>
  <si>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</si>
  <si>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</si>
  <si>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</si>
  <si>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</si>
  <si>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</si>
  <si>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</si>
  <si>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</si>
  <si>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</si>
  <si>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</si>
  <si>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</si>
  <si>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</si>
  <si>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</si>
  <si>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</si>
  <si>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</si>
  <si>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</si>
  <si>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</si>
  <si>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</si>
  <si>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</si>
  <si>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</si>
  <si>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</si>
  <si>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</si>
  <si>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</si>
  <si>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</si>
  <si>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</si>
  <si>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</si>
  <si>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</si>
  <si>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</si>
  <si>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</si>
  <si>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</si>
  <si>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</si>
  <si>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</si>
  <si>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</si>
  <si>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</si>
  <si>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</si>
  <si>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</si>
  <si>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</si>
  <si>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</si>
  <si>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</si>
  <si>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</si>
  <si>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</si>
  <si>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</si>
  <si>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</si>
  <si>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</si>
  <si>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</si>
  <si>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</si>
  <si>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</si>
  <si>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</si>
  <si>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</si>
  <si>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</si>
  <si>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</si>
  <si>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</si>
  <si>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</si>
  <si>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</si>
  <si>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</si>
  <si>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</si>
  <si>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</si>
  <si>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</si>
  <si>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</si>
  <si>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</si>
  <si>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</si>
  <si>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</si>
  <si>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</si>
  <si>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</si>
  <si>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</si>
  <si>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</si>
  <si>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</si>
  <si>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</si>
  <si>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</si>
  <si>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</si>
  <si>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</si>
  <si>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</si>
  <si>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</si>
  <si>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</si>
  <si>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</si>
  <si>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</si>
  <si>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</si>
  <si>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</si>
  <si>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</si>
  <si>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</si>
  <si>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</si>
  <si>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</si>
  <si>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</si>
  <si>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</si>
  <si>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</si>
  <si>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</si>
  <si>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</si>
  <si>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</si>
  <si>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</si>
  <si>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</si>
  <si>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</si>
  <si>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</si>
  <si>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</si>
  <si>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</si>
  <si>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</si>
  <si>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</si>
  <si>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</si>
  <si>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</si>
  <si>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</si>
  <si>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</si>
  <si>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</si>
  <si>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PAREDE DE MADEIRA COMPENSADA PARA CONSTRUÇÃO TEMPORÁRIA EM CHAPA SIMPLES, EXTERNA, SEM VÃO. AF_03/2024</t>
  </si>
  <si>
    <t>PAREDE DE MADEIRA COMPENSADA PARA CONSTRUÇÃO TEMPORÁRIA EM CHAPA SIMPLES,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</si>
  <si>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</si>
  <si>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</si>
  <si>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</si>
  <si>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</si>
  <si>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DUPLA, EXTERNA, SEM VÃO. AF_03/2024</t>
  </si>
  <si>
    <t>PAREDE DE MADEIRA COMPENSADA PARA CONSTRUÇÃO TEMPORÁRIA EM CHAPA DUPLA, INTERNA, SEM VÃO.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</si>
  <si>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</si>
  <si>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</si>
  <si>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</si>
  <si>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</si>
  <si>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TAPUME COM COMPENSADO DE MADEIRA. AF_03/2024</t>
  </si>
  <si>
    <t>TAPUME COM TELHA METÁLICA. AF_03/2024</t>
  </si>
  <si>
    <t>PISO PARA CONSTRUÇÃO TEMPORÁRIA EM MADEIRA, SEM REAPROVEITAMENTO. AF_03/2024</t>
  </si>
  <si>
    <t>ESTRUTURA DE MADEIRA PROVISÓRIA PARA SUPORTE DE CAIXA DÁGUA ELEVADA DE 1000 LITROS. AF_03/2024</t>
  </si>
  <si>
    <t>ESTRUTURA DE MADEIRA PROVISÓRIA PARA SUPORTE DE CAIXA DÁGUA ELEVADA DE 3000 LITROS. AF_03/2024</t>
  </si>
  <si>
    <t>ESTRUTURA DE MADEIRA PROVISÓRIA PARA SUPORTE DE CAIXA D'ÁGUA ELEVADA DE 2000 LITROS. AF_03/2024</t>
  </si>
  <si>
    <t>EXECUÇÃO DOS APOIOS PARA CONTÊINER OU MÓDULO HABITÁVEL. AF_03/2024</t>
  </si>
  <si>
    <t>INSTALAÇÃO E DESINSTALAÇÃO MECANIZADA DE CONTÊINER OU MÓDULO HABITÁVEL DE USOS DIVERSOS. AF_03/2024</t>
  </si>
  <si>
    <t>INSTALAÇÃO E DESINSTALAÇÃO MANUAL DE CONTÊINER OU MÓDULO HABITÁVEL PEQUENO. AF_03/2024</t>
  </si>
  <si>
    <t>INSTALAÇÃO DE CONCERTINA SIMPLES, ESPIRAL DE 300 MM. AF_03/2024</t>
  </si>
  <si>
    <t>INSTALAÇÃO DE CONCERTINA DUPLA CLIPADA, ESPIRAL DE 300 MM. AF_03/2024</t>
  </si>
  <si>
    <t>INSTALAÇÃO DE CONCERTINA FLAT, ESPIRAL DE 300 MM. AF_03/2024</t>
  </si>
  <si>
    <t>EXECUÇÃO DE PILARETES PARA TAPUMES E CONSTRUÇÕES TEMPORÁRIAS. AF_03/2024</t>
  </si>
  <si>
    <t>ESCAVADEIRA HIDRÁULICA SOBRE ESTEIRAS, CAÇAMBA 0,80 M3, PESO OPERACIONAL 17 T, POTENCIA BRUTA 111 HP - CHP DIURNO. AF_06/2014</t>
  </si>
  <si>
    <t>CHP</t>
  </si>
  <si>
    <t>COLETADO</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</si>
  <si>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</si>
  <si>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</si>
  <si>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</si>
  <si>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</si>
  <si>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</si>
  <si>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</si>
  <si>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</si>
  <si>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</si>
  <si>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</si>
  <si>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</si>
  <si>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</si>
  <si>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</si>
  <si>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</si>
  <si>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</si>
  <si>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</si>
  <si>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</si>
  <si>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</si>
  <si>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</si>
  <si>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</si>
  <si>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</si>
  <si>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</si>
  <si>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</si>
  <si>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</si>
  <si>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</si>
  <si>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</si>
  <si>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</si>
  <si>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</si>
  <si>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</si>
  <si>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</si>
  <si>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</si>
  <si>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</si>
  <si>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AF_05/2023</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</si>
  <si>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</si>
  <si>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</si>
  <si>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</si>
  <si>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</si>
  <si>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</si>
  <si>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</si>
  <si>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</si>
  <si>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AF_05/2023</t>
  </si>
  <si>
    <t>GRUPO DE SOLDAGEM COM GERADOR A DIESEL 60 CV PARA SOLDA ELÉTRICA, SOBRE 04 RODAS, COM MOTOR 4 CILINDROS 600 A - CHP DIURNO. AF_02/2016</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</si>
  <si>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</si>
  <si>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</si>
  <si>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</si>
  <si>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</si>
  <si>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</si>
  <si>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</si>
  <si>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AF_05/2023</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</si>
  <si>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</si>
  <si>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</si>
  <si>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</si>
  <si>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AF_05/2023</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</si>
  <si>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</si>
  <si>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</si>
  <si>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AF_05/2023</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</si>
  <si>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</si>
  <si>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</si>
  <si>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</si>
  <si>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</si>
  <si>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</si>
  <si>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AF_05/2023</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</si>
  <si>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</si>
  <si>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</si>
  <si>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</si>
  <si>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</si>
  <si>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</si>
  <si>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</si>
  <si>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</si>
  <si>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</si>
  <si>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</si>
  <si>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</si>
  <si>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</si>
  <si>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AF_05/2023</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</si>
  <si>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</si>
  <si>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</si>
  <si>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AF_05/2023</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</si>
  <si>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</si>
  <si>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</si>
  <si>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</si>
  <si>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</si>
  <si>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</si>
  <si>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</si>
  <si>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</si>
  <si>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</si>
  <si>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</si>
  <si>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</si>
  <si>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</si>
  <si>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</si>
  <si>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</si>
  <si>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</si>
  <si>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</si>
  <si>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</si>
  <si>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</si>
  <si>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</si>
  <si>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</si>
  <si>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</si>
  <si>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AF_05/2023</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</si>
  <si>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</si>
  <si>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</si>
  <si>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</si>
  <si>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</si>
  <si>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AF_05/2023</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</si>
  <si>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</si>
  <si>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</si>
  <si>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</si>
  <si>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AF_05/2023</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</si>
  <si>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</si>
  <si>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</si>
  <si>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</si>
  <si>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AF_05/2023</t>
  </si>
  <si>
    <t>USINA DE ASFALTO À FRIO, CAPACIDADE DE 40 A 60 TON/HORA, ELÉTRICA POTÊNCIA 30 CV - CHP DIURNO. AF_05/2023</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</si>
  <si>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</si>
  <si>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</si>
  <si>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</si>
  <si>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</si>
  <si>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AF_05/2023</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</si>
  <si>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</si>
  <si>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</si>
  <si>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</si>
  <si>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AF_05/2023</t>
  </si>
  <si>
    <t>DESEMPENADEIRA DE CONCRETO, PESO DE 78 KG, 4 PÁS, MOTOR A GASOLINA, POTÊNCIA 5,5 HP - CHP DIURNO. AF_05/2023</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</si>
  <si>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</si>
  <si>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</si>
  <si>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</si>
  <si>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</si>
  <si>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</si>
  <si>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</si>
  <si>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</si>
  <si>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</si>
  <si>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</si>
  <si>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</si>
  <si>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</si>
  <si>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</si>
  <si>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POTÊNCIA LÍQUIDA DE *30* HP, PESO OPERACIONAL DE *3.500* KG - CHP DIURNO. AF_04/2017</t>
  </si>
  <si>
    <t>ROLO COMPACTADOR DE PNEUS, ESTÁTICO, PRESSÃO VARIÁVEL, POTÊNCIA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</si>
  <si>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</si>
  <si>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AF_05/2023</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</si>
  <si>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</si>
  <si>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</si>
  <si>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</si>
  <si>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PERFURATRIZ HIDRÁULICA SOBRE ESTEIRA, TORQUE MÁXIMO 161 KNM, PROFUNDIDADE MÁXIMA 54 M, DIÂMETRO MÁXIMO 1500 MM, POTÊNCIA MOTOR 268 HP - CHP DIURNO. AF_04/2019</t>
  </si>
  <si>
    <t>PERFURATRIZ PARA EXECUÇÃO DE ESTACAS SECANTES, TIPO HÉLICE CONTÍNUA COM CABEÇOTE DUPLO E TUBO METÁLICO - CHP DIURNO. AF_04/2019</t>
  </si>
  <si>
    <t>PERFURATRIZ HIDRÁULICA SOBRE ESTEIRA, TORQUE MÁXIMO 98 KNM, PROFUNDIDADE MÁXIMA 25 M, DIÂMETRO MÁXIMO 115 MM, POTÊNCIA MOTOR 190 HP - CHP DIURNO. AF_02/2021</t>
  </si>
  <si>
    <t>PERFURATRIZ ROTATIVA SOBRE ESTEIRA, TORQUE MAXIMO 2500 KGM, POTENCIA 110 HP, MOTOR DIESEL- CHP DIURNO. AF_05/2017</t>
  </si>
  <si>
    <t>PERFURATRIZ PARA FURO DIRECIONAL HORIZONTAL (HDD) COM CAPACIDADE ATÉ 89 KN, POTÊNCIA 24,8 HP A 80 HP (INCLUSO FERRAMENTAS E LOCALIZADOR) - CHP DIURNO. AF_05/2023</t>
  </si>
  <si>
    <t>PERFURATRIZ PARA FURO DIRECIONAL HORIZONTAL (HDD) COM CAPACIDADE DE 90 KN A 200 KN, POTÊNCIA 100 HP A 160 HP (INCLUSO FERRAMENTAS E LOCALIZADOR) - CHP DIURNO. AF_05/2023</t>
  </si>
  <si>
    <t>PERFURATRIZ PARA FURO DIRECIONAL HORIZONTAL (HDD) COM CAPACIDADE DE 201 KN A 560 KN, POTÊNCIA 200 HP A 260 HP (INCLUSO FERRAMENTAS E LOCALIZADOR) - CHP DIURNO. AF_05/2023</t>
  </si>
  <si>
    <t>TERMOFUSORA PARA TUBOS E CONEXÕES EM PPR COM DIÂMETROS DE 20 A 63 MM, POTÊNCIA DE 800 W, TENSAO 220 V - CHP DIURNO. AF_05/2022</t>
  </si>
  <si>
    <t>TERMOFUSORA PARA TUBOS E CONEXÕES EM PPR COM DIÂMETROS DE 75 A 110 MM, POTÊNCIA DE *1100* W, TENSÃO 220 V - CHP DIURNO. AF_05/2022</t>
  </si>
  <si>
    <t>PERFURATRIZ DE COROA DIAMANTADA PARA CONCRETO, DIÂMETRO ATÉ 250 MM, MOTOR ELÉTRICO 220 V, POTÊNCIA 2.500 W - CHP DIURNO. AF_05/2023</t>
  </si>
  <si>
    <t>ESCAVADEIRA HIDRÁULICA DE BRAÇO LONGO (LONGO ALCANCE) SOBRE ESTEIRAS, CAÇAMBA 0,52 M3, PESO OPERACIONAL 24 T, POTÊNCIA LÍQUIDA 155 HP  - CHP DIURNO. AF_06/2023</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</si>
  <si>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</si>
  <si>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</si>
  <si>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</si>
  <si>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</si>
  <si>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</si>
  <si>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</si>
  <si>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</si>
  <si>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</si>
  <si>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</si>
  <si>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</si>
  <si>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</si>
  <si>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</si>
  <si>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</si>
  <si>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</si>
  <si>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</si>
  <si>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</si>
  <si>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</si>
  <si>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</si>
  <si>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</si>
  <si>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</si>
  <si>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</si>
  <si>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</si>
  <si>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</si>
  <si>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</si>
  <si>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</si>
  <si>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</si>
  <si>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</si>
  <si>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</si>
  <si>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</si>
  <si>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</si>
  <si>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</si>
  <si>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</si>
  <si>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</si>
  <si>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</si>
  <si>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AF_05/2023</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</si>
  <si>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</si>
  <si>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</si>
  <si>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</si>
  <si>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</si>
  <si>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</si>
  <si>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</si>
  <si>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</si>
  <si>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</si>
  <si>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</si>
  <si>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</si>
  <si>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</si>
  <si>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AF_05/2023</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</si>
  <si>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</si>
  <si>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</si>
  <si>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</si>
  <si>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AF_05/2023</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</si>
  <si>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</si>
  <si>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</si>
  <si>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</si>
  <si>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AF_05/2023</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</si>
  <si>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</si>
  <si>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</si>
  <si>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</si>
  <si>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</si>
  <si>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</si>
  <si>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AF_05/2023</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</si>
  <si>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</si>
  <si>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</si>
  <si>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</si>
  <si>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</si>
  <si>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</si>
  <si>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</si>
  <si>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</si>
  <si>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</si>
  <si>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</si>
  <si>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</si>
  <si>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AF_05/2023</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</si>
  <si>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</si>
  <si>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</si>
  <si>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AF_05/2023</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</si>
  <si>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</si>
  <si>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</si>
  <si>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</si>
  <si>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</si>
  <si>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</si>
  <si>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</si>
  <si>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</si>
  <si>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</si>
  <si>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</si>
  <si>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</si>
  <si>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AF_05/2023</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</si>
  <si>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</si>
  <si>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</si>
  <si>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</si>
  <si>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</si>
  <si>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</si>
  <si>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</si>
  <si>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</si>
  <si>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</si>
  <si>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</si>
  <si>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</si>
  <si>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</si>
  <si>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AF_05/2023</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</si>
  <si>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</si>
  <si>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</si>
  <si>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</si>
  <si>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</si>
  <si>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</si>
  <si>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AF_05/2023</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</si>
  <si>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</si>
  <si>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</si>
  <si>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</si>
  <si>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AF_05/2023</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</si>
  <si>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</si>
  <si>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</si>
  <si>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</si>
  <si>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AF_05/2023</t>
  </si>
  <si>
    <t>USINA DE ASFALTO À FRIO, CAPACIDADE DE 40 A 60 TON/HORA, ELÉTRICA POTÊNCIA 30 CV - CHI DIURNO. AF_05/2023</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</si>
  <si>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</si>
  <si>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</si>
  <si>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</si>
  <si>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AF_05/2023</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</si>
  <si>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</si>
  <si>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</si>
  <si>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</si>
  <si>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AF_05/2023</t>
  </si>
  <si>
    <t>DESEMPENADEIRA DE CONCRETO, PESO DE 78 KG, 4 PÁS, MOTOR A GASOLINA, POTÊNCIA 5,5 HP - CHI DIURNO. AF_05/2023</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</si>
  <si>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</si>
  <si>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</si>
  <si>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</si>
  <si>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</si>
  <si>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</si>
  <si>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</si>
  <si>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</si>
  <si>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</si>
  <si>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</si>
  <si>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</si>
  <si>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</si>
  <si>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</si>
  <si>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</si>
  <si>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POTÊNCIA LÍQUIDA DE *30* HP, PESO OPERACIONAL DE *3.500* KG - CHI DIURNO. AF_04/2017</t>
  </si>
  <si>
    <t>ROLO COMPACTADOR DE PNEUS, ESTÁTICO, PRESSÃO VARIÁVEL, POTÊNCIA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</si>
  <si>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</si>
  <si>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AF_05/2023</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</si>
  <si>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</si>
  <si>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</si>
  <si>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</si>
  <si>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PERFURATRIZ HIDRÁULICA SOBRE ESTEIRA, TORQUE MÁXIMO 161 KNM, PROFUNDIDADE MÁXIMA 54 M, DIÂMETRO MÁXIMO 1500 MM, POTÊNCIA MOTOR 268 HP - CHI DIURNO. AF_04/2019</t>
  </si>
  <si>
    <t>PERFURATRIZ PARA EXECUÇÃO DE ESTACAS SECANTES, TIPO HÉLICE CONTÍNUA COM CABEÇOTE DUPLO E TUBO METÁLICO - CHI DIURNO. AF_04/2019</t>
  </si>
  <si>
    <t>PERFURATRIZ HIDRÁULICA SOBRE ESTEIRA, TORQUE MÁXIMO 98 KNM, PROFUNDIDADE MÁXIMA 25 M, DIÂMETRO MÁXIMO 115 MM, POTÊNCIA MOTOR 190 HP - CHI DIURNO. AF_02/2021</t>
  </si>
  <si>
    <t>PERFURATRIZ ROTATIVA SOBRE ESTEIRA, TORQUE MAXIMO 2500 KGM, POTENCIA 110 HP, MOTOR DIESEL - CHI DIURNO. AF_05/2017</t>
  </si>
  <si>
    <t>PERFURATRIZ PARA FURO DIRECIONAL HORIZONTAL (HDD) COM CAPACIDADE ATÉ 89 KN, POTÊNCIA 24,8 HP A 80 HP (INCLUSO FERRAMENTAS E LOCALIZADOR) - CHI DIURNO. AF_05/2023</t>
  </si>
  <si>
    <t>PERFURATRIZ PARA FURO DIRECIONAL HORIZONTAL (HDD) COM CAPACIDADE DE 90 KN A 200 KN, POTÊNCIA 100 HP A 160 HP (INCLUSO FERRAMENTAS E LOCALIZADOR) - CHI DIURNO. AF_05/2023</t>
  </si>
  <si>
    <t>PERFURATRIZ PARA FURO DIRECIONAL HORIZONTAL (HDD) COM CAPACIDADE DE 201 KN A 560 KN, POTÊNCIA 200 HP A 260 HP (INCLUSO FERRAMENTAS E LOCALIZADOR) - CHI DIURNO. AF_05/2023</t>
  </si>
  <si>
    <t>TERMOFUSORA PARA TUBOS E CONEXÕES EM PPR COM DIÂMETROS DE 20 A 63 MM, POTÊNCIA DE 800 W, TENSAO 220 V - CHI DIURNO. AF_05/2022</t>
  </si>
  <si>
    <t>TERMOFUSORA PARA TUBOS E CONEXÕES EM PPR COM DIÂMETROS DE 75 A 110 MM, POTÊNCIA DE *1100* W, TENSÃO 220 V - CHI DIURNO. AF_05/2022</t>
  </si>
  <si>
    <t>PERFURATRIZ DE COROA DIAMANTADA PARA CONCRETO, DIÂMETRO ATÉ 250 MM, MOTOR ELÉTRICO 220 V, POTÊNCIA 2.500 W - CHI DIURNO. AF_05/2023</t>
  </si>
  <si>
    <t>ESCAVADEIRA HIDRÁULICA DE BRAÇO LONGO (LONGO ALCANCE) SOBRE ESTEIRAS, CAÇAMBA 0,52 M3, PESO OPERACIONAL 24 T, POTÊNCIA LÍQUIDA 155 HP - CHI DIURNO. AF_06/2023</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</si>
  <si>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</si>
  <si>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</si>
  <si>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</si>
  <si>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</si>
  <si>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</si>
  <si>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</si>
  <si>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</si>
  <si>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</si>
  <si>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</si>
  <si>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</si>
  <si>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</si>
  <si>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</si>
  <si>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</si>
  <si>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</si>
  <si>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</si>
  <si>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</si>
  <si>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</si>
  <si>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</si>
  <si>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</si>
  <si>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</si>
  <si>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</si>
  <si>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</si>
  <si>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</si>
  <si>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</si>
  <si>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</si>
  <si>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</si>
  <si>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</si>
  <si>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</si>
  <si>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</si>
  <si>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</si>
  <si>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</si>
  <si>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</si>
  <si>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</si>
  <si>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</si>
  <si>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</si>
  <si>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</si>
  <si>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</si>
  <si>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</si>
  <si>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</si>
  <si>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</si>
  <si>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</si>
  <si>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</si>
  <si>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</si>
  <si>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</si>
  <si>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</si>
  <si>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</si>
  <si>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</si>
  <si>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</si>
  <si>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</si>
  <si>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</si>
  <si>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</si>
  <si>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</si>
  <si>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</si>
  <si>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</si>
  <si>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</si>
  <si>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</si>
  <si>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</si>
  <si>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</si>
  <si>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</si>
  <si>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</si>
  <si>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</si>
  <si>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</si>
  <si>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</si>
  <si>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</si>
  <si>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</si>
  <si>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</si>
  <si>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</si>
  <si>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</si>
  <si>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</si>
  <si>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</si>
  <si>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</si>
  <si>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</si>
  <si>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</si>
  <si>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</si>
  <si>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</si>
  <si>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</si>
  <si>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</si>
  <si>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</si>
  <si>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</si>
  <si>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</si>
  <si>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</si>
  <si>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</si>
  <si>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</si>
  <si>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</si>
  <si>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</si>
  <si>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</si>
  <si>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</si>
  <si>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</si>
  <si>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</si>
  <si>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</si>
  <si>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</si>
  <si>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</si>
  <si>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</si>
  <si>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</si>
  <si>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</si>
  <si>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</si>
  <si>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</si>
  <si>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</si>
  <si>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</si>
  <si>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</si>
  <si>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</si>
  <si>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</si>
  <si>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</si>
  <si>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</si>
  <si>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</si>
  <si>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</si>
  <si>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</si>
  <si>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</si>
  <si>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</si>
  <si>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</si>
  <si>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</si>
  <si>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</si>
  <si>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</si>
  <si>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</si>
  <si>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</si>
  <si>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</si>
  <si>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</si>
  <si>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</si>
  <si>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</si>
  <si>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</si>
  <si>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</si>
  <si>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</si>
  <si>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</si>
  <si>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</si>
  <si>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</si>
  <si>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</si>
  <si>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</si>
  <si>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</si>
  <si>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</si>
  <si>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</si>
  <si>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</si>
  <si>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</si>
  <si>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</si>
  <si>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</si>
  <si>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</si>
  <si>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</si>
  <si>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</si>
  <si>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</si>
  <si>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</si>
  <si>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</si>
  <si>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</si>
  <si>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</si>
  <si>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</si>
  <si>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</si>
  <si>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</si>
  <si>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</si>
  <si>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</si>
  <si>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</si>
  <si>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</si>
  <si>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</si>
  <si>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</si>
  <si>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</si>
  <si>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</si>
  <si>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</si>
  <si>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</si>
  <si>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</si>
  <si>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</si>
  <si>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</si>
  <si>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</si>
  <si>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</si>
  <si>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</si>
  <si>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</si>
  <si>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</si>
  <si>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</si>
  <si>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</si>
  <si>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</si>
  <si>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</si>
  <si>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</si>
  <si>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</si>
  <si>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</si>
  <si>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</si>
  <si>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</si>
  <si>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</si>
  <si>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</si>
  <si>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</si>
  <si>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</si>
  <si>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</si>
  <si>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</si>
  <si>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</si>
  <si>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</si>
  <si>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</si>
  <si>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</si>
  <si>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</si>
  <si>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</si>
  <si>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</si>
  <si>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</si>
  <si>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</si>
  <si>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</si>
  <si>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</si>
  <si>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</si>
  <si>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</si>
  <si>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</si>
  <si>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</si>
  <si>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</si>
  <si>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</si>
  <si>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</si>
  <si>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</si>
  <si>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</si>
  <si>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</si>
  <si>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</si>
  <si>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</si>
  <si>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</si>
  <si>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</si>
  <si>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</si>
  <si>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</si>
  <si>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</si>
  <si>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</si>
  <si>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</si>
  <si>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</si>
  <si>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</si>
  <si>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</si>
  <si>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</si>
  <si>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</si>
  <si>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</si>
  <si>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</si>
  <si>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</si>
  <si>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</si>
  <si>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</si>
  <si>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</si>
  <si>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</si>
  <si>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</si>
  <si>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</si>
  <si>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</si>
  <si>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</si>
  <si>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</si>
  <si>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</si>
  <si>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</si>
  <si>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</si>
  <si>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</si>
  <si>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</si>
  <si>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</si>
  <si>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</si>
  <si>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</si>
  <si>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</si>
  <si>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</si>
  <si>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</si>
  <si>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</si>
  <si>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</si>
  <si>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</si>
  <si>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</si>
  <si>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</si>
  <si>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</si>
  <si>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</si>
  <si>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</si>
  <si>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</si>
  <si>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</si>
  <si>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</si>
  <si>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</si>
  <si>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</si>
  <si>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</si>
  <si>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</si>
  <si>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</si>
  <si>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</si>
  <si>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</si>
  <si>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</si>
  <si>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</si>
  <si>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</si>
  <si>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</si>
  <si>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</si>
  <si>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</si>
  <si>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</si>
  <si>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</si>
  <si>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</si>
  <si>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</si>
  <si>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</si>
  <si>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</si>
  <si>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</si>
  <si>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</si>
  <si>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</si>
  <si>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</si>
  <si>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</si>
  <si>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</si>
  <si>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</si>
  <si>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</si>
  <si>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</si>
  <si>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</si>
  <si>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</si>
  <si>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</si>
  <si>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</si>
  <si>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</si>
  <si>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</si>
  <si>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</si>
  <si>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</si>
  <si>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</si>
  <si>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</si>
  <si>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</si>
  <si>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</si>
  <si>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</si>
  <si>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</si>
  <si>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</si>
  <si>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</si>
  <si>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</si>
  <si>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</si>
  <si>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</si>
  <si>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</si>
  <si>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</si>
  <si>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</si>
  <si>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</si>
  <si>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</si>
  <si>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</si>
  <si>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</si>
  <si>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</si>
  <si>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</si>
  <si>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</si>
  <si>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</si>
  <si>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</si>
  <si>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</si>
  <si>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</si>
  <si>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</si>
  <si>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</si>
  <si>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</si>
  <si>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</si>
  <si>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</si>
  <si>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</si>
  <si>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</si>
  <si>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</si>
  <si>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</si>
  <si>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</si>
  <si>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</si>
  <si>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</si>
  <si>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</si>
  <si>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</si>
  <si>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</si>
  <si>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</si>
  <si>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</si>
  <si>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</si>
  <si>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</si>
  <si>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</si>
  <si>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</si>
  <si>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</si>
  <si>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</si>
  <si>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</si>
  <si>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</si>
  <si>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</si>
  <si>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</si>
  <si>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</si>
  <si>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</si>
  <si>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</si>
  <si>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</si>
  <si>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</si>
  <si>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</si>
  <si>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</si>
  <si>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</si>
  <si>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</si>
  <si>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</si>
  <si>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</si>
  <si>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</si>
  <si>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</si>
  <si>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</si>
  <si>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</si>
  <si>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</si>
  <si>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</si>
  <si>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</si>
  <si>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</si>
  <si>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</si>
  <si>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</si>
  <si>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</si>
  <si>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</si>
  <si>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</si>
  <si>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</si>
  <si>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</si>
  <si>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</si>
  <si>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</si>
  <si>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</si>
  <si>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</si>
  <si>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</si>
  <si>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</si>
  <si>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</si>
  <si>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</si>
  <si>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</si>
  <si>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</si>
  <si>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</si>
  <si>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</si>
  <si>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</si>
  <si>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</si>
  <si>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</si>
  <si>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</si>
  <si>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</si>
  <si>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</si>
  <si>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</si>
  <si>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</si>
  <si>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</si>
  <si>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</si>
  <si>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</si>
  <si>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</si>
  <si>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</si>
  <si>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</si>
  <si>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</si>
  <si>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</si>
  <si>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</si>
  <si>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</si>
  <si>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</si>
  <si>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</si>
  <si>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</si>
  <si>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</si>
  <si>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</si>
  <si>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</si>
  <si>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</si>
  <si>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</si>
  <si>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</si>
  <si>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</si>
  <si>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</si>
  <si>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</si>
  <si>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</si>
  <si>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</si>
  <si>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</si>
  <si>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</si>
  <si>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</si>
  <si>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</si>
  <si>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</si>
  <si>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</si>
  <si>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</si>
  <si>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</si>
  <si>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</si>
  <si>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</si>
  <si>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</si>
  <si>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</si>
  <si>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</si>
  <si>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</si>
  <si>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</si>
  <si>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</si>
  <si>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</si>
  <si>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</si>
  <si>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</si>
  <si>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</si>
  <si>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</si>
  <si>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</si>
  <si>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</si>
  <si>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</si>
  <si>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</si>
  <si>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</si>
  <si>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</si>
  <si>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</si>
  <si>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</si>
  <si>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</si>
  <si>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</si>
  <si>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</si>
  <si>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</si>
  <si>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</si>
  <si>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</si>
  <si>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</si>
  <si>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</si>
  <si>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</si>
  <si>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</si>
  <si>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</si>
  <si>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</si>
  <si>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</si>
  <si>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</si>
  <si>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</si>
  <si>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</si>
  <si>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</si>
  <si>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</si>
  <si>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</si>
  <si>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</si>
  <si>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</si>
  <si>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</si>
  <si>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</si>
  <si>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</si>
  <si>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</si>
  <si>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</si>
  <si>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</si>
  <si>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</si>
  <si>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</si>
  <si>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</si>
  <si>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</si>
  <si>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</si>
  <si>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</si>
  <si>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</si>
  <si>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</si>
  <si>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</si>
  <si>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</si>
  <si>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</si>
  <si>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</si>
  <si>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</si>
  <si>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</si>
  <si>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</si>
  <si>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</si>
  <si>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</si>
  <si>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</si>
  <si>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</si>
  <si>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</si>
  <si>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</si>
  <si>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</si>
  <si>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</si>
  <si>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</si>
  <si>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</si>
  <si>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</si>
  <si>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</si>
  <si>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</si>
  <si>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</si>
  <si>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</si>
  <si>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</si>
  <si>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</si>
  <si>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</si>
  <si>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</si>
  <si>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</si>
  <si>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</si>
  <si>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</si>
  <si>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</si>
  <si>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</si>
  <si>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</si>
  <si>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</si>
  <si>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</si>
  <si>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</si>
  <si>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</si>
  <si>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</si>
  <si>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</si>
  <si>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</si>
  <si>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</si>
  <si>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</si>
  <si>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</si>
  <si>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</si>
  <si>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</si>
  <si>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</si>
  <si>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</si>
  <si>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</si>
  <si>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</si>
  <si>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</si>
  <si>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</si>
  <si>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</si>
  <si>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</si>
  <si>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</si>
  <si>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</si>
  <si>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</si>
  <si>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</si>
  <si>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</si>
  <si>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</si>
  <si>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</si>
  <si>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</si>
  <si>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</si>
  <si>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</si>
  <si>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</si>
  <si>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</si>
  <si>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</si>
  <si>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</si>
  <si>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</si>
  <si>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</si>
  <si>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</si>
  <si>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</si>
  <si>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</si>
  <si>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</si>
  <si>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</si>
  <si>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</si>
  <si>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</si>
  <si>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</si>
  <si>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</si>
  <si>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</si>
  <si>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</si>
  <si>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</si>
  <si>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</si>
  <si>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</si>
  <si>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</si>
  <si>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</si>
  <si>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</si>
  <si>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</si>
  <si>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PERFURATRIZ ROTATIVA SOBRE ESTEIRA, TORQUE MAXIMO 2500 KGM, POTENCIA 110 HP, MOTOR DIESEL - MATERIAIS NA OPERAÇÃO. AF_05/2017</t>
  </si>
  <si>
    <t>ROLO COMPACTADOR DE PNEUS, ESTÁTICO, PRESSÃO VARIÁVEL, POTÊNCIA 110 HP, PESO SEM/COM LASTRO 10,8/27 T, LARGURA DE ROLAGEM 2,30 M - MATERIAIS NA OPERAÇÃO.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</si>
  <si>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</si>
  <si>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</si>
  <si>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</si>
  <si>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</si>
  <si>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</si>
  <si>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</si>
  <si>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</si>
  <si>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</si>
  <si>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</si>
  <si>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</si>
  <si>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</si>
  <si>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</si>
  <si>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</si>
  <si>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</si>
  <si>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</si>
  <si>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</si>
  <si>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</si>
  <si>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</si>
  <si>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</si>
  <si>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</si>
  <si>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</si>
  <si>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</si>
  <si>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</si>
  <si>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AF_05/2023</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</si>
  <si>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</si>
  <si>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</si>
  <si>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</si>
  <si>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</si>
  <si>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</si>
  <si>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</si>
  <si>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AF_05/2023</t>
  </si>
  <si>
    <t>MÁQUINA SOLDA ARCO COM PISTOLA DE SOLDAGEM PARA STUD BOLT DE 5 MM A 22 MM - MATERIAIS NA OPERAÇÃO. AF_05/2023</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</si>
  <si>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</si>
  <si>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</si>
  <si>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</si>
  <si>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</si>
  <si>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</si>
  <si>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</si>
  <si>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</si>
  <si>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</si>
  <si>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</si>
  <si>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</si>
  <si>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</si>
  <si>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</si>
  <si>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</si>
  <si>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</si>
  <si>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</si>
  <si>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</si>
  <si>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</si>
  <si>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</si>
  <si>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</si>
  <si>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</si>
  <si>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</si>
  <si>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</si>
  <si>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</si>
  <si>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</si>
  <si>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AF_05/2023</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</si>
  <si>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</si>
  <si>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</si>
  <si>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</si>
  <si>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</si>
  <si>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</si>
  <si>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</si>
  <si>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</si>
  <si>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</si>
  <si>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</si>
  <si>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</si>
  <si>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</si>
  <si>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</si>
  <si>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</si>
  <si>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</si>
  <si>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</si>
  <si>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PARA FURO DIRECIONAL HORIZONTAL (HDD) COM CAPACIDADE DE 90 KN A 200 KN, POTÊNCIA 100 HP A 160 HP (INCLUSO FERRAMENTAS E LOCALIZADOR - MANUTENÇÃO.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</si>
  <si>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</si>
  <si>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</si>
  <si>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</si>
  <si>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</si>
  <si>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</si>
  <si>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</si>
  <si>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</si>
  <si>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</si>
  <si>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MINI GUINDASTE ARANHA SOBRE ESTEIRAS E LANCA TELESCÓPICA, CAPACIDADE MÁXIMA DE CARGA 3,0 TON, RAIO MÁXIMO DE TRABALHO 8,25 M, ALTURA DE LANÇA DO SOLO 9,2 M, 55 M DE CABO DE AÇO 8 MM, MOTOR ELÉTRICO 220/380 VOLTS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</si>
  <si>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</si>
  <si>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</si>
  <si>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</si>
  <si>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</si>
  <si>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</si>
  <si>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</si>
  <si>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</si>
  <si>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</si>
  <si>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</si>
  <si>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</si>
  <si>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</si>
  <si>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</si>
  <si>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</si>
  <si>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</si>
  <si>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</si>
  <si>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</si>
  <si>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</si>
  <si>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</si>
  <si>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</si>
  <si>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</si>
  <si>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</si>
  <si>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</si>
  <si>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ESCAVADEIRA HIDRÁULICA DE BRAÇO LONGO (LONGO ALCANCE) SOBRE ESTEIRAS, CAÇAMBA 0,52 M3, PESO OPERACIONAL 24 T, POTÊNCIA LÍQUIDA 155 HP  - MATERIAIS NA OPERAÇÃO.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</si>
  <si>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</si>
  <si>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</si>
  <si>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</si>
  <si>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</si>
  <si>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</si>
  <si>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</si>
  <si>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</si>
  <si>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</si>
  <si>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</si>
  <si>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</si>
  <si>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</si>
  <si>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</si>
  <si>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</si>
  <si>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</si>
  <si>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</si>
  <si>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</si>
  <si>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</si>
  <si>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</si>
  <si>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</si>
  <si>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</si>
  <si>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</si>
  <si>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</si>
  <si>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</si>
  <si>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</si>
  <si>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</si>
  <si>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</si>
  <si>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</si>
  <si>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</si>
  <si>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</si>
  <si>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</si>
  <si>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</si>
  <si>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</si>
  <si>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</si>
  <si>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</si>
  <si>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</si>
  <si>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</si>
  <si>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</si>
  <si>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</si>
  <si>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</si>
  <si>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</si>
  <si>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</si>
  <si>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</si>
  <si>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</si>
  <si>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</si>
  <si>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</si>
  <si>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</si>
  <si>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</si>
  <si>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</si>
  <si>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</si>
  <si>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</si>
  <si>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</si>
  <si>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</si>
  <si>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</si>
  <si>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</si>
  <si>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</si>
  <si>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</si>
  <si>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</si>
  <si>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</si>
  <si>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</si>
  <si>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</si>
  <si>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</si>
  <si>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</si>
  <si>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</si>
  <si>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</si>
  <si>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</si>
  <si>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</si>
  <si>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</si>
  <si>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</si>
  <si>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</si>
  <si>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</si>
  <si>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</si>
  <si>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</si>
  <si>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</si>
  <si>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</si>
  <si>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</si>
  <si>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</si>
  <si>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</si>
  <si>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</si>
  <si>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</si>
  <si>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</si>
  <si>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</si>
  <si>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</si>
  <si>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</si>
  <si>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</si>
  <si>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</si>
  <si>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</si>
  <si>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</si>
  <si>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</si>
  <si>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</si>
  <si>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</si>
  <si>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</si>
  <si>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</si>
  <si>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</si>
  <si>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</si>
  <si>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</si>
  <si>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</si>
  <si>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</si>
  <si>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</si>
  <si>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</si>
  <si>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</si>
  <si>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</si>
  <si>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</si>
  <si>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</si>
  <si>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</si>
  <si>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</si>
  <si>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</si>
  <si>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</si>
  <si>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AF_07/2019</t>
  </si>
  <si>
    <t>FABRICAÇÃO E INSTALAÇÃO DE TESOURA INTEIRA EM AÇO, VÃO DE 4 M, PARA TELHA CERÂMICA OU DE CONCRETO, INCLUSO IÇAMENTO. AF_07/2019</t>
  </si>
  <si>
    <t>FABRICAÇÃO E INSTALAÇÃO DE TESOURA INTEIRA EM AÇO, VÃO DE 5 M, PARA TELHA CERÂMICA OU DE CONCRETO, INCLUSO IÇAMENTO. AF_07/2019</t>
  </si>
  <si>
    <t>FABRICAÇÃO E INSTALAÇÃO DE TESOURA INTEIRA EM AÇO, VÃO DE 6 M, PARA TELHA CERÂMICA OU DE CONCRETO, INCLUSO IÇAMENTO. AF_07/2019</t>
  </si>
  <si>
    <t>FABRICAÇÃO E INSTALAÇÃO DE TESOURA INTEIRA EM AÇO, VÃO DE 7 M, PARA TELHA CERÂMICA OU DE CONCRETO, INCLUSO IÇAMENTO. AF_07/2019</t>
  </si>
  <si>
    <t>FABRICAÇÃO E INSTALAÇÃO DE TESOURA INTEIRA EM AÇO, VÃO DE 8 M, PARA TELHA CERÂMICA OU DE CONCRETO, INCLUSO IÇAMENTO. AF_07/2019</t>
  </si>
  <si>
    <t>FABRICAÇÃO E INSTALAÇÃO DE TESOURA INTEIRA EM AÇO, VÃO DE 9 M, PARA TELHA CERÂMICA OU DE CONCRETO, INCLUSO IÇAMENTO. AF_07/2019</t>
  </si>
  <si>
    <t>FABRICAÇÃO E INSTALAÇÃO DE TESOURA INTEIRA EM AÇO, VÃO DE 10 M, PARA TELHA CERÂMICA OU DE CONCRETO, INCLUSO IÇAMENTO. AF_07/2019</t>
  </si>
  <si>
    <t>FABRICAÇÃO E INSTALAÇÃO DE TESOURA INTEIRA EM AÇO, VÃO DE 11 M, PARA TELHA CERÂMICA OU DE CONCRETO, INCLUSO IÇAMENTO. AF_07/2019</t>
  </si>
  <si>
    <t>FABRICAÇÃO E INSTALAÇÃO DE TESOURA INTEIRA EM AÇO, VÃO DE 12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</si>
  <si>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</si>
  <si>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</si>
  <si>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</si>
  <si>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</si>
  <si>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</si>
  <si>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</si>
  <si>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ONDULADA DE FIBROCIMENTO, METÁLICA, PLÁSTICA OU TERMOACÚSTICA,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</si>
  <si>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</si>
  <si>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</si>
  <si>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</si>
  <si>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</si>
  <si>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</si>
  <si>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</si>
  <si>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</si>
  <si>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</si>
  <si>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</si>
  <si>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</si>
  <si>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</si>
  <si>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</si>
  <si>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</si>
  <si>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</si>
  <si>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</si>
  <si>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</si>
  <si>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</si>
  <si>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</si>
  <si>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</si>
  <si>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</si>
  <si>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</si>
  <si>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</si>
  <si>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</si>
  <si>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</si>
  <si>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</si>
  <si>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</si>
  <si>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</si>
  <si>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TELHAMENTO COM TELHA DE ENCAIXE, TIPO FRANCESA DE VIDRO, COM ATÉ 2 ÁGUAS, INCLUSO TRANSPORTE VERTICAL.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</si>
  <si>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</si>
  <si>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</si>
  <si>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</si>
  <si>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PERFURAÇÃO DE SOLO PARA SISTEMA DE REBAIXAMENTO DE LENÇOL FREÁTICO POR POÇOS PROFUNDOS, DIÂMETRO DO POÇO DE 400 MM. AF_12/2022</t>
  </si>
  <si>
    <t>INSTALAÇÃO E RETIRADA DE REVESTIMENTO METÁLICO PARA PERFURAÇÃO DE SOLO PARA SISTEMA DE REBAIXAMENTO DE LENÇOL FREÁTICO POR PORÇOS PROFUNDOS, DIÂMETRO DO POÇO DE 400 MM.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</si>
  <si>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</si>
  <si>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</si>
  <si>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</si>
  <si>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</si>
  <si>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</si>
  <si>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</si>
  <si>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</si>
  <si>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</si>
  <si>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</si>
  <si>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</si>
  <si>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</si>
  <si>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</si>
  <si>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</si>
  <si>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</si>
  <si>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</si>
  <si>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</si>
  <si>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</si>
  <si>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</si>
  <si>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</si>
  <si>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</si>
  <si>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</si>
  <si>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</si>
  <si>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</si>
  <si>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</si>
  <si>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</si>
  <si>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</si>
  <si>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</si>
  <si>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</si>
  <si>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</si>
  <si>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</si>
  <si>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</si>
  <si>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</si>
  <si>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</si>
  <si>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</si>
  <si>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</si>
  <si>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</si>
  <si>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</si>
  <si>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</si>
  <si>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</si>
  <si>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</si>
  <si>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</si>
  <si>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</si>
  <si>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</si>
  <si>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</si>
  <si>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</si>
  <si>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</si>
  <si>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RÍGIDO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</si>
  <si>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</si>
  <si>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</si>
  <si>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</si>
  <si>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</si>
  <si>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</si>
  <si>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</si>
  <si>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</si>
  <si>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</si>
  <si>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</si>
  <si>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</si>
  <si>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COM SOLO REFORÇADO, PARA MUROS COM ALTURA MENOR OU IGUAL A 4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</si>
  <si>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</si>
  <si>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</si>
  <si>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</si>
  <si>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RESÍDUO DE CONSTRUÇÃO E DEMOLIÇÃO, DE GRAVIDADE, COM GAIOLA TRAPEZOIDAL DE COMPRIMENTO IGUAL A 2 M, PARA MUROS COM ALTURA MENOR OU IGUAL A 2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</si>
  <si>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</si>
  <si>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</si>
  <si>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</si>
  <si>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</si>
  <si>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</si>
  <si>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</si>
  <si>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</si>
  <si>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</si>
  <si>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</si>
  <si>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</si>
  <si>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</si>
  <si>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</si>
  <si>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</si>
  <si>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</si>
  <si>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</si>
  <si>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</si>
  <si>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</si>
  <si>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</si>
  <si>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</si>
  <si>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</si>
  <si>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</si>
  <si>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</si>
  <si>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</si>
  <si>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</si>
  <si>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</si>
  <si>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</si>
  <si>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</si>
  <si>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</si>
  <si>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</si>
  <si>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</si>
  <si>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</si>
  <si>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</si>
  <si>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</si>
  <si>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</si>
  <si>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</si>
  <si>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</si>
  <si>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3 M³/H DE CAPACIDADE. AF_07/2024</t>
  </si>
  <si>
    <t>EXECUÇÃO DE GRAMPO PARA SOLO GRAMPEADO COM COMPRIMENTO MENOR OU IGUAL A 6 M, DIÂMETRO DE 10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</si>
  <si>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</si>
  <si>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10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</si>
  <si>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</si>
  <si>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</si>
  <si>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MAIOR QUE 10 M, DIÂMETRO DE 7 CM, PERFURAÇÃO COM EQUIPAMENTO MANUAL E ARMADURA COM DIÂMETRO DE 20 MM. AF_07/2024</t>
  </si>
  <si>
    <t>EXECUÇÃO DE PROTEÇÃO DA CABEÇA DO TIRANTE COM USO DE FÔRMAS METÁLICAS, 50 UTILIZAÇÕES, E CONCRETO FCK =15 MPA. AF_11/2023</t>
  </si>
  <si>
    <t>FABRICAÇÃO, MONTAGEM E DESMONTAGEM DE FÔRMA PARA CORTINA DE CONTENÇÃO, EM CHAPA DE MADEIRA COMPENSADA PLASTIFICADA, E = 18 MM, 10 UTILIZAÇÕES. AF_11/2024</t>
  </si>
  <si>
    <t>ARMAÇÃO DE CORTINA DE CONTENÇÃO EM CONCRETO ARMADO, COM AÇO CA-50 DE 6,3 MM - MONTAGEM. AF_11/2024</t>
  </si>
  <si>
    <t>ARMAÇÃO DE CORTINA DE CONTENÇÃO EM CONCRETO ARMADO, COM AÇO CA-50 DE 8 MM - MONTAGEM. AF_11/2024</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</si>
  <si>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</si>
  <si>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</si>
  <si>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</si>
  <si>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</si>
  <si>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</si>
  <si>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CONCRETAGEM DE CORTINA DE CONTENÇÃO, ATRAVÉS DE BOMBA - LANÇAMENTO, ADENSAMENTO E ACABAMENTO. AF_11/2024</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</si>
  <si>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</si>
  <si>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</si>
  <si>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</si>
  <si>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</si>
  <si>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</si>
  <si>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</si>
  <si>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</si>
  <si>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</si>
  <si>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</si>
  <si>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</si>
  <si>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</si>
  <si>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</si>
  <si>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</si>
  <si>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</si>
  <si>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</si>
  <si>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PAREDE DIAFRAGMA COM COROA DIAMANTADA DE DIÂMETRO DE 102 MM.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</si>
  <si>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</si>
  <si>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</si>
  <si>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</si>
  <si>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</si>
  <si>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</si>
  <si>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</si>
  <si>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</si>
  <si>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</si>
  <si>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</si>
  <si>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</si>
  <si>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</si>
  <si>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</si>
  <si>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</si>
  <si>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</si>
  <si>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</si>
  <si>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</si>
  <si>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</si>
  <si>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</si>
  <si>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</si>
  <si>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</si>
  <si>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</si>
  <si>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</si>
  <si>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</si>
  <si>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</si>
  <si>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</si>
  <si>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</si>
  <si>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</si>
  <si>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</si>
  <si>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</si>
  <si>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</si>
  <si>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</si>
  <si>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</si>
  <si>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</si>
  <si>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</si>
  <si>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</si>
  <si>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</si>
  <si>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</si>
  <si>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</si>
  <si>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</si>
  <si>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</si>
  <si>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</si>
  <si>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</si>
  <si>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</si>
  <si>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</si>
  <si>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</si>
  <si>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</si>
  <si>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</si>
  <si>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</si>
  <si>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</si>
  <si>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</si>
  <si>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</si>
  <si>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</si>
  <si>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</si>
  <si>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</si>
  <si>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</si>
  <si>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</si>
  <si>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1,20 M, PROFUNDIDADE = 1,40 M, EXCLUINDO TAMPÃO. AF_12/2020_PA</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</si>
  <si>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</si>
  <si>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</si>
  <si>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1,50 M, PROFUNDIDADE = 1,40 M, EXCLUINDO TAMPÃO. AF_12/2020_PA</t>
  </si>
  <si>
    <t>ACRÉSCIMO PARA POÇO DE VISITA CIRCULAR PARA  ESGOTO, EM ALVENARIA COM TIJOLOS CERÂMICOS MACIÇOS, DIÂMETRO INTERNO = 1,5 M. AF_12/2020</t>
  </si>
  <si>
    <t>BASE PARA POÇO DE VISITA RETANGULAR PARA  ESGOTO, EM ALVENARIA COM BLOCOS DE CONCRETO, DIMENSÕES INTERNAS = 1X1 M, PROFUNDIDADE = 1,40 M, EXCLUINDO TAMPÃO. AF_12/2020_PA</t>
  </si>
  <si>
    <t>ACRÉSCIMO PARA POÇO DE VISITA RETANGULAR PARA ESGOTO, EM ALVENARIA COM BLOCOS DE CONCRETO, DIMENSÕES INTERNAS = 1X1 M. AF_12/2020</t>
  </si>
  <si>
    <t>BASE PARA POÇO DE VISITA RETANGULAR PARA ESGOTO, EM ALVENARIA COM BLOCOS DE CONCRETO, DIMENSÕES INTERNAS = 1X1,5 M, PROFUNDIDADE = 1,40 M, EXCLUINDO TAMPÃO. AF_12/2020_PA</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</si>
  <si>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</si>
  <si>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</si>
  <si>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</si>
  <si>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1,40 M, EXCLUINDO TAMPÃO. AF_12/2020_PA</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</si>
  <si>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</si>
  <si>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</si>
  <si>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1,40 M, EXCLUINDO TAMPÃO. AF_12/2020_PA</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</si>
  <si>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</si>
  <si>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AF_12/2020_PA</t>
  </si>
  <si>
    <t>ACRÉSCIMO PARA POÇO DE VISITA RETANGULAR PARA ESGOTO, EM ALVENARIA COM BLOCOS DE CONCRETO, DIMENSÕES INTERNAS = 1,5X1,5 M. AF_12/2020</t>
  </si>
  <si>
    <t>BASE PARA POÇO DE VISITA RETANGULAR PARA ESGOTO, EM ALVENARIA COM BLOCOS DE CONCRETO, DIMENSÕES INTERNAS = 1,5X2 M, PROFUNDIDADE = 1,40 M, EXCLUINDO TAMPÃO. AF_12/2020_PA</t>
  </si>
  <si>
    <t>ACRÉSCIMO PARA POÇO DE VISITA RETANGULAR PARA ESGOTO, EM ALVENARIA COM BLOCOS DE CONCRETO, DIMENSÕES INTERNAS = 1,5X2 M. AF_12/2020</t>
  </si>
  <si>
    <t>BASE PARA POÇO DE VISITA RETANGULAR PARA ESGOTO, EM ALVENARIA COM BLOCOS DE CONCRETO, DIMENSÕES INTERNAS = 1,5X2,5 M, PROFUNDIDADE = 1,40 M, EXCLUINDO TAMPÃO. AF_12/2020_PA</t>
  </si>
  <si>
    <t>ACRÉSCIMO PARA POÇO DE VISITA RETANGULAR PARA ESGOTO, EM ALVENARIA COM BLOCOS DE CONCRETO, DIMENSÕES INTERNAS = 1,5X2,5 M. AF_12/2020</t>
  </si>
  <si>
    <t>BASE PARA POÇO DE VISITA RETANGULAR PARA ESGOTO, EM ALVENARIA COM BLOCOS DE CONCRETO, DIMENSÕES INTERNAS = 1,5X3 M, PROFUNDIDADE = 1,40 M, EXCLUINDO TAMPÃO. AF_12/2020_PA</t>
  </si>
  <si>
    <t>ACRÉSCIMO PARA POÇO DE VISITA RETANGULAR PARA ESGOTO, EM ALVENARIA COM BLOCOS DE CONCRETO, DIMENSÕES INTERNAS = 1,5X3 M. AF_12/2020</t>
  </si>
  <si>
    <t>BASE PARA POÇO DE VISITA RETANGULAR PARA ESGOTO, EM ALVENARIA COM BLOCOS DE CONCRETO, DIMENSÕES INTERNAS = 1,5X3,5 M, PROFUNDIDADE = 1,40 M, EXCLUINDO TAMPÃO. AF_12/2020_PA</t>
  </si>
  <si>
    <t>ACRÉSCIMO PARA POÇO DE VISITA RETANGULAR PARA ESGOTO, EM ALVENARIA COM BLOCOS DE CONCRETO, DIMENSÕES INTERNAS = 1,5X3,5 M. AF_12/2020</t>
  </si>
  <si>
    <t>BASE PARA POÇO DE VISITA RETANGULAR PARA ESGOTO, EM ALVENARIA COM BLOCOS DE CONCRETO, DIMENSÕES INTERNAS = 1,5X4 M, PROFUNDIDADE = 1,40 M, EXCLUINDO TAMPÃO. AF_12/2020_PA</t>
  </si>
  <si>
    <t>ACRÉSCIMO PARA POÇO DE VISITA RETANGULAR PARA ESGOTO, EM ALVENARIA COM BLOCOS DE CONCRETO, DIMENSÕES INTERNAS = 1,5X4 M. AF_12/2020</t>
  </si>
  <si>
    <t>BASE PARA POÇO DE VISITA RETANGULAR PARA ESGOTO, EM ALVENARIA COM BLOCOS DE CONCRETO, DIMENSÕES INTERNAS = 2X2 M, PROFUNDIDADE = 1,40 M, EXCLUINDO TAMPÃO. AF_12/2020_PA</t>
  </si>
  <si>
    <t>ACRÉSCIMO PARA POÇO DE VISITA RETANGULAR PARA ESGOTO, EM ALVENARIA COM BLOCOS DE CONCRETO, DIMENSÕES INTERNAS = 2X2 M. AF_12/2020</t>
  </si>
  <si>
    <t>BASE PARA POÇO DE VISITA RETANGULAR PARA ESGOTO, EM ALVENARIA COM BLOCOS DE CONCRETO, DIMENSÕES INTERNAS = 2X2,5 M, PROFUNDIDADE = 1,40 M, EXCLUINDO TAMPÃO. AF_12/2020_PA</t>
  </si>
  <si>
    <t>ACRÉSCIMO PARA POÇO DE VISITA RETANGULAR PARA ESGOTO, EM ALVENARIA COM BLOCOS DE CONCRETO, DIMENSÕES INTERNAS = 2X2,5 M. AF_12/2020</t>
  </si>
  <si>
    <t>BASE PARA POÇO DE VISITA RETANGULAR PARA ESGOTO, EM ALVENARIA COM BLOCOS DE CONCRETO, DIMENSÕES INTERNAS = 2X3 M, PROFUNDIDADE = 1,40 M, EXCLUINDO TAMPÃO. AF_12/2020_PA</t>
  </si>
  <si>
    <t>ACRÉSCIMO PARA POÇO DE VISITA RETANGULAR PARA ESGOTO, EM ALVENARIA COM BLOCOS DE CONCRETO, DIMENSÕES INTERNAS = 2X3 M. AF_12/2020</t>
  </si>
  <si>
    <t>BASE PARA POÇO DE VISITA RETANGULAR PARA ESGOTO, EM ALVENARIA COM BLOCOS DE CONCRETO, DIMENSÕES INTERNAS = 2X3,5 M, PROFUNDIDADE = 1,40 M, EXCLUINDO TAMPÃO. AF_12/2020_PA</t>
  </si>
  <si>
    <t>ACRÉSCIMO PARA POÇO DE VISITA RETANGULAR PARA ESGOTO, EM ALVENARIA COM BLOCOS DE CONCRETO, DIMENSÕES INTERNAS = 2X3,5 M. AF_12/2020</t>
  </si>
  <si>
    <t>BASE PARA POÇO DE VISITA RETANGULAR PARA ESGOTO, EM ALVENARIA COM BLOCOS DE CONCRETO, DIMENSÕES INTERNAS = 2X4 M, PROFUNDIDADE = 1,40 M, EXCLUINDO TAMPÃO. AF_12/2020_PA</t>
  </si>
  <si>
    <t>ACRÉSCIMO PARA POÇO DE VISITA RETANGULAR PARA ESGOTO, EM ALVENARIA COM BLOCOS DE CONCRETO, DIMENSÕES INTERNAS = 2X4 M. AF_12/2020</t>
  </si>
  <si>
    <t>BASE PARA POÇO DE VISITA RETANGULAR PARA ESGOTO, EM ALVENARIA COM BLOCOS DE CONCRETO, DIMENSÕES INTERNAS = 2,5X2,5 M, PROFUNDIDADE = 1,40 M, EXCLUINDO TAMPÃO. AF_12/2020_PA</t>
  </si>
  <si>
    <t>ACRÉSCIMO PARA POÇO DE VISITA RETANGULAR PARA ESGOTO, EM ALVENARIA COM BLOCOS DE CONCRETO, DIMENSÕES INTERNAS = 2,5X2,5 M. AF_12/2020</t>
  </si>
  <si>
    <t>BASE PARA POÇO DE VISITA RETANGULAR PARA ESGOTO, EM ALVENARIA COM BLOCOS DE CONCRETO, DIMENSÕES INTERNAS = 2,5X3 M, PROFUNDIDADE = 1,40 M, EXCLUINDO TAMPÃO. AF_12/2020_PA</t>
  </si>
  <si>
    <t>ACRÉSCIMO PARA POÇO DE VISITA RETANGULAR PARA ESGOTO, EM ALVENARIA COM BLOCOS DE CONCRETO, DIMENSÕES INTERNAS = 2,5X3 M. AF_12/2020</t>
  </si>
  <si>
    <t>BASE PARA POÇO DE VISITA RETANGULAR PARA ESGOTO, EM ALVENARIA COM BLOCOS DE CONCRETO, DIMENSÕES INTERNAS = 2,5X3,5 M, PROFUNDIDADE = 1,40 M, EXCLUINDO TAMPÃO. AF_12/2020_PA</t>
  </si>
  <si>
    <t>ACRÉSCIMO PARA POÇO DE VISITA RETANGULAR PARA ESGOTO, EM ALVENARIA COM BLOCOS DE CONCRETO, DIMENSÕES INTERNAS = 2,5X3,5 M. AF_12/2020</t>
  </si>
  <si>
    <t>BASE PARA POÇO DE VISITA RETANGULAR PARA ESGOTO, EM ALVENARIA COM BLOCOS DE CONCRETO, DIMENSÕES INTERNAS = 2,5X4 M, PROFUNDIDADE = 1,40 M, EXCLUINDO TAMPÃO. AF_12/2020_PA</t>
  </si>
  <si>
    <t>ACRÉSCIMO PARA POÇO DE VISITA RETANGULAR PARA ESGOTO, EM ALVENARIA COM BLOCOS DE CONCRETO, DIMENSÕES INTERNAS = 2,5X4 M. AF_12/2020</t>
  </si>
  <si>
    <t>BASE PARA POÇO DE VISITA RETANGULAR PARA ESGOTO, EM ALVENARIA COM BLOCOS DE CONCRETO, DIMENSÕES INTERNAS = 3X3 M, PROFUNDIDADE = 1,40 M, EXCLUINDO TAMPÃO. AF_12/2020_PA</t>
  </si>
  <si>
    <t>ACRÉSCIMO PARA POÇO DE VISITA RETANGULAR PARA ESGOTO, EM ALVENARIA COM BLOCOS DE CONCRETO, DIMENSÕES INTERNAS = 3X3 M. AF_12/2020</t>
  </si>
  <si>
    <t>BASE PARA POÇO DE VISITA RETANGULAR PARA ESGOTO, EM ALVENARIA COM BLOCOS DE CONCRETO, DIMENSÕES INTERNAS = 3X3,5 M, PROFUNDIDADE = 1,40 M, EXCLUINDO TAMPÃO. AF_12/2020_PA</t>
  </si>
  <si>
    <t>ACRÉSCIMO PARA POÇO DE VISITA RETANGULAR PARA ESGOTO, EM ALVENARIA COM BLOCOS DE CONCRETO, DIMENSÕES INTERNAS = 3X3,5 M. AF_12/2020</t>
  </si>
  <si>
    <t>BASE PARA POÇO DE VISITA RETANGULAR PARA ESGOTO, EM ALVENARIA COM BLOCOS DE CONCRETO, DIMENSÕES INTERNAS = 3X4 M, PROFUNDIDADE = 1,40 M, EXCLUINDO TAMPÃO. AF_12/2020_PA</t>
  </si>
  <si>
    <t>ACRÉSCIMO PARA POÇO DE VISITA RETANGULAR PARA ESGOTO, EM ALVENARIA COM BLOCOS DE CONCRETO, DIMENSÕES INTERNAS = 3X4 M. AF_12/2020</t>
  </si>
  <si>
    <t>BASE PARA POÇO DE VISITA RETANGULAR PARA ESGOTO, EM ALVENARIA COM BLOCOS DE CONCRETO, DIMENSÕES INTERNAS = 3,5X3,5 M, PROFUNDIDADE = 1,40 M, EXCLUINDO TAMPÃO. AF_12/2020_PA</t>
  </si>
  <si>
    <t>ACRÉSCIMO PARA POÇO DE VISITA RETANGULAR PARA ESGOTO, EM ALVENARIA COM BLOCOS DE CONCRETO, DIMENSÕES INTERNAS = 3,5X3,5 M. AF_12/2020</t>
  </si>
  <si>
    <t>BASE PARA POÇO DE VISITA RETANGULAR PARA ESGOTO, EM ALVENARIA COM BLOCOS DE CONCRETO, DIMENSÕES INTERNAS = 3,5X4 M, PROFUNDIDADE = 1,40 M, EXCLUINDO TAMPÃO. AF_12/2020_PA</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</si>
  <si>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</si>
  <si>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AF_12/2020_PA</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</si>
  <si>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</si>
  <si>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</si>
  <si>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</si>
  <si>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</si>
  <si>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</si>
  <si>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</si>
  <si>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</si>
  <si>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ACRÉSCIMO PARA POÇO DE VISITA CIRCULAR PARA ESGOTO, EM CONCRETO PRÉ-MOLDADO, DIÂMETRO INTERNO = 0,8 M. AF_12/2020</t>
  </si>
  <si>
    <t>BASE PARA POÇO DE VISITA CIRCULAR PARA ESGOTO, EM CONCRETO PRÉ-MOLDADO, DIÂMETRO INTERNO = 1,0 M, PROFUNDIDADE = 1,35 M, EXCLUINDO TAMPÃO. AF_12/2020_PA</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</si>
  <si>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</si>
  <si>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</si>
  <si>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1,40 M, EXCLUINDO TAMPÃO. AF_12/2020_PA</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</si>
  <si>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</si>
  <si>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1,40 M, EXCLUINDO TAMPÃO. AF_12/2020_PA</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</si>
  <si>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</si>
  <si>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</si>
  <si>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1,50 M, PROFUNDIDADE = 1,40 M, EXCLUINDO TAMPÃO. AF_12/2020_PA</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</si>
  <si>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</si>
  <si>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1,40 M, EXCLUINDO TAMPÃO. AF_12/2020_PA</t>
  </si>
  <si>
    <t>ACRÉSCIMO PARA POÇO DE VISITA RETANGULAR PARA DRENAGEM, EM ALVENARIA COM BLOCOS DE CONCRETO, DIMENSÕES INTERNAS = 1X1 M. AF_12/2020</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</si>
  <si>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</si>
  <si>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</si>
  <si>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</si>
  <si>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</si>
  <si>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1,40 M, EXCLUINDO TAMPÃO. AF_12/2020_PA</t>
  </si>
  <si>
    <t>ACRÉSCIMO PARA POÇO DE VISITA RETANGULAR PARA DRENAGEM, EM ALVENARIA COM BLOCOS DE CONCRETO, DIMENSÕES INTERNAS = 1X2 M. AF_12/2020</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</si>
  <si>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</si>
  <si>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</si>
  <si>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ACRÉSCIMO PARA POÇO DE VISITA RETANGULAR PARA DRENAGEM, EM ALVENARIA COM BLOCOS DE CONCRETO, DIMENSÕES INTERNAS = 1X2,5 M. AF_12/2020</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</si>
  <si>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</si>
  <si>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</si>
  <si>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</si>
  <si>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</si>
  <si>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</si>
  <si>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</si>
  <si>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</si>
  <si>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</si>
  <si>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</si>
  <si>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</si>
  <si>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</si>
  <si>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</si>
  <si>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</si>
  <si>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</si>
  <si>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</si>
  <si>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</si>
  <si>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</si>
  <si>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</si>
  <si>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</si>
  <si>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</si>
  <si>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1,40 M, EXCLUINDO TAMPÃO. AF_12/2020_PA</t>
  </si>
  <si>
    <t>ACRÉSCIMO PARA POÇO DE VISITA RETANGULAR PARA DRENAGEM, EM ALVENARIA COM BLOCOS DE CONCRETO, DIMENSÕES INTERNAS = 1,5X3,5 M. AF_12/2020</t>
  </si>
  <si>
    <t>BASE PARA POÇO DE VISITA CIRCULAR PARA DRENAGEM, EM ALVENARIA COM TIJOLOS CERÂMICOS MACIÇOS, DIÂMETRO INTERNO = 1,0 M, PROFUNDIDADE = 1,40 M, EXCLUINDO TAMPÃO. AF_12/2020_PA</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</si>
  <si>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</si>
  <si>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1,40 M, EXCLUINDO TAMPÃO. AF_12/2020_PA</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</si>
  <si>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</si>
  <si>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</si>
  <si>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1,40 M, EXCLUINDO TAMPÃO. AF_12/2020_PA</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</si>
  <si>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</si>
  <si>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</si>
  <si>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</si>
  <si>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ACRÉSCIMO PARA POÇO DE VISITA RETANGULAR PARA DRENAGEM, EM ALVENARIA COM BLOCOS DE CONCRETO, DIMENSÕES INTERNAS = 2,5X4 M. AF_12/2020</t>
  </si>
  <si>
    <t>BASE PARA POÇO DE VISITA RETANGULAR PARA DRENAGEM, EM ALVENARIA COM BLOCOS DE CONCRETO, DIMENSÕES INTERNAS = 3X3 M, PROFUNDIDADE = 1,40 M, EXCLUINDO TAMPÃO. AF_12/2020_PA</t>
  </si>
  <si>
    <t>ACRÉSCIMO PARA POÇO DE VISITA RETANGULAR PARA DRENAGEM, EM ALVENARIA COM BLOCOS DE CONCRETO, DIMENSÕES INTERNAS = 3X3 M. AF_12/2020</t>
  </si>
  <si>
    <t>BASE PARA POÇO DE VISITA RETANGULAR PARA DRENAGEM, EM ALVENARIA COM BLOCOS DE CONCRETO, DIMENSÕES INTERNAS = 3X3,5 M, PROFUNDIDADE = 1,40 M, EXCLUINDO TAMPÃO. AF_12/2020_PA</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</si>
  <si>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</si>
  <si>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</si>
  <si>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1,40 M, EXCLUINDO TAMPÃO. AF_12/2020_PA</t>
  </si>
  <si>
    <t>ACRÉSCIMO PARA POÇO DE VISITA RETANGULAR PARA DRENAGEM, EM ALVENARIA COM BLOCOS DE CONCRETO, DIMENSÕES INTERNAS = 3X4 M. AF_12/2020</t>
  </si>
  <si>
    <t>BASE PARA POÇO DE VISITA RETANGULAR PARA DRENAGEM, EM ALVENARIA COM BLOCOS DE CONCRETO, DIMENSÕES INTERNAS = 3,5X3,5 M, PROFUNDIDADE = 1,40 M, EXCLUINDO TAMPÃO. AF_12/2020_PA</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</si>
  <si>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</si>
  <si>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</si>
  <si>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</si>
  <si>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ACRÉSCIMO PARA POÇO DE VISITA RETANGULAR PARA DRENAGEM, EM ALVENARIA COM BLOCOS DE CONCRETO, DIMENSÕES INTERNAS = 3,5X4 M. AF_12/2020</t>
  </si>
  <si>
    <t>BASE PARA POÇO DE VISITA RETANGULAR PARA DRENAGEM, EM ALVENARIA COM BLOCOS DE CONCRETO, DIMENSÕES INTERNAS = 4X4 M, PROFUNDIDADE = 1,40 M, EXCLUINDO TAMPÃO. AF_12/2020_PA</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</si>
  <si>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</si>
  <si>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</si>
  <si>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</si>
  <si>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1,40 M, EXCLUINDO TAMPÃO. AF_12/2020_PA</t>
  </si>
  <si>
    <t>ACRÉSCIMO PARA POÇO DE VISITA RETANGULAR PARA DRENAGEM, EM ALVENARIA COM BLOCOS DE CONCRETO, DIMENSÕES INTERNAS = 2X3 M. AF_12/2020</t>
  </si>
  <si>
    <t>BASE PARA POÇO DE VISITA RETANGULAR PARA DRENAGEM, EM ALVENARIA COM BLOCOS DE CONCRETO, DIMENSÕES INTERNAS = 2X3,5 M, PROFUNDIDADE = 1,40 M, EXCLUINDO TAMPÃO. AF_12/2020_PA</t>
  </si>
  <si>
    <t>ACRÉSCIMO PARA POÇO DE VISITA RETANGULAR PARA DRENAGEM, EM ALVENARIA COM BLOCOS DE CONCRETO, DIMENSÕES INTERNAS = 2X3,5 M. AF_12/2020</t>
  </si>
  <si>
    <t>BASE PARA POÇO DE VISITA RETANGULAR PARA DRENAGEM, EM ALVENARIA COM BLOCOS DE CONCRETO, DIMENSÕES INTERNAS = 2X4 M, PROFUNDIDADE = 1,40 M, EXCLUINDO TAMPÃO. AF_12/2020_PA</t>
  </si>
  <si>
    <t>ACRÉSCIMO PARA POÇO DE VISITA RETANGULAR PARA DRENAGEM, EM ALVENARIA COM BLOCOS DE CONCRETO, DIMENSÕES INTERNAS = 2X4 M. AF_12/2020</t>
  </si>
  <si>
    <t>BASE PARA POÇO DE VISITA RETANGULAR PARA DRENAGEM, EM ALVENARIA COM BLOCOS DE CONCRETO, DIMENSÕES INTERNAS = 2,5X2,5 M, PROFUNDIDADE = 1,40 M, EXCLUINDO TAMPÃO. AF_12/2020_PA</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</si>
  <si>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</si>
  <si>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</si>
  <si>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</si>
  <si>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</si>
  <si>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</si>
  <si>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</si>
  <si>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</si>
  <si>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</si>
  <si>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</si>
  <si>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</si>
  <si>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</si>
  <si>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</si>
  <si>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</si>
  <si>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</si>
  <si>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</si>
  <si>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</si>
  <si>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</si>
  <si>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</si>
  <si>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</si>
  <si>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</si>
  <si>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</si>
  <si>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</si>
  <si>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</si>
  <si>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</si>
  <si>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</si>
  <si>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</si>
  <si>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</si>
  <si>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</si>
  <si>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</si>
  <si>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</si>
  <si>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</si>
  <si>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</si>
  <si>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</si>
  <si>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</si>
  <si>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</si>
  <si>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</si>
  <si>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</si>
  <si>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</si>
  <si>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</si>
  <si>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</si>
  <si>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</si>
  <si>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</si>
  <si>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</si>
  <si>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</si>
  <si>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</si>
  <si>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</si>
  <si>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</si>
  <si>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</si>
  <si>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</si>
  <si>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</si>
  <si>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</si>
  <si>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</si>
  <si>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</si>
  <si>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</si>
  <si>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</si>
  <si>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</si>
  <si>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</si>
  <si>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</si>
  <si>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</si>
  <si>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</si>
  <si>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</si>
  <si>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</si>
  <si>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</si>
  <si>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</si>
  <si>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</si>
  <si>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</si>
  <si>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</si>
  <si>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</si>
  <si>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</si>
  <si>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</si>
  <si>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</si>
  <si>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</si>
  <si>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</si>
  <si>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</si>
  <si>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</si>
  <si>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</si>
  <si>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</si>
  <si>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</si>
  <si>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</si>
  <si>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</si>
  <si>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</si>
  <si>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</si>
  <si>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</si>
  <si>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</si>
  <si>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</si>
  <si>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</si>
  <si>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</si>
  <si>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</si>
  <si>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</si>
  <si>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</si>
  <si>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</si>
  <si>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</si>
  <si>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</si>
  <si>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</si>
  <si>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</si>
  <si>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</si>
  <si>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</si>
  <si>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</si>
  <si>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</si>
  <si>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</si>
  <si>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</si>
  <si>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</si>
  <si>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</si>
  <si>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</si>
  <si>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</si>
  <si>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</si>
  <si>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</si>
  <si>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</si>
  <si>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</si>
  <si>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</si>
  <si>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</si>
  <si>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</si>
  <si>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</si>
  <si>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</si>
  <si>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</si>
  <si>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</si>
  <si>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</si>
  <si>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</si>
  <si>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</si>
  <si>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</si>
  <si>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</si>
  <si>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</si>
  <si>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</si>
  <si>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</si>
  <si>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</si>
  <si>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</si>
  <si>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</si>
  <si>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</si>
  <si>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</si>
  <si>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</si>
  <si>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</si>
  <si>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</si>
  <si>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</si>
  <si>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</si>
  <si>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</si>
  <si>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</si>
  <si>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</si>
  <si>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</si>
  <si>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</si>
  <si>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</si>
  <si>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</si>
  <si>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</si>
  <si>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</si>
  <si>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</si>
  <si>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</si>
  <si>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</si>
  <si>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</si>
  <si>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</si>
  <si>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</si>
  <si>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</si>
  <si>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</si>
  <si>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</si>
  <si>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</si>
  <si>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</si>
  <si>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</si>
  <si>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</si>
  <si>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</si>
  <si>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</si>
  <si>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</si>
  <si>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</si>
  <si>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</si>
  <si>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</si>
  <si>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</si>
  <si>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</si>
  <si>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</si>
  <si>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</si>
  <si>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</si>
  <si>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</si>
  <si>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</si>
  <si>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</si>
  <si>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</si>
  <si>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</si>
  <si>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</si>
  <si>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</si>
  <si>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</si>
  <si>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</si>
  <si>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</si>
  <si>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</si>
  <si>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</si>
  <si>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</si>
  <si>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</si>
  <si>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</si>
  <si>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</si>
  <si>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</si>
  <si>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</si>
  <si>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</si>
  <si>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</si>
  <si>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</si>
  <si>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</si>
  <si>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</si>
  <si>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</si>
  <si>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</si>
  <si>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</si>
  <si>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</si>
  <si>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</si>
  <si>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</si>
  <si>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</si>
  <si>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</si>
  <si>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</si>
  <si>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</si>
  <si>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</si>
  <si>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</si>
  <si>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</si>
  <si>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</si>
  <si>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</si>
  <si>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</si>
  <si>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</si>
  <si>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</si>
  <si>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</si>
  <si>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</si>
  <si>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</si>
  <si>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</si>
  <si>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</si>
  <si>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</si>
  <si>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</si>
  <si>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</si>
  <si>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</si>
  <si>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</si>
  <si>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</si>
  <si>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</si>
  <si>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</si>
  <si>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</si>
  <si>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</si>
  <si>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</si>
  <si>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</si>
  <si>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</si>
  <si>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</si>
  <si>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</si>
  <si>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</si>
  <si>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</si>
  <si>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</si>
  <si>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</si>
  <si>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</si>
  <si>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</si>
  <si>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</si>
  <si>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</si>
  <si>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</si>
  <si>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</si>
  <si>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</si>
  <si>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</si>
  <si>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</si>
  <si>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</si>
  <si>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</si>
  <si>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</si>
  <si>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</si>
  <si>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</si>
  <si>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</si>
  <si>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</si>
  <si>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</si>
  <si>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</si>
  <si>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</si>
  <si>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</si>
  <si>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</si>
  <si>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</si>
  <si>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</si>
  <si>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</si>
  <si>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</si>
  <si>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</si>
  <si>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</si>
  <si>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</si>
  <si>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(CEDRINHO/ANGELIM OU EQUIV.) DE ABRIR COM 4 FOLHAS (2 VENEZIANAS E 2 GUILHOTINAS), COM BATENTE, ALIZAR E FERRAGENS, EXCLUSIVE VIDROS, ACABAMENTO E CONTRAMARCO, FIXAÇÃO C/ PARAFUSO E ESPUMA - FORNECIMENTO E INSTALAÇÃO. AF_11/2024</t>
  </si>
  <si>
    <t>JANELA DE MADEIRA (PINUS/EUCALIPTO OU EQUIV.) DE ABRIR COM 4 FOLHAS (2 VENEZIANAS E 2 GUILHOTINAS), COM BATENTE, ALIZAR E FERRAGENS, EXCLUSIVE VIDROS, ACABAMENTO E CONTRAMARCO, FIXAÇÃO C/ PARAFUSO E ESPUMA - FORNECIMENTO E INSTALAÇÃO. AF_11/2024</t>
  </si>
  <si>
    <t>JANELA DE MADEIRA (IMBUIA/CEDRO OU EQUIV.) DE ABRIR COM 4 FOLHAS (2 VENEZIANAS E 2 GUILHOTINAS), COM BATENTE, ALIZAR E FERRAGENS, EXCLUSIVE VIDROS, ACABAMENTO E CONTRAMARCO, FIXAÇÃO C/ PARAFUSO E ESPUMA - FORNECIMENTO E INSTALAÇÃO. AF_11/2024</t>
  </si>
  <si>
    <t>JANELA DE MADEIRA (CEDRINHO/ANGELIM OU EQUIV.) TIPO MAXIM-AR, PARA VIDRO, COM BATENTE, ALIZAR E FERRAGENS, EXCLUSIVE VIDRO, ACABAMENTO E CONTRAMARCO, FIXAÇÃO C/ PARAFUSO E ESPUMA - FORNECIMENTO E INSTALAÇÃO. AF_11/2024</t>
  </si>
  <si>
    <t>JANELA DE MADEIRA (PINUS/EUCALIPTO OU EQUIV.) TIPO BASCULANTE COM 2 FOLHAS PARA VIDRO, COM BATENTE, ALIZAR E FERRAGENS, EXCLUSIVE VIDROS, ACABAMENTO E CONTRAMARCO, FIXAÇÃO C/ PARAFUSO E ESPUMA - FORNECIMENTO E INSTALAÇÃO. AF_11/2024</t>
  </si>
  <si>
    <t>JANELA DE MADEIRA (CEDRINHO/ANGELIM OU EQUIV.) DE CORRER COM 6 FOLHAS (4 VENEZ. FIXAS E 2 DE CORRER), COM BATENTE, ALIZAR E FERRAGENS, EXCLUSIVE VIDROS, ACABAMENTO E CONTRAMARCO, FIXAÇÃO C/ PARAFUSO E ESPUMA - FORNECIMENTO E INSTALAÇÃO. AF_11/2024</t>
  </si>
  <si>
    <t>JANELA DE MADEIRA (IMBUIA/CEDRO OU EQUIV) DE CORRER COM 6 FOLHAS (4 VENEZ. FIXAS E 2 DE CORRER), COM BATENTE, ALIZAR E FERRAGENS, EXCLUSIVE VIDROS, ACABAMENTO E CONTRAMARCO, FIXAÇÃO C/ PARAFUSO E ESPUMA - FORNECIMENTO E INSTALAÇÃO. AF_11/2024</t>
  </si>
  <si>
    <t>JANELA DE MADEIRA (PINUS/EUCALIPTO OU EQUIV.) DE CORRER COM 6 FOLHAS (4 VENEZ. FIXAS E 2 DE CORRER), COM BATENTE, ALIZAR E FERRAGENS, EXCLUSIVE VIDROS, ACABAMENTO E CONTRAMARCO, FIXAÇÃO C/ PARAFUSO E ESPUMA - FORNECIMENTO E INSTALAÇÃO. AF_11/2024</t>
  </si>
  <si>
    <t>PORTA DE FERRO, DE ABRIR, TIPO GRADE COM CHAPA, COM GUARNIÇÕES. AF_12/2019</t>
  </si>
  <si>
    <t>JANELA DE AÇO TIPO BASCULANTE PARA VIDROS, COM BATENTE, FERRAGENS E PINTURA ANTICORROSIVA, EXCLUSIVE VIDROS, ACABAMENTO, ALIZAR E CONTRAMARCO, FIXAÇÃO COM ARGAMASSA. FORNECIMENTO E INSTALAÇÃO. AF_11/2024</t>
  </si>
  <si>
    <t>JANELA DE AÇO DE CORRER COM 4 FOLHAS PARA VIDRO, COM BATENTE, FERRAGENS E PINTURA ANTICORROSIVA, EXCLUSIVE VIDROS, ALIZAR E CONTRAMARCO, FIXAÇÃO COM ARGAMASSA. FORNECIMENTO E INSTALAÇÃO. AF_11/2024</t>
  </si>
  <si>
    <t>CONTRAMARCO DE AÇO, FIXAÇÃO COM ARGAMASSA - FORNECIMENTO E INSTALAÇÃO. AF_11/2024</t>
  </si>
  <si>
    <t>CONTRAMARCO DE AÇO, FIXAÇÃO COM PARAFUSO - FORNECIMENTO E INSTALAÇÃO. AF_11/2024</t>
  </si>
  <si>
    <t>JANELA DE AÇO GALVANIZADO TIPO MAXIM-AR, COM BATENTE, FERRAGENS, PINTURA ANTICORROSIVA E GRADE, 1 FOLHA, EXCLUSIVE ALIZAR E CONTRAMARCO, FIXAÇÃO COM ARGAMASSA - FORNECIMENTO E INSTALAÇÃO. AF_11/2024</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</si>
  <si>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</si>
  <si>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</si>
  <si>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</si>
  <si>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</si>
  <si>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</si>
  <si>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</si>
  <si>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</si>
  <si>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</si>
  <si>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</si>
  <si>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</si>
  <si>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</si>
  <si>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</si>
  <si>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</si>
  <si>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</si>
  <si>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</si>
  <si>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</si>
  <si>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</si>
  <si>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</si>
  <si>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</si>
  <si>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</si>
  <si>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</si>
  <si>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</si>
  <si>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</si>
  <si>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</si>
  <si>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</si>
  <si>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</si>
  <si>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</si>
  <si>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</si>
  <si>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</si>
  <si>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</si>
  <si>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</si>
  <si>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</si>
  <si>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</si>
  <si>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</si>
  <si>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</si>
  <si>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</si>
  <si>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</si>
  <si>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</si>
  <si>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</si>
  <si>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</si>
  <si>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</si>
  <si>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</si>
  <si>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</si>
  <si>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</si>
  <si>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</si>
  <si>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</si>
  <si>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</si>
  <si>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</si>
  <si>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</si>
  <si>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</si>
  <si>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</si>
  <si>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</si>
  <si>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</si>
  <si>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</si>
  <si>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</si>
  <si>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</si>
  <si>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</si>
  <si>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</si>
  <si>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</si>
  <si>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FIXAÇÃO COM PARAFUSO. FORNECIMENTO E INSTALAÇÃO. AF_11/2024</t>
  </si>
  <si>
    <t>JANELA DE ALUMÍNIO DE CORRER COM 2 FOLHAS PARA VIDROS, COM VIDROS, BATENTE, ACABAMENTO COM ACETATO OU BRILHANTE E FERRAGENS, EXCLUSIVE ALIZAR E CONTRAMARCO, FIXAÇÃO COM PARAFUSO. FORNECIMENTO E INSTALAÇÃO. AF_11/2024</t>
  </si>
  <si>
    <t>JANELA DE ALUMÍNIO DE CORRER COM 3 FOLHAS (2 VENEZIANAS E 1 PARA VIDRO), COM VIDROS, BATENTE E FERRAGENS, EXCLUSIVE ACABAMENTO, ALIZAR E CONTRAMARCO, FIXAÇÃO COM PARAFUSO. FORNECIMENTO E INSTALAÇÃO. AF_11/2024</t>
  </si>
  <si>
    <t>JANELA DE ALUMÍNIO DE CORRER COM 4 FOLHAS PARA VIDROS, COM VIDROS, BATENTE E FERRAGENS, EXCLUSIVE ACABAMENTO, ALIZAR E CONTRAMARCO, FIXAÇÃO COM PARAFUSO. FORNECIMENTO E INSTALAÇÃO. AF_11/2024</t>
  </si>
  <si>
    <t>CONTRAMARCO DE ALUMÍNIO, FIXAÇÃO COM ARGAMASSA - FORNECIMENTO E INSTALAÇÃO. AF_11/2024</t>
  </si>
  <si>
    <t>CONTRAMARCO DE ALUMÍNIO, FIXAÇÃO COM PARAFUSO - FORNECIMENTO E INSTALAÇÃO. AF_11/2024</t>
  </si>
  <si>
    <t>JANELA FIXA DE ALUMÍNIO PARA VIDRO, COM VIDRO, BATENTE E FERRAGENS, EXCLUSIVE ACABAMENTO, ALIZAR E CONTRAMARCO, FIXAÇÃO COM PARAFUSO - FORNECIMENTO E INSTALAÇÃO. AF_11/2024</t>
  </si>
  <si>
    <t>GUARNIÇÃO DE ALUMÍNIO - FORNECIMENTO E INSTALAÇÃO. AF_11/2024</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</si>
  <si>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</si>
  <si>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</si>
  <si>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</si>
  <si>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</si>
  <si>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</si>
  <si>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</si>
  <si>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</si>
  <si>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</si>
  <si>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</si>
  <si>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</si>
  <si>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</si>
  <si>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</si>
  <si>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</si>
  <si>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</si>
  <si>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</si>
  <si>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</si>
  <si>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</si>
  <si>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</si>
  <si>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</si>
  <si>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</si>
  <si>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</si>
  <si>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</si>
  <si>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</si>
  <si>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MECÂNICO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</si>
  <si>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</si>
  <si>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</si>
  <si>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</si>
  <si>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</si>
  <si>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</si>
  <si>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</si>
  <si>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</si>
  <si>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</si>
  <si>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</si>
  <si>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</si>
  <si>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</si>
  <si>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</si>
  <si>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</si>
  <si>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</si>
  <si>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</si>
  <si>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</si>
  <si>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</si>
  <si>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</si>
  <si>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</si>
  <si>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</si>
  <si>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</si>
  <si>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</si>
  <si>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</si>
  <si>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AF_05/2020_PA</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</si>
  <si>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</si>
  <si>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</si>
  <si>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</si>
  <si>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</si>
  <si>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</si>
  <si>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</si>
  <si>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</si>
  <si>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</si>
  <si>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</si>
  <si>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</si>
  <si>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</si>
  <si>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</si>
  <si>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</si>
  <si>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</si>
  <si>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</si>
  <si>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</si>
  <si>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</si>
  <si>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</si>
  <si>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</si>
  <si>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</si>
  <si>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</si>
  <si>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</si>
  <si>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</si>
  <si>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</si>
  <si>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</si>
  <si>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</si>
  <si>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</si>
  <si>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</si>
  <si>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</si>
  <si>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</si>
  <si>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</si>
  <si>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</si>
  <si>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</si>
  <si>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</si>
  <si>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</si>
  <si>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</si>
  <si>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</si>
  <si>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</si>
  <si>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</si>
  <si>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</si>
  <si>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</si>
  <si>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</si>
  <si>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</si>
  <si>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</si>
  <si>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</si>
  <si>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</si>
  <si>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</si>
  <si>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</si>
  <si>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</si>
  <si>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</si>
  <si>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</si>
  <si>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</si>
  <si>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</si>
  <si>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</si>
  <si>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</si>
  <si>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</si>
  <si>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</si>
  <si>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</si>
  <si>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</si>
  <si>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</si>
  <si>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</si>
  <si>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</si>
  <si>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</si>
  <si>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</si>
  <si>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</si>
  <si>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</si>
  <si>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</si>
  <si>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</si>
  <si>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</si>
  <si>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</si>
  <si>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</si>
  <si>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</si>
  <si>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</si>
  <si>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</si>
  <si>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</si>
  <si>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</si>
  <si>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</si>
  <si>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</si>
  <si>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</si>
  <si>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</si>
  <si>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</si>
  <si>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</si>
  <si>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</si>
  <si>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</si>
  <si>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</si>
  <si>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</si>
  <si>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</si>
  <si>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</si>
  <si>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</si>
  <si>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</si>
  <si>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</si>
  <si>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</si>
  <si>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</si>
  <si>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</si>
  <si>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</si>
  <si>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</si>
  <si>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</si>
  <si>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</si>
  <si>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</si>
  <si>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</si>
  <si>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</si>
  <si>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</si>
  <si>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</si>
  <si>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</si>
  <si>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</si>
  <si>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</si>
  <si>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</si>
  <si>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</si>
  <si>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</si>
  <si>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</si>
  <si>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</si>
  <si>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</si>
  <si>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</si>
  <si>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</si>
  <si>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</si>
  <si>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</si>
  <si>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</si>
  <si>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</si>
  <si>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</si>
  <si>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</si>
  <si>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</si>
  <si>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</si>
  <si>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</si>
  <si>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</si>
  <si>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</si>
  <si>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</si>
  <si>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</si>
  <si>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</si>
  <si>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</si>
  <si>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</si>
  <si>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</si>
  <si>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</si>
  <si>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</si>
  <si>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</si>
  <si>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</si>
  <si>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PÉ-DIREITO SIMPLES. AF_05/2024</t>
  </si>
  <si>
    <t>MONTAGEM E DESMONTAGEM DE FÔRMA DE PILARES CIRCULARES, PÉ-DIREITO SIMPLES, EM MADEIRA, 2 UTILIZAÇÕES. AF_05/2024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</si>
  <si>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</si>
  <si>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</si>
  <si>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</si>
  <si>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</si>
  <si>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</si>
  <si>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</si>
  <si>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</si>
  <si>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</si>
  <si>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</si>
  <si>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</si>
  <si>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</si>
  <si>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</si>
  <si>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</si>
  <si>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</si>
  <si>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</si>
  <si>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</si>
  <si>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</si>
  <si>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</si>
  <si>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</si>
  <si>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</si>
  <si>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</si>
  <si>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</si>
  <si>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</si>
  <si>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</si>
  <si>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</si>
  <si>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</si>
  <si>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</si>
  <si>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</si>
  <si>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</si>
  <si>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</si>
  <si>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</si>
  <si>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</si>
  <si>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</si>
  <si>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</si>
  <si>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</si>
  <si>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</si>
  <si>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</si>
  <si>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</si>
  <si>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</si>
  <si>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</si>
  <si>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</si>
  <si>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</si>
  <si>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</si>
  <si>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</si>
  <si>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</si>
  <si>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</si>
  <si>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</si>
  <si>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</si>
  <si>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</si>
  <si>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</si>
  <si>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</si>
  <si>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</si>
  <si>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</si>
  <si>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</si>
  <si>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</si>
  <si>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</si>
  <si>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</si>
  <si>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</si>
  <si>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</si>
  <si>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</si>
  <si>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</si>
  <si>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</si>
  <si>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</si>
  <si>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</si>
  <si>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</si>
  <si>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</si>
  <si>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</si>
  <si>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</si>
  <si>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</si>
  <si>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</si>
  <si>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</si>
  <si>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</si>
  <si>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</si>
  <si>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</si>
  <si>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</si>
  <si>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</si>
  <si>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</si>
  <si>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</si>
  <si>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</si>
  <si>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</si>
  <si>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</si>
  <si>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</si>
  <si>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</si>
  <si>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</si>
  <si>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</si>
  <si>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</si>
  <si>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</si>
  <si>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</si>
  <si>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</si>
  <si>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</si>
  <si>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</si>
  <si>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</si>
  <si>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</si>
  <si>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</si>
  <si>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</si>
  <si>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</si>
  <si>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</si>
  <si>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</si>
  <si>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</si>
  <si>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</si>
  <si>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</si>
  <si>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</si>
  <si>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</si>
  <si>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</si>
  <si>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</si>
  <si>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</si>
  <si>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</si>
  <si>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</si>
  <si>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</si>
  <si>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</si>
  <si>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</si>
  <si>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</si>
  <si>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</si>
  <si>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</si>
  <si>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</si>
  <si>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FABRICAÇÃO DE FÔRMA PARA PILARES CIRCULARES, EM CHAPA DE MADEIRA COMPENSADA RESINADA, PÉ-DIREITO DUPLO. AF_05/2024</t>
  </si>
  <si>
    <t>MONTAGEM E DESMONTAGEM DE FÔRMA DE PILARES CIRCULARES, PÉ-DIREITO DUPLO, EM MADEIRA, 2 UTILIZAÇÕES. AF_05/2024</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</si>
  <si>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</si>
  <si>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</si>
  <si>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</si>
  <si>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</si>
  <si>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</si>
  <si>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MULTIFAMILIARES, TELA Q-138.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</si>
  <si>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</si>
  <si>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</si>
  <si>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COMO ARMADURA POSITIVA DE LAJES, TELA Q-138.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</si>
  <si>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</si>
  <si>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</si>
  <si>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NEGATIVA DE LAJES, TELA L-159. AF_12/2024</t>
  </si>
  <si>
    <t>ARMAÇÃO DO SISTEMA DE PAREDES DE CONCRETO, EXECUTADA EM PLATIBANDAS, TELA Q-92. AF_12/2024_PS</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</si>
  <si>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</si>
  <si>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</si>
  <si>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COMO REFORÇO, VERGALHÃO DE 10,0 MM DE DIÂMETRO. AF_12/2024</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</si>
  <si>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</si>
  <si>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</si>
  <si>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</si>
  <si>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</si>
  <si>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</si>
  <si>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</si>
  <si>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</si>
  <si>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</si>
  <si>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</si>
  <si>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</si>
  <si>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</si>
  <si>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</si>
  <si>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</si>
  <si>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</si>
  <si>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</si>
  <si>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</si>
  <si>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</si>
  <si>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</si>
  <si>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</si>
  <si>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</si>
  <si>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</si>
  <si>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</si>
  <si>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</si>
  <si>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</si>
  <si>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</si>
  <si>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</si>
  <si>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</si>
  <si>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</si>
  <si>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</si>
  <si>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</si>
  <si>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</si>
  <si>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</si>
  <si>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</si>
  <si>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</si>
  <si>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</si>
  <si>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</si>
  <si>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</si>
  <si>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</si>
  <si>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</si>
  <si>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</si>
  <si>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</si>
  <si>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</si>
  <si>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</si>
  <si>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</si>
  <si>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</si>
  <si>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</si>
  <si>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</si>
  <si>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DIÂMETRO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</si>
  <si>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</si>
  <si>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</si>
  <si>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</si>
  <si>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</si>
  <si>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</si>
  <si>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</si>
  <si>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</si>
  <si>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</si>
  <si>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</si>
  <si>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</si>
  <si>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</si>
  <si>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</si>
  <si>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</si>
  <si>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</si>
  <si>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</si>
  <si>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</si>
  <si>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</si>
  <si>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UTILIZANDO AÇO CA-50 DE 6,3 MM - MONTAGEM. AF_01/2024</t>
  </si>
  <si>
    <t>ARMAÇÃO DE BLOCO UTILIZANDO AÇO CA-50 DE 8 MM - MONTAGEM. AF_01/2024</t>
  </si>
  <si>
    <t>ARMAÇÃO DE BLOCO UTILIZANDO AÇO CA-50 DE 10 MM - MONTAGEM. AF_01/2024</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</si>
  <si>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</si>
  <si>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</si>
  <si>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5,0 MM DE DIÂMETRO. AF_12/2024</t>
  </si>
  <si>
    <t>ARMAÇÃO DO SISTEMA DE PAREDES DE CONCRETO, EXECUTADA COMO REFORÇO, VERGALHÃO DE 12,5 MM DE DIÂMETRO. AF_12/2024</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</si>
  <si>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</si>
  <si>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</si>
  <si>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</si>
  <si>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</si>
  <si>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</si>
  <si>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</si>
  <si>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</si>
  <si>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</si>
  <si>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</si>
  <si>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</si>
  <si>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</si>
  <si>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</si>
  <si>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</si>
  <si>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</si>
  <si>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</si>
  <si>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</si>
  <si>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</si>
  <si>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</si>
  <si>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</si>
  <si>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</si>
  <si>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ARMAÇÃO DO SISTEMA DE PAREDES DE CONCRETO, EXECUTADA EM PAREDES DE EDIFICAÇÕES MULTIFAMILIARES, TELA Q-283. AF_12/2024_PS</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</si>
  <si>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</si>
  <si>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</si>
  <si>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</si>
  <si>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</si>
  <si>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</si>
  <si>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</si>
  <si>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</si>
  <si>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</si>
  <si>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</si>
  <si>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</si>
  <si>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</si>
  <si>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</si>
  <si>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</si>
  <si>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</si>
  <si>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</si>
  <si>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</si>
  <si>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</si>
  <si>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</si>
  <si>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</si>
  <si>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</si>
  <si>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</si>
  <si>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</si>
  <si>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</si>
  <si>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</si>
  <si>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</si>
  <si>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</si>
  <si>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</si>
  <si>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</si>
  <si>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</si>
  <si>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CONCRETAGEM DE EDIFICAÇÕES (PAREDES E LAJES) FEITAS COM SISTEMA DE FÔRMAS MANUSEÁVEIS, COM CONCRETO USINADO AUTOADENSÁVEL FCK 25 MPA - LANÇAMENTO E ACABAMENTO. AF_09/2024</t>
  </si>
  <si>
    <t>CONCRETAGEM DE LAJES EM EDIFICAÇÕES UNIFAMILIARES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</si>
  <si>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</si>
  <si>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UNIFAMILIARES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</si>
  <si>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</si>
  <si>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</si>
  <si>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</si>
  <si>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UNIFAMILIARES FEITAS COM SISTEMA DE FÔRMAS MANUSEÁVEIS, COM CONCRETO USINADO AUTOADENSÁVEL FCK 25 MPA - LANÇAMENTO E ACABAMENTO. AF_09/2024</t>
  </si>
  <si>
    <t>CONCRETAGEM DE PLATIBANDA EM EDIFICAÇÕES MULTIFAMILIARES FEITAS COM SISTEMA DE FÔRMAS MANUSEÁVEIS, COM CONCRETO USINADO AUTOADENSÁVEL FCK 25 MPA - LANÇAMENTO E ACABAMENTO. AF_09/2024</t>
  </si>
  <si>
    <t>CONCRETAGEM DE EDIFICAÇÕES (PAREDES E LAJES) FEITAS COM SISTEMA DE FÔRMAS MANUSEÁVEIS, COM CONCRETO USINADO BOMBEÁVEL FCK 25 MPA - LANÇAMENTO, ADENSAMENTO E ACABAMENTO. AF_09/2024</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</si>
  <si>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</si>
  <si>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</si>
  <si>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</si>
  <si>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</si>
  <si>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</si>
  <si>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</si>
  <si>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</si>
  <si>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</si>
  <si>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</si>
  <si>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</si>
  <si>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</si>
  <si>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</si>
  <si>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</si>
  <si>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</si>
  <si>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</si>
  <si>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</si>
  <si>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FCK 25 MPA - LANÇAMENTO E ACABAMENTO. AF_09/2024</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</si>
  <si>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</si>
  <si>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</si>
  <si>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</si>
  <si>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AF_02/2022_PS</t>
  </si>
  <si>
    <t>LANÇAMENTO COM USO DE BOMBA, ADENSAMENTO E ACABAMENTO DE CONCRETO EM ESTRUTURAS. AF_02/2022</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</si>
  <si>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</si>
  <si>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</si>
  <si>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</si>
  <si>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</si>
  <si>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</si>
  <si>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</si>
  <si>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</si>
  <si>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</si>
  <si>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</si>
  <si>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</si>
  <si>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</si>
  <si>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</si>
  <si>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</si>
  <si>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CONCRETAGEM DE PILARES, FCK=25 MPA, COM USO DE JERICAS EM ELEVADOR DE CABO - LANÇAMENTO, ADENSAMENTO E ACABAMENTO. AF_02/2022</t>
  </si>
  <si>
    <t>CONCRETAGEM DE PILARES, FCK=25 MPA, COM USO DE JERICAS EM CREMALHEIRA - LANÇAMENTO, ADENSAMENTO E ACABAMENTO. AF_02/2022</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</si>
  <si>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</si>
  <si>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</si>
  <si>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</si>
  <si>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</si>
  <si>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</si>
  <si>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</si>
  <si>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</si>
  <si>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</si>
  <si>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</si>
  <si>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</si>
  <si>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VERGA PRÉ-MOLDADA COM ATÉ 1,5 M DE VÃO, ESPESSURA DE *20* CM. AF_03/2024</t>
  </si>
  <si>
    <t>VERGA MOLDADA IN LOCO EM CONCRETO, ESPESSURA DE *20* CM. AF_03/2024</t>
  </si>
  <si>
    <t>VERGA MOLDADA IN LOCO COM UTILIZAÇÃO DE BLOCOS CANALETA, ESPESSURA DE *20* CM. AF_03/2024</t>
  </si>
  <si>
    <t>CONTRAVERGA PRÉ-MOLDADA, ESPESSURA DE *20* CM. AF_03/2024</t>
  </si>
  <si>
    <t>CONTRAVERGA MOLDADA IN LOCO EM CONCRETO, ESPESSURA DE *20* CM. AF_03/2024</t>
  </si>
  <si>
    <t>CONTRAVERGA MOLDADA IN LOCO COM UTILIZAÇÃO DE BLOCOS CANALETA, ESPESSURA DE *20* CM. AF_03/2024</t>
  </si>
  <si>
    <t>FIXAÇÃO (ENCUNHAMENTO) DE ALVENARIA DE VEDAÇÃO COM ARGAMASSA APLICADA COM BISNAGA. AF_03/2024</t>
  </si>
  <si>
    <t>FIXAÇÃO (ENCUNHAMENTO) DE ALVENARIA DE VEDAÇÃO COM TIJOLO MACIÇO. AF_03/2024</t>
  </si>
  <si>
    <t>FIXAÇÃO (ENCUNHAMENTO) DE ALVENARIA DE VEDAÇÃO COM ESPUMA DE POLIURETANO EXPANSIVA. AF_03/2024</t>
  </si>
  <si>
    <t>CINTA DE AMARRAÇÃO DE ALVENARIA MOLDADA IN LOCO COM UTILIZAÇÃO DE BLOCOS CANALETA, ESPESSURA DE *20* CM. AF_03/2024</t>
  </si>
  <si>
    <t>VERGA PRÉ-MOLDADA COM ATÉ 1,5 M DE VÃO, ESPESSURA DE *15* CM. AF_03/2024</t>
  </si>
  <si>
    <t>VERGA PRÉ-MOLDADA COM ATÉ 1,5 M DE VÃO, ESPESSURA DE *10* CM. AF_03/2024</t>
  </si>
  <si>
    <t>VERGA MOLDADA IN LOCO EM CONCRETO, ESPESSURA DE *15* CM. AF_03/2024</t>
  </si>
  <si>
    <t>VERGA MOLDADA IN LOCO EM CONCRETO, ESPESSURA DE *10* CM. AF_03/2024</t>
  </si>
  <si>
    <t>VERGA MOLDADA IN LOCO COM UTILIZAÇÃO DE BLOCOS CANALETA, ESPESSURA DE *15* CM. AF_03/2024</t>
  </si>
  <si>
    <t>VERGA MOLDADA IN LOCO COM UTILIZAÇÃO DE BLOCOS CANALETA, ESPESSURA DE *10* CM. AF_03/2024</t>
  </si>
  <si>
    <t>CONTRAVERGA PRÉ-MOLDADA, ESPESSURA DE *15* CM. AF_03/2024</t>
  </si>
  <si>
    <t>CONTRAVERGA PRÉ-MOLDADA, ESPESSURA DE *10* CM. AF_03/2024</t>
  </si>
  <si>
    <t>CONTRAVERGA MOLDADA IN LOCO EM CONCRETO, ESPESSURA DE *15* CM. AF_03/2024</t>
  </si>
  <si>
    <t>CONTRAVERGA MOLDADA IN LOCO EM CONCRETO, ESPESSURA DE *10* CM. AF_03/2024</t>
  </si>
  <si>
    <t>CONTRAVERGA MOLDADA IN LOCO COM UTILIZAÇÃO DE BLOCOS CANALETA, ESPESSURA DE *15* CM. AF_03/2024</t>
  </si>
  <si>
    <t>CONTRAVERGA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</si>
  <si>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</si>
  <si>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*10* CM. AF_03/2024</t>
  </si>
  <si>
    <t>VERGA PRÉ-FABRICADA COM ATÉ 1,5 M DE VÃO, ESPESSURA DE *20* CM. AF_03/2024</t>
  </si>
  <si>
    <t>VERGA PRÉ-FABRICADA COM ATÉ 1,5 M DE VÃO, ESPESSURA DE *15* CM. AF_03/2024</t>
  </si>
  <si>
    <t>VERGA PRÉ-FABRICADA COM ATÉ 1,5 M DE VÃO, ESPESSURA DE *10* CM. AF_03/2024</t>
  </si>
  <si>
    <t>CONTRAVERGA PRÉ-FABRICADA, ESPESSURA DE *20* CM. AF_03/2024</t>
  </si>
  <si>
    <t>CONTRAVERGA PRÉ-FABRICADA, ESPESSURA DE *15* CM. AF_03/2024</t>
  </si>
  <si>
    <t>CONTRAVERGA PRÉ-FABRICADA, ESPESSURA DE *10* CM. AF_03/2024</t>
  </si>
  <si>
    <t>PEÇA RETANGULAR PRÉ-MOLDADA, VOLUME DE CONCRETO DE ATÉ 10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</si>
  <si>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</si>
  <si>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</si>
  <si>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</si>
  <si>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30 A 70 LITROS, TAXA DE AÇO APROXIMADA DE 70KG/M³.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</si>
  <si>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</si>
  <si>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</si>
  <si>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CIRCULAR PRÉ-MOLDADA, VOLUME DE CONCRETO ACIMA DE 100 LITROS, TAXA DE AÇO APROXIMADA DE 30KG/M³. AF_03/2024</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</si>
  <si>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</si>
  <si>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</si>
  <si>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</si>
  <si>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</si>
  <si>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</si>
  <si>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</si>
  <si>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</si>
  <si>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</si>
  <si>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</si>
  <si>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</si>
  <si>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</si>
  <si>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</si>
  <si>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CONTENÇÃO EM CORTINA COM ESTACAS SECANTES COM 40 CM DE DIÂMETRO E PROFUNDIDADE MENOR OU IGUAL A 10 M. AF_06/2018</t>
  </si>
  <si>
    <t>CONTENÇÃO EM CORTINA COM ESTACAS SECANTES COM 40 CM DE DIÂMETRO E PROFUNDIDADE MAIOR QUE 10 M E MENOR OU IGUAL A 15 M. AF_06/2018</t>
  </si>
  <si>
    <t>CONTENÇÃO EM CORTINA COM ESTACAS SECANTES COM 40 CM DE DIÂMETRO E PROFUNDIDADE MAIOR QUE 15 M. AF_06/2018</t>
  </si>
  <si>
    <t>CONTENÇÃO EM CORTINA COM ESTACAS SECANTES COM 50 CM DE DIÂMETRO E PROFUNDIDADE MENOR OU IGUAL A 10 M. AF_06/2018</t>
  </si>
  <si>
    <t>CONTENÇÃO EM CORTINA COM ESTACAS SECANTES COM 50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</si>
  <si>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</si>
  <si>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</si>
  <si>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</si>
  <si>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</si>
  <si>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</si>
  <si>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</si>
  <si>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</si>
  <si>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</si>
  <si>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</si>
  <si>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</si>
  <si>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</si>
  <si>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</si>
  <si>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</si>
  <si>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</si>
  <si>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</si>
  <si>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</si>
  <si>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</si>
  <si>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</si>
  <si>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</si>
  <si>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</si>
  <si>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</si>
  <si>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</si>
  <si>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</si>
  <si>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</si>
  <si>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</si>
  <si>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</si>
  <si>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</si>
  <si>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</si>
  <si>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</si>
  <si>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</si>
  <si>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</si>
  <si>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</si>
  <si>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</si>
  <si>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</si>
  <si>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</si>
  <si>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</si>
  <si>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</si>
  <si>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</si>
  <si>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</si>
  <si>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</si>
  <si>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</si>
  <si>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</si>
  <si>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VIGA DE MADEIRA SERRADA, PINUS OU EQUIVALENTE DA REGIÃO, SEÇÃO RETANGULAR 7,5 X 10 CM. AF_03/2024</t>
  </si>
  <si>
    <t>PILAR DE MADEIRA ROLIÇA, EUCALIPTO OU EQUIVALENTE DA REGIÃO, FIXADO COM VERGALHÃO, DIÂMETRO DE 12 A 15 CM, APOIO ARTICULADO, COMPRIMENTO DE 3 M. AF_03/2024</t>
  </si>
  <si>
    <t>VIGA DE MADEIRA SERRADA, PINUS OU EQUIVALENTE DA REGIÃO, SEÇÃO RETANGULAR 7,5 X 15 CM. AF_03/2024</t>
  </si>
  <si>
    <t>PILAR DE MADEIRA ROLIÇA, EUCALIPTO OU EQUIVALENTE DA REGIÃO, FIXADO COM VERGALHÃO, DIÂMETRO DE 12 A 15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</si>
  <si>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</si>
  <si>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</si>
  <si>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</si>
  <si>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</si>
  <si>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</si>
  <si>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</si>
  <si>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</si>
  <si>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</si>
  <si>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</si>
  <si>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</si>
  <si>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</si>
  <si>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</si>
  <si>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</si>
  <si>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</si>
  <si>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</si>
  <si>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8 X 16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</si>
  <si>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</si>
  <si>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</si>
  <si>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</si>
  <si>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APARELHADA, SEÇÃO RETANGULAR 8 X 30 CM. AF_03/2024</t>
  </si>
  <si>
    <t>PISO DE MADEIRA, SOBRE VIGOTAS DE MADEIRA SEÇÃO 7,5 X 15 CM. AF_03/2024</t>
  </si>
  <si>
    <t>VIGA DE MADEIRA SERRADA, MAÇARANDUBA OU EQUIVALENTE DA REGIÃO, APARELHADA, SEÇÃO RETANGULAR 7,5 X 23 CM. AF_03/2024</t>
  </si>
  <si>
    <t>VIGA DE MADEIRA SERRADA, MAÇARANDUBA OU EQUIVALENTE DA REGIÃO, NÃO APARELHADA, SEÇÃO RETANGULAR 7,5 X 23 CM. AF_03/2024</t>
  </si>
  <si>
    <t>VIGA DE MADEIRA SERRADA, MAÇARANDUBA OU EQUIVALENTE DA REGIÃO, NÃO APARELHADA, SEÇÃO RETANGULAR 8 X 30 CM.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</si>
  <si>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</si>
  <si>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</si>
  <si>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</si>
  <si>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</si>
  <si>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</si>
  <si>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</si>
  <si>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IMPERMEABILIZAÇÃO DE SUPERFÍCIE COM ARGAMASSA DE CIMENTO E AREIA, COM ADITIVO IMPERMEABILIZANTE, E = 1,5CM. AF_09/2023</t>
  </si>
  <si>
    <t>IMPERMEABILIZAÇÃO DE SUPERFÍCIE COM ARGAMASSA POLIMÉRICA / MEMBRANA ACRÍLICA, 3 DEMÃOS. AF_09/2023</t>
  </si>
  <si>
    <t>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</si>
  <si>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</si>
  <si>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</si>
  <si>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</si>
  <si>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</si>
  <si>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</si>
  <si>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</si>
  <si>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</si>
  <si>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</si>
  <si>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</si>
  <si>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</si>
  <si>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</si>
  <si>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</si>
  <si>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</si>
  <si>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</si>
  <si>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</si>
  <si>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</si>
  <si>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</si>
  <si>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</si>
  <si>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AF_03/2023_PA</t>
  </si>
  <si>
    <t>ELETRODUTO FLEXÍVEL CORRUGADO REFORÇADO, PVC, DN 20 MM (1/2"), PARA CIRCUITOS TERMINAIS, INSTALADO EM FORRO - FORNECIMENTO E INSTALAÇÃO. AF_03/2023_PA</t>
  </si>
  <si>
    <t>ELETRODUTO FLEXÍVEL CORRUGADO, PVC, DN 25 MM (3/4"), PARA CIRCUITOS TERMINAIS, INSTALADO EM FORRO - FORNECIMENTO E INSTALAÇÃO. AF_03/2023_PA</t>
  </si>
  <si>
    <t>ELETRODUTO FLEXÍVEL CORRUGADO REFORÇADO, PVC, DN 25 MM (3/4"), PARA CIRCUITOS TERMINAIS, INSTALADO EM FORRO - FORNECIMENTO E INSTALAÇÃO. AF_03/2023_PA</t>
  </si>
  <si>
    <t>ELETRODUTO FLEXÍVEL CORRUGADO, PVC, DN 32 MM (1"), PARA CIRCUITOS TERMINAIS, INSTALADO EM FORRO - FORNECIMENTO E INSTALAÇÃO. AF_03/2023_PA</t>
  </si>
  <si>
    <t>ELETRODUTO FLEXÍVEL CORRUGADO REFORÇADO, PVC, DN 32 MM (1"), PARA CIRCUITOS TERMINAIS, INSTALADO EM FORRO - FORNECIMENTO E INSTALAÇÃO. AF_03/2023_PA</t>
  </si>
  <si>
    <t>ELETRODUTO FLEXÍVEL LISO, PEAD, DN 32 MM (1"), PARA CIRCUITOS TERMINAIS, INSTALADO EM FORRO - FORNECIMENTO E INSTALAÇÃO. AF_03/2023_PA</t>
  </si>
  <si>
    <t>ELETRODUTO FLEXÍVEL CORRUGADO, PEAD, DN 40 MM (1 1/4"), PARA CIRCUITOS TERMINAIS, INSTALADO EM FORRO - FORNECIMENTO E INSTALAÇÃO. AF_03/2023_PA</t>
  </si>
  <si>
    <t>ELETRODUTO FLEXÍVEL LISO, PEAD, DN 40 MM (1 1/4"), PARA CIRCUITOS TERMINAIS, INSTALADO EM FORRO - FORNECIMENTO E INSTALAÇÃO. AF_03/2023_PA</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</si>
  <si>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</si>
  <si>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</si>
  <si>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</si>
  <si>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</si>
  <si>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</si>
  <si>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</si>
  <si>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</si>
  <si>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</si>
  <si>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</si>
  <si>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</si>
  <si>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</si>
  <si>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</si>
  <si>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</si>
  <si>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</si>
  <si>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</si>
  <si>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</si>
  <si>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</si>
  <si>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</si>
  <si>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</si>
  <si>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</si>
  <si>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</si>
  <si>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</si>
  <si>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</si>
  <si>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</si>
  <si>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</si>
  <si>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</si>
  <si>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</si>
  <si>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</si>
  <si>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</si>
  <si>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</si>
  <si>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</si>
  <si>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</si>
  <si>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(1/2"), APARENTE - FORNECIMENTO E INSTALAÇÃO. AF_10/2022_PA</t>
  </si>
  <si>
    <t>ELETRODUTO RÍGIDO SOLDÁVEL, PVC, DN 25 MM (3/4"), APARENTE - FORNECIMENTO E INSTALAÇÃO. AF_10/2022_PA</t>
  </si>
  <si>
    <t>ELETRODUTO RÍGIDO SOLDÁVEL, PVC, DN 32 MM (1"), APARENTE - FORNECIMENTO E INSTALAÇÃO. AF_10/2022_PA</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</si>
  <si>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</si>
  <si>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</si>
  <si>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</si>
  <si>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</si>
  <si>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</si>
  <si>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</si>
  <si>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</si>
  <si>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</si>
  <si>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</si>
  <si>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</si>
  <si>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</si>
  <si>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</si>
  <si>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</si>
  <si>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</si>
  <si>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</si>
  <si>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</si>
  <si>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</si>
  <si>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</si>
  <si>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</si>
  <si>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</si>
  <si>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</si>
  <si>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</si>
  <si>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</si>
  <si>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</si>
  <si>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</si>
  <si>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</si>
  <si>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</si>
  <si>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</si>
  <si>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</si>
  <si>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</si>
  <si>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</si>
  <si>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</si>
  <si>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</si>
  <si>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</si>
  <si>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</si>
  <si>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</si>
  <si>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</si>
  <si>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</si>
  <si>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</si>
  <si>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</si>
  <si>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</si>
  <si>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</si>
  <si>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</si>
  <si>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</si>
  <si>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</si>
  <si>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</si>
  <si>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</si>
  <si>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</si>
  <si>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</si>
  <si>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</si>
  <si>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</si>
  <si>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</si>
  <si>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</si>
  <si>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</si>
  <si>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</si>
  <si>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</si>
  <si>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</si>
  <si>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</si>
  <si>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</si>
  <si>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</si>
  <si>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</si>
  <si>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</si>
  <si>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</si>
  <si>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</si>
  <si>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</si>
  <si>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</si>
  <si>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CABO DE COBRE FLEXÍVEL ISOLADO, 10 MM², ANTI-CHAMA 450/750 V, PARA DISTRIBUIÇÃO - FORNECIMENTO E INSTALAÇÃO. AF_10/2020</t>
  </si>
  <si>
    <t>CABO DE COBRE FLEXÍVEL ISOLADO, 10 MM², ANTI-CHAMA 0,6/1,0 KV, PARA DISTRIBUIÇÃO - FORNECIMENTO E INSTALAÇÃO. AF_10/2020</t>
  </si>
  <si>
    <t>CABO DE COBRE FLEXÍVEL ISOLADO, 16 MM², ANTI-CHAMA 450/750 V, PARA DISTRIBUIÇÃO - FORNECIMENTO E INSTALAÇÃO. AF_10/2020</t>
  </si>
  <si>
    <t>CABO DE COBRE FLEXÍVEL ISOLADO, 16 MM², ANTI-CHAMA 0,6/1,0 KV, PARA DISTRIBUIÇÃO - FORNECIMENTO E INSTALAÇÃO. AF_10/2020</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</si>
  <si>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</si>
  <si>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</si>
  <si>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</si>
  <si>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</si>
  <si>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</si>
  <si>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</si>
  <si>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</si>
  <si>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</si>
  <si>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</si>
  <si>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</si>
  <si>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</si>
  <si>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</si>
  <si>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</si>
  <si>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</si>
  <si>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</si>
  <si>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</si>
  <si>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</si>
  <si>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</si>
  <si>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</si>
  <si>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</si>
  <si>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</si>
  <si>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</si>
  <si>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</si>
  <si>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</si>
  <si>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</si>
  <si>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</si>
  <si>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</si>
  <si>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</si>
  <si>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</si>
  <si>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</si>
  <si>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</si>
  <si>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</si>
  <si>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</si>
  <si>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</si>
  <si>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</si>
  <si>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</si>
  <si>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</si>
  <si>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</si>
  <si>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</si>
  <si>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</si>
  <si>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</si>
  <si>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</si>
  <si>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</si>
  <si>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</si>
  <si>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</si>
  <si>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</si>
  <si>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</si>
  <si>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</si>
  <si>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</si>
  <si>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</si>
  <si>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</si>
  <si>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</si>
  <si>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</si>
  <si>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</si>
  <si>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</si>
  <si>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</si>
  <si>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</si>
  <si>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</si>
  <si>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</si>
  <si>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</si>
  <si>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</si>
  <si>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</si>
  <si>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</si>
  <si>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</si>
  <si>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</si>
  <si>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</si>
  <si>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</si>
  <si>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</si>
  <si>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</si>
  <si>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</si>
  <si>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</si>
  <si>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</si>
  <si>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</si>
  <si>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</si>
  <si>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</si>
  <si>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</si>
  <si>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</si>
  <si>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</si>
  <si>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</si>
  <si>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</si>
  <si>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</si>
  <si>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</si>
  <si>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</si>
  <si>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</si>
  <si>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</si>
  <si>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</si>
  <si>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</si>
  <si>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</si>
  <si>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</si>
  <si>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</si>
  <si>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</si>
  <si>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</si>
  <si>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</si>
  <si>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</si>
  <si>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</si>
  <si>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</si>
  <si>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</si>
  <si>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</si>
  <si>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</si>
  <si>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</si>
  <si>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</si>
  <si>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</si>
  <si>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</si>
  <si>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</si>
  <si>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</si>
  <si>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</si>
  <si>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</si>
  <si>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</si>
  <si>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</si>
  <si>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</si>
  <si>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</si>
  <si>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</si>
  <si>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</si>
  <si>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</si>
  <si>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</si>
  <si>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</si>
  <si>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</si>
  <si>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</si>
  <si>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</si>
  <si>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</si>
  <si>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</si>
  <si>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</si>
  <si>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</si>
  <si>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</si>
  <si>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</si>
  <si>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</si>
  <si>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</si>
  <si>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</si>
  <si>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</si>
  <si>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</si>
  <si>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</si>
  <si>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</si>
  <si>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</si>
  <si>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</si>
  <si>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</si>
  <si>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</si>
  <si>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</si>
  <si>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</si>
  <si>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</si>
  <si>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</si>
  <si>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</si>
  <si>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</si>
  <si>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</si>
  <si>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</si>
  <si>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</si>
  <si>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</si>
  <si>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</si>
  <si>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</si>
  <si>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</si>
  <si>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</si>
  <si>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</si>
  <si>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</si>
  <si>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</si>
  <si>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</si>
  <si>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</si>
  <si>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</si>
  <si>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</si>
  <si>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</si>
  <si>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</si>
  <si>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</si>
  <si>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</si>
  <si>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</si>
  <si>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</si>
  <si>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</si>
  <si>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</si>
  <si>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</si>
  <si>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</si>
  <si>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</si>
  <si>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</si>
  <si>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</si>
  <si>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</si>
  <si>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</si>
  <si>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</si>
  <si>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</si>
  <si>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</si>
  <si>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</si>
  <si>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</si>
  <si>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</si>
  <si>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</si>
  <si>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</si>
  <si>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</si>
  <si>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</si>
  <si>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</si>
  <si>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</si>
  <si>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</si>
  <si>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</si>
  <si>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</si>
  <si>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</si>
  <si>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</si>
  <si>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</si>
  <si>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</si>
  <si>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</si>
  <si>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</si>
  <si>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</si>
  <si>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</si>
  <si>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</si>
  <si>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</si>
  <si>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</si>
  <si>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</si>
  <si>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</si>
  <si>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</si>
  <si>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</si>
  <si>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</si>
  <si>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</si>
  <si>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</si>
  <si>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</si>
  <si>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</si>
  <si>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</si>
  <si>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</si>
  <si>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</si>
  <si>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</si>
  <si>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</si>
  <si>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</si>
  <si>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</si>
  <si>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</si>
  <si>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</si>
  <si>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</si>
  <si>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</si>
  <si>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</si>
  <si>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</si>
  <si>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</si>
  <si>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</si>
  <si>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</si>
  <si>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</si>
  <si>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</si>
  <si>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</si>
  <si>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</si>
  <si>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</si>
  <si>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SENSOR DE PRESENÇA COM FOTOCÉLULA, FIXAÇÃO EM PAREDE - FORNECIMENTO E INSTALAÇÃO. AF_09/2024</t>
  </si>
  <si>
    <t>SENSOR DE PRESENÇA SEM FOTOCÉLULA, FIXAÇÃO EM PAREDE - FORNECIMENTO E INSTALAÇÃO. AF_09/2024</t>
  </si>
  <si>
    <t>SENSOR DE PRESENÇA COM FOTOCÉLULA, FIXAÇÃO EM TETO - FORNECIMENTO E INSTALAÇÃO. AF_09/2024</t>
  </si>
  <si>
    <t>SENSOR DE PRESENÇA SEM FOTOCÉLULA, FIXAÇÃO EM TETO - FORNECIMENTO E INSTALAÇÃO. AF_09/2024</t>
  </si>
  <si>
    <t>LUMINÁRIA DE EMERGÊNCIA, COM 30 LÂMPADAS LED DE 2 W, SEM REATOR - FORNECIMENTO E INSTALAÇÃO. AF_09/2024</t>
  </si>
  <si>
    <t>LÂMPADA COMPACTA DE LED 6 W, BASE E27 - FORNECIMENTO E INSTALAÇÃO. AF_09/2024</t>
  </si>
  <si>
    <t>LÂMPADA COMPACTA DE LED 10 W, BASE E27 - FORNECIMENTO E INSTALAÇÃO. AF_09/2024</t>
  </si>
  <si>
    <t>LÂMPADA TUBULAR LED DE 9/10 W, COM SOQUETE, BASE G13 - FORNECIMENTO E INSTALAÇÃO. AF_09/2024_PS</t>
  </si>
  <si>
    <t>LÂMPADA TUBULAR LED DE 18/20 W, COM SOQUETE, BASE G13 - FORNECIMENTO E INSTALAÇÃO. AF_09/2024_PS</t>
  </si>
  <si>
    <t>LUMINÁRIA TIPO PLAFON CIRCULAR, DE SOBREPOR, COM LED DE 12/13 W - FORNECIMENTO E INSTALAÇÃO. AF_09/2024</t>
  </si>
  <si>
    <t>LÂMPADA TUBULAR LED 9/10W SEM SOQUETE - FORNECIMENTO E INSTALAÇÃO. AF_09/2024</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</si>
  <si>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</si>
  <si>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</si>
  <si>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</si>
  <si>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</si>
  <si>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</si>
  <si>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</si>
  <si>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</si>
  <si>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</si>
  <si>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</si>
  <si>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</si>
  <si>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</si>
  <si>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</si>
  <si>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</si>
  <si>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</si>
  <si>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</si>
  <si>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</si>
  <si>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</si>
  <si>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</si>
  <si>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</si>
  <si>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</si>
  <si>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</si>
  <si>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</si>
  <si>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</si>
  <si>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</si>
  <si>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</si>
  <si>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</si>
  <si>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</si>
  <si>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</si>
  <si>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</si>
  <si>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</si>
  <si>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</si>
  <si>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</si>
  <si>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</si>
  <si>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</si>
  <si>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</si>
  <si>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</si>
  <si>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</si>
  <si>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</si>
  <si>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</si>
  <si>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</si>
  <si>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</si>
  <si>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</si>
  <si>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</si>
  <si>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</si>
  <si>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</si>
  <si>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</si>
  <si>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</si>
  <si>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</si>
  <si>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</si>
  <si>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</si>
  <si>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</si>
  <si>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</si>
  <si>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</si>
  <si>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</si>
  <si>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</si>
  <si>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</si>
  <si>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</si>
  <si>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</si>
  <si>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</si>
  <si>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</si>
  <si>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</si>
  <si>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</si>
  <si>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</si>
  <si>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</si>
  <si>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</si>
  <si>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</si>
  <si>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</si>
  <si>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</si>
  <si>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</si>
  <si>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</si>
  <si>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</si>
  <si>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</si>
  <si>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</si>
  <si>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SUBSTITUIÇÃO DE REATOR PARA ILUMINAÇÃO PÚBLICA (NÃO INCLUI FORNECIMENTO).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</si>
  <si>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</si>
  <si>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</si>
  <si>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</si>
  <si>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</si>
  <si>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SUBSTITUIÇÃO DE LÂMPADA PARA ILUMINAÇÃO PÚBLICA (NÃO INCLUI FORNECIMENTO).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</si>
  <si>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</si>
  <si>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</si>
  <si>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</si>
  <si>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</si>
  <si>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</si>
  <si>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</si>
  <si>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</si>
  <si>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</si>
  <si>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</si>
  <si>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</si>
  <si>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</si>
  <si>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</si>
  <si>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</si>
  <si>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</si>
  <si>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</si>
  <si>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</si>
  <si>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</si>
  <si>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</si>
  <si>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</si>
  <si>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</si>
  <si>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</si>
  <si>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</si>
  <si>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</si>
  <si>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</si>
  <si>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</si>
  <si>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</si>
  <si>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</si>
  <si>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</si>
  <si>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</si>
  <si>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</si>
  <si>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</si>
  <si>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</si>
  <si>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</si>
  <si>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</si>
  <si>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</si>
  <si>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</si>
  <si>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</si>
  <si>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</si>
  <si>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</si>
  <si>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</si>
  <si>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</si>
  <si>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</si>
  <si>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</si>
  <si>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</si>
  <si>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</si>
  <si>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</si>
  <si>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</si>
  <si>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</si>
  <si>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</si>
  <si>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</si>
  <si>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</si>
  <si>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</si>
  <si>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</si>
  <si>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</si>
  <si>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</si>
  <si>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</si>
  <si>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</si>
  <si>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</si>
  <si>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LUMINÁRIA ARANDELA TIPO MEIA LUA, DE SOBREPOR, COM 1 LÂMPADA LED DE 6 W, SEM REATOR - FORNECIMENTO E INSTALAÇÃO. AF_09/2024</t>
  </si>
  <si>
    <t>LUMINÁRIA ARANDELA TIPO TARTARUGA, DE SOBREPOR, COM 1 LÂMPADA LED DE 6 W, SEM REATOR - FORNECIMENTO E INSTALAÇÃO. AF_09/2024</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</si>
  <si>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</si>
  <si>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</si>
  <si>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</si>
  <si>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</si>
  <si>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</si>
  <si>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</si>
  <si>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</si>
  <si>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</si>
  <si>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</si>
  <si>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</si>
  <si>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</si>
  <si>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</si>
  <si>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</si>
  <si>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</si>
  <si>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</si>
  <si>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</si>
  <si>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</si>
  <si>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</si>
  <si>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</si>
  <si>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</si>
  <si>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</si>
  <si>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</si>
  <si>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</si>
  <si>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</si>
  <si>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</si>
  <si>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</si>
  <si>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</si>
  <si>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</si>
  <si>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</si>
  <si>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</si>
  <si>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</si>
  <si>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</si>
  <si>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</si>
  <si>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</si>
  <si>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</si>
  <si>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</si>
  <si>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</si>
  <si>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</si>
  <si>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</si>
  <si>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</si>
  <si>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</si>
  <si>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</si>
  <si>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</si>
  <si>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</si>
  <si>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</si>
  <si>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</si>
  <si>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</si>
  <si>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</si>
  <si>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</si>
  <si>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</si>
  <si>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</si>
  <si>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</si>
  <si>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</si>
  <si>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</si>
  <si>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</si>
  <si>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</si>
  <si>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</si>
  <si>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</si>
  <si>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</si>
  <si>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</si>
  <si>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</si>
  <si>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</si>
  <si>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</si>
  <si>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</si>
  <si>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</si>
  <si>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</si>
  <si>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</si>
  <si>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</si>
  <si>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</si>
  <si>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</si>
  <si>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</si>
  <si>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</si>
  <si>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</si>
  <si>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</si>
  <si>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</si>
  <si>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</si>
  <si>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</si>
  <si>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</si>
  <si>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</si>
  <si>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</si>
  <si>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</si>
  <si>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</si>
  <si>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</si>
  <si>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</si>
  <si>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</si>
  <si>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</si>
  <si>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</si>
  <si>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</si>
  <si>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</si>
  <si>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</si>
  <si>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</si>
  <si>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</si>
  <si>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</si>
  <si>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</si>
  <si>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</si>
  <si>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</si>
  <si>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</si>
  <si>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</si>
  <si>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</si>
  <si>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</si>
  <si>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</si>
  <si>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</si>
  <si>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</si>
  <si>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</si>
  <si>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</si>
  <si>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</si>
  <si>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</si>
  <si>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</si>
  <si>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</si>
  <si>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</si>
  <si>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</si>
  <si>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</si>
  <si>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AF_03/2024</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</si>
  <si>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</si>
  <si>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</si>
  <si>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</si>
  <si>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</si>
  <si>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</si>
  <si>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</si>
  <si>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</si>
  <si>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</si>
  <si>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</si>
  <si>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</si>
  <si>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</si>
  <si>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</si>
  <si>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AF_11/2021_PSE</t>
  </si>
  <si>
    <t>AR CONDICIONADO SPLIT ON/OFF, PISO TETO, 18.000 BTU/H, CICLO FRIO - FORNECIMENTO E INSTALAÇÃO. AF_11/2021_PSE</t>
  </si>
  <si>
    <t>AR CONDICIONADO SPLIT INVERTER, PISO TETO, 24000 BTU/H, CICLO FRIO - FORNECIMENTO E INSTALAÇÃO. AF_11/2021_PSE</t>
  </si>
  <si>
    <t>AR CONDICIONADO SPLIT ON/OFF,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</si>
  <si>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</si>
  <si>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</si>
  <si>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36.000 BTU/H, CICLO FRIO - FORNECIMENTO E INSTALAÇÃO. AF_11/2021_PSE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</si>
  <si>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</si>
  <si>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</si>
  <si>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</si>
  <si>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</si>
  <si>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</si>
  <si>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</si>
  <si>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</si>
  <si>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</si>
  <si>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</si>
  <si>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</si>
  <si>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</si>
  <si>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</si>
  <si>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</si>
  <si>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</si>
  <si>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</si>
  <si>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</si>
  <si>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</si>
  <si>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TUBO EM COBRE FLEXÍVEL, DN 1/4", COM ISOLAMENTO, INSTALADO EM FORRO, PARA RAMAL DE ALIMENTAÇÃO DE AR CONDICIONADO, INCLUSO FIXADOR. AF_11/2021_PA</t>
  </si>
  <si>
    <t>TUBO EM COBRE FLEXÍVEL, DN 3/8", COM ISOLAMENTO, INSTALADO EM FORRO, PARA RAMAL DE ALIMENTAÇÃO DE AR CONDICIONADO, INCLUSO FIXADOR. AF_11/2021_PA</t>
  </si>
  <si>
    <t>TUBO EM COBRE FLEXÍVEL, DN 1/2", COM ISOLAMENTO, INSTALADO EM FORRO, PARA RAMAL DE ALIMENTAÇÃO DE AR CONDICIONADO, INCLUSO FIXADOR. AF_11/2021_PA</t>
  </si>
  <si>
    <t>TUBO EM COBRE FLEXÍVEL, DN 5/8", COM ISOLAMENTO, INSTALADO EM FORRO, PARA RAMAL DE ALIMENTAÇÃO DE AR CONDICIONADO, INCLUSO FIXADOR. AF_11/2021_PA</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</si>
  <si>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</si>
  <si>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</si>
  <si>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</si>
  <si>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</si>
  <si>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</si>
  <si>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</si>
  <si>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</si>
  <si>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</si>
  <si>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</si>
  <si>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</si>
  <si>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</si>
  <si>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</si>
  <si>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</si>
  <si>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</si>
  <si>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DE REDE RJ45 - FORNECIMENTO E INSTALAÇÃO. AF_11/2019</t>
  </si>
  <si>
    <t>TOMADA PARA TELEFONE RJ11 - FORNECIMENTO E INSTALAÇÃO. AF_11/2019</t>
  </si>
  <si>
    <t>PATCH PANEL 48 PORTAS, CATEGORIA 5E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</si>
  <si>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</si>
  <si>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</si>
  <si>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</si>
  <si>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DE 20MM, INSTALADO EM RAMAL OU SUB-RAMAL DE ÁGUA - FORNECIMENTO E INSTALAÇÃO. AF_06/2022</t>
  </si>
  <si>
    <t>TUBO, PVC, SOLDÁVEL, DE 25MM, INSTALADO EM RAMAL OU SUB-RAMAL DE ÁGUA - FORNECIMENTO E INSTALAÇÃO. AF_06/2022</t>
  </si>
  <si>
    <t>TUBO, PVC, SOLDÁVEL, DE 32MM, INSTALADO EM RAMAL OU SUB-RAMAL DE ÁGUA - FORNECIMENTO E INSTALAÇÃO. AF_06/2022</t>
  </si>
  <si>
    <t>TUBO, PVC, SOLDÁVEL, DE 20MM, INSTALADO EM RAMAL DE DISTRIBUIÇÃO DE ÁGUA - FORNECIMENTO E INSTALAÇÃO. AF_06/2022</t>
  </si>
  <si>
    <t>TUBO, PVC, SOLDÁVEL, DE 25MM, INSTALADO EM RAMAL DE DISTRIBUIÇÃO DE ÁGUA - FORNECIMENTO E INSTALAÇÃO. AF_06/2022</t>
  </si>
  <si>
    <t>TUBO, PVC, SOLDÁVEL, DE 32MM, INSTALADO EM RAMAL DE DISTRIBUIÇÃO DE ÁGUA - FORNECIMENTO E INSTALAÇÃO. AF_06/2022</t>
  </si>
  <si>
    <t>TUBO, PVC, SOLDÁVEL, DE 25MM, INSTALADO EM PRUMADA DE ÁGUA - FORNECIMENTO E INSTALAÇÃO. AF_06/2022</t>
  </si>
  <si>
    <t>TUBO, PVC, SOLDÁVEL, DE 32MM, INSTALADO EM PRUMADA DE ÁGUA - FORNECIMENTO E INSTALAÇÃO. AF_06/2022</t>
  </si>
  <si>
    <t>TUBO, PVC, SOLDÁVEL, DE 40MM, INSTALADO EM PRUMADA DE ÁGUA - FORNECIMENTO E INSTALAÇÃO. AF_06/2022</t>
  </si>
  <si>
    <t>TUBO, PVC, SOLDÁVEL, DE 50MM, INSTALADO EM PRUMADA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</si>
  <si>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</si>
  <si>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</si>
  <si>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</si>
  <si>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</si>
  <si>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</si>
  <si>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</si>
  <si>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</si>
  <si>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</si>
  <si>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</si>
  <si>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</si>
  <si>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</si>
  <si>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</si>
  <si>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</si>
  <si>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</si>
  <si>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</si>
  <si>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</si>
  <si>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</si>
  <si>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</si>
  <si>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</si>
  <si>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</si>
  <si>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</si>
  <si>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</si>
  <si>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</si>
  <si>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</si>
  <si>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</si>
  <si>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</si>
  <si>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</si>
  <si>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</si>
  <si>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</si>
  <si>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DE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</si>
  <si>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</si>
  <si>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</si>
  <si>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</si>
  <si>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</si>
  <si>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</si>
  <si>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</si>
  <si>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</si>
  <si>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</si>
  <si>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</si>
  <si>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</si>
  <si>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</si>
  <si>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</si>
  <si>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</si>
  <si>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</si>
  <si>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</si>
  <si>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</si>
  <si>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</si>
  <si>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</si>
  <si>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</si>
  <si>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</si>
  <si>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</si>
  <si>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</si>
  <si>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</si>
  <si>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</si>
  <si>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</si>
  <si>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</si>
  <si>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</si>
  <si>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</si>
  <si>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</si>
  <si>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</si>
  <si>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</si>
  <si>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</si>
  <si>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</si>
  <si>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</si>
  <si>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</si>
  <si>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</si>
  <si>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</si>
  <si>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</si>
  <si>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</si>
  <si>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</si>
  <si>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</si>
  <si>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</si>
  <si>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</si>
  <si>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</si>
  <si>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</si>
  <si>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</si>
  <si>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</si>
  <si>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</si>
  <si>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</si>
  <si>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</si>
  <si>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</si>
  <si>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</si>
  <si>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</si>
  <si>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</si>
  <si>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</si>
  <si>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</si>
  <si>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</si>
  <si>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</si>
  <si>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</si>
  <si>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</si>
  <si>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</si>
  <si>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</si>
  <si>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EM COBRE RÍGIDO, DN 104 MM, CLASSE E, SEM ISOLAMENTO, INSTALADO EM RESERVAÇÃO PREDIAL DE ÁGUA - FORNECIMENTO E INSTALAÇÃO. AF_04/2024</t>
  </si>
  <si>
    <t>TUBO, PVC, SOLDÁVEL, DE  25MM,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</si>
  <si>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</si>
  <si>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</si>
  <si>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</si>
  <si>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</si>
  <si>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</si>
  <si>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</si>
  <si>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TUBO, PVC, SOLDÁVEL, DE 110MM,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</si>
  <si>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</si>
  <si>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</si>
  <si>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</si>
  <si>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</si>
  <si>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</si>
  <si>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</si>
  <si>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</si>
  <si>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CPVC, SOLDÁVEL, DN 114 MM, INSTALADO EM RESERVAÇÃO PREDIAL DE ÁGUA - FORNECIMENTO E INSTALAÇÃO. AF_04/2024</t>
  </si>
  <si>
    <t>TUBO DE AÇO PRETO SEM COSTURA, CONEXÃO SOLDADA, DN 40 (1 1/2"), INSTALADO EM REDE DE ALIMENTAÇÃO PARA HIDRANTE - FORNECIMENTO E INSTALAÇÃO. AF_10/2020</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</si>
  <si>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</si>
  <si>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</si>
  <si>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</si>
  <si>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</si>
  <si>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</si>
  <si>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</si>
  <si>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</si>
  <si>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</si>
  <si>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</si>
  <si>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</si>
  <si>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</si>
  <si>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</si>
  <si>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</si>
  <si>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</si>
  <si>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</si>
  <si>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</si>
  <si>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</si>
  <si>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</si>
  <si>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</si>
  <si>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</si>
  <si>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</si>
  <si>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</si>
  <si>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</si>
  <si>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</si>
  <si>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PPR, DN 20 MM, CLASSE PN 20,  INSTALADO EM RESERVAÇÃO PREDIAL DE ÁGUA - FORNECIMENTO E INSTALAÇÃO. AF_04/2024</t>
  </si>
  <si>
    <t>TUBO, PPR, DN 25 MM, CLASSE PN 20,  INSTALADO EM RESERVAÇÃO PREDIAL DE ÁGUA - FORNECIMENTO E INSTALAÇÃO. AF_04/2024</t>
  </si>
  <si>
    <t>TUBO, PPR, DN 32 MM, CLASSE PN 12,  INSTALADO EM RESERVAÇÃO PREDIAL DE ÁGUA - FORNECIMENTO E INSTALAÇÃO. AF_04/2024</t>
  </si>
  <si>
    <t>TUBO, PPR, DN 40 MM, CLASSE PN 12,  INSTALADO EM RESERVAÇÃO PREDIAL DE ÁGUA - FORNECIMENTO E INSTALAÇÃO. AF_04/2024</t>
  </si>
  <si>
    <t>TUBO, PPR, DN 50 MM, CLASSE PN 12,  INSTALADO EM RESERVAÇÃO PREDIAL DE ÁGUA - FORNECIMENTO E INSTALAÇÃO. AF_04/2024</t>
  </si>
  <si>
    <t>TUBO, PPR, DN 63 MM, CLASSE PN 12,  INSTALADO EM RESERVAÇÃO PREDIAL DE ÁGUA - FORNECIMENTO E INSTALAÇÃO. AF_04/2024</t>
  </si>
  <si>
    <t>TUBO, PPR, DN 75 MM, CLASSE PN 12,  INSTALADO EM RESERVAÇÃO PREDIAL DE ÁGUA - FORNECIMENTO E INSTALAÇÃO. AF_04/2024</t>
  </si>
  <si>
    <t>TUBO, PPR, DN 90 MM, CLASSE PN 12,  INSTALADO EM RESERVAÇÃO PREDIAL DE ÁGUA - FORNECIMENTO E INSTALAÇÃO. AF_04/2024</t>
  </si>
  <si>
    <t>TUBO, PPR, DN 110 MM, CLASSE PN 12,  INSTALADO EM RESERVAÇÃO PREDIAL DE ÁGUA - FORNECIMENTO E INSTALAÇÃO. AF_04/2024</t>
  </si>
  <si>
    <t>TUBO, PPR, DN 20 MM, CLASSE PN 25,  INSTALADO EM RESERVAÇÃO PREDIAL DE ÁGUA - FORNECIMENTO E INSTALAÇÃO. AF_04/2024</t>
  </si>
  <si>
    <t>TUBO, PPR, DN 25 MM, CLASSE PN 25,  INSTALADO EM RESERVAÇÃO PREDIAL DE ÁGUA - FORNECIMENTO E INSTALAÇÃO. AF_04/2024</t>
  </si>
  <si>
    <t>TUBO, PPR, DN 32 MM, CLASSE PN 25,  INSTALADO EM RESERVAÇÃO PREDIAL DE ÁGUA - FORNECIMENTO E INSTALAÇÃO. AF_04/2024</t>
  </si>
  <si>
    <t>TUBO, PPR, DN 40 MM, CLASSE PN 25,  INSTALADO EM RESERVAÇÃO PREDIAL DE ÁGUA - FORNECIMENTO E INSTALAÇÃO. AF_04/2024</t>
  </si>
  <si>
    <t>TUBO, PPR, DN 50 MM, CLASSE PN 25,  INSTALADO EM RESERVAÇÃO PREDIAL DE ÁGUA - FORNECIMENTO E INSTALAÇÃO. AF_04/2024</t>
  </si>
  <si>
    <t>TUBO, PPR, DN 63 MM, CLASSE PN 25,  INSTALADO EM RESERVAÇÃO PREDIAL DE ÁGUA - FORNECIMENTO E INSTALAÇÃO. AF_04/2024</t>
  </si>
  <si>
    <t>TUBO, PPR, DN 75 MM, CLASSE PN 25,  INSTALADO EM RESERVAÇÃO PREDIAL DE ÁGUA - FORNECIMENTO E INSTALAÇÃO. AF_04/2024</t>
  </si>
  <si>
    <t>TUBO, PPR, DN 90 MM, CLASSE PN 25,  INSTALADO EM RESERVAÇÃO PREDIAL DE ÁGUA - FORNECIMENTO E INSTALAÇÃO. AF_04/2024</t>
  </si>
  <si>
    <t>TUBO, PPR, DN 110 MM, CLASSE PN 25,  INSTALADO EM RESERVAÇÃO PREDIAL DE ÁGUA - FORNECIMENTO E INSTALAÇÃO. AF_04/2024</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</si>
  <si>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</si>
  <si>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</si>
  <si>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</si>
  <si>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</si>
  <si>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</si>
  <si>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</si>
  <si>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</si>
  <si>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</si>
  <si>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</si>
  <si>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</si>
  <si>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</si>
  <si>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</si>
  <si>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</si>
  <si>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</si>
  <si>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</si>
  <si>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</si>
  <si>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</si>
  <si>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</si>
  <si>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</si>
  <si>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</si>
  <si>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</si>
  <si>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</si>
  <si>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</si>
  <si>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</si>
  <si>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</si>
  <si>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</si>
  <si>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</si>
  <si>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</si>
  <si>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</si>
  <si>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</si>
  <si>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</si>
  <si>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</si>
  <si>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</si>
  <si>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</si>
  <si>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</si>
  <si>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</si>
  <si>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</si>
  <si>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</si>
  <si>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</si>
  <si>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</si>
  <si>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</si>
  <si>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</si>
  <si>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</si>
  <si>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</si>
  <si>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</si>
  <si>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</si>
  <si>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</si>
  <si>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</si>
  <si>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</si>
  <si>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</si>
  <si>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</si>
  <si>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</si>
  <si>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</si>
  <si>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</si>
  <si>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</si>
  <si>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</si>
  <si>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</si>
  <si>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</si>
  <si>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</si>
  <si>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</si>
  <si>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</si>
  <si>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</si>
  <si>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</si>
  <si>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</si>
  <si>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</si>
  <si>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</si>
  <si>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</si>
  <si>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</si>
  <si>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DE 40MM, INSTALADO EM RAMAL DE DISTRIBUIÇÃO DE ÁGUA - FORNECIMENTO E INSTALAÇÃO. AF_06/2022</t>
  </si>
  <si>
    <t>TUBO, PVC, SOLDÁVEL, DE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</si>
  <si>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</si>
  <si>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</si>
  <si>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</si>
  <si>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</si>
  <si>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DE 20MM, INSTALADO EM DRENO DE AR CONDICIONADO - FORNECIMENTO E INSTALAÇÃO. AF_08/2022</t>
  </si>
  <si>
    <t>TUBO, PVC, SOLDÁVEL, DE 32MM, INSTALADO EM DRENO DE AR CONDICIONADO - FORNECIMENTO E INSTALAÇÃO. AF_08/2022</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</si>
  <si>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</si>
  <si>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</si>
  <si>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</si>
  <si>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</si>
  <si>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</si>
  <si>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</si>
  <si>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</si>
  <si>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SOLDÁVEL, PVC, DN 50 X 25 MM, INSTALADO EM RESERVAÇÃO PREDIAL DE ÁGUA - FORNECIMENTO E INSTALAÇÃO. AF_04/2024</t>
  </si>
  <si>
    <t>JOELHO PPR 45 GRAUS, SOLDÁVEL, DN 63 MM, INSTALADO EM RESERVAÇÃO PREDIAL DE ÁGUA - FORNECIMENTO E INSTALAÇÃO. AF_04/2024</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</si>
  <si>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</si>
  <si>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</si>
  <si>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</si>
  <si>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</si>
  <si>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</si>
  <si>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</si>
  <si>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</si>
  <si>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</si>
  <si>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</si>
  <si>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</si>
  <si>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</si>
  <si>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</si>
  <si>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</si>
  <si>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</si>
  <si>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</si>
  <si>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</si>
  <si>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</si>
  <si>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</si>
  <si>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</si>
  <si>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</si>
  <si>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</si>
  <si>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</si>
  <si>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</si>
  <si>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</si>
  <si>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</si>
  <si>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</si>
  <si>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</si>
  <si>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</si>
  <si>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</si>
  <si>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</si>
  <si>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</si>
  <si>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</si>
  <si>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</si>
  <si>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</si>
  <si>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</si>
  <si>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</si>
  <si>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</si>
  <si>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</si>
  <si>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</si>
  <si>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</si>
  <si>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</si>
  <si>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</si>
  <si>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</si>
  <si>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</si>
  <si>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</si>
  <si>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</si>
  <si>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</si>
  <si>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</si>
  <si>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</si>
  <si>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</si>
  <si>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</si>
  <si>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</si>
  <si>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</si>
  <si>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</si>
  <si>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</si>
  <si>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</si>
  <si>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</si>
  <si>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</si>
  <si>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</si>
  <si>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</si>
  <si>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</si>
  <si>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</si>
  <si>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</si>
  <si>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</si>
  <si>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</si>
  <si>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</si>
  <si>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</si>
  <si>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</si>
  <si>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</si>
  <si>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</si>
  <si>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</si>
  <si>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</si>
  <si>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</si>
  <si>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</si>
  <si>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</si>
  <si>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</si>
  <si>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</si>
  <si>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</si>
  <si>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</si>
  <si>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</si>
  <si>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</si>
  <si>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</si>
  <si>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</si>
  <si>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</si>
  <si>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</si>
  <si>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</si>
  <si>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</si>
  <si>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</si>
  <si>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</si>
  <si>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</si>
  <si>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</si>
  <si>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</si>
  <si>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</si>
  <si>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</si>
  <si>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</si>
  <si>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</si>
  <si>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</si>
  <si>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</si>
  <si>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</si>
  <si>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</si>
  <si>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</si>
  <si>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</si>
  <si>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</si>
  <si>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</si>
  <si>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</si>
  <si>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</si>
  <si>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</si>
  <si>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</si>
  <si>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</si>
  <si>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</si>
  <si>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</si>
  <si>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</si>
  <si>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</si>
  <si>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</si>
  <si>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</si>
  <si>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</si>
  <si>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</si>
  <si>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</si>
  <si>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</si>
  <si>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</si>
  <si>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</si>
  <si>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</si>
  <si>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</si>
  <si>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</si>
  <si>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</si>
  <si>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</si>
  <si>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</si>
  <si>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</si>
  <si>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</si>
  <si>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</si>
  <si>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</si>
  <si>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</si>
  <si>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</si>
  <si>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</si>
  <si>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</si>
  <si>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</si>
  <si>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</si>
  <si>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</si>
  <si>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</si>
  <si>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</si>
  <si>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</si>
  <si>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</si>
  <si>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</si>
  <si>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</si>
  <si>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</si>
  <si>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</si>
  <si>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</si>
  <si>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</si>
  <si>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</si>
  <si>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</si>
  <si>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</si>
  <si>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</si>
  <si>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</si>
  <si>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</si>
  <si>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</si>
  <si>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</si>
  <si>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</si>
  <si>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</si>
  <si>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</si>
  <si>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</si>
  <si>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</si>
  <si>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</si>
  <si>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</si>
  <si>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</si>
  <si>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</si>
  <si>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</si>
  <si>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</si>
  <si>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</si>
  <si>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</si>
  <si>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</si>
  <si>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</si>
  <si>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</si>
  <si>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</si>
  <si>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</si>
  <si>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</si>
  <si>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</si>
  <si>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</si>
  <si>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</si>
  <si>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</si>
  <si>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</si>
  <si>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</si>
  <si>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</si>
  <si>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</si>
  <si>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</si>
  <si>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</si>
  <si>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</si>
  <si>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</si>
  <si>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</si>
  <si>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</si>
  <si>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</si>
  <si>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</si>
  <si>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</si>
  <si>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</si>
  <si>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</si>
  <si>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</si>
  <si>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</si>
  <si>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</si>
  <si>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</si>
  <si>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</si>
  <si>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</si>
  <si>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</si>
  <si>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</si>
  <si>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</si>
  <si>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</si>
  <si>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</si>
  <si>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</si>
  <si>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</si>
  <si>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</si>
  <si>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</si>
  <si>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</si>
  <si>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</si>
  <si>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</si>
  <si>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</si>
  <si>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</si>
  <si>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</si>
  <si>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</si>
  <si>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</si>
  <si>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</si>
  <si>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</si>
  <si>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</si>
  <si>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</si>
  <si>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</si>
  <si>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</si>
  <si>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</si>
  <si>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</si>
  <si>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</si>
  <si>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</si>
  <si>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</si>
  <si>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</si>
  <si>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</si>
  <si>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</si>
  <si>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</si>
  <si>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</si>
  <si>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</si>
  <si>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</si>
  <si>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</si>
  <si>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</si>
  <si>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</si>
  <si>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</si>
  <si>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</si>
  <si>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</si>
  <si>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</si>
  <si>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</si>
  <si>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</si>
  <si>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</si>
  <si>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</si>
  <si>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</si>
  <si>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</si>
  <si>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</si>
  <si>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</si>
  <si>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</si>
  <si>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</si>
  <si>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</si>
  <si>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</si>
  <si>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</si>
  <si>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</si>
  <si>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</si>
  <si>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</si>
  <si>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</si>
  <si>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</si>
  <si>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</si>
  <si>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</si>
  <si>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</si>
  <si>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</si>
  <si>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</si>
  <si>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</si>
  <si>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</si>
  <si>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</si>
  <si>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</si>
  <si>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</si>
  <si>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</si>
  <si>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</si>
  <si>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</si>
  <si>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</si>
  <si>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</si>
  <si>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</si>
  <si>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</si>
  <si>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</si>
  <si>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</si>
  <si>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</si>
  <si>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</si>
  <si>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</si>
  <si>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</si>
  <si>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</si>
  <si>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</si>
  <si>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</si>
  <si>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</si>
  <si>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</si>
  <si>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</si>
  <si>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</si>
  <si>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</si>
  <si>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</si>
  <si>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</si>
  <si>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</si>
  <si>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</si>
  <si>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</si>
  <si>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</si>
  <si>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</si>
  <si>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</si>
  <si>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</si>
  <si>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</si>
  <si>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</si>
  <si>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</si>
  <si>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</si>
  <si>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</si>
  <si>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</si>
  <si>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</si>
  <si>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</si>
  <si>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</si>
  <si>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</si>
  <si>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</si>
  <si>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</si>
  <si>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</si>
  <si>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</si>
  <si>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</si>
  <si>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</si>
  <si>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</si>
  <si>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</si>
  <si>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</si>
  <si>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</si>
  <si>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</si>
  <si>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</si>
  <si>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</si>
  <si>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</si>
  <si>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</si>
  <si>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</si>
  <si>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</si>
  <si>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</si>
  <si>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</si>
  <si>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</si>
  <si>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</si>
  <si>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</si>
  <si>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</si>
  <si>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</si>
  <si>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</si>
  <si>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</si>
  <si>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</si>
  <si>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</si>
  <si>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</si>
  <si>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</si>
  <si>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</si>
  <si>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</si>
  <si>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</si>
  <si>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</si>
  <si>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</si>
  <si>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</si>
  <si>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</si>
  <si>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</si>
  <si>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</si>
  <si>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</si>
  <si>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</si>
  <si>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</si>
  <si>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</si>
  <si>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</si>
  <si>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</si>
  <si>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</si>
  <si>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</si>
  <si>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</si>
  <si>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</si>
  <si>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</si>
  <si>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</si>
  <si>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</si>
  <si>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</si>
  <si>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</si>
  <si>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</si>
  <si>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</si>
  <si>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</si>
  <si>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</si>
  <si>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</si>
  <si>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</si>
  <si>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</si>
  <si>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</si>
  <si>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</si>
  <si>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</si>
  <si>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</si>
  <si>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</si>
  <si>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</si>
  <si>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</si>
  <si>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</si>
  <si>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</si>
  <si>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</si>
  <si>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</si>
  <si>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</si>
  <si>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</si>
  <si>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</si>
  <si>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</si>
  <si>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</si>
  <si>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</si>
  <si>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</si>
  <si>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</si>
  <si>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</si>
  <si>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</si>
  <si>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</si>
  <si>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</si>
  <si>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</si>
  <si>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</si>
  <si>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</si>
  <si>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</si>
  <si>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</si>
  <si>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</si>
  <si>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</si>
  <si>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</si>
  <si>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</si>
  <si>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</si>
  <si>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</si>
  <si>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</si>
  <si>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</si>
  <si>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</si>
  <si>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</si>
  <si>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</si>
  <si>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</si>
  <si>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</si>
  <si>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</si>
  <si>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</si>
  <si>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</si>
  <si>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</si>
  <si>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</si>
  <si>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</si>
  <si>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</si>
  <si>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</si>
  <si>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</si>
  <si>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</si>
  <si>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</si>
  <si>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</si>
  <si>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</si>
  <si>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</si>
  <si>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</si>
  <si>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</si>
  <si>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</si>
  <si>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</si>
  <si>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</si>
  <si>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</si>
  <si>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</si>
  <si>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</si>
  <si>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</si>
  <si>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</si>
  <si>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</si>
  <si>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</si>
  <si>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</si>
  <si>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</si>
  <si>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</si>
  <si>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</si>
  <si>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</si>
  <si>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</si>
  <si>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</si>
  <si>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</si>
  <si>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</si>
  <si>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</si>
  <si>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</si>
  <si>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</si>
  <si>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</si>
  <si>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</si>
  <si>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</si>
  <si>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</si>
  <si>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</si>
  <si>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</si>
  <si>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</si>
  <si>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</si>
  <si>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</si>
  <si>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</si>
  <si>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</si>
  <si>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</si>
  <si>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</si>
  <si>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</si>
  <si>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</si>
  <si>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</si>
  <si>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</si>
  <si>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</si>
  <si>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</si>
  <si>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</si>
  <si>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</si>
  <si>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</si>
  <si>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</si>
  <si>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</si>
  <si>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</si>
  <si>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</si>
  <si>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</si>
  <si>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</si>
  <si>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</si>
  <si>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</si>
  <si>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</si>
  <si>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</si>
  <si>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</si>
  <si>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</si>
  <si>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</si>
  <si>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</si>
  <si>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</si>
  <si>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</si>
  <si>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</si>
  <si>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</si>
  <si>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</si>
  <si>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</si>
  <si>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</si>
  <si>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</si>
  <si>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</si>
  <si>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</si>
  <si>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</si>
  <si>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</si>
  <si>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</si>
  <si>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</si>
  <si>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</si>
  <si>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</si>
  <si>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</si>
  <si>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</si>
  <si>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</si>
  <si>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</si>
  <si>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</si>
  <si>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</si>
  <si>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</si>
  <si>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</si>
  <si>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</si>
  <si>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</si>
  <si>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</si>
  <si>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</si>
  <si>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</si>
  <si>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</si>
  <si>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</si>
  <si>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</si>
  <si>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</si>
  <si>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</si>
  <si>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</si>
  <si>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</si>
  <si>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</si>
  <si>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</si>
  <si>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</si>
  <si>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</si>
  <si>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</si>
  <si>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</si>
  <si>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</si>
  <si>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</si>
  <si>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</si>
  <si>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</si>
  <si>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</si>
  <si>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</si>
  <si>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</si>
  <si>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</si>
  <si>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</si>
  <si>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</si>
  <si>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</si>
  <si>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</si>
  <si>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</si>
  <si>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</si>
  <si>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</si>
  <si>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</si>
  <si>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</si>
  <si>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</si>
  <si>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</si>
  <si>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</si>
  <si>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</si>
  <si>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</si>
  <si>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</si>
  <si>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</si>
  <si>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</si>
  <si>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</si>
  <si>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</si>
  <si>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</si>
  <si>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</si>
  <si>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</si>
  <si>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</si>
  <si>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</si>
  <si>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</si>
  <si>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</si>
  <si>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</si>
  <si>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</si>
  <si>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</si>
  <si>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</si>
  <si>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</si>
  <si>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</si>
  <si>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</si>
  <si>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</si>
  <si>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</si>
  <si>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</si>
  <si>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</si>
  <si>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</si>
  <si>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</si>
  <si>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</si>
  <si>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</si>
  <si>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</si>
  <si>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</si>
  <si>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</si>
  <si>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</si>
  <si>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</si>
  <si>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</si>
  <si>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</si>
  <si>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</si>
  <si>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</si>
  <si>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</si>
  <si>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</si>
  <si>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</si>
  <si>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</si>
  <si>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</si>
  <si>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</si>
  <si>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</si>
  <si>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</si>
  <si>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</si>
  <si>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</si>
  <si>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</si>
  <si>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</si>
  <si>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</si>
  <si>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</si>
  <si>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</si>
  <si>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</si>
  <si>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</si>
  <si>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</si>
  <si>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</si>
  <si>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</si>
  <si>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</si>
  <si>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</si>
  <si>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</si>
  <si>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</si>
  <si>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</si>
  <si>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</si>
  <si>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</si>
  <si>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</si>
  <si>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</si>
  <si>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</si>
  <si>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</si>
  <si>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</si>
  <si>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</si>
  <si>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</si>
  <si>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</si>
  <si>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</si>
  <si>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</si>
  <si>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</si>
  <si>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</si>
  <si>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</si>
  <si>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</si>
  <si>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</si>
  <si>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</si>
  <si>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</si>
  <si>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</si>
  <si>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</si>
  <si>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</si>
  <si>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</si>
  <si>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</si>
  <si>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</si>
  <si>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</si>
  <si>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</si>
  <si>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</si>
  <si>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</si>
  <si>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</si>
  <si>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</si>
  <si>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</si>
  <si>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</si>
  <si>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</si>
  <si>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</si>
  <si>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</si>
  <si>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</si>
  <si>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</si>
  <si>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</si>
  <si>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</si>
  <si>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</si>
  <si>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</si>
  <si>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</si>
  <si>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</si>
  <si>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</si>
  <si>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</si>
  <si>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</si>
  <si>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MM (2"), INSTALADO EM RESERVAÇÃO PREDIAL DE ÁGUA - FORNECIMENTO E INSTALAÇÃO. AF_04/2024</t>
  </si>
  <si>
    <t>NIPLE,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</si>
  <si>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</si>
  <si>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NIPLE,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</si>
  <si>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</si>
  <si>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NIPLE,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</si>
  <si>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</si>
  <si>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45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</si>
  <si>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</si>
  <si>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45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</si>
  <si>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</si>
  <si>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45 GRAUS, EM FERRO GALVANIZADO, CONEXÃO ROSQUEADA, DN 80 MM (3"),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</si>
  <si>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</si>
  <si>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</si>
  <si>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</si>
  <si>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</si>
  <si>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</si>
  <si>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</si>
  <si>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DE COBRE, DN 104 MM, SEM ANEL DE SOLDA, INSTALADO EM RESERVAÇÃO PREDIAL DE ÁGUA - FORNECIMENTO E INSTALAÇÃO. AF_04/2024</t>
  </si>
  <si>
    <t>COTOVELO EM COBRE, DN 54 MM, 90 GRAUS, SEM ANEL DE SOLDA, INSTALADO EM RESERVAÇÃO PREDIAL DE ÁGUA - FORNECIMENTO E INSTALAÇÃO. AF_04/2024</t>
  </si>
  <si>
    <t>CURVA EM COBRE, DN 54 MM, 45 GRAUS, SEM ANEL DE SOLDA, BOLSA X BOLSA, INSTALADO EM RESERVAÇÃO PREDIAL DE ÁGUA - FORNECIMENTO E INSTALAÇÃO. AF_04/2024</t>
  </si>
  <si>
    <t>COTOVELO EM COBRE, DN 66 MM, 90 GRAUS, SEM ANEL DE SOLDA, INSTALADO EM RESERVAÇÃO PREDIAL DE ÁGUA - FORNECIMENTO E INSTALAÇÃO. AF_04/2024</t>
  </si>
  <si>
    <t>CURVA EM COBRE, DN 66 MM, 45 GRAUS, SEM ANEL DE SOLDA, BOLSA X BOLSA, INSTALADO EM RESERVAÇÃO PREDIAL DE ÁGUA - FORNECIMENTO E INSTALAÇÃO. AF_04/2024</t>
  </si>
  <si>
    <t>COTOVELO EM COBRE, DN 79 MM, 90 GRAUS, SEM ANEL DE SOLDA, INSTALADO EM RESERVAÇÃO PREDIAL DE ÁGUA - FORNECIMENTO E INSTALAÇÃO. AF_04/2024</t>
  </si>
  <si>
    <t>COTOVELO EM COBRE, DN 104 MM, 90 GRAUS,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</si>
  <si>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</si>
  <si>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</si>
  <si>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</si>
  <si>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EM COBRE, DN 104 MM, SEM ANEL DE SOLDA, INSTALADO EM RESERVAÇÃO PREDIAL DE ÁGUA - FORNECIMENTO E INSTALAÇÃO. AF_04/2024</t>
  </si>
  <si>
    <t>ADAPTADOR CURTO COM BOLSA E ROSCA PARA REGISTRO, PVC, SOLDÁVEL, DN  25 MM X 3/4", INSTALADO EM RESERVAÇÃO PREDIAL DE ÁGUA - FORNECIMENTO E INSTALAÇÃO. AF_04/2024</t>
  </si>
  <si>
    <t>LUVA PVC, SOLDÁVEL, DN  25 MM, INSTALADO EM RESERVAÇÃO PREDIAL DE ÁGUA - FORNECIMENTO E INSTALAÇÃO. AF_04/2024</t>
  </si>
  <si>
    <t>ADAPTADOR CURTO COM BOLSA E ROSCA PARA REGISTRO, PVC, SOLDÁVEL, DN 32 MM X 1", INSTALADO EM RESERVAÇÃO PREDIAL DE ÁGUA - FORNECIMENTO E INSTALAÇÃO. AF_04/2024</t>
  </si>
  <si>
    <t>LUVA PVC, SOLDÁVEL, DN 32 MM, INSTALADO EM RESERVAÇÃO PREDIAL DE ÁGUA - FORNECIMENTO E INSTALAÇÃO. AF_04/2024</t>
  </si>
  <si>
    <t>ADAPTADOR CURTO COM BOLSA E ROSCA PARA REGISTRO, PVC, SOLDÁVEL, DN 40 MM X 1 1/4", INSTALADO EM RESERVAÇÃO PREDIAL DE ÁGUA - FORNECIMENTO E INSTALAÇÃO. AF_04/2024</t>
  </si>
  <si>
    <t>LUVA, PVC, SOLDÁVEL, DN 40 MM, INSTALADO EM RESERVAÇÃO PREDIAL DE ÁGUA - FORNECIMENTO E INSTALAÇÃO. AF_04/2024</t>
  </si>
  <si>
    <t>ADAPTADOR CURTO COM BOLSA E ROSCA PARA REGISTRO, PVC, SOLDÁVEL, DN 50 MM X 1 1/2", INSTALADO EM RESERVAÇÃO PREDIAL DE ÁGUA - FORNECIMENTO E INSTALAÇÃO. AF_04/2024</t>
  </si>
  <si>
    <t>LUVA, PVC, SOLDÁVEL, DN 50 MM, INSTALADO EM RESERVAÇÃO PREDIAL DE ÁGUA - FORNECIMENTO E INSTALAÇÃO. AF_04/2024</t>
  </si>
  <si>
    <t>ADAPTADOR CURTO COM BOLSA E ROSCA PARA REGISTRO, PVC, SOLDÁVEL, DN 60 MM X 2", INSTALADO EM RESERVAÇÃO PREDIAL DE ÁGUA - FORNECIMENTO E INSTALAÇÃO. AF_04/2024</t>
  </si>
  <si>
    <t>LUVA, PVC, SOLDÁVEL, DN 60 MM, INSTALADO EM RESERVAÇÃO PREDIAL DE ÁGUA - FORNECIMENTO E INSTALAÇÃO. AF_04/2024</t>
  </si>
  <si>
    <t>ADAPTADOR CURTO COM BOLSA E ROSCA PARA REGISTRO, PVC, SOLDÁVEL, DN 75 MM X 2 1/2", INSTALADO EM RESERVAÇÃO PREDIAL DE ÁGUA - FORNECIMENTO E INSTALAÇÃO. AF_04/2024</t>
  </si>
  <si>
    <t>LUVA, PVC, SOLDÁVEL, DN 75 MM, INSTALADO EM RESERVAÇÃO PREDIAL DE ÁGUA - FORNECIMENTO E INSTALAÇÃO. AF_04/2024</t>
  </si>
  <si>
    <t>ADAPTADOR CURTO COM BOLSA E ROSCA PARA REGISTRO, PVC, SOLDÁVEL, DN 85 MM X 3", INSTALADO EM RESERVAÇÃO PREDIAL DE ÁGUA - FORNECIMENTO E INSTALAÇÃO. AF_04/2024</t>
  </si>
  <si>
    <t>LUVA, PVC, SOLDÁVEL, DN 85 MM, INSTALADO EM RESERVAÇÃO PREDIAL DE ÁGUA - FORNECIMENTO E INSTALAÇÃO. AF_04/2024</t>
  </si>
  <si>
    <t>ADAPTADOR CURTO COM BOLSA E ROSCA PARA REGISTRO, PVC, SOLDÁVEL, DN 110 MM X 4", INSTALADO EM RESERVAÇÃO PREDIAL DE ÁGUA - FORNECIMENTO E INSTALAÇÃO. AF_04/2024</t>
  </si>
  <si>
    <t>LUVA, PVC, SOLDÁVEL, DN 110 MM, INSTALADO EM RESERVAÇÃO PREDIAL DE ÁGUA - FORNECIMENTO E INSTALAÇÃO. AF_04/2024</t>
  </si>
  <si>
    <t>JOELHO 90 GRAUS COM BUCHA DE LATÃO, PVC, SOLDÁVEL, DN  25 MM X 3/4", INSTALADO EM RESERVAÇÃO PREDIAL DE ÁGUA - FORNECIMENTO E INSTALAÇÃO. AF_04/2024</t>
  </si>
  <si>
    <t>CURVA 90 GRAUS, PVC, SOLDÁVEL, DN  25 MM, INSTALADO EM RESERVAÇÃO PREDIAL DE ÁGUA - FORNECIMENTO E INSTALAÇÃO. AF_04/2024</t>
  </si>
  <si>
    <t>JOELHO 90 GRAUS, PVC, SOLDÁVEL, DN 32 MM INSTALADO EM RESERVAÇÃO PREDIAL DE ÁGUA - FORNECIMENTO E INSTALAÇÃO. AF_04/2024</t>
  </si>
  <si>
    <t>CURVA 90 GRAUS, PVC, SOLDÁVEL, DN 32 MM, INSTALADO EM RESERVAÇÃO PREDIAL DE ÁGUA - FORNECIMENTO E INSTALAÇÃO. AF_04/2024</t>
  </si>
  <si>
    <t>JOELHO 90 GRAUS, PVC, SOLDÁVEL, DN 40 MM INSTALADO EM RESERVAÇÃO PREDIAL DE ÁGUA - FORNECIMENTO E INSTALAÇÃO. AF_04/2024</t>
  </si>
  <si>
    <t>CURVA 90 GRAUS, PVC, SOLDÁVEL, DN 40 MM, INSTALADO EM RESERVAÇÃO PREDIAL DE ÁGUA - FORNECIMENTO E INSTALAÇÃO. AF_04/2024</t>
  </si>
  <si>
    <t>JOELHO 90 GRAUS, PVC, SOLDÁVEL, DN 50 MM INSTALADO EM RESERVAÇÃO PREDIAL DE ÁGUA - FORNECIMENTO E INSTALAÇÃO. AF_04/2024</t>
  </si>
  <si>
    <t>CURVA 90 GRAUS, PVC, SOLDÁVEL, DN 50 MM, INSTALADO EM RESERVAÇÃO PREDIAL DE ÁGUA - FORNECIMENTO E INSTALAÇÃO. AF_04/2024</t>
  </si>
  <si>
    <t>JOELHO 90 GRAUS, PVC, SOLDÁVEL, DN 60 MM INSTALADO EM RESERVAÇÃO PREDIAL DE ÁGUA - FORNECIMENTO E INSTALAÇÃO. AF_04/2024</t>
  </si>
  <si>
    <t>CURVA 90 GRAUS, PVC, SOLDÁVEL, DN 60 MM, INSTALADO EM RESERVAÇÃO PREDIAL DE ÁGUA - FORNECIMENTO E INSTALAÇÃO. AF_04/2024</t>
  </si>
  <si>
    <t>JOELHO 90 GRAUS, PVC, SOLDÁVEL, DN 75 MM INSTALADO EM RESERVAÇÃO PREDIAL DE ÁGUA - FORNECIMENTO E INSTALAÇÃO. AF_04/2024</t>
  </si>
  <si>
    <t>CURVA 90 GRAUS, PVC, SOLDÁVEL, DN 75 MM, INSTALADO EM RESERVAÇÃO PREDIAL DE ÁGUA - FORNECIMENTO E INSTALAÇÃO. AF_04/2024</t>
  </si>
  <si>
    <t>JOELHO 90 GRAUS, PVC, SOLDÁVEL, DN 85 MM INSTALADO EM RESERVAÇÃO PREDIAL DE ÁGUA - FORNECIMENTO E INSTALAÇÃO. AF_04/2024</t>
  </si>
  <si>
    <t>CURVA 90 GRAUS, PVC, SOLDÁVEL, DN 85 MM, INSTALADO EM RESERVAÇÃO PREDIAL DE ÁGUA - FORNECIMENTO E INSTALAÇÃO. AF_04/2024</t>
  </si>
  <si>
    <t>JOELHO 90 GRAUS, PVC, SOLDÁVEL, DN 110 MM INSTALADO EM RESERVAÇÃO PREDIAL DE ÁGUA - FORNECIMENTO E INSTALAÇÃO. AF_04/2024</t>
  </si>
  <si>
    <t>CURVA 90 GRAUS, PVC, SOLDÁVEL, DN 110 MM, INSTALADO EM RESERVAÇÃO PREDIAL DE ÁGUA - FORNECIMENTO E INSTALAÇÃO. AF_04/2024</t>
  </si>
  <si>
    <t>TÊ, PVC, SOLDÁVEL, DN  25 MM INSTALADO EM RESERVAÇÃO PREDIAL DE ÁGUA - FORNECIMENTO E INSTALAÇÃO. AF_04/2024</t>
  </si>
  <si>
    <t>TÊ COM BUCHA DE LATÃO NA BOLSA CENTRAL, PVC, SOLDÁVEL, DN  25 MM X 3/4", INSTALADO EM RESERVAÇÃO PREDIAL DE ÁGUA - FORNECIMENTO E INSTALAÇÃO. AF_04/2024</t>
  </si>
  <si>
    <t>TÊ, PVC, SOLDÁVEL, DN 32 MM INSTALADO EM RESERVAÇÃO PREDIAL DE ÁGUA - FORNECIMENTO E INSTALAÇÃO. AF_04/2024</t>
  </si>
  <si>
    <t>TÊ DE REDUÇÃO, PVC, SOLDÁVEL, DN 32 MM X  25 MM, INSTALADO EM RESERVAÇÃO PREDIAL DE ÁGUA - FORNECIMENTO E INSTALAÇÃO. AF_04/2024</t>
  </si>
  <si>
    <t>TÊ, PVC, SOLDÁVEL, DN 40 MM INSTALADO EM RESERVAÇÃO PREDIAL DE ÁGUA - FORNECIMENTO E INSTALAÇÃO. AF_04/2024</t>
  </si>
  <si>
    <t>TÊ DE REDUÇÃO, PVC, SOLDÁVEL, DN 40 MM X 32 MM, INSTALADO EM RESERVAÇÃO PREDIAL DE ÁGUA - FORNECIMENTO E INSTALAÇÃO. AF_04/2024</t>
  </si>
  <si>
    <t>TÊ, PVC, SOLDÁVEL, DN 50 MM INSTALADO EM RESERVAÇÃO PREDIAL DE ÁGUA - FORNECIMENTO E INSTALAÇÃO. AF_04/2024</t>
  </si>
  <si>
    <t>TÊ DE REDUÇÃO, PVC, SOLDÁVEL, DN 50 MM X 40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</si>
  <si>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</si>
  <si>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</si>
  <si>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DE REDUÇÃO, PVC, SOLDÁVEL, DN 75 MM X 50 MM, INSTALADO EM RESERVAÇÃO PREDIAL DE ÁGUA - FORNECIMENTO E INSTALAÇÃO. AF_04/2024</t>
  </si>
  <si>
    <t>TÊ, PVC, SOLDÁVEL, DN 85 MM INSTALADO EM RESERVAÇÃO PREDIAL DE ÁGUA - FORNECIMENTO E INSTALAÇÃO. AF_04/2024</t>
  </si>
  <si>
    <t>TÊ DE REDUÇÃO, PVC, SOLDÁVEL, DN 85 MM X 60 MM, INSTALADO EM RESERVAÇÃO PREDIAL DE ÁGUA - FORNECIMENTO E INSTALAÇÃO. AF_04/2024</t>
  </si>
  <si>
    <t>TÊ, PVC, SOLDÁVEL, DN 110 MM INSTALADO EM RESERVAÇÃO PREDIAL DE ÁGUA - FORNECIMENTO E INSTALAÇÃO. AF_04/2024</t>
  </si>
  <si>
    <t>TÊ DE REDUÇÃO, PVC, SOLDÁVEL, DN 110 MM X 60 MM,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</si>
  <si>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</si>
  <si>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</si>
  <si>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</si>
  <si>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</si>
  <si>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</si>
  <si>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</si>
  <si>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</si>
  <si>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COM FLANGES LIVRES, PVC, SOLDÁVEL, DN 110 MM X 4", INSTALADO EM RESERVAÇÃO PREDIAL DE ÁGUA - FORNECIMENTO E INSTALAÇÃO. AF_04/2024</t>
  </si>
  <si>
    <t>CONECTOR, CPVC, SOLDÁVEL, DN 22 MM X 3/4", INSTALADO EM RESERVAÇÃO PREDIAL DE ÁGUA - FORNECIMENTO E INSTALAÇÃO. AF_04/2024</t>
  </si>
  <si>
    <t>LUVA, CPVC, SOLDÁVEL, DN 22 MM, INSTALADO EM RESERVAÇÃO PREDIAL DE ÁGUA - FORNECIMENTO E INSTALAÇÃO. AF_04/2024</t>
  </si>
  <si>
    <t>CONECTOR, CPVC, SOLDÁVEL, DN 28 MM X 1", INSTALADO EM RESERVAÇÃO PREDIAL DE ÁGUA - FORNECIMENTO E INSTALAÇÃO. AF_04/2024</t>
  </si>
  <si>
    <t>LUVA, CPVC, SOLDÁVEL, DN 28 MM, INSTALADO EM RESERVAÇÃO PREDIAL DE ÁGUA - FORNECIMENTO E INSTALAÇÃO. AF_04/2024</t>
  </si>
  <si>
    <t>CONECTOR, CPVC, SOLDÁVEL, DN 35 MM X 1 1/4", INSTALADO EM RESERVAÇÃO PREDIAL DE ÁGUA - FORNECIMENTO E INSTALAÇÃO. AF_04/2024</t>
  </si>
  <si>
    <t>LUVA, CPVC, SOLDÁVEL, DN 35 MM, INSTALADO EM RESERVAÇÃO PREDIAL DE ÁGUA - FORNECIMENTO E INSTALAÇÃO. AF_04/2024</t>
  </si>
  <si>
    <t>CONECTOR, CPVC, SOLDÁVEL, DN 42 MM X 1 1/2", INSTALADO EM RESERVAÇÃO PREDIAL DE ÁGUA - FORNECIMENTO E INSTALAÇÃO. AF_04/2024</t>
  </si>
  <si>
    <t>LUVA, CPVC, SOLDÁVEL, DN 42 MM, INSTALADO EM RESERVAÇÃO PREDIAL DE ÁGUA - FORNECIMENTO E INSTALAÇÃO. AF_04/2024</t>
  </si>
  <si>
    <t>CONECTOR, CPVC, SOLDÁVEL, DN 54 MM X 2", INSTALADO EM RESERVAÇÃO PREDIAL DE ÁGUA - FORNECIMENTO E INSTALAÇÃO. AF_04/2024</t>
  </si>
  <si>
    <t>LUVA, CPVC, SOLDÁVEL, DN 54 MM,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</si>
  <si>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</si>
  <si>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</si>
  <si>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LUVA, CPVC, SOLDÁVEL, DN 89 MM, INSTALADO EM RESERVAÇÃO PREDIAL DE ÁGUA - FORNECIMENTO E INSTALAÇÃO. AF_04/2024</t>
  </si>
  <si>
    <t>CONECTOR, CPVC, SOLDÁVEL, DN 114 MM X 4", INSTALADO EM RESERVAÇÃO PREDIAL DE ÁGUA - FORNECIMENTO E INSTALAÇÃO. AF_04/2024</t>
  </si>
  <si>
    <t>LUVA, CPVC, SOLDÁVEL, DN 114 MM, INSTALADO EM RESERVAÇÃO PREDIAL DE ÁGUA - FORNECIMENTO E INSTALAÇÃO. AF_04/2024</t>
  </si>
  <si>
    <t>JOELHO 90 GRAUS, CPVC, SOLDÁVEL, DN 22 MM, INSTALADO EM RESERVAÇÃO PREDIAL DE ÁGUA - FORNECIMENTO E INSTALAÇÃO. AF_04/2024</t>
  </si>
  <si>
    <t>CURVA 90 GRAUS, CPVC, SOLDÁVEL, DN 22 MM, INSTALADO EM RESERVAÇÃO PREDIAL DE ÁGUA - FORNECIMENTO E INSTALAÇÃO. AF_04/2024</t>
  </si>
  <si>
    <t>JOELHO 90 GRAUS, CPVC, SOLDÁVEL, DN 28 MM, INSTALADO EM RESERVAÇÃO PREDIAL DE ÁGUA - FORNECIMENTO E INSTALAÇÃO. AF_04/2024</t>
  </si>
  <si>
    <t>CURVA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</si>
  <si>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</si>
  <si>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</si>
  <si>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</si>
  <si>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</si>
  <si>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</si>
  <si>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</si>
  <si>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</si>
  <si>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</si>
  <si>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</si>
  <si>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</si>
  <si>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</si>
  <si>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</si>
  <si>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</si>
  <si>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TE, CPVC, SOLDÁVEL, DN 114 MM, INSTALADO EM RESERVAÇÃO PREDIAL DE ÁGUA - FORNECIMENTO E INSTALAÇÃO. AF_04/2024</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</si>
  <si>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</si>
  <si>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</si>
  <si>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</si>
  <si>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</si>
  <si>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</si>
  <si>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</si>
  <si>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</si>
  <si>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LUVA, CPVC, SOLDÁVEL, DN 73 MM, INSTALADO EM RESERVAÇÃO PREDIAL DE ÁGUA - FORNECIMENTO E INSTALAÇÃO. AF_04/2024</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</si>
  <si>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</si>
  <si>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</si>
  <si>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</si>
  <si>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</si>
  <si>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</si>
  <si>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</si>
  <si>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</si>
  <si>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</si>
  <si>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</si>
  <si>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</si>
  <si>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</si>
  <si>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</si>
  <si>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</si>
  <si>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</si>
  <si>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</si>
  <si>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</si>
  <si>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</si>
  <si>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</si>
  <si>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</si>
  <si>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</si>
  <si>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</si>
  <si>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</si>
  <si>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</si>
  <si>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</si>
  <si>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</si>
  <si>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</si>
  <si>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</si>
  <si>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</si>
  <si>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</si>
  <si>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</si>
  <si>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</si>
  <si>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</si>
  <si>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</si>
  <si>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</si>
  <si>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</si>
  <si>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</si>
  <si>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</si>
  <si>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</si>
  <si>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</si>
  <si>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</si>
  <si>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</si>
  <si>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</si>
  <si>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</si>
  <si>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</si>
  <si>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</si>
  <si>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</si>
  <si>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</si>
  <si>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</si>
  <si>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</si>
  <si>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</si>
  <si>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</si>
  <si>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</si>
  <si>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</si>
  <si>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</si>
  <si>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</si>
  <si>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</si>
  <si>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</si>
  <si>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</si>
  <si>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</si>
  <si>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</si>
  <si>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</si>
  <si>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</si>
  <si>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</si>
  <si>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</si>
  <si>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LUVA, PPR, DN 20 MM, INSTALADO EM RESERVAÇÃO PREDIAL DE ÁGUA - FORNECIMENTO E INSTALAÇÃO. AF_04/2024</t>
  </si>
  <si>
    <t>LUVA, PPR, DN 25 MM, INSTALADO EM RESERVAÇÃO PREDIAL DE ÁGUA - FORNECIMENTO E INSTALAÇÃO. AF_04/2024</t>
  </si>
  <si>
    <t>CONECTOR MACHO, PPR, 25 MM X 1/2'', INSTALADO EM RESERVAÇÃO PREDIAL DE ÁGUA - FORNECIMENTO E INSTALAÇÃO. AF_04/2024</t>
  </si>
  <si>
    <t>LUVA, PPR, DN 32 MM, CLASSE PN 25, INSTALADO EM RESERVAÇÃO PREDIAL DE ÁGUA - FORNECIMENTO E INSTALAÇÃO. AF_04/2024</t>
  </si>
  <si>
    <t>CONECTOR MACHO, PPR, 32 MM X 3/4'',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</si>
  <si>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</si>
  <si>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</si>
  <si>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</si>
  <si>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</si>
  <si>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</si>
  <si>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PPR, DN 110 MM, CLASSE PN 25,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</si>
  <si>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</si>
  <si>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</si>
  <si>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</si>
  <si>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</si>
  <si>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</si>
  <si>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</si>
  <si>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</si>
  <si>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</si>
  <si>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PPR, DN 110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</si>
  <si>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</si>
  <si>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</si>
  <si>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</si>
  <si>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</si>
  <si>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</si>
  <si>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</si>
  <si>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PPR, DN 110 MM, INSTALADO EM RESERVAÇÃO PREDIAL DE ÁGUA - FORNECIMENTO E INSTALAÇÃO. AF_04/2024</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</si>
  <si>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</si>
  <si>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</si>
  <si>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</si>
  <si>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</si>
  <si>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</si>
  <si>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</si>
  <si>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</si>
  <si>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</si>
  <si>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</si>
  <si>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</si>
  <si>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</si>
  <si>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</si>
  <si>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</si>
  <si>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</si>
  <si>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</si>
  <si>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</si>
  <si>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</si>
  <si>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</si>
  <si>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</si>
  <si>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</si>
  <si>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</si>
  <si>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</si>
  <si>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</si>
  <si>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</si>
  <si>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</si>
  <si>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</si>
  <si>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</si>
  <si>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</si>
  <si>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</si>
  <si>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</si>
  <si>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</si>
  <si>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</si>
  <si>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</si>
  <si>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</si>
  <si>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</si>
  <si>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</si>
  <si>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</si>
  <si>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</si>
  <si>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</si>
  <si>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</si>
  <si>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</si>
  <si>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</si>
  <si>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</si>
  <si>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</si>
  <si>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</si>
  <si>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</si>
  <si>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</si>
  <si>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</si>
  <si>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</si>
  <si>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</si>
  <si>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</si>
  <si>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</si>
  <si>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</si>
  <si>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</si>
  <si>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</si>
  <si>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</si>
  <si>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</si>
  <si>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</si>
  <si>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</si>
  <si>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</si>
  <si>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</si>
  <si>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</si>
  <si>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</si>
  <si>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</si>
  <si>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</si>
  <si>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</si>
  <si>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</si>
  <si>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</si>
  <si>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</si>
  <si>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</si>
  <si>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</si>
  <si>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</si>
  <si>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</si>
  <si>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</si>
  <si>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</si>
  <si>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</si>
  <si>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</si>
  <si>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</si>
  <si>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</si>
  <si>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</si>
  <si>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</si>
  <si>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</si>
  <si>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</si>
  <si>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</si>
  <si>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</si>
  <si>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</si>
  <si>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</si>
  <si>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</si>
  <si>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</si>
  <si>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</si>
  <si>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</si>
  <si>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</si>
  <si>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</si>
  <si>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</si>
  <si>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</si>
  <si>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</si>
  <si>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</si>
  <si>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</si>
  <si>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</si>
  <si>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</si>
  <si>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</si>
  <si>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</si>
  <si>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</si>
  <si>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</si>
  <si>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</si>
  <si>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</si>
  <si>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</si>
  <si>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</si>
  <si>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</si>
  <si>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</si>
  <si>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</si>
  <si>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</si>
  <si>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</si>
  <si>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</si>
  <si>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</si>
  <si>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</si>
  <si>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</si>
  <si>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</si>
  <si>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</si>
  <si>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</si>
  <si>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</si>
  <si>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</si>
  <si>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</si>
  <si>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</si>
  <si>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</si>
  <si>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</si>
  <si>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</si>
  <si>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</si>
  <si>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</si>
  <si>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</si>
  <si>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</si>
  <si>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</si>
  <si>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</si>
  <si>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</si>
  <si>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</si>
  <si>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</si>
  <si>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</si>
  <si>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</si>
  <si>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</si>
  <si>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</si>
  <si>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</si>
  <si>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</si>
  <si>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</si>
  <si>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</si>
  <si>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</si>
  <si>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</si>
  <si>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</si>
  <si>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</si>
  <si>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</si>
  <si>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</si>
  <si>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</si>
  <si>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</si>
  <si>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</si>
  <si>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</si>
  <si>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</si>
  <si>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</si>
  <si>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</si>
  <si>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</si>
  <si>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</si>
  <si>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</si>
  <si>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</si>
  <si>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</si>
  <si>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</si>
  <si>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</si>
  <si>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</si>
  <si>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</si>
  <si>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</si>
  <si>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</si>
  <si>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</si>
  <si>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</si>
  <si>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</si>
  <si>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</si>
  <si>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</si>
  <si>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</si>
  <si>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</si>
  <si>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</si>
  <si>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</si>
  <si>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</si>
  <si>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</si>
  <si>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</si>
  <si>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</si>
  <si>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</si>
  <si>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</si>
  <si>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</si>
  <si>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</si>
  <si>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</si>
  <si>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</si>
  <si>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</si>
  <si>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</si>
  <si>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</si>
  <si>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</si>
  <si>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</si>
  <si>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</si>
  <si>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</si>
  <si>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</si>
  <si>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</si>
  <si>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</si>
  <si>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</si>
  <si>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</si>
  <si>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</si>
  <si>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</si>
  <si>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</si>
  <si>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</si>
  <si>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</si>
  <si>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</si>
  <si>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</si>
  <si>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</si>
  <si>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</si>
  <si>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</si>
  <si>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</si>
  <si>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</si>
  <si>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</si>
  <si>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</si>
  <si>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</si>
  <si>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</si>
  <si>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</si>
  <si>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</si>
  <si>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</si>
  <si>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</si>
  <si>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</si>
  <si>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</si>
  <si>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</si>
  <si>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</si>
  <si>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</si>
  <si>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</si>
  <si>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</si>
  <si>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</si>
  <si>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</si>
  <si>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</si>
  <si>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</si>
  <si>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</si>
  <si>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</si>
  <si>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</si>
  <si>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</si>
  <si>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</si>
  <si>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</si>
  <si>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</si>
  <si>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</si>
  <si>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</si>
  <si>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</si>
  <si>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</si>
  <si>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</si>
  <si>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</si>
  <si>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</si>
  <si>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</si>
  <si>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</si>
  <si>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</si>
  <si>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</si>
  <si>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</si>
  <si>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</si>
  <si>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</si>
  <si>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</si>
  <si>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</si>
  <si>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</si>
  <si>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</si>
  <si>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</si>
  <si>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</si>
  <si>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</si>
  <si>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</si>
  <si>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</si>
  <si>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</si>
  <si>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</si>
  <si>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</si>
  <si>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</si>
  <si>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</si>
  <si>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</si>
  <si>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</si>
  <si>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</si>
  <si>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</si>
  <si>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</si>
  <si>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</si>
  <si>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</si>
  <si>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</si>
  <si>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</si>
  <si>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</si>
  <si>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</si>
  <si>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</si>
  <si>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</si>
  <si>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</si>
  <si>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</si>
  <si>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</si>
  <si>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</si>
  <si>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</si>
  <si>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</si>
  <si>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</si>
  <si>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</si>
  <si>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</si>
  <si>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</si>
  <si>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</si>
  <si>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</si>
  <si>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</si>
  <si>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</si>
  <si>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</si>
  <si>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</si>
  <si>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</si>
  <si>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</si>
  <si>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</si>
  <si>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</si>
  <si>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</si>
  <si>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</si>
  <si>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</si>
  <si>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</si>
  <si>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</si>
  <si>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</si>
  <si>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</si>
  <si>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</si>
  <si>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</si>
  <si>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</si>
  <si>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</si>
  <si>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</si>
  <si>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</si>
  <si>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</si>
  <si>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</si>
  <si>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</si>
  <si>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</si>
  <si>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</si>
  <si>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</si>
  <si>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</si>
  <si>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</si>
  <si>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</si>
  <si>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</si>
  <si>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28 X 22 MM, INSTALADO EM RAMAL DE DISTRIBUIÇÃO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</si>
  <si>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</si>
  <si>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</si>
  <si>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</si>
  <si>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</si>
  <si>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</si>
  <si>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</si>
  <si>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</si>
  <si>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</si>
  <si>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</si>
  <si>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</si>
  <si>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</si>
  <si>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</si>
  <si>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</si>
  <si>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</si>
  <si>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</si>
  <si>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</si>
  <si>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</si>
  <si>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</si>
  <si>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</si>
  <si>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</si>
  <si>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</si>
  <si>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</si>
  <si>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</si>
  <si>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</si>
  <si>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</si>
  <si>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</si>
  <si>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</si>
  <si>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</si>
  <si>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</si>
  <si>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</si>
  <si>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</si>
  <si>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</si>
  <si>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</si>
  <si>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</si>
  <si>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</si>
  <si>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</si>
  <si>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</si>
  <si>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</si>
  <si>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</si>
  <si>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</si>
  <si>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</si>
  <si>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</si>
  <si>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</si>
  <si>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</si>
  <si>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</si>
  <si>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</si>
  <si>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</si>
  <si>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</si>
  <si>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</si>
  <si>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</si>
  <si>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</si>
  <si>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</si>
  <si>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</si>
  <si>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</si>
  <si>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</si>
  <si>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</si>
  <si>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</si>
  <si>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</si>
  <si>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</si>
  <si>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</si>
  <si>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</si>
  <si>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</si>
  <si>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</si>
  <si>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</si>
  <si>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</si>
  <si>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</si>
  <si>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BUCHA DE REDUÇÃO, PPR, DN 50 X 32 MM,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</si>
  <si>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</si>
  <si>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</si>
  <si>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</si>
  <si>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</si>
  <si>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</si>
  <si>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</si>
  <si>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</si>
  <si>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</si>
  <si>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</si>
  <si>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</si>
  <si>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</si>
  <si>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</si>
  <si>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</si>
  <si>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</si>
  <si>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</si>
  <si>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</si>
  <si>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</si>
  <si>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</si>
  <si>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JOELHO CPVC, SOLDÁVEL, 45 GRAUS, DN 42 MM, INSTALADO EM RESERVAÇÃO PREDIAL DE ÁGUA - FORNECIMENTO E INSTALAÇÃO. AF_04/2024</t>
  </si>
  <si>
    <t>UNIÃO FLANGE, PPR, COM PARAFUSOS, DN 40 MM, INSTALADO EM RESERVAÇÃO PREDIAL DE ÁGUA - FORNECIMENTO E INSTALAÇÃO. AF_04/2024</t>
  </si>
  <si>
    <t>BUCHA DE REDUÇÃO, EM FERRO GALVANIZADO, CONEXÃO ROSQUEADA, DN 80 MM X 65 MM (3" X 2 1/2"), INSTALADO EM RESERVAÇÃO PREDIAL DE ÁGUA - FORNECIMENTO E INSTALAÇÃO. AF_04/2024</t>
  </si>
  <si>
    <t>JOELHO PVC, SOLDÁVEL, 45 GRAUS, DN 25 MM, INSTALADO EM RESERVAÇÃO PREDIAL DE ÁGUA - FORNECIMENTO E INSTALAÇÃO. AF_04/2024</t>
  </si>
  <si>
    <t>BUCHA DE REDUÇÃO, EM FERRO GALVANIZADO, CONEXÃO ROSQUEADA, DN 80 MM X 50 MM (3" X 2"),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</si>
  <si>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</si>
  <si>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</si>
  <si>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</si>
  <si>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</si>
  <si>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DE REDUÇÃO, EM FERRO GALVANIZADO, CONEXÃO ROSQUEADA, DN 80 MM X 50 MM (3" X 2"), INSTALADO EM RESERVAÇÃO PREDIAL DE ÁGUA - FORNECIMENTO E INSTALAÇÃO. AF_04/2024</t>
  </si>
  <si>
    <t>COTOVELO DE REDUÇÃO, 90 GRAUS, EM FERRO GALVANIZADO, CONEXÃO ROSQUEADA, DN 65 MM X 50 MM (2 1/2" X 2"),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</si>
  <si>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</si>
  <si>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</si>
  <si>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</si>
  <si>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</si>
  <si>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</si>
  <si>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</si>
  <si>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</si>
  <si>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</si>
  <si>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COTOVELO, 90 GRAUS, EM FERRO GALVANIZADO, MACHO/FÊMEA, CONEXÃO ROSQUEADA, DN 65 MM (2 1/2"),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</si>
  <si>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</si>
  <si>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</si>
  <si>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</si>
  <si>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</si>
  <si>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</si>
  <si>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</si>
  <si>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</si>
  <si>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80 MM (3"),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</si>
  <si>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</si>
  <si>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</si>
  <si>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</si>
  <si>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</si>
  <si>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</si>
  <si>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80 MM (3"),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</si>
  <si>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</si>
  <si>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</si>
  <si>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80 MM (3"), INSTALADO EM RESERVAÇÃO PREDIAL DE ÁGUA - FORNECIMENTO E INSTALAÇÃO. AF_04/2024</t>
  </si>
  <si>
    <t>TE DE REDUÇÃO, EM FERRO GALVANIZADO, CONEXÃO ROSQUEADA, DN 80 MM X 65 MM (3" X 2 1/2"), INSTALADO EM RESERVAÇÃO PREDIAL DE ÁGUA - FORNECIMENTO E INSTALAÇÃO. AF_04/2024</t>
  </si>
  <si>
    <t>TE DE REDUÇÃO, EM FERRO GALVANIZADO, CONEXÃO ROSQUEADA, DN 80 MM X 50 MM (3" X 2"), INSTALADO EM RESERVAÇÃO PREDIAL DE ÁGUA - FORNECIMENTO E INSTALAÇÃO. AF_04/2024</t>
  </si>
  <si>
    <t>BUCHA DE REDUÇÃO EM COBRE, PONTA X BOLSA, 66 X 54 MM, INSTALADO EM RESERVAÇÃO PREDIAL DE ÁGUA - FORNECIMENTO E INSTALAÇÃO. AF_04/2024</t>
  </si>
  <si>
    <t>BUCHA DE REDUÇÃO CPVC, SOLDÁVEL, DN 54 X 28 MM,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</si>
  <si>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</si>
  <si>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</si>
  <si>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</si>
  <si>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35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</si>
  <si>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</si>
  <si>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</si>
  <si>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</si>
  <si>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</si>
  <si>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</si>
  <si>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</si>
  <si>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</si>
  <si>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</si>
  <si>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</si>
  <si>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BUCHA DE REDUÇÃO PVC, SOLDÁVEL, LONGA, DN 50 X 32 MM, INSTALADO EM RESERVAÇÃO PREDIAL DE ÁGUA - FORNECIMENTO E INSTALAÇÃO. AF_04/2024</t>
  </si>
  <si>
    <t>BUCHA DE REDUÇÃO, PPR, DN 50 X 25 MM,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</si>
  <si>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</si>
  <si>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</si>
  <si>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</si>
  <si>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</si>
  <si>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</si>
  <si>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</si>
  <si>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</si>
  <si>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</si>
  <si>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</si>
  <si>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</si>
  <si>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</si>
  <si>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</si>
  <si>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</si>
  <si>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</si>
  <si>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</si>
  <si>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</si>
  <si>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</si>
  <si>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</si>
  <si>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</si>
  <si>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</si>
  <si>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</si>
  <si>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</si>
  <si>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</si>
  <si>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</si>
  <si>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</si>
  <si>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</si>
  <si>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</si>
  <si>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</si>
  <si>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</si>
  <si>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</si>
  <si>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</si>
  <si>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</si>
  <si>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</si>
  <si>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</si>
  <si>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</si>
  <si>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</si>
  <si>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</si>
  <si>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</si>
  <si>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</si>
  <si>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</si>
  <si>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</si>
  <si>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</si>
  <si>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</si>
  <si>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</si>
  <si>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</si>
  <si>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</si>
  <si>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</si>
  <si>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</si>
  <si>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</si>
  <si>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</si>
  <si>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</si>
  <si>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</si>
  <si>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</si>
  <si>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</si>
  <si>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</si>
  <si>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</si>
  <si>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POLIETILENO, 3000 LITROS - FORNECIMENTO E INSTALAÇÃO. AF_06/2021</t>
  </si>
  <si>
    <t>CAIXA D´ÁGUA EM POLIÉSTER REFORÇADO COM FIBRA DE VIDRO, 500 LITROS - FORNECIMENTO E INSTALAÇÃO. AF_06/2021</t>
  </si>
  <si>
    <t>CAIXA D´ÁGUA EM POLIÉSTER REFORÇADO COM FIBRA DE VIDRO, 750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</si>
  <si>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</si>
  <si>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</si>
  <si>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</si>
  <si>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3000 LITROS - FORNECIMENTO E INSTALAÇÃO. AF_06/2021</t>
  </si>
  <si>
    <t>CAIXA D´ÁGUA EM POLIÉSTER REFORÇADO COM FIBRA DE VIDRO, 5000 LITROS - FORNECIMENTO E INSTALAÇÃO. AF_06/2021</t>
  </si>
  <si>
    <t>CAIXA D´ÁGUA EM POLIÉSTER REFORÇADO COM FIBRA DE VIDRO, 7000 LITROS - FORNECIMENTO E INSTALAÇÃO. AF_06/2021</t>
  </si>
  <si>
    <t>CAIXA D´ÁGUA EM POLIÉSTER REFORÇADO COM FIBRA DE VIDRO, 10000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</si>
  <si>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</si>
  <si>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</si>
  <si>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</si>
  <si>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</si>
  <si>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</si>
  <si>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</si>
  <si>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</si>
  <si>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</si>
  <si>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</si>
  <si>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</si>
  <si>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</si>
  <si>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</si>
  <si>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</si>
  <si>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</si>
  <si>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</si>
  <si>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</si>
  <si>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</si>
  <si>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</si>
  <si>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</si>
  <si>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</si>
  <si>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</si>
  <si>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</si>
  <si>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</si>
  <si>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</si>
  <si>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</si>
  <si>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</si>
  <si>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</si>
  <si>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</si>
  <si>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</si>
  <si>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</si>
  <si>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</si>
  <si>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</si>
  <si>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</si>
  <si>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</si>
  <si>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</si>
  <si>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</si>
  <si>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</si>
  <si>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</si>
  <si>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</si>
  <si>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</si>
  <si>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</si>
  <si>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</si>
  <si>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</si>
  <si>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</si>
  <si>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</si>
  <si>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</si>
  <si>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</si>
  <si>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</si>
  <si>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</si>
  <si>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</si>
  <si>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</si>
  <si>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</si>
  <si>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</si>
  <si>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</si>
  <si>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</si>
  <si>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</si>
  <si>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</si>
  <si>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</si>
  <si>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</si>
  <si>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</si>
  <si>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</si>
  <si>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</si>
  <si>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</si>
  <si>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</si>
  <si>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</si>
  <si>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</si>
  <si>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</si>
  <si>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</si>
  <si>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</si>
  <si>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</si>
  <si>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</si>
  <si>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</si>
  <si>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</si>
  <si>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</si>
  <si>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</si>
  <si>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</si>
  <si>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</si>
  <si>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</si>
  <si>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</si>
  <si>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</si>
  <si>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</si>
  <si>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</si>
  <si>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</si>
  <si>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</si>
  <si>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</si>
  <si>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</si>
  <si>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</si>
  <si>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</si>
  <si>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</si>
  <si>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</si>
  <si>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</si>
  <si>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</si>
  <si>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</si>
  <si>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</si>
  <si>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</si>
  <si>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</si>
  <si>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</si>
  <si>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</si>
  <si>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</si>
  <si>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</si>
  <si>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</si>
  <si>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</si>
  <si>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</si>
  <si>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</si>
  <si>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</si>
  <si>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</si>
  <si>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</si>
  <si>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</si>
  <si>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</si>
  <si>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</si>
  <si>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</si>
  <si>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</si>
  <si>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</si>
  <si>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</si>
  <si>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</si>
  <si>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</si>
  <si>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</si>
  <si>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</si>
  <si>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</si>
  <si>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</si>
  <si>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</si>
  <si>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</si>
  <si>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</si>
  <si>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</si>
  <si>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</si>
  <si>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</si>
  <si>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</si>
  <si>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</si>
  <si>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</si>
  <si>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</si>
  <si>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</si>
  <si>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</si>
  <si>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</si>
  <si>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</si>
  <si>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</si>
  <si>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</si>
  <si>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</si>
  <si>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</si>
  <si>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</si>
  <si>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</si>
  <si>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</si>
  <si>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</si>
  <si>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</si>
  <si>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</si>
  <si>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</si>
  <si>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</si>
  <si>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</si>
  <si>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</si>
  <si>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</si>
  <si>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</si>
  <si>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</si>
  <si>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</si>
  <si>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</si>
  <si>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</si>
  <si>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</si>
  <si>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</si>
  <si>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</si>
  <si>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</si>
  <si>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</si>
  <si>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</si>
  <si>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</si>
  <si>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</si>
  <si>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</si>
  <si>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</si>
  <si>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</si>
  <si>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</si>
  <si>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</si>
  <si>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</si>
  <si>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</si>
  <si>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</si>
  <si>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</si>
  <si>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</si>
  <si>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</si>
  <si>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</si>
  <si>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</si>
  <si>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</si>
  <si>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</si>
  <si>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</si>
  <si>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</si>
  <si>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</si>
  <si>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</si>
  <si>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</si>
  <si>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</si>
  <si>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</si>
  <si>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</si>
  <si>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</si>
  <si>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</si>
  <si>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</si>
  <si>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</si>
  <si>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</si>
  <si>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</si>
  <si>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</si>
  <si>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</si>
  <si>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</si>
  <si>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</si>
  <si>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</si>
  <si>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</si>
  <si>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</si>
  <si>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</si>
  <si>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</si>
  <si>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</si>
  <si>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</si>
  <si>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</si>
  <si>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</si>
  <si>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</si>
  <si>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</si>
  <si>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</si>
  <si>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</si>
  <si>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</si>
  <si>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</si>
  <si>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</si>
  <si>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</si>
  <si>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</si>
  <si>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</si>
  <si>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</si>
  <si>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</si>
  <si>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</si>
  <si>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</si>
  <si>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</si>
  <si>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</si>
  <si>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</si>
  <si>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</si>
  <si>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</si>
  <si>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</si>
  <si>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</si>
  <si>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</si>
  <si>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</si>
  <si>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</si>
  <si>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</si>
  <si>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</si>
  <si>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</si>
  <si>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</si>
  <si>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</si>
  <si>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</si>
  <si>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</si>
  <si>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</si>
  <si>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</si>
  <si>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</si>
  <si>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</si>
  <si>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</si>
  <si>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</si>
  <si>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</si>
  <si>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</si>
  <si>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</si>
  <si>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</si>
  <si>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</si>
  <si>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</si>
  <si>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</si>
  <si>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</si>
  <si>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</si>
  <si>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</si>
  <si>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</si>
  <si>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</si>
  <si>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</si>
  <si>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</si>
  <si>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</si>
  <si>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</si>
  <si>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</si>
  <si>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</si>
  <si>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</si>
  <si>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</si>
  <si>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</si>
  <si>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</si>
  <si>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</si>
  <si>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</si>
  <si>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</si>
  <si>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</si>
  <si>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</si>
  <si>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</si>
  <si>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</si>
  <si>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</si>
  <si>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</si>
  <si>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</si>
  <si>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</si>
  <si>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</si>
  <si>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</si>
  <si>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</si>
  <si>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</si>
  <si>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</si>
  <si>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</si>
  <si>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</si>
  <si>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</si>
  <si>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</si>
  <si>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</si>
  <si>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</si>
  <si>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</si>
  <si>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</si>
  <si>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</si>
  <si>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</si>
  <si>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</si>
  <si>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HIDRÔMETRO DN 1/2", 1,5 M3/H - FORNECIMENTO E INSTALAÇÃO. AF_03/2024</t>
  </si>
  <si>
    <t>HIDRÔMETRO DN 1/2", 3,0 M3/H - FORNECIMENTO E INSTALAÇÃO. AF_03/2024</t>
  </si>
  <si>
    <t>HIDRÔMETRO DN 3/4", 5,0 M3/H - FORNECIMENTO E INSTALAÇÃO. AF_03/2024</t>
  </si>
  <si>
    <t>CAIXA EM CONCRETO PRÉ-MOLDADO PARA ABRIGO DE HIDRÔMETRO COM DN 20 MM - FORNECIMENTO E INSTALAÇÃO. AF_03/2024</t>
  </si>
  <si>
    <t>KIT CAVALETE PARA MEDIÇÃO DE ÁGUA - ENTRADA INDIVIDUALIZADA, EM PVC 25 MM (3/4"), PARA 1 MEDIDOR - FORNECIMENTO E INSTALAÇÃO (EXCLUSIVE HIDRÔMETRO). AF_03/2024</t>
  </si>
  <si>
    <t>HIDRÔMETRO DN 2" , 30 M³/H - FORNECIMENTO E INSTALAÇÃO. AF_03/2024</t>
  </si>
  <si>
    <t>HIDRÔMETRO DN 1", 7 M³/H - FORNECIMENTO E INSTALAÇÃO. AF_03/2024</t>
  </si>
  <si>
    <t>HIDRÔMETRO DN 1", 10 M³/H - FORNECIMENTO E INSTALAÇÃO. AF_03/2024</t>
  </si>
  <si>
    <t>HIDRÔMETRO DN 1 1/2", 20 M³/H - FORNECIMENTO E INSTALAÇÃO. AF_03/2024</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</si>
  <si>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</si>
  <si>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</si>
  <si>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</si>
  <si>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</si>
  <si>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</si>
  <si>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</si>
  <si>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</si>
  <si>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</si>
  <si>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</si>
  <si>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</si>
  <si>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</si>
  <si>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</si>
  <si>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</si>
  <si>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</si>
  <si>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</si>
  <si>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</si>
  <si>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</si>
  <si>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</si>
  <si>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</si>
  <si>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</si>
  <si>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</si>
  <si>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</si>
  <si>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</si>
  <si>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</si>
  <si>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</si>
  <si>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</si>
  <si>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</si>
  <si>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</si>
  <si>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</si>
  <si>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</si>
  <si>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</si>
  <si>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</si>
  <si>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</si>
  <si>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</si>
  <si>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</si>
  <si>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</si>
  <si>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</si>
  <si>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</si>
  <si>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</si>
  <si>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</si>
  <si>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</si>
  <si>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</si>
  <si>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</si>
  <si>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</si>
  <si>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</si>
  <si>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</si>
  <si>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</si>
  <si>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</si>
  <si>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</si>
  <si>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</si>
  <si>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</si>
  <si>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CONJUNTO HIDRÁULICO EM AÇO ROSCÁVEL PARA INSTALAÇÃO DE BOMBA, DN SUCÇÃO 65 MM (2½") E DN RECALQUE 50 MM (2"), PARA EDIFICAÇÃO COM 18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</si>
  <si>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</si>
  <si>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</si>
  <si>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32 MM (1 1/4") E DN RECALQUE 25 MM (1"), PARA EDIFICAÇÃO COM 4 PAVIMENTOS - FORNECIMENTO E INSTALAÇÃO. AF_04/2024</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</si>
  <si>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</si>
  <si>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</si>
  <si>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</si>
  <si>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</si>
  <si>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</si>
  <si>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TIL (TUBO DE INSPEÇÃO E LIMPEZA) RADIAL PARA ESGOTO, EM PVC, DN 300X200 MM.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</si>
  <si>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</si>
  <si>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</si>
  <si>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</si>
  <si>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</si>
  <si>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</si>
  <si>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</si>
  <si>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</si>
  <si>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</si>
  <si>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</si>
  <si>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</si>
  <si>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</si>
  <si>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</si>
  <si>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</si>
  <si>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</si>
  <si>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</si>
  <si>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</si>
  <si>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</si>
  <si>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</si>
  <si>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</si>
  <si>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</si>
  <si>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</si>
  <si>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</si>
  <si>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</si>
  <si>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</si>
  <si>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</si>
  <si>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</si>
  <si>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</si>
  <si>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</si>
  <si>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</si>
  <si>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</si>
  <si>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</si>
  <si>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</si>
  <si>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</si>
  <si>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</si>
  <si>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</si>
  <si>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</si>
  <si>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</si>
  <si>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</si>
  <si>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</si>
  <si>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</si>
  <si>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</si>
  <si>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</si>
  <si>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</si>
  <si>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</si>
  <si>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</si>
  <si>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</si>
  <si>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</si>
  <si>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</si>
  <si>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</si>
  <si>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</si>
  <si>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</si>
  <si>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</si>
  <si>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</si>
  <si>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</si>
  <si>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</si>
  <si>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</si>
  <si>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</si>
  <si>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</si>
  <si>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</si>
  <si>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</si>
  <si>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</si>
  <si>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</si>
  <si>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</si>
  <si>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</si>
  <si>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</si>
  <si>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</si>
  <si>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</si>
  <si>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</si>
  <si>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</si>
  <si>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</si>
  <si>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</si>
  <si>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</si>
  <si>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</si>
  <si>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</si>
  <si>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</si>
  <si>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DRAGAGEM DE MATERIAIS DE 1A CATEGORIA E COMPOSTOS ORGÂNICOS E INORGÂNICOS COM RETROESCAVADEIRA (CAÇAMBA: 0,26 M3/88 HP). AF_03/2024</t>
  </si>
  <si>
    <t>DRAGAGEM DE MATERIAIS DE 1A CATEGORIA E COMPOSTOS ORGÂNICOS E INORGÂNICOS COM ESCAVADEIRA HIDRÁULICA (CAÇAMBA: 0,80 M3/111 HP). AF_03/2024</t>
  </si>
  <si>
    <t>DRAGAGEM DE MATERIAIS DE 1A CATEGORIA E COMPOSTOS ORGÂNICOS E INORGÂNICOS COM ESCAVADEIRA HIDRÁULICA DE LONGO ALCANCE (CAÇAMBA: 0,52 M3/155 HP). AF_03/2024</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</si>
  <si>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</si>
  <si>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</si>
  <si>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</si>
  <si>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</si>
  <si>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</si>
  <si>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</si>
  <si>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</si>
  <si>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</si>
  <si>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</si>
  <si>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</si>
  <si>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</si>
  <si>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</si>
  <si>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</si>
  <si>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</si>
  <si>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</si>
  <si>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</si>
  <si>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</si>
  <si>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</si>
  <si>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</si>
  <si>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</si>
  <si>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</si>
  <si>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</si>
  <si>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</si>
  <si>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</si>
  <si>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</si>
  <si>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</si>
  <si>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</si>
  <si>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</si>
  <si>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</si>
  <si>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</si>
  <si>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</si>
  <si>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</si>
  <si>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</si>
  <si>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</si>
  <si>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</si>
  <si>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</si>
  <si>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</si>
  <si>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</si>
  <si>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</si>
  <si>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</si>
  <si>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</si>
  <si>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</si>
  <si>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</si>
  <si>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</si>
  <si>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</si>
  <si>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</si>
  <si>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</si>
  <si>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</si>
  <si>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</si>
  <si>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</si>
  <si>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</si>
  <si>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</si>
  <si>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</si>
  <si>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</si>
  <si>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</si>
  <si>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</si>
  <si>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</si>
  <si>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</si>
  <si>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</si>
  <si>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</si>
  <si>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</si>
  <si>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</si>
  <si>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</si>
  <si>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</si>
  <si>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</si>
  <si>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</si>
  <si>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</si>
  <si>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</si>
  <si>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</si>
  <si>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</si>
  <si>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</si>
  <si>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</si>
  <si>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</si>
  <si>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</si>
  <si>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</si>
  <si>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</si>
  <si>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</si>
  <si>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</si>
  <si>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</si>
  <si>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</si>
  <si>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</si>
  <si>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</si>
  <si>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</si>
  <si>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</si>
  <si>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</si>
  <si>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</si>
  <si>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</si>
  <si>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</si>
  <si>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</si>
  <si>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</si>
  <si>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</si>
  <si>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</si>
  <si>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</si>
  <si>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</si>
  <si>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</si>
  <si>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</si>
  <si>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</si>
  <si>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</si>
  <si>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</si>
  <si>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</si>
  <si>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</si>
  <si>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</si>
  <si>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</si>
  <si>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</si>
  <si>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</si>
  <si>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</si>
  <si>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</si>
  <si>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</si>
  <si>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</si>
  <si>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</si>
  <si>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</si>
  <si>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</si>
  <si>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</si>
  <si>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</si>
  <si>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</si>
  <si>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</si>
  <si>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</si>
  <si>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</si>
  <si>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</si>
  <si>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</si>
  <si>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</si>
  <si>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</si>
  <si>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</si>
  <si>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</si>
  <si>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</si>
  <si>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</si>
  <si>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</si>
  <si>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</si>
  <si>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</si>
  <si>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</si>
  <si>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</si>
  <si>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</si>
  <si>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</si>
  <si>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</si>
  <si>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</si>
  <si>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</si>
  <si>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</si>
  <si>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</si>
  <si>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</si>
  <si>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</si>
  <si>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</si>
  <si>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</si>
  <si>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</si>
  <si>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MANUAL DE VALA.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</si>
  <si>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</si>
  <si>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</si>
  <si>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</si>
  <si>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</si>
  <si>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</si>
  <si>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</si>
  <si>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</si>
  <si>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</si>
  <si>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</si>
  <si>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</si>
  <si>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</si>
  <si>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</si>
  <si>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</si>
  <si>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</si>
  <si>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</si>
  <si>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</si>
  <si>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</si>
  <si>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</si>
  <si>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</si>
  <si>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</si>
  <si>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</si>
  <si>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</si>
  <si>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</si>
  <si>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</si>
  <si>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</si>
  <si>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</si>
  <si>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</si>
  <si>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</si>
  <si>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</si>
  <si>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</si>
  <si>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</si>
  <si>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</si>
  <si>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</si>
  <si>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</si>
  <si>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</si>
  <si>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</si>
  <si>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</si>
  <si>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</si>
  <si>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</si>
  <si>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</si>
  <si>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</si>
  <si>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</si>
  <si>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</si>
  <si>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</si>
  <si>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</si>
  <si>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</si>
  <si>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</si>
  <si>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</si>
  <si>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</si>
  <si>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</si>
  <si>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</si>
  <si>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</si>
  <si>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</si>
  <si>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</si>
  <si>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</si>
  <si>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</si>
  <si>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</si>
  <si>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</si>
  <si>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</si>
  <si>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</si>
  <si>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</si>
  <si>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</si>
  <si>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</si>
  <si>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</si>
  <si>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</si>
  <si>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</si>
  <si>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EXECUÇÃO E COMPACTAÇÃO DE CORPO DE ATERRO DE ATERRO (95% DE ENERGIA DO PROCTOR NORMAL) COM SOLO PREDOMINANTEMENTE ARGILOSO ESPESSURA 15 CM - EXCLUSIVE MATERIAL, ESCAVAÇÃO, CARGA E TRANSPORTE. AF_09/2024</t>
  </si>
  <si>
    <t>EXECUÇÃO E COMPACTAÇÃO DE CORPO DE ATERRO (95% DE ENERGIA DO PROCTOR NORMAL) COM SOLO PREDOMINANTEMENTE ARENOSO ESPESSURA 15CM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</si>
  <si>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</si>
  <si>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</si>
  <si>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</si>
  <si>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</si>
  <si>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</si>
  <si>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</si>
  <si>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</si>
  <si>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</si>
  <si>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CORPO DE ATERRO (95%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</si>
  <si>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</si>
  <si>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</si>
  <si>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</si>
  <si>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</si>
  <si>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</si>
  <si>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</si>
  <si>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</si>
  <si>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</si>
  <si>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</si>
  <si>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0,8 A 1,5 M, PROFUNDIDADE 1,5 A 3,0 M, COM SOLO (SEM SUBSTITUIÇÃO) DE 1ª CATEGORIA E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</si>
  <si>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</si>
  <si>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</si>
  <si>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</si>
  <si>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</si>
  <si>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</si>
  <si>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</si>
  <si>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</si>
  <si>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</si>
  <si>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</si>
  <si>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</si>
  <si>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</si>
  <si>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</si>
  <si>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</si>
  <si>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</si>
  <si>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</si>
  <si>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</si>
  <si>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</si>
  <si>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</si>
  <si>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</si>
  <si>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</si>
  <si>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</si>
  <si>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</si>
  <si>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</si>
  <si>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</si>
  <si>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</si>
  <si>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</si>
  <si>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</si>
  <si>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</si>
  <si>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</si>
  <si>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</si>
  <si>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</si>
  <si>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</si>
  <si>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</si>
  <si>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</si>
  <si>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</si>
  <si>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</si>
  <si>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</si>
  <si>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</si>
  <si>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</si>
  <si>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</si>
  <si>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</si>
  <si>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</si>
  <si>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</si>
  <si>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</si>
  <si>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</si>
  <si>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</si>
  <si>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</si>
  <si>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</si>
  <si>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</si>
  <si>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</si>
  <si>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</si>
  <si>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</si>
  <si>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</si>
  <si>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</si>
  <si>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</si>
  <si>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</si>
  <si>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</si>
  <si>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</si>
  <si>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</si>
  <si>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</si>
  <si>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</si>
  <si>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</si>
  <si>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</si>
  <si>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</si>
  <si>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</si>
  <si>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</si>
  <si>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</si>
  <si>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</si>
  <si>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</si>
  <si>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</si>
  <si>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</si>
  <si>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</si>
  <si>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</si>
  <si>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</si>
  <si>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</si>
  <si>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</si>
  <si>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</si>
  <si>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</si>
  <si>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</si>
  <si>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</si>
  <si>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</si>
  <si>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</si>
  <si>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</si>
  <si>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</si>
  <si>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</si>
  <si>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</si>
  <si>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</si>
  <si>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</si>
  <si>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</si>
  <si>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</si>
  <si>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</si>
  <si>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</si>
  <si>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</si>
  <si>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</si>
  <si>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</si>
  <si>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</si>
  <si>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</si>
  <si>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</si>
  <si>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</si>
  <si>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</si>
  <si>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</si>
  <si>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</si>
  <si>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</si>
  <si>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</si>
  <si>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</si>
  <si>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</si>
  <si>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</si>
  <si>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</si>
  <si>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</si>
  <si>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</si>
  <si>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</si>
  <si>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</si>
  <si>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</si>
  <si>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</si>
  <si>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</si>
  <si>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</si>
  <si>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</si>
  <si>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</si>
  <si>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</si>
  <si>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</si>
  <si>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</si>
  <si>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</si>
  <si>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</si>
  <si>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</si>
  <si>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</si>
  <si>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</si>
  <si>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</si>
  <si>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</si>
  <si>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</si>
  <si>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</si>
  <si>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</si>
  <si>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</si>
  <si>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</si>
  <si>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</si>
  <si>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</si>
  <si>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</si>
  <si>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</si>
  <si>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</si>
  <si>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</si>
  <si>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</si>
  <si>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</si>
  <si>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</si>
  <si>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</si>
  <si>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</si>
  <si>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</si>
  <si>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</si>
  <si>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</si>
  <si>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</si>
  <si>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</si>
  <si>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</si>
  <si>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</si>
  <si>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</si>
  <si>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</si>
  <si>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</si>
  <si>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</si>
  <si>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</si>
  <si>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</si>
  <si>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</si>
  <si>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</si>
  <si>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</si>
  <si>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</si>
  <si>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</si>
  <si>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</si>
  <si>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</si>
  <si>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</si>
  <si>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</si>
  <si>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</si>
  <si>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</si>
  <si>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</si>
  <si>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</si>
  <si>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</si>
  <si>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</si>
  <si>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</si>
  <si>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</si>
  <si>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</si>
  <si>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</si>
  <si>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</si>
  <si>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</si>
  <si>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</si>
  <si>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</si>
  <si>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</si>
  <si>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</si>
  <si>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</si>
  <si>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</si>
  <si>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</si>
  <si>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</si>
  <si>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</si>
  <si>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</si>
  <si>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</si>
  <si>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</si>
  <si>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</si>
  <si>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</si>
  <si>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</si>
  <si>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</si>
  <si>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</si>
  <si>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</si>
  <si>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</si>
  <si>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PARA OBRAS DE CONSTRUÇÃO DE PAVIMENTOS. AF_09/2024</t>
  </si>
  <si>
    <t>REGULARIZAÇÃO E COMPACTAÇÃO DE SUBLEITO DE SOLO PREDOMINANTEMENTE ARENOSO, PARA OBRAS DE CONSTRUÇÃO DE PAVIMENTOS. AF_09/2024</t>
  </si>
  <si>
    <t>REGULARIZAÇÃO E COMPACTAÇÃO DE SUBLEITO DE SOLO PREDOMINANTEMENTE ARGILOSO, PARA OBRAS DE RECONSTRUÇÃO DE PAVIMENTOS. AF_09/2024</t>
  </si>
  <si>
    <t>REGULARIZAÇÃO E COMPACTAÇÃO DE SUBLEITO DE SOLO PREDOMINANTEMENTE ARENOSO, PARA OBRAS DE RECONSTRUÇÃO DE PAVIMENTOS. AF_09/2024</t>
  </si>
  <si>
    <t>CONSTRUÇÃO DE BASE E SUB-BASE PARA PAVIMENTAÇÃO DE SOLO DE COMPORTAMENTO LATERÍTICO (ARENOSO), COM ESPESSURA DE 15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</si>
  <si>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</si>
  <si>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</si>
  <si>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</si>
  <si>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</si>
  <si>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BRITA GRADUADA SIMPLES, COM ESPESSURA DE 15 CM - EXCLUSIVE CARGA E TRANSPORTE. AF_09/2024</t>
  </si>
  <si>
    <t>CONSTRUÇÃO DE BASE E SUB-BASE PARA PAVIMENTAÇÃO DE BRITA GRADUADA SIMPLES TRATADA COM CIMENTO, COM ESPESSURA DE 15 CM - EXCLUSIVE CARGA E TRANSPORTE. AF_09/2024</t>
  </si>
  <si>
    <t>CONSTRUÇÃO DE BASE E SUB-BASE PARA PAVIMENTAÇÃO DE CONCRETO COMPACTADO COM ROLO, COM ESPESSURA DE 15 CM - EXCLUSIVE CARGA E TRANSPORTE. AF_09/2024</t>
  </si>
  <si>
    <t>CONSTRUÇÃO DE BASE E SUB-BASE PARA PAVIMENTAÇÃO DE RACHÃO, COM ESPESSURA DE 40 CM - EXCLUSIVE CARGA E TRANSPORTE. AF_09/2024</t>
  </si>
  <si>
    <t>CONSTRUÇÃO DE BASE E SUB-BASE PARA PAVIMENTAÇÃO DE MACADAME SECO, COM ESPESSURA DE 15 CM - EXCLUSIVE CARGA E TRANSPORTE.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</si>
  <si>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</si>
  <si>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</si>
  <si>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</si>
  <si>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</si>
  <si>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</si>
  <si>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</si>
  <si>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</si>
  <si>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</si>
  <si>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</si>
  <si>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- 50%-50%, MISTURA EM PISTA, COM ESPESSURA DE 15 CM - EXCLUSIVE ESCAVAÇÃO, CARGA E TRANSPORTE E SOLO. AF_09/2024</t>
  </si>
  <si>
    <t>ESPALHAMENTO DE MATERIAL COM TRATOR DE ESTEIRAS. AF_09/2024</t>
  </si>
  <si>
    <t>REGULARIZAÇÃO DE SUPERFÍCIES COM MOTONIVELADORA.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</si>
  <si>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</si>
  <si>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</si>
  <si>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</si>
  <si>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</si>
  <si>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</si>
  <si>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</si>
  <si>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RECONSTRUÇÃO DE BASE E SUB-BASE PARA PAVIMENTAÇÃO DE SOLO DE COMPORTAMENTO LATERÍTICO (ARENOSO), COM ESPESSURA DE 20 CM - EXCLUSIVE ESCAVAÇÃO, CARGA E TRANSPORTE E SOLO. AF_09/2024</t>
  </si>
  <si>
    <t>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</si>
  <si>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</si>
  <si>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</si>
  <si>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</si>
  <si>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</si>
  <si>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</si>
  <si>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</si>
  <si>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</si>
  <si>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</si>
  <si>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</si>
  <si>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</si>
  <si>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</si>
  <si>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</si>
  <si>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</si>
  <si>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</si>
  <si>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</si>
  <si>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</si>
  <si>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</si>
  <si>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</si>
  <si>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</si>
  <si>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</si>
  <si>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RECONSTRUÇÃO DE BASE E SUB-BASE PARA PAVIMENTAÇÃO DE SOLO (PREDOMINANTEMENTE ARGILOSO) BRITA - 50%-50%, MISTURA EM PISTA, COM ESPESSURA DE 20 CM - EXCLUSIVE ESCAVAÇÃO, CARGA E TRANSPORTE E SOLO.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</si>
  <si>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</si>
  <si>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</si>
  <si>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</si>
  <si>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</si>
  <si>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</si>
  <si>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</si>
  <si>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</si>
  <si>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</si>
  <si>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</si>
  <si>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</si>
  <si>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</si>
  <si>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</si>
  <si>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</si>
  <si>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</si>
  <si>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</si>
  <si>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</si>
  <si>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</si>
  <si>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</si>
  <si>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</si>
  <si>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</si>
  <si>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</si>
  <si>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</si>
  <si>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</si>
  <si>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</si>
  <si>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</si>
  <si>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</si>
  <si>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</si>
  <si>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</si>
  <si>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</si>
  <si>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</si>
  <si>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</si>
  <si>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</si>
  <si>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</si>
  <si>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</si>
  <si>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</si>
  <si>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</si>
  <si>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</si>
  <si>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</si>
  <si>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</si>
  <si>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</si>
  <si>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</si>
  <si>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</si>
  <si>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</si>
  <si>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</si>
  <si>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</si>
  <si>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</si>
  <si>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</si>
  <si>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- 50%-50%, MISTURA EM PISTA, COM ESPESSURA DE 10 CM - EXCLUSIVE ESCAVAÇÃO, CARGA E TRANSPORTE E SOLO. AF_09/2024</t>
  </si>
  <si>
    <t>CONSTRUÇÃO DE BASE E SUB-BASE PARA PAVIMENTAÇÃO DE BRITA GRADUADA SIMPLES, COM ESPESSURA DE 10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</si>
  <si>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</si>
  <si>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</si>
  <si>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</si>
  <si>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RECONSTRUÇÃO DE BASE E SUB-BASE PARA PAVIMENTAÇÃO DE BRITA GRADUADA SIMPLES, COM ESPESSURA DE 20 CM - EXCLUSIVE CARGA E TRANSPORTE. AF_09/2024</t>
  </si>
  <si>
    <t>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</si>
  <si>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</si>
  <si>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</si>
  <si>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</si>
  <si>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RECONSTRUÇÃO DE BASE E SUB-BASE PARA PAVIMENTAÇÃO DE BRITA GRADUADA SIMPLES TRATADA COM CIMENTO, COM ESPESSURA DE 20 CM - EXCLUSIVE CARGA E TRANSPORTE. AF_09/2024</t>
  </si>
  <si>
    <t>CONSTRUÇÃO DE BASE E SUB-BASE PARA PAVIMENTAÇÃO DE CONCRETO COMPACTADO COM ROLO, COM ESPESSURA DE 10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</si>
  <si>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</si>
  <si>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</si>
  <si>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</si>
  <si>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RECONSTRUÇÃO DE BASE E SUB-BASE PARA PAVIMENTAÇÃO DE CONCRETO COMPACTADO COM ROLO, COM ESPESSURA DE 20 CM - EXCLUSIVE CARGA E TRANSPORTE. AF_09/2024</t>
  </si>
  <si>
    <t>CONSTRUÇÃO DE BASE E SUB-BASE PARA PAVIMENTAÇÃO DE RACHÃO, COM ESPESSURA DE 30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</si>
  <si>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</si>
  <si>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</si>
  <si>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CONSTRUÇÃO DE BASE E SUB-BASE PARA PAVIMENTAÇÃO DE RACHÃO, COM ESPESSURA DE 50 CM - EXCLUSIVE CARGA E TRANSPORTE. AF_09/2024</t>
  </si>
  <si>
    <t>RECONSTRUÇÃO DE BASE E SUB-BASE PARA PAVIMENTAÇÃO DE RACHÃO, COM ESPESSURA DE 50 CM - EXCLUSIVE CARGA E TRANSPORTE. AF_09/2024</t>
  </si>
  <si>
    <t>CONSTRUÇÃO DE BASE E SUB-BASE PARA PAVIMENTAÇÃO DE RACHÃO, COM ESPESSURA DE 60 CM - EXCLUSIVE CARGA E TRANSPORTE. AF_09/2024</t>
  </si>
  <si>
    <t>RECONSTRUÇÃO DE BASE E SUB-BASE PARA PAVIMENTAÇÃO DE RACHÃO, COM ESPESSURA DE 60 CM - EXCLUSIVE CARGA E TRANSPORTE. AF_09/2024</t>
  </si>
  <si>
    <t>CONSTRUÇÃO DE BASE E SUB-BASE PARA PAVIMENTAÇÃO DE MACADAME SECO, COM ESPESSURA DE 10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</si>
  <si>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</si>
  <si>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</si>
  <si>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CONSTRUÇÃO DE BASE E SUB-BASE PARA PAVIMENTAÇÃO DE MACADAME SECO, COM ESPESSURA DE 20 CM - EXCLUSIVE CARGA E TRANSPORTE. AF_09/2024</t>
  </si>
  <si>
    <t>RECONSTRUÇÃO DE BASE E SUB-BASE PARA PAVIMENTAÇÃO DE MACADAME SECO, COM ESPESSURA DE 20 CM - EXCLUSIVE CARGA E TRANSPORTE. AF_09/2024</t>
  </si>
  <si>
    <t>CONSTRUÇÃO DE BASE E SUB-BASE PARA PAVIMENTAÇÃO DE MACADAME SECO, COM ESPESSURA DE 25 CM - EXCLUSIVE CARGA E TRANSPORTE. AF_09/2024</t>
  </si>
  <si>
    <t>RECONSTRUÇÃO DE BASE E SUB-BASE PARA PAVIMENTAÇÃO DE MACADAME SECO, COM ESPESSURA DE 25 CM - EXCLUSIVE CARGA E TRANSPORTE. AF_09/2024</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</si>
  <si>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</si>
  <si>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</si>
  <si>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</si>
  <si>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</si>
  <si>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</si>
  <si>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</si>
  <si>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</si>
  <si>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</si>
  <si>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</si>
  <si>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</si>
  <si>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</si>
  <si>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</si>
  <si>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</si>
  <si>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</si>
  <si>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</si>
  <si>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</si>
  <si>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</si>
  <si>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</si>
  <si>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</si>
  <si>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</si>
  <si>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</si>
  <si>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</si>
  <si>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</si>
  <si>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</si>
  <si>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</si>
  <si>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</si>
  <si>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</si>
  <si>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</si>
  <si>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</si>
  <si>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</si>
  <si>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</si>
  <si>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</si>
  <si>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</si>
  <si>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</si>
  <si>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</si>
  <si>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</si>
  <si>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</si>
  <si>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</si>
  <si>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</si>
  <si>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</si>
  <si>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</si>
  <si>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</si>
  <si>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</si>
  <si>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</si>
  <si>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</si>
  <si>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</si>
  <si>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</si>
  <si>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</si>
  <si>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</si>
  <si>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</si>
  <si>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</si>
  <si>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</si>
  <si>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PLACA DE OBRA COM CHAPA GALVANIZADA E ESTRUTURA DE MADEIRA. AF_03/2022_PS</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</si>
  <si>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</si>
  <si>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</si>
  <si>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</si>
  <si>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</si>
  <si>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</si>
  <si>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</si>
  <si>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</si>
  <si>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</si>
  <si>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</si>
  <si>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</si>
  <si>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APLICAÇÃO MANUAL DE FUNDO SELADOR ACRÍLICO EM PANOS COM PRESENÇA DE VÃOS DE EDIFÍCIOS DE MÚLTIPLOS PAVIMENTOS. AF_03/2024</t>
  </si>
  <si>
    <t>APLICAÇÃO MANUAL DE FUNDO SELADOR ACRÍLICO EM PANOS CEGOS DE FACHADA (SEM PRESENÇA DE VÃOS) DE EDIFÍCIOS DE MÚLTIPLOS PAVIMENTOS.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</si>
  <si>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</si>
  <si>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</si>
  <si>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FUNDO SELADOR ACRÍLICO EM PAREDES EXTERNAS DE CASAS. AF_03/2024</t>
  </si>
  <si>
    <t>APLICAÇÃO MANUAL DE PINTURA COM TINTA TEXTURIZADA ACRÍLICA EM PANOS COM PRESENÇA DE VÃOS DE EDIFÍCIOS DE MÚLTIPLOS PAVIMENTOS, UMA COR. AF_03/2024</t>
  </si>
  <si>
    <t>APLICAÇÃO MANUAL DE PINTURA COM TINTA TEXTURIZADA ACRÍLICA EM PANOS CEGOS DE FACHADA (SEM PRESENÇA DE VÃOS) DE EDIFÍCIOS DE MÚLTIPLOS PAVIMENTOS, UMA COR.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</si>
  <si>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</si>
  <si>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UMA COR. AF_03/2024</t>
  </si>
  <si>
    <t>APLICAÇÃO MANUAL DE PINTURA COM TINTA TEXTURIZADA ACRÍLICA EM PAREDES EXTERNAS DE CASAS, UMA COR. AF_03/2024</t>
  </si>
  <si>
    <t>APLICAÇÃO MANUAL DE PINTURA COM TINTA TEXTURIZADA ACRÍLICA EM PANOS COM PRESENÇA DE VÃOS DE EDIFÍCIOS DE MÚLTIPLOS PAVIMENTOS, DUAS CORES. AF_03/2024</t>
  </si>
  <si>
    <t>APLICAÇÃO MANUAL DE PINTURA COM TINTA TEXTURIZADA ACRÍLICA EM PANOS CEGOS DE FACHADA (SEM PRESENÇA DE VÃOS) DE EDIFÍCIOS DE MÚLTIPLOS PAVIMENTOS, DUAS CORES. AF_03/2024</t>
  </si>
  <si>
    <t>APLICAÇÃO MANUAL DE PINTURA COM TINTA TEXTURIZADA ACRÍLICA EM SUPERFÍCIES EXTERNAS DE SACADA DE EDIFÍCIOS DE MÚLTIPLOS PAVIMENTOS, DUAS CORES. AF_03/2024</t>
  </si>
  <si>
    <t>APLICAÇÃO MANUAL DE PINTURA COM TINTA TEXTURIZADA ACRÍLICA EM SUPERFÍCIES INTERNAS DA SACADA DE EDIFÍCIOS DE MÚLTIPLOS PAVIMENTOS, DUAS CORES. AF_03/2024</t>
  </si>
  <si>
    <t>APLICAÇÃO MANUAL DE PINTURA COM TINTA TEXTURIZADA ACRÍLICA EM PAREDES EXTERNAS DE CASAS, DUAS CORES. AF_03/2024</t>
  </si>
  <si>
    <t>APLICAÇÃO MANUAL DE PINTURA COM TINTA TEXTURIZADA ACRÍLICA EM MOLDURAS DE EPS. AF_03/2024</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</si>
  <si>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</si>
  <si>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</si>
  <si>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</si>
  <si>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</si>
  <si>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</si>
  <si>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</si>
  <si>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</si>
  <si>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</si>
  <si>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</si>
  <si>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</si>
  <si>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</si>
  <si>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</si>
  <si>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</si>
  <si>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</si>
  <si>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APLICAÇÃO MANUAL DE TINTA LÁTEX ACRÍLICA EM PAREDE EXTERNAS DE CASAS,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</si>
  <si>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</si>
  <si>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UMA DEMÃO. AF_03/2024</t>
  </si>
  <si>
    <t>APLICAÇÃO MANUAL DE MASSA ACRÍLICA EM SUPERFÍCIES EXTERNAS DE SACADA DE EDIFÍCIOS DE MÚLTIPLOS PAVIMENTOS, UMA DEMÃO. AF_03/2024</t>
  </si>
  <si>
    <t>APLICAÇÃO MANUAL DE MASSA ACRÍLICA EM SUPERFÍCIES INTERNAS DE SACADA DE EDIFÍCIOS DE MÚLTIPLOS PAVIMENTOS, UMA DEMÃO. AF_03/2024</t>
  </si>
  <si>
    <t>APLICAÇÃO MANUAL DE MASSA ACRÍLICA EM PAREDES EXTERNAS DE CASAS, UMA DEMÃO. AF_03/2024</t>
  </si>
  <si>
    <t>APLICAÇÃO MANUAL DE MASSA ACRÍLICA EM PANOS DE FACHADA COM PRESENÇA DE VÃOS, DE EDIFÍCIOS DE MÚLTIPLOS PAVIMENTOS, DUAS DEMÃOS. AF_03/2024</t>
  </si>
  <si>
    <t>APLICAÇÃO MANUAL DE MASSA ACRÍLICA EM PANOS DE FACHADA SEM PRESENÇA DE VÃOS, DE EDIFÍCIOS DE MÚLTIPLOS PAVIMENTOS, DUAS DEMÃOS. AF_03/2024</t>
  </si>
  <si>
    <t>APLICAÇÃO MANUAL DE MASSA ACRÍLICA EM SUPERFÍCIES EXTERNAS DE SACADA DE EDIFÍCIOS DE MÚLTIPLOS PAVIMENTOS, DUAS DEMÃOS. AF_03/2024</t>
  </si>
  <si>
    <t>APLICAÇÃO MANUAL DE MASSA ACRÍLICA EM SUPERFÍCIES INTERNAS DE SACADA DE EDIFÍCIOS DE MÚLTIPLOS PAVIMENTOS, DUAS DEMÃOS. AF_03/2024</t>
  </si>
  <si>
    <t>APLICAÇÃO MANUAL DE MASSA ACRÍLICA EM PAREDES EXTERNAS DE CASAS, DUAS DEMÃOS. AF_03/2024</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</si>
  <si>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</si>
  <si>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</si>
  <si>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</si>
  <si>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</si>
  <si>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</si>
  <si>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</si>
  <si>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</si>
  <si>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</si>
  <si>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</si>
  <si>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</si>
  <si>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</si>
  <si>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</si>
  <si>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</si>
  <si>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</si>
  <si>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</si>
  <si>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</si>
  <si>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</si>
  <si>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</si>
  <si>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</si>
  <si>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</si>
  <si>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</si>
  <si>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</si>
  <si>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</si>
  <si>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</si>
  <si>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</si>
  <si>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</si>
  <si>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</si>
  <si>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</si>
  <si>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</si>
  <si>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</si>
  <si>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</si>
  <si>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</si>
  <si>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</si>
  <si>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</si>
  <si>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</si>
  <si>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</si>
  <si>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</si>
  <si>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</si>
  <si>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</si>
  <si>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</si>
  <si>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</si>
  <si>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</si>
  <si>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</si>
  <si>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</si>
  <si>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</si>
  <si>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</si>
  <si>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</si>
  <si>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</si>
  <si>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</si>
  <si>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</si>
  <si>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</si>
  <si>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</si>
  <si>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</si>
  <si>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</si>
  <si>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</si>
  <si>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</si>
  <si>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</si>
  <si>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</si>
  <si>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AF_01/2020_PE</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</si>
  <si>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</si>
  <si>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</si>
  <si>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</si>
  <si>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</si>
  <si>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</si>
  <si>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</si>
  <si>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</si>
  <si>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</si>
  <si>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</si>
  <si>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</si>
  <si>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</si>
  <si>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</si>
  <si>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</si>
  <si>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</si>
  <si>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</si>
  <si>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</si>
  <si>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</si>
  <si>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</si>
  <si>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</si>
  <si>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</si>
  <si>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</si>
  <si>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</si>
  <si>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</si>
  <si>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</si>
  <si>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</si>
  <si>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</si>
  <si>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</si>
  <si>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</si>
  <si>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</si>
  <si>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</si>
  <si>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</si>
  <si>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</si>
  <si>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</si>
  <si>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</si>
  <si>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</si>
  <si>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</si>
  <si>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</si>
  <si>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</si>
  <si>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</si>
  <si>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</si>
  <si>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DE DIMENSÕES 35X35 CM APLICADA EM AMBIENTES DE ÁREA MENOR QUE 5 M2.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</si>
  <si>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</si>
  <si>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</si>
  <si>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</si>
  <si>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</si>
  <si>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</si>
  <si>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</si>
  <si>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</si>
  <si>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</si>
  <si>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</si>
  <si>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</si>
  <si>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</si>
  <si>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DE DIMENSÕES 80X80 CM APLICADA EM AMBIENTES DE ÁREA MENOR QUE 5 M².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</si>
  <si>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</si>
  <si>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</si>
  <si>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</si>
  <si>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</si>
  <si>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</si>
  <si>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</si>
  <si>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</si>
  <si>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</si>
  <si>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</si>
  <si>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</si>
  <si>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</si>
  <si>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</si>
  <si>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</si>
  <si>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</si>
  <si>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</si>
  <si>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</si>
  <si>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</si>
  <si>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</si>
  <si>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</si>
  <si>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</si>
  <si>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</si>
  <si>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</si>
  <si>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</si>
  <si>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</si>
  <si>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</si>
  <si>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</si>
  <si>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</si>
  <si>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</si>
  <si>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DE ALERTA OU DIRECIONAL, DE BORRACHA,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</si>
  <si>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</si>
  <si>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</si>
  <si>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</si>
  <si>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</si>
  <si>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</si>
  <si>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</si>
  <si>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</si>
  <si>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GRANILITE, MARMORITE OU GRANITINA EM AMBIENTES INTERNOS, COM ESPESSURA DE 8 MM, INCLUSO MISTURA EM BETONEIRA, COLOCAÇÃO DAS JUNTAS, APLICAÇÃO DO PISO, 4 POLIMENTOS COM POLITRIZ, ESTUCAMENTO, SELADOR E CERA. AF_06/2022</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</si>
  <si>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</si>
  <si>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</si>
  <si>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</si>
  <si>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</si>
  <si>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</si>
  <si>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</si>
  <si>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</si>
  <si>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</si>
  <si>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</si>
  <si>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RODAPÉ EM ARDÓSIA ALTURA 10CM. AF_09/2020</t>
  </si>
  <si>
    <t>RODAPÉ EM MARMORITE, ALTURA 10CM. AF_09/2020</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</si>
  <si>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</si>
  <si>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</si>
  <si>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</si>
  <si>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</si>
  <si>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</si>
  <si>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</si>
  <si>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PISO EM CONCRETO 20 MPA PREPARO MECÂNICO, ESPESSURA 7CM. AF_09/2020</t>
  </si>
  <si>
    <t>EXECUÇÃO DE PASSEIO (CALÇADA) OU PISO DE CONCRETO COM CONCRETO MOLDADO IN LOCO, USINADO C25, ACABAMENTO CONVENCIONAL, NÃO ARMADO. AF_03/2023</t>
  </si>
  <si>
    <t>PISO PODOTÁTIL DE ALERTA OU DIRECIONAL, DE CONCRETO, ASSENTADO SOBRE ARGAMASSA. AF_03/2024</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</si>
  <si>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</si>
  <si>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</si>
  <si>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</si>
  <si>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PRONTA, PREPARO MANUAL,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</si>
  <si>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</si>
  <si>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</si>
  <si>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</si>
  <si>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</si>
  <si>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</si>
  <si>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</si>
  <si>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</si>
  <si>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</si>
  <si>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</si>
  <si>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</si>
  <si>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</si>
  <si>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</si>
  <si>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</si>
  <si>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</si>
  <si>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</si>
  <si>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</si>
  <si>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</si>
  <si>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</si>
  <si>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</si>
  <si>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</si>
  <si>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</si>
  <si>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</si>
  <si>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</si>
  <si>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</si>
  <si>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</si>
  <si>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</si>
  <si>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</si>
  <si>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</si>
  <si>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</si>
  <si>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</si>
  <si>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</si>
  <si>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</si>
  <si>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</si>
  <si>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</si>
  <si>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</si>
  <si>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</si>
  <si>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</si>
  <si>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</si>
  <si>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</si>
  <si>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</si>
  <si>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</si>
  <si>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</si>
  <si>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</si>
  <si>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</si>
  <si>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</si>
  <si>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</si>
  <si>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</si>
  <si>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</si>
  <si>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</si>
  <si>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</si>
  <si>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</si>
  <si>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</si>
  <si>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</si>
  <si>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</si>
  <si>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</si>
  <si>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RODAPÉ BORRACHA LISO, ALTURA = 7CM, ESPESSURA = 2 MM, PARA ARGAMASSA. AF_09/2020</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</si>
  <si>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</si>
  <si>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</si>
  <si>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</si>
  <si>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</si>
  <si>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</si>
  <si>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</si>
  <si>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</si>
  <si>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</si>
  <si>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</si>
  <si>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</si>
  <si>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</si>
  <si>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</si>
  <si>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</si>
  <si>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</si>
  <si>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</si>
  <si>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</si>
  <si>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</si>
  <si>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</si>
  <si>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</si>
  <si>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</si>
  <si>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</si>
  <si>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</si>
  <si>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</si>
  <si>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</si>
  <si>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</si>
  <si>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</si>
  <si>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</si>
  <si>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</si>
  <si>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</si>
  <si>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</si>
  <si>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</si>
  <si>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</si>
  <si>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</si>
  <si>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</si>
  <si>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</si>
  <si>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</si>
  <si>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</si>
  <si>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</si>
  <si>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</si>
  <si>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</si>
  <si>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</si>
  <si>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</si>
  <si>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EM ARGAMASSA TRAÇO 1:2:8, PREPARO MECÂNICO, APLICADO MANUALMENTE EM PAREDES INTERNAS DE AMBIENTES COM ÁREA MENOR QUE 5M², E =17,5MM, COM TALISCAS. AF_03/2024</t>
  </si>
  <si>
    <t>EMBOÇO, EM ARGAMASSA TRAÇO 1:2:8, PREPARO MANUAL, APLICADO MANUALMENTE EM PAREDES INTERNAS DE AMBIENTES COM ÁREA MENOR QUE 5M², E = 17,5MM, COM TALISCAS. AF_03/2024</t>
  </si>
  <si>
    <t>MASSA ÚNICA, EM ARGAMASSA TRAÇO 1:2:8, PREPARO MECÂNICO, APLICADA MANUALMENTE EM PAREDES INTERNAS DE AMBIENTES COM ÁREA ENTRE 5M² E 10M², E = 17,5MM, COM TALISCAS. AF_03/2024</t>
  </si>
  <si>
    <t>MASSA ÚNICA, EM ARGAMASSA TRAÇO 1:2:8, PREPARO MANUAL, APLICADA MANUALMENTE EM PAREDES INTERNAS DE AMBIENTES COM ÁREA ENTRE 5M² E 10M², E = 17,5MM, COM TALISCAS. AF_03/2024</t>
  </si>
  <si>
    <t>EMBOÇO, EM ARGAMASSA TRAÇO 1:2:8, PREPARO MECÂNICO, APLICADO MANUALMENTE EM PAREDES INTERNAS DE AMBIENTES COM ÁREA ENTRE 5M² E 10M², E = 17,5MM, COM TALISCAS. AF_03/2024</t>
  </si>
  <si>
    <t>EMBOÇO, EM ARGAMASSA TRAÇO 1:2:8, PREPARO MANUAL, APLICADO MANUALMENTE EM PAREDES INTERNAS DE AMBIENTES COM ÁREA ENTRE 5M² E 10M², E = 17,5MM, COM TALISCAS. AF_03/2024</t>
  </si>
  <si>
    <t>EMBOÇO, EM ARGAMASSA TRAÇO 1:2:8, PREPARO MECÂNICO, APLICADO MANUALMENTE EM PAREDES INTERNAS DE AMBIENTES COM ÁREA MAIOR QUE 10M², E = 17,5MM, COM TALISCAS. AF_03/2024</t>
  </si>
  <si>
    <t>EMBOÇO, EM ARGAMASSA TRAÇO 1:2:8, PREPARO MANUAL, APLICADO MANUALMENTE EM PAREDES INTERNAS DE AMBIENTES COM ÁREA MAIOR QUE 10M², E = 17,5MM, COM TALISCAS. AF_03/2024</t>
  </si>
  <si>
    <t>EMBOÇO, EM ARGAMASSA INDUSTRIALIZADA, PREPARO MECÂNICO, APLICADO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</si>
  <si>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</si>
  <si>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EMBOÇO, EM ARGAMASSA TRAÇO 1:2:8, PREPARO MECÂNICO, APLICADO MANUALMENTE EM PAREDES INTERNAS, PARA AMBIENTES COM ÁREA MENOR QUE 5M², E = 10MM, COM TALISCAS. AF_03/2024</t>
  </si>
  <si>
    <t>EMBOÇO, EM ARGAMASSA TRAÇO 1:2:8, PREPARO MANUAL, APLICADO MANUALMENTE EM PAREDES INTERNAS, PARA AMBIENTES COM ÁREA MENOR QUE 5M², E = 10MM, COM TALISCAS. AF_03/2024</t>
  </si>
  <si>
    <t>MASSA ÚNICA, EM ARGAMASSA TRAÇO 1:2:8, PREPARO MECÂNICO, APLICADA MANUALMENTE EM PAREDES INTERNAS DE AMBIENTES COM ÁREA ENTRE 5M² E 10M², E = 10MM, COM TALISCAS. AF_03/2024</t>
  </si>
  <si>
    <t>MASSA ÚNICA, EM ARGAMASSA TRAÇO 1:2:8, PREPARO MANUAL, APLICADA MANUALMENTE EM PAREDES INTERNAS DE AMBIENTES COM ÁREA ENTRE 5M² E 10M², E = 10MM, COM TALISCAS. AF_03/2024</t>
  </si>
  <si>
    <t>EMBOÇO, EM ARGAMASSA TRAÇO 1:2:8, PREPARO MECÂNICO, APLICADO MANUALMENTE EM PAREDES INTERNAS DE AMBIENTES COM ÁREA ENTRE 5M² E 10M², E = 10MM, COM TALISCAS. AF_03/2024</t>
  </si>
  <si>
    <t>EMBOÇO, EM ARGAMASSA TRAÇO 1:2:8, PREPARO MANUAL, APLICADO MANUALMENTE EM PAREDES INTERNAS DE AMBIENTES COM ÁREA ENTRE 5M² E 10M², E = 10MM, COM TALISCAS. AF_03/2024</t>
  </si>
  <si>
    <t>EMBOÇO, EM ARGAMASSA TRAÇO 1:2:8, PREPARO MECÂNICO, APLICADO MANUALMENTE EM PAREDES INTERNAS DE AMBIENTES COM ÁREA MAIOR QUE 10M², E = 10MM, COM TALISCAS. AF_03/2024</t>
  </si>
  <si>
    <t>EMBOÇO, EM ARGAMASSA TRAÇO 1:2:8, PREPARO MANUAL, APLICADO MANUALMENTE EM PAREDES INTERNAS DE AMBIENTES COM ÁREA MAIOR QUE 10M², E = 10MM, COM TALISCAS. AF_03/2024</t>
  </si>
  <si>
    <t>EMBOÇO, EM ARGAMASSA INDUSTRIALIZADA, PREPARO MECÂNICO, APLICADO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</si>
  <si>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</si>
  <si>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</si>
  <si>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</si>
  <si>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</si>
  <si>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</si>
  <si>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</si>
  <si>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</si>
  <si>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</si>
  <si>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</si>
  <si>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</si>
  <si>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</si>
  <si>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</si>
  <si>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</si>
  <si>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</si>
  <si>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</si>
  <si>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</si>
  <si>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</si>
  <si>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</si>
  <si>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</si>
  <si>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</si>
  <si>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</si>
  <si>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</si>
  <si>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</si>
  <si>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</si>
  <si>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</si>
  <si>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</si>
  <si>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</si>
  <si>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</si>
  <si>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</si>
  <si>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</si>
  <si>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</si>
  <si>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</si>
  <si>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</si>
  <si>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</si>
  <si>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</si>
  <si>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</si>
  <si>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</si>
  <si>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</si>
  <si>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</si>
  <si>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</si>
  <si>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</si>
  <si>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</si>
  <si>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EXECUTADO MANUALMENTE EM FACHADA DE UM EDIFÍCIO DE ESTRUTURA CONVENCIONAL E ACABAMENTO RASPADO. AF_03/2024</t>
  </si>
  <si>
    <t>REVESTIMENTO DECORATIVO MONOCAMADA EXECUTADO MANUALMENTE EM FACHADA DE UM EDIFÍCIO DE ALVENARIA ESTRUTURAL E ACABAMENTO RASPADO.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</si>
  <si>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</si>
  <si>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ALVENARIA ESTRUTURAL E ACABAMENTO RASPADO. AF_03/2024</t>
  </si>
  <si>
    <t>REVESTIMENTO DECORATIVO MONOCAMADA EXECUTADO MANUALMENTE EM FACHADA DE UM EDIFÍCIO DE ESTRUTURA CONVENCIONAL E ACABAMENTO TRAVERTINO. AF_03/2024</t>
  </si>
  <si>
    <t>REVESTIMENTO DECORATIVO MONOCAMADA EXECUTADO MANUALMENTE EM FACHADA DE UM EDIFÍCIO DE ALVENARIA ESTRUTURAL E ACABAMENTO TRAVERTINO. AF_03/2024</t>
  </si>
  <si>
    <t>REVESTIMENTO DECORATIVO MONOCAMADA EXECUTADO COM EQUIPAMENTO DE PROJEÇÃO EM FACHADA DE UM EDIFÍCIO DE ESTRUTURA CONVENCIONAL E ACABAMENTO TRAVERTINO. AF_03/2024</t>
  </si>
  <si>
    <t>REVESTIMENTO DECORATIVO MONOCAMADA EXECUTADO COM EQUIPAMENTO DE PROJEÇÃO EM FACHADA DE UM EDIFÍCIO DE ALVENARIA ESTRUTURAL E ACABAMENTO TRAVERTINO. AF_03/2024</t>
  </si>
  <si>
    <t>MASSA ÚNICA, EM ARGAMASSA TRAÇO 1:2:8, PREPARO MECÂNICO, APLICADA MANUALMENTE EM TETO, E = 17,5MM, COM TALISCAS. AF_03/2024</t>
  </si>
  <si>
    <t>MASSA ÚNICA, EM ARGAMASSA TRAÇO 1:2:8, PREPARO MECÂNICO, APLICADA MANUALMENTE EM TETO, E = 10MM, COM TALISCAS. AF_03/2024</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</si>
  <si>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</si>
  <si>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</si>
  <si>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</si>
  <si>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</si>
  <si>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</si>
  <si>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</si>
  <si>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</si>
  <si>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</si>
  <si>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</si>
  <si>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</si>
  <si>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</si>
  <si>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</si>
  <si>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</si>
  <si>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</si>
  <si>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</si>
  <si>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</si>
  <si>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</si>
  <si>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</si>
  <si>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</si>
  <si>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</si>
  <si>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</si>
  <si>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</si>
  <si>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</si>
  <si>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</si>
  <si>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</si>
  <si>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</si>
  <si>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</si>
  <si>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</si>
  <si>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</si>
  <si>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</si>
  <si>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</si>
  <si>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</si>
  <si>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</si>
  <si>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</si>
  <si>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</si>
  <si>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</si>
  <si>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</si>
  <si>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</si>
  <si>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</si>
  <si>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</si>
  <si>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</si>
  <si>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</si>
  <si>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</si>
  <si>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</si>
  <si>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</si>
  <si>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</si>
  <si>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</si>
  <si>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</si>
  <si>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</si>
  <si>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</si>
  <si>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</si>
  <si>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</si>
  <si>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</si>
  <si>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</si>
  <si>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</si>
  <si>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</si>
  <si>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</si>
  <si>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</si>
  <si>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</si>
  <si>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</si>
  <si>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</si>
  <si>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</si>
  <si>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</si>
  <si>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</si>
  <si>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</si>
  <si>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</si>
  <si>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</si>
  <si>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</si>
  <si>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</si>
  <si>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</si>
  <si>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</si>
  <si>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</si>
  <si>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MASSA ÚNICA, EM ARGAMASSA TRAÇO 1:2:8, PREPARO MECÂNICO, APLICADA MANUALMENTE EM PAREDES INTERNAS DE AMBIENTES COM ÁREA MAIOR QUE 10M², E = 17,5MM, COM TALISCAS. AF_03/2024</t>
  </si>
  <si>
    <t>MASSA ÚNICA, EM ARGAMASSA TRAÇO 1:2:8, PREPARO MANUAL, APLICADA MANUALMENTE EM PAREDES INTERNAS DE AMBIENTES COM ÁREA MAIOR QUE 10M², E = 17,5MM, COM TALISCAS. AF_03/2024</t>
  </si>
  <si>
    <t>MASSA ÚNICA, EM ARGAMASSA INDUSTRIALIZADA, PREPARO MECÂNICO, APLICADA COM EQUIPAMENTO DE MISTURA E PROJEÇÃO DE ARGAMASSA EM PAREDES INTERNAS, E = 17,5MM, COM TALISCAS. AF_03/2024</t>
  </si>
  <si>
    <t>EMBOÇO, EM ARGAMASSA TRAÇO 1:2:8, PREPARO MANUAL, APLICADO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</si>
  <si>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</si>
  <si>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MANUAL, APLICADA MANUALMENTE EM PAREDES INTERNAS DE AMBIENTES COM PÉ-DIREITO DUPLO E ÁREA MAIOR QUE 10M², E = 17,5MM, COM TALISCAS. AF_03/2024</t>
  </si>
  <si>
    <t>EMBOÇO, EM ARGAMASSA TRAÇO 1:2:8, PREPARO MECÂNICO, APLICADO MANUALMENTE EM PAREDES INTERNAS DE AMBIENTES COM PÉ-DIREITO DUPLO E ÁREA MAIOR QUE 10M², E = 17,5MM,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</si>
  <si>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</si>
  <si>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ÁREA MAIOR QUE 10M², E = 10MM, COM TALISCAS. AF_03/2024</t>
  </si>
  <si>
    <t>MASSA ÚNICA, EM ARGAMASSA INDUSTRIALIZADA, PREPARO MECÂNICO, APLICADA COM EQUIPAMENTO DE MISTURA E PROJEÇÃO DE ARGAMASSA EM PAREDES INTERNAS, E = 10MM, COM TALISCAS. AF_03/2024</t>
  </si>
  <si>
    <t>EMBOÇO, EM ARGAMASSA TRAÇO 1:2:8, PREPARO MECÂNICO, APLICADO MANUALMENTE EM PAREDES INTERNAS DE AMBIENTES COM PÉ-DIREITO DUPLO E ÁREA MENOR QUE 5M², E = 17,5MM, COM TALISCAS. AF_03/2024</t>
  </si>
  <si>
    <t>EMBOÇO, EM ARGAMASSA TRAÇO 1:2:8, PREPARO MANUAL, APLICADO MANUALMENTE EM PAREDES INTERNAS DE AMBIENTES COM PÉ-DIREITO DUPLO E ÁREA MENOR QUE 5M², E = 17,5MM, COM TALISCAS. AF_03/2024</t>
  </si>
  <si>
    <t>MASSA ÚNICA, EM ARGAMASSA TRAÇO 1:2:8, PREPARO MECÂNICO, APLICADA MANUALMENTE EM PAREDES INTERNAS DE AMBIENTES COM PÉ-DIREITO DUPLO E ÁREA ENTRE 5M² E 10M², E = 17,5MM, COM TALISCAS. AF_03/2024</t>
  </si>
  <si>
    <t>MASSA ÚNICA, EM ARGAMASSA TRAÇO 1:2:8, PREPARO MANUAL, APLICADA MANUALMENTE EM PAREDES INTERNAS DE AMBIENTES COM PÉ-DIREITO DUPLO E ÁREA ENTRE 5M² E 10M², E = 17,5MM, COM TALISCAS. AF_03/2024</t>
  </si>
  <si>
    <t>EMBOÇO, EM ARGAMASSA TRAÇO 1:2:8, PREPARO MECÂNICO,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</si>
  <si>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</si>
  <si>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</si>
  <si>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10MM, COM TALISCAS. AF_03/2024</t>
  </si>
  <si>
    <t>MASSA ÚNICA, EM ARGAMASSA TRAÇO 1:2:8, PREPARO MECÂNICO,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</si>
  <si>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</si>
  <si>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</si>
  <si>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10MM, COM TALISCAS. AF_03/2024</t>
  </si>
  <si>
    <t>MASSA ÚNICA, EM ARGAMASSA TRAÇO 1:2:8, PREPARO MECÂNICO, APLICADA MANUALMENTE EM PAREDES INTERNAS DE AMBIENTES COM PÉ-DIREITO DUPLO ÁREA MAIOR QUE 10M², E = 10MM, COM TALISCAS. AF_03/2024</t>
  </si>
  <si>
    <t>MASSA ÚNICA, EM ARGAMASSA TRAÇO 1:2:8, PREPARO MANUAL, APLICADA MANUALMENTE EM PAREDES INTERNAS DE AMBIENTES COM PÉ-DIREITO DUPLO ÁREA MAIOR QUE 10M², E = 10MM, COM TALISCAS. AF_03/2024</t>
  </si>
  <si>
    <t>EMBOÇO, EM ARGAMASSA TRAÇO 1:2:8, PREPARO MECÂNICO,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</si>
  <si>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</si>
  <si>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</si>
  <si>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DE AMBIENTES COM PAREDES EM PÉ-DIREITO DUPLO, E = 10MM, COM TALISCAS. AF_03/2024</t>
  </si>
  <si>
    <t>REVESTIMENTO DECORATIVO MONOCAMADA EXECUTADO MANUALMENTE EM FACHADA DE UM EDIFÍCIO DE ESTRUTURA CONVENCIONAL E ACABAMENTO CHAPISCADO/FLOCADO. AF_03/2024</t>
  </si>
  <si>
    <t>REVESTIMENTO DECORATIVO MONOCAMADA EXECUTADO MANUALMENTE EM FACHADA DE UM EDIFÍCIO DE ALVENARIA ESTRUTURAL E ACABAMENTO CHAPISCADO/FLOCADO.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</si>
  <si>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</si>
  <si>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ALVENARIA ESTRUTURAL E ACABAMENTO CHAPISCADO/FLOCADO. AF_03/2024</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</si>
  <si>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</si>
  <si>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</si>
  <si>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DE DIMENSÕES 20X20 CM APLICADAS NA ALTURA INTEIRA DAS PAREDES.  AF_02/2023_PE</t>
  </si>
  <si>
    <t>REVESTIMENTO CERÂMICO PARA PAREDES INTERNAS COM PLACAS TIPO ESMALTADA DE DIMENSÕES 20X20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</si>
  <si>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</si>
  <si>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</si>
  <si>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</si>
  <si>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</si>
  <si>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</si>
  <si>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</si>
  <si>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EXTERNAS, COM PLACAS TIPO GRÊS OU SEMIGRÊS, FORMATO MENOR OU IGUAL A 200 CM2, ALINHADAS A PRUMO. AF_02/2023</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</si>
  <si>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</si>
  <si>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DISPOSTAS EM AMARRAÇÃO. AF_02/2023</t>
  </si>
  <si>
    <t>REVESTIMENTO CERÂMICO PARA PAREDES EXTERNAS, COM PLACAS TIPO GRÊS OU SEMIGRÊS, FORMATO MENOR OU IGUAL A 200 CM2, DISPOSTAS EM AMARRAÇÃO, APLICADO  EM SUPERFÍCIES INTERNAS DE SACADA. AF_02/2023</t>
  </si>
  <si>
    <t>REVESTIMENTO CERÂMICO PARA PAREDES INTERNAS COM PLACAS TIPO ESMALTADA DE DIMENSÕES 60X60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</si>
  <si>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</si>
  <si>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</si>
  <si>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</si>
  <si>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</si>
  <si>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</si>
  <si>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</si>
  <si>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</si>
  <si>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DE DIMENSÕES 80X80CM. AF_02/2023</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</si>
  <si>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</si>
  <si>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</si>
  <si>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</si>
  <si>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</si>
  <si>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</si>
  <si>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</si>
  <si>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</si>
  <si>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</si>
  <si>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</si>
  <si>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</si>
  <si>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</si>
  <si>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</si>
  <si>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</si>
  <si>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</si>
  <si>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</si>
  <si>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</si>
  <si>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</si>
  <si>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</si>
  <si>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</si>
  <si>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</si>
  <si>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</si>
  <si>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PARA QUALQUER REVESTIMENTO, EM TETO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</si>
  <si>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COLANTE. AF_12/2024</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</si>
  <si>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</si>
  <si>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</si>
  <si>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</si>
  <si>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MENOR OU IGUAL A 5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</si>
  <si>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</si>
  <si>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</si>
  <si>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</si>
  <si>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</si>
  <si>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</si>
  <si>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</si>
  <si>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</si>
  <si>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PAVIMENTO ÚNICO, UTILIZAÇÃO DE ARGAMASSA COLANTE. AF_12/2024</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</si>
  <si>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</si>
  <si>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</si>
  <si>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</si>
  <si>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</si>
  <si>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</si>
  <si>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</si>
  <si>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</si>
  <si>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</si>
  <si>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</si>
  <si>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</si>
  <si>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</si>
  <si>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</si>
  <si>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</si>
  <si>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</si>
  <si>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</si>
  <si>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</si>
  <si>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</si>
  <si>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</si>
  <si>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</si>
  <si>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</si>
  <si>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</si>
  <si>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</si>
  <si>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</si>
  <si>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</si>
  <si>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</si>
  <si>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</si>
  <si>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</si>
  <si>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</si>
  <si>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</si>
  <si>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</si>
  <si>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</si>
  <si>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</si>
  <si>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</si>
  <si>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</si>
  <si>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</si>
  <si>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</si>
  <si>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</si>
  <si>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</si>
  <si>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</si>
  <si>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</si>
  <si>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</si>
  <si>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</si>
  <si>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</si>
  <si>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</si>
  <si>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</si>
  <si>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</si>
  <si>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</si>
  <si>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</si>
  <si>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</si>
  <si>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</si>
  <si>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</si>
  <si>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</si>
  <si>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</si>
  <si>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</si>
  <si>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</si>
  <si>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</si>
  <si>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</si>
  <si>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</si>
  <si>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</si>
  <si>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</si>
  <si>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</si>
  <si>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</si>
  <si>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</si>
  <si>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</si>
  <si>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</si>
  <si>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</si>
  <si>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</si>
  <si>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</si>
  <si>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</si>
  <si>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</si>
  <si>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</si>
  <si>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</si>
  <si>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</si>
  <si>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</si>
  <si>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</si>
  <si>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</si>
  <si>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</si>
  <si>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</si>
  <si>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</si>
  <si>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</si>
  <si>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</si>
  <si>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</si>
  <si>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</si>
  <si>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</si>
  <si>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</si>
  <si>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</si>
  <si>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</si>
  <si>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</si>
  <si>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</si>
  <si>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</si>
  <si>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</si>
  <si>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</si>
  <si>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</si>
  <si>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</si>
  <si>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</si>
  <si>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</si>
  <si>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</si>
  <si>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</si>
  <si>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</si>
  <si>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</si>
  <si>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</si>
  <si>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</si>
  <si>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</si>
  <si>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</si>
  <si>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</si>
  <si>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</si>
  <si>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</si>
  <si>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</si>
  <si>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</si>
  <si>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</si>
  <si>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</si>
  <si>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</si>
  <si>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</si>
  <si>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</si>
  <si>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</si>
  <si>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</si>
  <si>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</si>
  <si>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</si>
  <si>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</si>
  <si>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</si>
  <si>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</si>
  <si>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AF_08/2019</t>
  </si>
  <si>
    <t>ARGAMASSA INDUSTRIALIZADA PARA REVESTIMENTOS, MISTURA E PROJEÇÃO DE 1,5 M³/H DE ARGAMASSA. AF_08/2019</t>
  </si>
  <si>
    <t>ARGAMASSA INDUSTRIALIZADA PARA REVESTIMENTOS, MISTURA E PROJEÇÃO DE 2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</si>
  <si>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</si>
  <si>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</si>
  <si>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</si>
  <si>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</si>
  <si>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</si>
  <si>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</si>
  <si>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</si>
  <si>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</si>
  <si>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</si>
  <si>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</si>
  <si>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</si>
  <si>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</si>
  <si>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</si>
  <si>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</si>
  <si>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</si>
  <si>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</si>
  <si>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</si>
  <si>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</si>
  <si>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</si>
  <si>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</si>
  <si>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</si>
  <si>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</si>
  <si>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</si>
  <si>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</si>
  <si>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</si>
  <si>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</si>
  <si>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</si>
  <si>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</si>
  <si>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</si>
  <si>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</si>
  <si>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</si>
  <si>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</si>
  <si>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</si>
  <si>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1:1,93 (EM VOLUME DE CIMENTO E AREIA MÉDIA ÚMIDA), FCK 20MPA, PREPARO MECÂNICO COM MISTURADOR DUPLO HORIZONTAL DE ALTA TURBULÊNCIA. AF_03/2020</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</si>
  <si>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</si>
  <si>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</si>
  <si>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</si>
  <si>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</si>
  <si>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</si>
  <si>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</si>
  <si>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</si>
  <si>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</si>
  <si>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</si>
  <si>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</si>
  <si>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</si>
  <si>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</si>
  <si>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</si>
  <si>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</si>
  <si>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</si>
  <si>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</si>
  <si>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</si>
  <si>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</si>
  <si>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</si>
  <si>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</si>
  <si>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</si>
  <si>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</si>
  <si>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</si>
  <si>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</si>
  <si>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</si>
  <si>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</si>
  <si>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</si>
  <si>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</si>
  <si>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</si>
  <si>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</si>
  <si>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</si>
  <si>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</si>
  <si>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</si>
  <si>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</si>
  <si>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</si>
  <si>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</si>
  <si>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</si>
  <si>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</si>
  <si>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</si>
  <si>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</si>
  <si>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</si>
  <si>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</si>
  <si>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</si>
  <si>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</si>
  <si>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</si>
  <si>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</si>
  <si>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</si>
  <si>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</si>
  <si>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</si>
  <si>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</si>
  <si>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</si>
  <si>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</si>
  <si>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</si>
  <si>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</si>
  <si>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</si>
  <si>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</si>
  <si>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</si>
  <si>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</si>
  <si>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</si>
  <si>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</si>
  <si>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</si>
  <si>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</si>
  <si>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</si>
  <si>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</si>
  <si>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</si>
  <si>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</si>
  <si>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</si>
  <si>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</si>
  <si>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</si>
  <si>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</si>
  <si>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</si>
  <si>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</si>
  <si>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</si>
  <si>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</si>
  <si>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</si>
  <si>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</si>
  <si>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</si>
  <si>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</si>
  <si>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</si>
  <si>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</si>
  <si>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</si>
  <si>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</si>
  <si>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</si>
  <si>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</si>
  <si>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</si>
  <si>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</si>
  <si>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</si>
  <si>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</si>
  <si>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</si>
  <si>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</si>
  <si>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</si>
  <si>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</si>
  <si>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</si>
  <si>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</si>
  <si>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</si>
  <si>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</si>
  <si>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</si>
  <si>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</si>
  <si>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</si>
  <si>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</si>
  <si>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</si>
  <si>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</si>
  <si>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</si>
  <si>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</si>
  <si>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</si>
  <si>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</si>
  <si>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</si>
  <si>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</si>
  <si>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</si>
  <si>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</si>
  <si>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</si>
  <si>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</si>
  <si>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</si>
  <si>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</si>
  <si>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</si>
  <si>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</si>
  <si>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</si>
  <si>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</si>
  <si>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</si>
  <si>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</si>
  <si>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</si>
  <si>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</si>
  <si>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</si>
  <si>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</si>
  <si>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</si>
  <si>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</si>
  <si>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MONTANTES E TRAVESSÕES EM MADEIRA E FECHAMENTO EM PLACA COMPENSADO PARA EDIFÍCIOS COM ATÉ 2 PAVIMENTOS.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</si>
  <si>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</si>
  <si>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</si>
  <si>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PRÉ-MONTADOS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</si>
  <si>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</si>
  <si>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</si>
  <si>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EM LAJE PÓS-DESFÔRMA COM ESCORAS DE MADEIRA ESTRONCADAS NA ESTRUTURA, TRAVESSÕES DE MADEIRA E FECHAMENTO EM TELA DE POLIPROPILENO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</si>
  <si>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</si>
  <si>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METÁLICAS ESTRONCADAS NA ESTRUTURA, TRAVESSÕES DE MADEIRA E FECHAMENTO EM TELA DE POLIPROPILENO PARA EDIFÍCIOS COM ATÉ 4 PAVIMENTOS (1 MONTAGEM). AF_03/2024_PS</t>
  </si>
  <si>
    <t>GUARDA-CORPO EM LAJE PÓS-DESFÔRMA COM ESCORAS METÁLICAS ESTRONCADAS NA ESTRUTURA, TRAVESSÕES DE MADEIRA E FECHAMENTO EM TELA DE POLIPROPILENO PARA EDIFÍCIOS ACIMA DE 4 PAVIMENTOS (2 MONTAGENS). AF_03/2024_PS</t>
  </si>
  <si>
    <t>FECHAMENTO REMOVÍVEL DE VÃO DE PORTAS EM MADEIRA (VÃO DO ELEVADOR) - 1 MONTAGEM EM OBRA. AF_03/2024</t>
  </si>
  <si>
    <t>FECHAMENTO REMOVÍVEL DE ABERTURA DE CAIXILHO EM MADEIRA - 4 MONTAGENS EM OBRA. AF_03/2024</t>
  </si>
  <si>
    <t>FECHAMENTO REMOVÍVEL DE ABERTURA NO PISO EM MADEIRA - 1 MONTAGEM EM OBRA. AF_03/2024</t>
  </si>
  <si>
    <t>PONTEIRAS DE PROTEÇÃO DE PONTAS E VERGALHÕES EXPOSTOS EM FUNDAÇÕES. AF_03/2024</t>
  </si>
  <si>
    <t>PONTEIRAS DE PROTEÇÃO DE PONTAS E VERGALHÕES EXPOSTOS EM ESTRUTURAS DE CONCRETO ARMADO CONVENCIONAL. AF_03/2024</t>
  </si>
  <si>
    <t>PONTEIRAS DE PROTEÇÃO DE PONTAS E VERGALHÕES EXPOSTOS EM ALVENARIA ESTRUTURAL. AF_03/2024</t>
  </si>
  <si>
    <t>INSTALAÇÃO DE SINALIZADOR NOTURNO LED. AF_03/2024</t>
  </si>
  <si>
    <t>COLOCAÇÃO DE TELA EM ANDAIME FACHADEIRO. AF_03/2024</t>
  </si>
  <si>
    <t>MONTAGEM E DESMONTAGEM DE ANDAIME MODULAR FACHADEIRO, COM PISO METÁLICO, PARA EDIFÍCIOS COM MULTIPLOS PAVIMENTOS (EXCLUSIVE ANDAIME E LIMPEZA). AF_03/2024</t>
  </si>
  <si>
    <t>MONTAGEM E DESMONTAGEM DE ANDAIME TUBULAR TIPO "TORRE" (EXCLUSIVE ANDAIME E LIMPEZA). AF_03/2024</t>
  </si>
  <si>
    <t>MONTAGEM E DESMONTAGEM DE ANDAIME MULTIDIRECIONAL (EXCLUSIVE ANDAIME E LIMPEZA). AF_03/2024</t>
  </si>
  <si>
    <t>PROTEÇÃO DE PEDESTRES, INCLUSIVE MONTAGEM E DESMONTAGEM. AF_03/2024_PS</t>
  </si>
  <si>
    <t>PLATAFORMA DE PROTEÇÃO PRINCIPAL PARA ALVENARIA ESTRUTURAL PARA SER APOIADA EM ANDAIME, INCLUSIVE MONTAGEM E DESMONTAGEM. AF_03/2024</t>
  </si>
  <si>
    <t>PROTEÇÃO DE ACESSO A CREMALHEIRA, COM CANCELA FIXADA EM LAJE - 1 MONTAGEM (EXCLUSO CANCELA). AF_03/2024</t>
  </si>
  <si>
    <t>GUARDA-CORPO PARA POÇO DE CREMALHEIRA, COM MONTANTE METÁLICO FIXADO EM LAJE COM CHUMBADOR PARABOLT E FECHAMENTO EM PAINEL DE TELA METÁLICA (EXCLUSO PROTEÇÃO). AF_03/2024</t>
  </si>
  <si>
    <t>ASCENSÃO E DESCIDA DE ELEVADOR DE CREMALHEIRA. AF_03/2024</t>
  </si>
  <si>
    <t>MONTAGEM E DESMONTAGEM DE MINI GRUA. AF_03/2024</t>
  </si>
  <si>
    <t>ASCENSÃO DE MINI GRUA. AF_03/2024</t>
  </si>
  <si>
    <t>MONTAGEM E DESMONTAGEM DE TRECHO INICIAL DE ELEVADOR DE CREMALHEIRA, CABINE SIMPLES - EXCLUSO FUNDAÇÕES. AF_03/2024</t>
  </si>
  <si>
    <t>MONTAGEM E DESMONTAGEM DE TRECHO INICIAL DE ELEVADOR DE CREMALHEIRA, CABINE DUPLA - EXCLUSO FUNDAÇÕES. AF_03/2024</t>
  </si>
  <si>
    <t>ASCENSÃO DE GRUA ASCENSIONAL. AF_03/2024</t>
  </si>
  <si>
    <t>MONTAGEM E DESMONTAGEM DO TRECHO INICIAL DE GRUA FIXA (ALTURA LIVRE) - EXCLUSO FUNDAÇÕES. AF_03/2024</t>
  </si>
  <si>
    <t>ASCENSÃO E DESCIDA DE GRUA FIXA. AF_03/2024</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</si>
  <si>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</si>
  <si>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</si>
  <si>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</si>
  <si>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</si>
  <si>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</si>
  <si>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</si>
  <si>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</si>
  <si>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</si>
  <si>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</si>
  <si>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</si>
  <si>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</si>
  <si>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</si>
  <si>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</si>
  <si>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</si>
  <si>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</si>
  <si>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</si>
  <si>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</si>
  <si>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</si>
  <si>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</si>
  <si>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</si>
  <si>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</si>
  <si>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</si>
  <si>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</si>
  <si>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</si>
  <si>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</si>
  <si>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</si>
  <si>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</si>
  <si>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</si>
  <si>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</si>
  <si>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</si>
  <si>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</si>
  <si>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</si>
  <si>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</si>
  <si>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</si>
  <si>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</si>
  <si>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</si>
  <si>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</si>
  <si>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</si>
  <si>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</si>
  <si>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</si>
  <si>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</si>
  <si>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</si>
  <si>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</si>
  <si>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</si>
  <si>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</si>
  <si>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</si>
  <si>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</si>
  <si>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</si>
  <si>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</si>
  <si>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</si>
  <si>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</si>
  <si>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</si>
  <si>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</si>
  <si>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</si>
  <si>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</si>
  <si>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</si>
  <si>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</si>
  <si>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</si>
  <si>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</si>
  <si>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SERVIÇOS TÉCNICOS ESPECIALIZADOS PARA ACOMPANHAMENTO DE EXECUÇÃO DE FUNDAÇÕES PROFUNDAS E ESTRUTURAS DE CONTENÇÃO</t>
  </si>
  <si>
    <t>LOCAÇÃO CONVENCIONAL DE OBRA, UTILIZANDO GABARITO DE TÁBUAS CORRIDAS PONTALETADAS A CADA 2,00M -  2 UTILIZAÇÕES. AF_03/2024</t>
  </si>
  <si>
    <t>LOCAÇÃO COM CAVALETE COM ALTURA DE 1,00 M - 2 UTILIZAÇÕES. AF_03/2024</t>
  </si>
  <si>
    <t>LOCAÇÃO COM CAVALETE COM ALTURA DE 0,50 M - 2 UTILIZAÇÕES. AF_03/2024</t>
  </si>
  <si>
    <t>MARCAÇÃO DE PONTOS EM GABARITO OU CAVALETE. AF_03/2024</t>
  </si>
  <si>
    <t>LOCAÇÃO DE REDE DE ÁGUA OU ESGOTO. AF_03/2024</t>
  </si>
  <si>
    <t>LOCAÇÃO DE PRAÇAS EM PONTALETEAMENTO. AF_03/2024</t>
  </si>
  <si>
    <t>LOCAÇÃO CONVENCIONAL DE OBRA, UTILIZANDO GABARITO DE TÁBUAS CORRIDAS PONTALETADAS A CADA 1,50M -  2 UTILIZAÇÕES. AF_03/2024</t>
  </si>
  <si>
    <t>EXECUÇÃO DE LINHAS DE REFERÊNCIA EM GABARITO OU CAVALETE. AF_03/2024</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</si>
  <si>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</si>
  <si>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</si>
  <si>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</si>
  <si>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</si>
  <si>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</si>
  <si>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</si>
  <si>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</si>
  <si>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</si>
  <si>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</si>
  <si>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</si>
  <si>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</si>
  <si>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</si>
  <si>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</si>
  <si>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</si>
  <si>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</si>
  <si>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</si>
  <si>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</si>
  <si>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</si>
  <si>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</si>
  <si>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</si>
  <si>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</si>
  <si>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</si>
  <si>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</si>
  <si>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</si>
  <si>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</si>
  <si>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</si>
  <si>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</si>
  <si>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</si>
  <si>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</si>
  <si>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</si>
  <si>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</si>
  <si>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</si>
  <si>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</si>
  <si>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</si>
  <si>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</si>
  <si>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</si>
  <si>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</si>
  <si>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</si>
  <si>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</si>
  <si>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</si>
  <si>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</si>
  <si>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</si>
  <si>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</si>
  <si>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</si>
  <si>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</si>
  <si>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</si>
  <si>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</si>
  <si>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</si>
  <si>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</si>
  <si>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</si>
  <si>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</si>
  <si>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</si>
  <si>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</si>
  <si>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</si>
  <si>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</si>
  <si>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</si>
  <si>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</si>
  <si>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</si>
  <si>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</si>
  <si>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</si>
  <si>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</si>
  <si>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</si>
  <si>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</si>
  <si>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</si>
  <si>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</si>
  <si>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</si>
  <si>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</si>
  <si>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</si>
  <si>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</si>
  <si>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</si>
  <si>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</si>
  <si>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</si>
  <si>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</si>
  <si>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</si>
  <si>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</si>
  <si>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</si>
  <si>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</si>
  <si>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</si>
  <si>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</si>
  <si>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</si>
  <si>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</si>
  <si>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</si>
  <si>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</si>
  <si>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</si>
  <si>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</si>
  <si>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</si>
  <si>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</si>
  <si>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</si>
  <si>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</si>
  <si>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</si>
  <si>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</si>
  <si>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</si>
  <si>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</si>
  <si>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</si>
  <si>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</si>
  <si>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</si>
  <si>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</si>
  <si>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</si>
  <si>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</si>
  <si>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</si>
  <si>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</si>
  <si>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</si>
  <si>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</si>
  <si>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</si>
  <si>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</si>
  <si>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</si>
  <si>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</si>
  <si>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</si>
  <si>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</si>
  <si>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</si>
  <si>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</si>
  <si>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</si>
  <si>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</si>
  <si>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</si>
  <si>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</si>
  <si>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</si>
  <si>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</si>
  <si>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</si>
  <si>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</si>
  <si>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</si>
  <si>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</si>
  <si>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</si>
  <si>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</si>
  <si>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</si>
  <si>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</si>
  <si>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</si>
  <si>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</si>
  <si>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</si>
  <si>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</si>
  <si>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</si>
  <si>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</si>
  <si>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</si>
  <si>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</si>
  <si>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</si>
  <si>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</si>
  <si>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</si>
  <si>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</si>
  <si>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</si>
  <si>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</si>
  <si>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</si>
  <si>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</si>
  <si>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</si>
  <si>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</si>
  <si>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</si>
  <si>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</si>
  <si>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</si>
  <si>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</si>
  <si>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</si>
  <si>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</si>
  <si>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</si>
  <si>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</si>
  <si>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</si>
  <si>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</si>
  <si>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</si>
  <si>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</si>
  <si>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AF_07/2024</t>
  </si>
  <si>
    <t>PLANTIO DE ÁRVORE ORNAMENTAL COM ALTURA DE MUDA MENOR OU IGUAL A 2,00 M . AF_07/2024</t>
  </si>
  <si>
    <t>PLANTIO DE ÁRVORE ORNAMENTAL COM ALTURA DE MUDA MAIOR QUE 2,00 M E MENOR OU IGUAL A 4,00 M . AF_07/2024</t>
  </si>
  <si>
    <t>PLANTIO DE PALMEIRA COM ALTURA DE MUDA MENOR OU IGUAL A 2,00 M . AF_07/2024</t>
  </si>
  <si>
    <t>REVOLVIMENTO E LIMPEZA MANUAL DE SOLO. AF_07/2024</t>
  </si>
  <si>
    <t>APLICAÇÃO DE ADUBO EM SOLO. AF_07/2024</t>
  </si>
  <si>
    <t>APLICAÇÃO DE CALCÁRIO PARA CORREÇÃO DO PH DO SOLO. AF_07/2024</t>
  </si>
  <si>
    <t>ALAMBRADO EM MOURÕES DE CONCRETO, COM TELA DE ARAME GALVANIZADO (INCLUSIVE MURETA EM CONCRETO). AF_05/2018</t>
  </si>
  <si>
    <t>LIMPEZA MANUAL DE VEGETAÇÃO EM TERRENO COM ENXADA. AF_03/2024</t>
  </si>
  <si>
    <t>ESPALHAMENTO DE TERRA VEGETAL PARA O PLANTIO. AF_07/2024</t>
  </si>
  <si>
    <t>PLANTIO DE GRAMA EM PAVIMENTO CONCREGRAMA. AF_07/2024</t>
  </si>
  <si>
    <t>PLANTIO DE GRAMA BATATAIS EM PLACAS. AF_07/2024</t>
  </si>
  <si>
    <t>PLANTIO DE FORRAÇÃO. AF_07/2024</t>
  </si>
  <si>
    <t>PLANTIO DE GRAMA ESMERALDA OU SÃO CARLOS OU CURITIBANA, EM PLACAS. AF_07/2024</t>
  </si>
  <si>
    <t>RAMPA DE ACESSIBILIDADE PARA ACESSO A EDIFICAÇÕES COM INCLINAÇÃO DE 8,33% EM CONCRETO MOLDADO IN LOCO, COM LARGURA DE 1,20M, FCK 25MPA, NÃO ARMADA, COM JUNTA A CADA 2M COM CORTE À SECO. AF_03/2024_PA</t>
  </si>
  <si>
    <t>RAMPA DE ACESSIBILIDADE PARA ACESSO A EDIFICAÇÕES COM INCLINAÇÃO DE 8,33% EM CONCRETO MOLDADO IN LOCO, COM LARGURA DE 1,50M, FCK 25MPA, NÃO ARMADA, COM JUNTA A CADA 2M COM CORTE À SECO. AF_03/2024_PA</t>
  </si>
  <si>
    <t>RAMPA DE ACESSIBILIDADE EM CONCRETO MOLDADO IN LOCO, EM CALÇADA NOVA COM LARGURA MAIOR OU IGUAL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</si>
  <si>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</si>
  <si>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</si>
  <si>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MENOR À 3,00 M, FCK 25MPA, COM PISO PODOTÁTIL. AF_03/2024</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</si>
  <si>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</si>
  <si>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</si>
  <si>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</si>
  <si>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</si>
  <si>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</si>
  <si>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</si>
  <si>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</si>
  <si>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</si>
  <si>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</si>
  <si>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</si>
  <si>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</si>
  <si>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</si>
  <si>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</si>
  <si>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</si>
  <si>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</si>
  <si>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</si>
  <si>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</si>
  <si>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</si>
  <si>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</si>
  <si>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</si>
  <si>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</si>
  <si>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</si>
  <si>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</si>
  <si>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LIMPEZA MECANIZADA DE CAMADA VEGETAL, VEGETAÇÃO E PEQUENAS ÁRVORES (DIÂMETRO DE TRONCO MENOR QUE 0,20 M), COM TRATOR DE ESTEIRAS.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</si>
  <si>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</si>
  <si>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</si>
  <si>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</si>
  <si>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</si>
  <si>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</si>
  <si>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</si>
  <si>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PODA EM ALTURA DE ÁRVORE COM DIÂMETRO DE TRONCO MENOR QUE 0,20 M.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</si>
  <si>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</si>
  <si>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</si>
  <si>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</si>
  <si>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</si>
  <si>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</si>
  <si>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</si>
  <si>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</si>
  <si>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</si>
  <si>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</si>
  <si>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</si>
  <si>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</si>
  <si>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</si>
  <si>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</si>
  <si>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</si>
  <si>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</si>
  <si>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</si>
  <si>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</si>
  <si>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</si>
  <si>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</si>
  <si>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</si>
  <si>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</si>
  <si>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</si>
  <si>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</si>
  <si>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</si>
  <si>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</si>
  <si>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</si>
  <si>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</si>
  <si>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</si>
  <si>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</si>
  <si>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</si>
  <si>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</si>
  <si>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</si>
  <si>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</si>
  <si>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</si>
  <si>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</si>
  <si>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</si>
  <si>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</si>
  <si>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</si>
  <si>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</si>
  <si>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</si>
  <si>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VEÍCULO LEVE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</si>
  <si>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</si>
  <si>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</si>
  <si>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</si>
  <si>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</si>
  <si>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</si>
  <si>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</si>
  <si>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</si>
  <si>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</si>
  <si>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</si>
  <si>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</si>
  <si>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</si>
  <si>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</si>
  <si>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</si>
  <si>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</si>
  <si>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</si>
  <si>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</si>
  <si>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</si>
  <si>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</si>
  <si>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</si>
  <si>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</si>
  <si>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</si>
  <si>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</si>
  <si>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</si>
  <si>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</si>
  <si>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</si>
  <si>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</si>
  <si>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</si>
  <si>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</si>
  <si>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</si>
  <si>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</si>
  <si>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</si>
  <si>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</si>
  <si>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</si>
  <si>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</si>
  <si>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OPERADOR DE BETONEIRA ESTACIONÁRIA/MISTURADOR COM ENCARGOS COMPLEMENTARES</t>
  </si>
  <si>
    <t>JARDINEIRO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</si>
  <si>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</si>
  <si>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</si>
  <si>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</si>
  <si>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</si>
  <si>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</si>
  <si>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ESCRITORIO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</si>
  <si>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</si>
  <si>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</si>
  <si>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</si>
  <si>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</si>
  <si>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</si>
  <si>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</si>
  <si>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</si>
  <si>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</si>
  <si>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</si>
  <si>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</si>
  <si>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</si>
  <si>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</si>
  <si>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</si>
  <si>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</si>
  <si>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</si>
  <si>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</si>
  <si>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</si>
  <si>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</si>
  <si>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</si>
  <si>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</si>
  <si>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</si>
  <si>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</si>
  <si>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</si>
  <si>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</si>
  <si>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</si>
  <si>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</si>
  <si>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</si>
  <si>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</si>
  <si>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</si>
  <si>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</si>
  <si>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</si>
  <si>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</si>
  <si>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</si>
  <si>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</si>
  <si>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</si>
  <si>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</si>
  <si>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</si>
  <si>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</si>
  <si>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</si>
  <si>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</si>
  <si>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</si>
  <si>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</si>
  <si>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</si>
  <si>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</si>
  <si>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</si>
  <si>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</si>
  <si>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</si>
  <si>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</si>
  <si>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</si>
  <si>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</si>
  <si>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</si>
  <si>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</si>
  <si>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</si>
  <si>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</si>
  <si>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</si>
  <si>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</si>
  <si>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</si>
  <si>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</si>
  <si>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</si>
  <si>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</si>
  <si>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</si>
  <si>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</si>
  <si>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</si>
  <si>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</si>
  <si>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</si>
  <si>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</si>
  <si>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</si>
  <si>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</si>
  <si>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</si>
  <si>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</si>
  <si>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</si>
  <si>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</si>
  <si>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</si>
  <si>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</si>
  <si>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</si>
  <si>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</si>
  <si>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</si>
  <si>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</si>
  <si>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</si>
  <si>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</si>
  <si>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</si>
  <si>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</si>
  <si>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</si>
  <si>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</si>
  <si>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</si>
  <si>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</si>
  <si>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</si>
  <si>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</si>
  <si>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</si>
  <si>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</si>
  <si>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</si>
  <si>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</si>
  <si>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</si>
  <si>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</si>
  <si>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</si>
  <si>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</si>
  <si>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</si>
  <si>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</si>
  <si>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</si>
  <si>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</si>
  <si>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</si>
  <si>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</si>
  <si>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</si>
  <si>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</si>
  <si>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</si>
  <si>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</si>
  <si>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</si>
  <si>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</si>
  <si>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</si>
  <si>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</si>
  <si>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</si>
  <si>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</si>
  <si>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</si>
  <si>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</si>
  <si>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</si>
  <si>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</si>
  <si>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</si>
  <si>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</si>
  <si>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</si>
  <si>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</si>
  <si>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</si>
  <si>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AJUDANTE DE PINTOR COM ENCARGOS COMPLEMENTARES</t>
  </si>
  <si>
    <t>AUXILIAR DE AZULEJISTA COM ENCARGOS COMPLEMENTARES</t>
  </si>
  <si>
    <t>MONTADOR DE ELETROELETRÔNICOS COM ENCARGOS COMPLEMENTARES</t>
  </si>
  <si>
    <t>MECÂNICO DE REFRIGERAÇÃO COM ENCARGOS COMPLEMENTARES</t>
  </si>
  <si>
    <t>TÉCNICO EM SEGURANÇA DO TRABALHO COM ENCARGOS COMPLEMENTARES</t>
  </si>
  <si>
    <t>CURSO DE CAPACITAÇÃO PARA TÉCNICO EM SEGURANÇA DO TRABALHO (ENCARGOS COMPLEMENTARES) - MENSALISTA</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</si>
  <si>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</si>
  <si>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</si>
  <si>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</si>
  <si>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</si>
  <si>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</si>
  <si>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</si>
  <si>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</si>
  <si>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</si>
  <si>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</si>
  <si>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</si>
  <si>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</si>
  <si>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</si>
  <si>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</si>
  <si>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</si>
  <si>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</si>
  <si>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</si>
  <si>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</si>
  <si>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</si>
  <si>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</si>
  <si>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</si>
  <si>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</si>
  <si>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</si>
  <si>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</si>
  <si>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</si>
  <si>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</si>
  <si>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</si>
  <si>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</si>
  <si>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</si>
  <si>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</si>
  <si>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</si>
  <si>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</si>
  <si>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</si>
  <si>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</si>
  <si>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</si>
  <si>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</si>
  <si>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</si>
  <si>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</si>
  <si>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</si>
  <si>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</si>
  <si>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</si>
  <si>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</si>
  <si>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</si>
  <si>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</si>
  <si>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</si>
  <si>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</si>
  <si>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</si>
  <si>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</si>
  <si>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</si>
  <si>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</si>
  <si>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</si>
  <si>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</si>
  <si>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</si>
  <si>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</si>
  <si>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</si>
  <si>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</si>
  <si>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</si>
  <si>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</si>
  <si>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</si>
  <si>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</si>
  <si>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</si>
  <si>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</si>
  <si>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</si>
  <si>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</si>
  <si>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</si>
  <si>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</si>
  <si>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</si>
  <si>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</si>
  <si>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</si>
  <si>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</si>
  <si>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</si>
  <si>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</si>
  <si>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</si>
  <si>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</si>
  <si>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</si>
  <si>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</si>
  <si>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</si>
  <si>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</si>
  <si>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</si>
  <si>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</si>
  <si>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</si>
  <si>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</si>
  <si>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</si>
  <si>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</si>
  <si>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</si>
  <si>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</si>
  <si>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</si>
  <si>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</si>
  <si>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</si>
  <si>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</si>
  <si>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</si>
  <si>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</si>
  <si>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INSTALADOR DE TUBULAÇÕES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</si>
  <si>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</si>
  <si>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</si>
  <si>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</si>
  <si>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</si>
  <si>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</si>
  <si>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</si>
  <si>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</si>
  <si>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</si>
  <si>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</si>
  <si>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</si>
  <si>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</si>
  <si>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</si>
  <si>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</si>
  <si>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</si>
  <si>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</si>
  <si>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</si>
  <si>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</si>
  <si>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</si>
  <si>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</si>
  <si>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</si>
  <si>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</si>
  <si>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</si>
  <si>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</si>
  <si>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</si>
  <si>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</si>
  <si>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</si>
  <si>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 xml:space="preserve">CODIGO  </t>
  </si>
  <si>
    <t>DESCRICAO DO INSUMO</t>
  </si>
  <si>
    <t>ORIGEM DO PRECO</t>
  </si>
  <si>
    <t>PRECO MEDIANO R$</t>
  </si>
  <si>
    <t xml:space="preserve">ABRACADEIRA DE LATAO PARA FIXACAO DE CABO PARA-RAIO, DIMENSOES 32 X 24 X 24 MM                                                                                                                                                                                                                                                                                                                                                                                                                            </t>
  </si>
  <si>
    <t xml:space="preserve">UN    </t>
  </si>
  <si>
    <t>CR</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</si>
  <si>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</si>
  <si>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</si>
  <si>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</si>
  <si>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</si>
  <si>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C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</si>
  <si>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</si>
  <si>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</si>
  <si>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</si>
  <si>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</si>
  <si>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</si>
  <si>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</si>
  <si>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</si>
  <si>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</si>
  <si>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</si>
  <si>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</si>
  <si>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</si>
  <si>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</si>
  <si>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</si>
  <si>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</si>
  <si>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</si>
  <si>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</si>
  <si>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</si>
  <si>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</si>
  <si>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</si>
  <si>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</si>
  <si>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</si>
  <si>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</si>
  <si>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</si>
  <si>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</si>
  <si>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</si>
  <si>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</si>
  <si>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</si>
  <si>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</si>
  <si>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</si>
  <si>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</si>
  <si>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</si>
  <si>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</si>
  <si>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</si>
  <si>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</si>
  <si>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</si>
  <si>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</si>
  <si>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OU 3/4"                                                                                                                                                                                                                                                                                                                                                                                                                                </t>
  </si>
  <si>
    <t xml:space="preserve">ACABAMENTO SIMPLES/CONVENCIONAL PARA FORRO PVC, TIPO "U" OU "C", COR BRANCA, COMPRIMENTO 6 M                                                                                                                                                                                                                                                                                                                                                                                                              </t>
  </si>
  <si>
    <t xml:space="preserve">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</si>
  <si>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</si>
  <si>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</si>
  <si>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</si>
  <si>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KG    </t>
  </si>
  <si>
    <t xml:space="preserve">ACIDO CLORIDRICO / ACIDO MURIATICO, DILUICAO 10% A 12% PARA USO EM LIMPEZA                                                                                                                                                                                                                                                                                                                                                                                                                                </t>
  </si>
  <si>
    <t xml:space="preserve">L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</si>
  <si>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</si>
  <si>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</si>
  <si>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</si>
  <si>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</si>
  <si>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</si>
  <si>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</si>
  <si>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</si>
  <si>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</si>
  <si>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</si>
  <si>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</si>
  <si>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</si>
  <si>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</si>
  <si>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</si>
  <si>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</si>
  <si>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</si>
  <si>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</si>
  <si>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</si>
  <si>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</si>
  <si>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</si>
  <si>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</si>
  <si>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</si>
  <si>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</si>
  <si>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</si>
  <si>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</si>
  <si>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</si>
  <si>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</si>
  <si>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</si>
  <si>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</si>
  <si>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</si>
  <si>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</si>
  <si>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</si>
  <si>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</si>
  <si>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</si>
  <si>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</si>
  <si>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</si>
  <si>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100 / DE 110 MM                                                                                                                                                                                                                                                                                                                                                                                                                                                    </t>
  </si>
  <si>
    <t xml:space="preserve">ADAPTADOR PVC PBA, BOLSA/ROSCA, JE, DN 50 / DE 60 MM                                                                                                                                                                                                                                                                                                                                                                                                                                                      </t>
  </si>
  <si>
    <t xml:space="preserve">ADAPTADOR PVC PBA, BOLSA/ROSCA, JE, DN 75 / DE 85 MM                                                                                                                                                                                                                                                                                                                                                                                                                                                      </t>
  </si>
  <si>
    <t xml:space="preserve">ADAPTADOR PVC PBA, PONTA/ROSCA, JE, DN 50 / DE 60 MM                                                                                                                                                                                                                                                                                                                                                                                                                                                      </t>
  </si>
  <si>
    <t xml:space="preserve">ADAPTADOR PVC PBA, PONTA/ROSCA, JE, DN 75 / DE 85 MM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</si>
  <si>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</si>
  <si>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</si>
  <si>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</si>
  <si>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</si>
  <si>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</si>
  <si>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</si>
  <si>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</si>
  <si>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</si>
  <si>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</si>
  <si>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</si>
  <si>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</si>
  <si>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</si>
  <si>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</si>
  <si>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</si>
  <si>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</si>
  <si>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</si>
  <si>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</si>
  <si>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</si>
  <si>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D'AGUA                                                                                                                                                                                                                                                                                                                                                                                                                           </t>
  </si>
  <si>
    <t xml:space="preserve">ADAPTADOR PVC, ROSCAVEL, COM FLANGES E ANEL DE VEDACAO, 1", PARA CAIXA D'AGUA                                                                                                                                                                                                                                                                                                                                                                                                                             </t>
  </si>
  <si>
    <t xml:space="preserve">ADAPTADOR PVC, ROSCAVEL, COM FLANGES E ANEL DE VEDACAO, 3/4", PARA CAIXA D'AGUA                                                                                                                                                                                                                                                                                                                                                                                                                           </t>
  </si>
  <si>
    <t xml:space="preserve">ADAPTADOR PVC, SOLDAVEL, COM FLANGES E ANEL DE VEDACAO, 60 MM X 2", PARA CAIXA D'AGUA                                                                                                                                                                                                                                                                                                                                                                                                                     </t>
  </si>
  <si>
    <t xml:space="preserve">ADAPTADOR PVC, SOLDAVEL, COM FLANGES LIVRES, 110 MM X 4", PARA CAIXA D'AGUA                                                                                                                                                                                                                                                                                                                                                                                                                               </t>
  </si>
  <si>
    <t xml:space="preserve">ADAPTADOR PVC, SOLDAVEL, COM FLANGES LIVRES, 75 MM X 2 1/2", PARA CAIXA D'AGUA                                                                                                                                                                                                                                                                                                                                                                                                                            </t>
  </si>
  <si>
    <t xml:space="preserve">ADAPTADOR PVC, SOLDAVEL, COM FLANGES LIVRES, 85 MM X 3", PARA CAIXA D'AGUA                                                                                                                                                                                                                                                                                                                                                                                                                                </t>
  </si>
  <si>
    <t xml:space="preserve">ADAPTADOR PVC, SOLDAVEL, LONGO, COM FLANGE LIVRE, 110 MM X 4", PARA CAIXA D'AGUA                                                                                                                                                                                                                                                                                                                                                                                                                          </t>
  </si>
  <si>
    <t xml:space="preserve">ADAPTADOR PVC, SOLDAVEL, LONGO, COM FLANGE LIVRE, 32 MM X 1", PARA CAIXA D'AGUA                                                                                                                                                                                                                                                                                                                                                                                                                           </t>
  </si>
  <si>
    <t xml:space="preserve">ADAPTADOR PVC, SOLDAVEL, LONGO, COM FLANGE LIVRE, 75 MM X 2 1/2", PARA CAIXA D'AGUA                                                                                                                                                                                                                                                                                                                                                                                                                       </t>
  </si>
  <si>
    <t xml:space="preserve">ADAPTADOR PVC, SOLDAVEL, LONGO, COM FLANGE LIVRE, 85 MM X 3", PARA CAIXA D'AGUA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</si>
  <si>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</si>
  <si>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</si>
  <si>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</si>
  <si>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</si>
  <si>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</si>
  <si>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</si>
  <si>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</si>
  <si>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</si>
  <si>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</si>
  <si>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</si>
  <si>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</si>
  <si>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</si>
  <si>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CRISTALIZANTE PARA CONCRETO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</si>
  <si>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</si>
  <si>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</si>
  <si>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</si>
  <si>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</si>
  <si>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</si>
  <si>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</si>
  <si>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</si>
  <si>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</si>
  <si>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</si>
  <si>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</si>
  <si>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</si>
  <si>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</si>
  <si>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</si>
  <si>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M3    </t>
  </si>
  <si>
    <t xml:space="preserve">AJUDANTE DE ARMADOR (HORISTA)                                                                                                                                                                                                                                                                                                                                                                                                                                                                             </t>
  </si>
  <si>
    <t xml:space="preserve">H     </t>
  </si>
  <si>
    <t xml:space="preserve">AJUDANTE DE ARMADOR (MENSALISTA)                                                                                                                                                                                                                                                                                                                                                                                                                                                                          </t>
  </si>
  <si>
    <t xml:space="preserve">MES   </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</si>
  <si>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</si>
  <si>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</si>
  <si>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</si>
  <si>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</si>
  <si>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</si>
  <si>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</si>
  <si>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</si>
  <si>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</si>
  <si>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</si>
  <si>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</si>
  <si>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</si>
  <si>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</si>
  <si>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</si>
  <si>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</si>
  <si>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</si>
  <si>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</si>
  <si>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</si>
  <si>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</si>
  <si>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COM ISOLAMENTO                                                                                                                                                                                                                                                                                                                                                                                                                                                               </t>
  </si>
  <si>
    <t xml:space="preserve">ALICATE DE CRIMPAR RJ11, RJ12 E RJ45, COM CATRACA                                                                                                                                                                                                                                                                                                                                                                                                                                                         </t>
  </si>
  <si>
    <t xml:space="preserve">ALICATE DE PRESSAO PARA SOLDA DE CHAPA 18"                                                                                                                                                                                                                                                                                                                                                                                                                                                                </t>
  </si>
  <si>
    <t xml:space="preserve">ALICATE DE PRESSAO 11" PARA SOLDA, TIPO C                                                                                                                                                                                                                                                                                                                                                                                                                                                                 </t>
  </si>
  <si>
    <t xml:space="preserve">ALICATE DE PRESSAO 11" PARA SOLDA, TIPO U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</si>
  <si>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</si>
  <si>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</si>
  <si>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</si>
  <si>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</si>
  <si>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</si>
  <si>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</si>
  <si>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</si>
  <si>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</si>
  <si>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</si>
  <si>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</si>
  <si>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</si>
  <si>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</si>
  <si>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</si>
  <si>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</si>
  <si>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</si>
  <si>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</si>
  <si>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</si>
  <si>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</si>
  <si>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</si>
  <si>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</si>
  <si>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</si>
  <si>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</si>
  <si>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</si>
  <si>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</si>
  <si>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</si>
  <si>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</si>
  <si>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</si>
  <si>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</si>
  <si>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</si>
  <si>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</si>
  <si>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</si>
  <si>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</si>
  <si>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</si>
  <si>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</si>
  <si>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</si>
  <si>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</si>
  <si>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</si>
  <si>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</si>
  <si>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</si>
  <si>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</si>
  <si>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</si>
  <si>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</si>
  <si>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</si>
  <si>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</si>
  <si>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</si>
  <si>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</si>
  <si>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</si>
  <si>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</si>
  <si>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</si>
  <si>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</si>
  <si>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</si>
  <si>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</si>
  <si>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</si>
  <si>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</si>
  <si>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</si>
  <si>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</si>
  <si>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</si>
  <si>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</si>
  <si>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</si>
  <si>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</si>
  <si>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</si>
  <si>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</si>
  <si>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</si>
  <si>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</si>
  <si>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</si>
  <si>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</si>
  <si>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</si>
  <si>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</si>
  <si>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</si>
  <si>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</si>
  <si>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</si>
  <si>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</si>
  <si>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</si>
  <si>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</si>
  <si>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</si>
  <si>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</si>
  <si>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</si>
  <si>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HORIZONTAL, RESERVATORIO DE 200 L CILINDRICO EM COBRE, REFORCADO COM ACO CARBONO, MONOFASICO, TENSAO NOMINAL 220 V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</si>
  <si>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</si>
  <si>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</si>
  <si>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</si>
  <si>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</si>
  <si>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</si>
  <si>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</si>
  <si>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</si>
  <si>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</si>
  <si>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</si>
  <si>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</si>
  <si>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</si>
  <si>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</si>
  <si>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</si>
  <si>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</si>
  <si>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</si>
  <si>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</si>
  <si>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</si>
  <si>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</si>
  <si>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</si>
  <si>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</si>
  <si>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</si>
  <si>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</si>
  <si>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</si>
  <si>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</si>
  <si>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</si>
  <si>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</si>
  <si>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</si>
  <si>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</si>
  <si>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</si>
  <si>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</si>
  <si>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</si>
  <si>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</si>
  <si>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</si>
  <si>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</si>
  <si>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</si>
  <si>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</si>
  <si>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</si>
  <si>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</si>
  <si>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</si>
  <si>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</si>
  <si>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</si>
  <si>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</si>
  <si>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</si>
  <si>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</si>
  <si>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</si>
  <si>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</si>
  <si>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</si>
  <si>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</si>
  <si>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</si>
  <si>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</si>
  <si>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</si>
  <si>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</si>
  <si>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</si>
  <si>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</si>
  <si>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</si>
  <si>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</si>
  <si>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</si>
  <si>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</si>
  <si>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</si>
  <si>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</si>
  <si>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</si>
  <si>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</si>
  <si>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</si>
  <si>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</si>
  <si>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</si>
  <si>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</si>
  <si>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</si>
  <si>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</si>
  <si>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</si>
  <si>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</si>
  <si>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</si>
  <si>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</si>
  <si>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</si>
  <si>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A BASE DE CIMENTO E ADITIVOS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</si>
  <si>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</si>
  <si>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</si>
  <si>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</si>
  <si>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</si>
  <si>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</si>
  <si>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</si>
  <si>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</si>
  <si>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</si>
  <si>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</si>
  <si>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</si>
  <si>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</si>
  <si>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</si>
  <si>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</si>
  <si>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</si>
  <si>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</si>
  <si>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</si>
  <si>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(HORISTA)                                                                                                                                                                                                                                                                                                                                                                                                                                                                                </t>
  </si>
  <si>
    <t xml:space="preserve">ARQUITETO JUNIOR (MENSALISTA)                                                                                                                                                                                                                                                                                                                                                                                                                                                                             </t>
  </si>
  <si>
    <t xml:space="preserve">ARQUITETO PLENO (HORISTA)                                                                                                                                                                                                                                                                                                                                                                                                                                                                                 </t>
  </si>
  <si>
    <t xml:space="preserve">ARQUITETO PLENO (MENSALISTA)                                                                                                                                                                                                                                                                                                                                                                                                                                                                              </t>
  </si>
  <si>
    <t xml:space="preserve">ARQUITETO SENIOR (HORISTA)                                                                                                                                                                                                                                                                                                                                                                                                                                                                                </t>
  </si>
  <si>
    <t xml:space="preserve">ARQUITETO SENIOR (MENSALISTA)                                                                                                                                                                                                                                                                                                                                                                                                                                                                             </t>
  </si>
  <si>
    <t xml:space="preserve">ARRUELA EM ACO GALVANIZADO, DIAMETRO EXTERNO = 35MM, ESPESSURA = 3MM, DIAMETRO DO FURO= 18MM                                                                                                                                                                                                                                                                                                                                                                                                              </t>
  </si>
  <si>
    <t xml:space="preserve">ARRUELA EM ALUMINIO, COM ROSCA, DE 1 1/2", PARA ELETRODUTO                                                                                                                                                                                                                                                                                                                                                                                                                                                </t>
  </si>
  <si>
    <t xml:space="preserve">ARRUELA EM ALUMINIO, COM ROSCA, DE 1 1/4",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</si>
  <si>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</si>
  <si>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</si>
  <si>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</si>
  <si>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</si>
  <si>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</si>
  <si>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</si>
  <si>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</si>
  <si>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</si>
  <si>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</si>
  <si>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</si>
  <si>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</si>
  <si>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</si>
  <si>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</si>
  <si>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</si>
  <si>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</si>
  <si>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 xml:space="preserve">ASSENTO SANITARIO DE PLASTICO, TIPO CONVENCIONAL                                                                                                                                                                                                                                                                                                                                                                                                                                                          </t>
  </si>
  <si>
    <t xml:space="preserve">ASSENTO VASO SANITARIO INFANTIL EM PLASTICO BRANCO                                                                                                                                                                                                                                                                                                                                                                                                                                                        </t>
  </si>
  <si>
    <t xml:space="preserve">AUTOMATICO DE BOIA SUPERIOR / INFERIOR, *15* A / 250 V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</si>
  <si>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</si>
  <si>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</si>
  <si>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</si>
  <si>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</si>
  <si>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</si>
  <si>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</si>
  <si>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</si>
  <si>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</si>
  <si>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</si>
  <si>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</si>
  <si>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</si>
  <si>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</si>
  <si>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</si>
  <si>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</si>
  <si>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 xml:space="preserve">AUXILIAR DE TOPOGRAFO (HORISTA)                                                                                                                                                                                                                                                                                                                                                                                                                                                                           </t>
  </si>
  <si>
    <t xml:space="preserve">AUXILIAR DE TOPOGRAFO (MENSALISTA)                                                                                                                                                                                                                                                                                                                                                                                                                                                                        </t>
  </si>
  <si>
    <t xml:space="preserve">AUXILIAR TECNICO / ASSISTENTE DE ENGENHARIA (HORISTA)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</si>
  <si>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</si>
  <si>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</si>
  <si>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</si>
  <si>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</si>
  <si>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</si>
  <si>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</si>
  <si>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</si>
  <si>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</si>
  <si>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</si>
  <si>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</si>
  <si>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</si>
  <si>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</si>
  <si>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</si>
  <si>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</si>
  <si>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</si>
  <si>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</si>
  <si>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BALCAO/ TAMPO EM MARMORE BRANCO COMUM, POLIDO, LISO, ACABAMENTO RETO, E= *3* CM (SEM FUROS)                                                                                                                                                                                                                                                                                                                                                                                               </t>
  </si>
  <si>
    <t xml:space="preserve">M2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</si>
  <si>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</si>
  <si>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</si>
  <si>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</si>
  <si>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</si>
  <si>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</si>
  <si>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</si>
  <si>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</si>
  <si>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</si>
  <si>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</si>
  <si>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</si>
  <si>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</si>
  <si>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</si>
  <si>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</si>
  <si>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PAR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</si>
  <si>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</si>
  <si>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</si>
  <si>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</si>
  <si>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</si>
  <si>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</si>
  <si>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</si>
  <si>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0,94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</si>
  <si>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</si>
  <si>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</si>
  <si>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</si>
  <si>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</si>
  <si>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</si>
  <si>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</si>
  <si>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</si>
  <si>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</si>
  <si>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</si>
  <si>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</si>
  <si>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</si>
  <si>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</si>
  <si>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</si>
  <si>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</si>
  <si>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</si>
  <si>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</si>
  <si>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</si>
  <si>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</si>
  <si>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</si>
  <si>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</si>
  <si>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</si>
  <si>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</si>
  <si>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</si>
  <si>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</si>
  <si>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</si>
  <si>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</si>
  <si>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</si>
  <si>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JG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</si>
  <si>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</si>
  <si>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</si>
  <si>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</si>
  <si>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</si>
  <si>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</si>
  <si>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</si>
  <si>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</si>
  <si>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</si>
  <si>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</si>
  <si>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</si>
  <si>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</si>
  <si>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</si>
  <si>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(HORISTA)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</si>
  <si>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</si>
  <si>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</si>
  <si>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</si>
  <si>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DE 11,5 X 19 X 19 CM (L X A X C)                                                                                                                                                                                                                                                                                                                                                                                            </t>
  </si>
  <si>
    <t xml:space="preserve">BLOCO CERAMICO / TIJOLO VAZADO PARA ALVENARIA DE VEDACAO, FUROS NA VERTICAL DE 14 X 19 X 39 CM (L X A X C)                                                                                                                                                                                                                                                                                                                                                                                                </t>
  </si>
  <si>
    <t xml:space="preserve">BLOCO CERAMICO / TIJOLO VAZADO PARA ALVENARIA DE VEDACAO, FUROS NA VERTICAL DE 19 X 19 X 39 CM (L X A X C)                                                                                                                                                                                                                                                                                                                                                                                                </t>
  </si>
  <si>
    <t xml:space="preserve">BLOCO CERAMICO / TIJOLO VAZADO PARA ALVENARIA DE VEDACAO, FUROS NA VERTICAL DE 9 X 19 X 39 CM (L X A X C)                                                                                                                                                                                                                                                                                                                                                                                                 </t>
  </si>
  <si>
    <t xml:space="preserve">BLOCO CERAMICO / TIJOLO VAZADO PARA ALVENARIA DE VEDACAO, FUROS NA VERTICAL, 11,5 X 19 X 29 CM (L X A X C)                                                                                                                                                                                                                                                                                                                                                                                                </t>
  </si>
  <si>
    <t xml:space="preserve">BLOCO CERAMICO / TIJOLO VAZADO PARA ALVENARIA DE VEDACAO, FUROS NA VERTICAL, 11,5 X 19 X 39 CM (L X A X C)                                                                                                                                                                                                                                                                                                                                                                                                </t>
  </si>
  <si>
    <t xml:space="preserve">BLOCO CERAMICO / TIJOLO VAZADO PARA ALVENARIA DE VEDACAO, FUROS NA VERTICAL, 14 X 19 X 29 CM (L X A X C)                                                                                                                                                                                                                                                                                                                                                                                                  </t>
  </si>
  <si>
    <t xml:space="preserve">BLOCO CERAMICO / TIJOLO VAZADO PARA ALVENARIA DE VEDACAO, 4 FUROS NA HORIZONTAL DE 9 X 9 X 19 CM (L X A X C)                                                                                                                                                                                                                                                                                                                                                                                              </t>
  </si>
  <si>
    <t xml:space="preserve">BLOCO CERAMICO / TIJOLO VAZADO PARA ALVENARIA DE VEDACAO, 6 FUROS NA HORIZONTAL DE 9 X 14 X 19 CM (L X A X C)                                                                                                                                                                                                                                                                                                                                                                                             </t>
  </si>
  <si>
    <t xml:space="preserve">BLOCO CERAMICO / TIJOLO VAZADO PARA ALVENARIA DE VEDACAO, 6 FUROS NA HORIZONTAL, 11,5 X 19 X 29 CM (L X A X C)                                                                                                                                                                                                                                                                                                                                                                                            </t>
  </si>
  <si>
    <t xml:space="preserve">BLOCO CERAMICO / TIJOLO VAZADO PARA ALVENARIA DE VEDACAO, 6 FUROS NA HORIZONTAL, 11,5 X 19 X 39 CM (L X A X C)                                                                                                                                                                                                                                                                                                                                                                                            </t>
  </si>
  <si>
    <t xml:space="preserve">BLOCO CERAMICO / TIJOLO VAZADO PARA ALVENARIA DE VEDACAO, 6 FUROS NA HORIZONTAL, 9 X 14 X 24 CM (L X A X C)                                                                                                                                                                                                                                                                                                                                                                                               </t>
  </si>
  <si>
    <t xml:space="preserve">BLOCO CERAMICO / TIJOLO VAZADO PARA ALVENARIA DE VEDACAO, 6 FUROS NA HORIZONTAL, 9 X 19 X 39 CM (L X A X C)                                                                                                                                                                                                                                                                                                                                                                                               </t>
  </si>
  <si>
    <t xml:space="preserve">BLOCO CERAMICO / TIJOLO VAZADO PARA ALVENARIA DE VEDACAO, 8 FUROS NA HORIZONTAL DE 9 X 19 X 19 CM (L X A X C)                                                                                                                                                                                                                                                                                                                                                                                             </t>
  </si>
  <si>
    <t xml:space="preserve">BLOCO CERAMICO / TIJOLO VAZADO PARA ALVENARIA DE VEDACAO, 8 FUROS NA HORIZONTAL DE 9 X 19 X 29 CM (L X A X C)                                                                                                                                                                                                                                                                                                                                                                                             </t>
  </si>
  <si>
    <t xml:space="preserve">BLOCO CERAMICO / TIJOLO VAZADO PARA ALVENARIA DE VEDACAO, 9 FUROS NA HORIZONTAL, 11,5 X 14 X 24 CM (L X A X C)                                                                                                                                                                                                                                                                                                                                                                                            </t>
  </si>
  <si>
    <t xml:space="preserve">BLOCO CERAMICO / TIJOLO VAZADO PARA ALVENARIA DE VEDACAO, 9 FUROS NA HORIZONTAL, 14 X 19 X 29 CM (L X A X C)                                                                                                                                                                                                                                                                                                                                                                                              </t>
  </si>
  <si>
    <t xml:space="preserve">BLOCO CERAMICO / TIJOLO VAZADO PARA ALVENARIA DE VEDACAO, 9 FUROS NA HORIZONTAL, 14 X 19 X 39 CM (L X A X C)                                                                                                                                                                                                                                                                                                                                                                                              </t>
  </si>
  <si>
    <t xml:space="preserve">BLOCO CERAMICO / TIJOLO VAZADO PARA ALVENARIA DE VEDACAO, 9 FUROS NA HORIZONTAL, 19 X 19 X 29 CM (L X A X C)                                                                                                                                                                                                                                                                                                                                                                                              </t>
  </si>
  <si>
    <t xml:space="preserve">BLOCO CERAMICO / TIJOLO VAZADO PARA ALVENARIA DE VEDACAO, 9 FUROS NA HORIZONTAL, 19 X 19 X 39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</si>
  <si>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</si>
  <si>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</si>
  <si>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</si>
  <si>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</si>
  <si>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</si>
  <si>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</si>
  <si>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</si>
  <si>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</si>
  <si>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</si>
  <si>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</si>
  <si>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</si>
  <si>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</si>
  <si>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</si>
  <si>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</si>
  <si>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</si>
  <si>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</si>
  <si>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</si>
  <si>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</si>
  <si>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</si>
  <si>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</si>
  <si>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</si>
  <si>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</si>
  <si>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</si>
  <si>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</si>
  <si>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</si>
  <si>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</si>
  <si>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</si>
  <si>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</si>
  <si>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</si>
  <si>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</si>
  <si>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</si>
  <si>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</si>
  <si>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</si>
  <si>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</si>
  <si>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</si>
  <si>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</si>
  <si>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</si>
  <si>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</si>
  <si>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</si>
  <si>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</si>
  <si>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</si>
  <si>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DE 14 X 19 X 29 CM (L X A X C) E 6,0 MPA                                                                                                                                                                                                                                                                                                                                                                                                                                        </t>
  </si>
  <si>
    <t xml:space="preserve">BLOCO ESTRUTURAL CERAMICO DE 14 X 19 X 34 CM (L X A X C) E 6,0 MPA                                                                                                                                                                                                                                                                                                                                                                                                                                        </t>
  </si>
  <si>
    <t xml:space="preserve">BLOCO ESTRUTURAL CERAMICO DE 14 X 19 X 39 CM (L X A X C) E 6,0 MPA                                                                                                                                                                                                                                                                                                                                                                                                                                        </t>
  </si>
  <si>
    <t xml:space="preserve">BLOCO ESTRUTURAL CERAMICO DE 19 X 19 X 29 CM (L X A X C) E 6,0 MPA                                                                                                                                                                                                                                                                                                                                                                                                                                        </t>
  </si>
  <si>
    <t xml:space="preserve">BLOCO ESTRUTURAL CERAMICO DE 19 X 19 X 39 CM (L X A X C) E 6,0 MPA                                                                                                                                                                                                                                                                                                                                                                                                                                        </t>
  </si>
  <si>
    <t xml:space="preserve">BLOQUETE/PISO DE CONCRETO - MODELO PISOGRAMA/CONCREGRAMA 2 FUROS, DIMENSOES APROX. DE *35 X 15* CM E ESPESSURA DE 7 CM (+/- 1 CM), COR NATURAL                                                                                                                                                                                                                                                                                                                                                            </t>
  </si>
  <si>
    <t xml:space="preserve">BLOQUETE/PISO DE CONCRETO - MODELO PISOGRAMA/CONCREGRAMA/PAVI-GRADE/GRAMEIRO, DIMENSOES APROXIMADAS DE *60 X 45* CM E ESPESSURA DE 8 CM (+/- 1 CM), COR NATURAL                                                                                                                                                                                                                                                                                                                                           </t>
  </si>
  <si>
    <t xml:space="preserve">BLOQUETE/PISO INTERTRAVADO DE CONCRETO - MODELO ONDA/16 FACES/RETANGULAR/TIJOLINHO/PAVER/HOLANDES/PARALELEPIPEDO, *20 X 10* CM, E = 10 CM, RESISTENCIA DE 35 MPA, COR NATURAL                                                                                                                                                                                                                                                                                                                             </t>
  </si>
  <si>
    <t xml:space="preserve">BLOQUETE/PISO INTERTRAVADO DE CONCRETO - MODELO ONDA/16 FACES/RETANGULAR/TIJOLINHO/PAVER/HOLANDES/PARALELEPIPEDO, *20 X 10* CM, E = 10 CM, RESISTENCIA DE 50 MPA, COR NATURAL                                                                                                                                                                                                                                                                                                                             </t>
  </si>
  <si>
    <t xml:space="preserve">BLOQUETE/PISO INTERTRAVADO DE CONCRETO - MODELO ONDA/16 FACES/RETANGULAR/TIJOLINHO/PAVER/HOLANDES/PARALELEPIPEDO, *20 X 10* CM, E = 6 CM, RESISTENCIA DE 35 MPA, COLORIDO                                                                                                                                                                                                                                                                                                                                 </t>
  </si>
  <si>
    <t xml:space="preserve">BLOQUETE/PISO INTERTRAVADO DE CONCRETO - MODELO ONDA/16 FACES/RETANGULAR/TIJOLINHO/PAVER/HOLANDES/PARALELEPIPEDO, *20 X 10* CM, E = 6 CM, RESISTENCIA DE 35 MPA, COR NATURAL                                                                                                                                                                                                                                                                                                                              </t>
  </si>
  <si>
    <t xml:space="preserve">BLOQUETE/PISO INTERTRAVADO DE CONCRETO - MODELO ONDA/16 FACES/RETANGULAR/TIJOLINHO/PAVER/HOLANDES/PARALELEPIPEDO, *20 X 10* CM, E = 8 CM, RESISTENCIA DE 35 MPA, COLORIDO                                                                                                                                                                                                                                                                                                                                 </t>
  </si>
  <si>
    <t xml:space="preserve">BLOQUETE/PISO INTERTRAVADO DE CONCRETO - MODELO ONDA/16 FACES/RETANGULAR/TIJOLINHO/PAVER/HOLANDES/PARALELEPIPEDO, *20 X 10* CM, E = 8 CM, RESISTENCIA DE 35 MPA, COR NATURAL                                                                                                                                                                                                                                                                                                                              </t>
  </si>
  <si>
    <t xml:space="preserve">BLOQUETE/PISO INTERTRAVADO DE CONCRETO - MODELO RAQUETE, *22 X 13,5* CM, E = 6 CM, RESISTENCIA DE 35 MPA, COR NATURAL                                                                                                                                                                                                                                                                                                                                                                                     </t>
  </si>
  <si>
    <t xml:space="preserve">BLOQUETE/PISO INTERTRAVADO DE CONCRETO - MODELO SEXTAVADO / HEXAGONAL, *25 X 25* CM, E = 10 CM, RESISTENCIA DE 35 MPA, COR NATURAL                                                                                                                                                                                                                                                                                                                                                                        </t>
  </si>
  <si>
    <t xml:space="preserve">BLOQUETE/PISO INTERTRAVADO DE CONCRETO - MODELO SEXTAVADO / HEXAGONAL, *25 X 25* CM, E = 6 CM, RESISTENCIA DE 35 MPA, COR NATURAL                                                                                                                                                                                                                                                                                                                                                                         </t>
  </si>
  <si>
    <t xml:space="preserve">BLOQUETE/PISO INTERTRAVADO DE CONCRETO - MODELO SEXTAVADO / HEXAGONAL, *25 X 25* CM, E = 8 CM, RESISTENCIA DE 35 MPA, COR NATURAL                                                                                                                                                                                                                                                                                                                                                                         </t>
  </si>
  <si>
    <t xml:space="preserve">BOCAL PVC, PARA CALHA PLUVIAL, DIAMETRO DA SAIDA ENTRE *75 E 120* MM, PARA DRENAGEM PLUVIAL PREDIAL                                                                                                                                                                                                                                                                                                                                                                                                       </t>
  </si>
  <si>
    <t xml:space="preserve">BOLSA DE LIGACAO EM PVC FLEXIVEL PARA VASO SANITARIO 40 MM (1 1/2")                                                                                                                                                                                                                                                                                                                                                                                                                                       </t>
  </si>
  <si>
    <t xml:space="preserve">BOLSA DE LONA PARA FERRAMENTAS *50 X 35 X 25* CM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</si>
  <si>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</si>
  <si>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</si>
  <si>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</si>
  <si>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</si>
  <si>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</si>
  <si>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</si>
  <si>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1,48HP DIAMETRO DE SUCCAO X ELEVACAO 1" X 1", 4 ESTAGIOS, DIAMETRO DOS ROTORES 3 X 107 MM + 1 X 100 MM, HM/Q: 10 M / 5,3 M3/H A 70 M / 1,8 M3/H                                                                                                                                                                                                                                                                                                                 </t>
  </si>
  <si>
    <t xml:space="preserve">BOMBA CENTRIFUGA MOTOR ELETRICO TRIFASICO 14,8 HP, DIAMETRO DE SUCCAO X ELEVACAO 2 1/2" X 2", DIAMETRO DO ROTOR 195 MM, HM/Q: 62 M / 55,5 M3/H A 80 M / 31,50 M3/H                                                                                                                                                                                                                                                                                                                                        </t>
  </si>
  <si>
    <t xml:space="preserve">BOMBA CENTRIFUGA MOTOR ELETRICO TRIFASICO 2,96HP, DIAMETRO DE SUCCAO X ELEVACAO 1 1/2" X 1 1/4", DIAMETRO DO ROTOR 148 MM, HM/Q: 34 M / 14,80 M3/H A 40 M / 8,60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</si>
  <si>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</si>
  <si>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</si>
  <si>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</si>
  <si>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</si>
  <si>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</si>
  <si>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</si>
  <si>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</si>
  <si>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</si>
  <si>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</si>
  <si>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</si>
  <si>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</si>
  <si>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</si>
  <si>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</si>
  <si>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</si>
  <si>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</si>
  <si>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</si>
  <si>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</si>
  <si>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</si>
  <si>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SUBMERSIVEL, ELETRICA, TRIFASICA, POTENCIA 6 HP, DIAMETRO DO ROTOR 127 MM, BOCAL DE SAIDA DIAMETRO DE 3 POLEGADAS, HM/Q = 7 M / 66,90 M3/H A 26 M / 2,88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</si>
  <si>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</si>
  <si>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</si>
  <si>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</si>
  <si>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</si>
  <si>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</si>
  <si>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</si>
  <si>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</si>
  <si>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</si>
  <si>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</si>
  <si>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</si>
  <si>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</si>
  <si>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</si>
  <si>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</si>
  <si>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</si>
  <si>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</si>
  <si>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</si>
  <si>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</si>
  <si>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</si>
  <si>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</si>
  <si>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</si>
  <si>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SEM ANEL DE SOLDA, PONTA X BOLSA, 22 X 15 MM                                                                                                                                                                                                                                                                                                                                                                                                                                    </t>
  </si>
  <si>
    <t xml:space="preserve">BUCHA DE REDUCAO DE COBRE SEM ANEL DE SOLDA, PONTA X BOLSA, 28 X 22 MM                                                                                                                                                                                                                                                                                                                                                                                                                                    </t>
  </si>
  <si>
    <t xml:space="preserve">BUCHA DE REDUCAO DE COBRE SEM ANEL DE SOLDA, PONTA X BOLSA, 35 X 28 MM                                                                                                                                                                                                                                                                                                                                                                                                                                    </t>
  </si>
  <si>
    <t xml:space="preserve">BUCHA DE REDUCAO DE COBRE SEM ANEL DE SOLDA, PONTA X BOLSA, 42 X 35 MM                                                                                                                                                                                                                                                                                                                                                                                                                                    </t>
  </si>
  <si>
    <t xml:space="preserve">BUCHA DE REDUCAO DE COBRE SEM ANEL DE SOLDA, PONTA X BOLSA, 54 X 42 MM                                                                                                                                                                                                                                                                                                                                                                                                                                    </t>
  </si>
  <si>
    <t xml:space="preserve">BUCHA DE REDUCAO DE COBRE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</si>
  <si>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</si>
  <si>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</si>
  <si>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</si>
  <si>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</si>
  <si>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</si>
  <si>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</si>
  <si>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</si>
  <si>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</si>
  <si>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</si>
  <si>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</si>
  <si>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</si>
  <si>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</si>
  <si>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</si>
  <si>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</si>
  <si>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</si>
  <si>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</si>
  <si>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</si>
  <si>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</si>
  <si>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</si>
  <si>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</si>
  <si>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</si>
  <si>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</si>
  <si>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</si>
  <si>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</si>
  <si>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</si>
  <si>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</si>
  <si>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</si>
  <si>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</si>
  <si>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</si>
  <si>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</si>
  <si>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</si>
  <si>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</si>
  <si>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</si>
  <si>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</si>
  <si>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</si>
  <si>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</si>
  <si>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</si>
  <si>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</si>
  <si>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</si>
  <si>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</si>
  <si>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</si>
  <si>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</si>
  <si>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</si>
  <si>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</si>
  <si>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</si>
  <si>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</si>
  <si>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</si>
  <si>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</si>
  <si>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</si>
  <si>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</si>
  <si>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</si>
  <si>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</si>
  <si>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</si>
  <si>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</si>
  <si>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</si>
  <si>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</si>
  <si>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</si>
  <si>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</si>
  <si>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</si>
  <si>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</si>
  <si>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</si>
  <si>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</si>
  <si>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</si>
  <si>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</si>
  <si>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</si>
  <si>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</si>
  <si>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</si>
  <si>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</si>
  <si>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</si>
  <si>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</si>
  <si>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</si>
  <si>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</si>
  <si>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</si>
  <si>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</si>
  <si>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</si>
  <si>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</si>
  <si>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</si>
  <si>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</si>
  <si>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</si>
  <si>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</si>
  <si>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</si>
  <si>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</si>
  <si>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</si>
  <si>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</si>
  <si>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</si>
  <si>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</si>
  <si>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</si>
  <si>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</si>
  <si>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</si>
  <si>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</si>
  <si>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</si>
  <si>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</si>
  <si>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</si>
  <si>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</si>
  <si>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</si>
  <si>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</si>
  <si>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</si>
  <si>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</si>
  <si>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</si>
  <si>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</si>
  <si>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</si>
  <si>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</si>
  <si>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</si>
  <si>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</si>
  <si>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</si>
  <si>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</si>
  <si>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</si>
  <si>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</si>
  <si>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</si>
  <si>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</si>
  <si>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</si>
  <si>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</si>
  <si>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</si>
  <si>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</si>
  <si>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</si>
  <si>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</si>
  <si>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</si>
  <si>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</si>
  <si>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</si>
  <si>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</si>
  <si>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</si>
  <si>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</si>
  <si>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</si>
  <si>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</si>
  <si>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</si>
  <si>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</si>
  <si>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</si>
  <si>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</si>
  <si>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</si>
  <si>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</si>
  <si>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</si>
  <si>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</si>
  <si>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</si>
  <si>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</si>
  <si>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</si>
  <si>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</si>
  <si>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</si>
  <si>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</si>
  <si>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</si>
  <si>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</si>
  <si>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</si>
  <si>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</si>
  <si>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</si>
  <si>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</si>
  <si>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</si>
  <si>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</si>
  <si>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</si>
  <si>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</si>
  <si>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</si>
  <si>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</si>
  <si>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</si>
  <si>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</si>
  <si>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</si>
  <si>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</si>
  <si>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</si>
  <si>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</si>
  <si>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</si>
  <si>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</si>
  <si>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</si>
  <si>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</si>
  <si>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</si>
  <si>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</si>
  <si>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</si>
  <si>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</si>
  <si>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</si>
  <si>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</si>
  <si>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</si>
  <si>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</si>
  <si>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</si>
  <si>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</si>
  <si>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</si>
  <si>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</si>
  <si>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</si>
  <si>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</si>
  <si>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</si>
  <si>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</si>
  <si>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</si>
  <si>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</si>
  <si>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</si>
  <si>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</si>
  <si>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</si>
  <si>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</si>
  <si>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</si>
  <si>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</si>
  <si>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</si>
  <si>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</si>
  <si>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</si>
  <si>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</si>
  <si>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</si>
  <si>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</si>
  <si>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</si>
  <si>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</si>
  <si>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</si>
  <si>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</si>
  <si>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</si>
  <si>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</si>
  <si>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</si>
  <si>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</si>
  <si>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</si>
  <si>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</si>
  <si>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</si>
  <si>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</si>
  <si>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</si>
  <si>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</si>
  <si>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</si>
  <si>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</si>
  <si>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</si>
  <si>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</si>
  <si>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</si>
  <si>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</si>
  <si>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</si>
  <si>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</si>
  <si>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</si>
  <si>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</si>
  <si>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</si>
  <si>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</si>
  <si>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</si>
  <si>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</si>
  <si>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</si>
  <si>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</si>
  <si>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</si>
  <si>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</si>
  <si>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</si>
  <si>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</si>
  <si>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</si>
  <si>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</si>
  <si>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</si>
  <si>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</si>
  <si>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</si>
  <si>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</si>
  <si>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</si>
  <si>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</si>
  <si>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</si>
  <si>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</si>
  <si>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</si>
  <si>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</si>
  <si>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</si>
  <si>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</si>
  <si>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</si>
  <si>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</si>
  <si>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</si>
  <si>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</si>
  <si>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</si>
  <si>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</si>
  <si>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</si>
  <si>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</si>
  <si>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</si>
  <si>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</si>
  <si>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</si>
  <si>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</si>
  <si>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</si>
  <si>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</si>
  <si>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</si>
  <si>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</si>
  <si>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</si>
  <si>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</si>
  <si>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</si>
  <si>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</si>
  <si>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</si>
  <si>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</si>
  <si>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</si>
  <si>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</si>
  <si>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</si>
  <si>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</si>
  <si>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</si>
  <si>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</si>
  <si>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</si>
  <si>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</si>
  <si>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</si>
  <si>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</si>
  <si>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</si>
  <si>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</si>
  <si>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</si>
  <si>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</si>
  <si>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</si>
  <si>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</si>
  <si>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</si>
  <si>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</si>
  <si>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</si>
  <si>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</si>
  <si>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</si>
  <si>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</si>
  <si>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</si>
  <si>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</si>
  <si>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</si>
  <si>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</si>
  <si>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</si>
  <si>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</si>
  <si>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</si>
  <si>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</si>
  <si>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</si>
  <si>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</si>
  <si>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</si>
  <si>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</si>
  <si>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</si>
  <si>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APARAFUSADA,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</si>
  <si>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</si>
  <si>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</si>
  <si>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</si>
  <si>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</si>
  <si>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</si>
  <si>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</si>
  <si>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</si>
  <si>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</si>
  <si>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</si>
  <si>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</si>
  <si>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</si>
  <si>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120 X 120 X *12* CM (PADRAO CONCESSIONARIA LOCAL)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</si>
  <si>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</si>
  <si>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</si>
  <si>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</si>
  <si>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</si>
  <si>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</si>
  <si>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</si>
  <si>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</si>
  <si>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</si>
  <si>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</si>
  <si>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</si>
  <si>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</si>
  <si>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</si>
  <si>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</si>
  <si>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</si>
  <si>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</si>
  <si>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</si>
  <si>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</si>
  <si>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</si>
  <si>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</si>
  <si>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</si>
  <si>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</si>
  <si>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</si>
  <si>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</si>
  <si>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</si>
  <si>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</si>
  <si>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</si>
  <si>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</si>
  <si>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</si>
  <si>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</si>
  <si>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</si>
  <si>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</si>
  <si>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</si>
  <si>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 RASTELEIRO (HORISTA)                                                                                                                                                                                                                                                                                                                                                                                                                                                                         </t>
  </si>
  <si>
    <t xml:space="preserve">CALCETEIRO / RASTELEIRO (MENSALISTA)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</si>
  <si>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</si>
  <si>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</si>
  <si>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</si>
  <si>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</si>
  <si>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</si>
  <si>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</si>
  <si>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</si>
  <si>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</si>
  <si>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</si>
  <si>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</si>
  <si>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</si>
  <si>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</si>
  <si>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</si>
  <si>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</si>
  <si>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</si>
  <si>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</si>
  <si>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</si>
  <si>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</si>
  <si>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</si>
  <si>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</si>
  <si>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</si>
  <si>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</si>
  <si>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</si>
  <si>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</si>
  <si>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</si>
  <si>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</si>
  <si>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</si>
  <si>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</si>
  <si>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</si>
  <si>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</si>
  <si>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</si>
  <si>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</si>
  <si>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</si>
  <si>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</si>
  <si>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</si>
  <si>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</si>
  <si>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</si>
  <si>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</si>
  <si>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</si>
  <si>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</si>
  <si>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DE 14 X 19 X 19 CM (L X A X C) E 6,0 MPA                                                                                                                                                                                                                                                                                                                                                                                                                                     </t>
  </si>
  <si>
    <t xml:space="preserve">CANALETA ESTRUTURAL CERAMICA DE 14 X 19 X 29 CM (L X A X C) E 6,0 MPA                                                                                                                                                                                                                                                                                                                                                                                                                                     </t>
  </si>
  <si>
    <t xml:space="preserve">CANALETA ESTRUTURAL CERAMICA DE 14 X 19 X 39 CM (L X A X C) E 6,0 MPA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</si>
  <si>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</si>
  <si>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</si>
  <si>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</si>
  <si>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</si>
  <si>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</si>
  <si>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</si>
  <si>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 xml:space="preserve">CANTONEIRA EM ALUMINIO, ABAS IGUAIS, LARGURA DE 25,40 MM (1"), ESPESSURA DE 4,76 MM (3/16") E PESO LINEAR DE APROXIMADAMENTE 0,593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</si>
  <si>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</si>
  <si>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</si>
  <si>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ESPESSURA DE 3,17 MM (1/8") E PESO LINEAR DE APROXIMADAMENTE 0,842 KG/M                                                                                                                                                                                                                                                                                                                                                                    </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</si>
  <si>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</si>
  <si>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</si>
  <si>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</si>
  <si>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</si>
  <si>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</si>
  <si>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</si>
  <si>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</si>
  <si>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</si>
  <si>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</si>
  <si>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</si>
  <si>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</si>
  <si>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</si>
  <si>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</si>
  <si>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</si>
  <si>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</si>
  <si>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</si>
  <si>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</si>
  <si>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</si>
  <si>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</si>
  <si>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</si>
  <si>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</si>
  <si>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</si>
  <si>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</si>
  <si>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</si>
  <si>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</si>
  <si>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</si>
  <si>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</si>
  <si>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</si>
  <si>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</si>
  <si>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</si>
  <si>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</si>
  <si>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</si>
  <si>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</si>
  <si>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</si>
  <si>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</si>
  <si>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</si>
  <si>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</si>
  <si>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</si>
  <si>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</si>
  <si>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</si>
  <si>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</si>
  <si>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</si>
  <si>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</si>
  <si>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</si>
  <si>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</si>
  <si>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</si>
  <si>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</si>
  <si>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</si>
  <si>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</si>
  <si>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</si>
  <si>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</si>
  <si>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</si>
  <si>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</si>
  <si>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</si>
  <si>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</si>
  <si>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OU OFICIAL (MENSALISTA)                                                                                                                                                                                                                                                                                                                                                                                                                                                             </t>
  </si>
  <si>
    <t xml:space="preserve">CARPINTEIRO DE FORMAS PARA CONCRETO (HORISTA)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</si>
  <si>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</si>
  <si>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</si>
  <si>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EM ACO, COM CAPACIDADE DE *45 A 65* L / *100* KG,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</si>
  <si>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</si>
  <si>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</si>
  <si>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</si>
  <si>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</si>
  <si>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</si>
  <si>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</si>
  <si>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</si>
  <si>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</si>
  <si>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</si>
  <si>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</si>
  <si>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</si>
  <si>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</si>
  <si>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(HORISTA)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</si>
  <si>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</si>
  <si>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</si>
  <si>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</si>
  <si>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</si>
  <si>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</si>
  <si>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</si>
  <si>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</si>
  <si>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</si>
  <si>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</si>
  <si>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</si>
  <si>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</si>
  <si>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</si>
  <si>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</si>
  <si>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</si>
  <si>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</si>
  <si>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</si>
  <si>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</si>
  <si>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</si>
  <si>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</si>
  <si>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</si>
  <si>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</si>
  <si>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</si>
  <si>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</si>
  <si>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</si>
  <si>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</si>
  <si>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</si>
  <si>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</si>
  <si>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1/2" (12,70 MM) 99,59 KG/M2                                                                                                                                                                                                                                                                                                                                                                                                                                            </t>
  </si>
  <si>
    <t xml:space="preserve">CHAPA DE ACO GROSSA, ASTM A36, E = 1/4" (6,35 MM) 49,79 KG/M2                                                                                                                                                                                                                                                                                                                                                                                                                                             </t>
  </si>
  <si>
    <t xml:space="preserve">CHAPA DE ACO GROSSA, ASTM A36, E = 1" (25,40 MM) 199,18 KG/M2                                                                                                                                                                                                                                                                                                                                                                                                                                             </t>
  </si>
  <si>
    <t xml:space="preserve">CHAPA DE ACO GROSSA, ASTM A36, E = 3/4" (19,05 MM) 149,39 KG/M2                                                                                                                                                                                                                                                                                                                                                                                                                                           </t>
  </si>
  <si>
    <t xml:space="preserve">CHAPA DE ACO GROSSA, ASTM A36, E = 3/8" (9,53 MM) 74,69 KG/M2                                                                                                                                                                                                                                                                                                                                                                                                                                             </t>
  </si>
  <si>
    <t xml:space="preserve">CHAPA DE ACO GROSSA, ASTM A36, E = 5/8" (15,88 MM) 124,49 KG/M2                                                                                                                                                                                                                                                                                                                                                                                                                                           </t>
  </si>
  <si>
    <t xml:space="preserve">CHAPA DE ACO GROSSA, ASTM A36, E = 7/8" (22,23 MM) 174,28 KG/M2                                                                                                                                                                                                                                                                                                                                                                                                                                           </t>
  </si>
  <si>
    <t xml:space="preserve">CHAPA DE ACO GROSSA, SAE 1020, BITOLA 1/4", E = 6,35 MM (49,85 KG/M2)                                                                                                                                                                                                                                                                                                                                                                                                                                     </t>
  </si>
  <si>
    <t xml:space="preserve">CHAPA DE ACO XADREZ PARA PISOS, E = 1/4" (6,30 MM) 54,53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</si>
  <si>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</si>
  <si>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</si>
  <si>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</si>
  <si>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</si>
  <si>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</si>
  <si>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</si>
  <si>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</si>
  <si>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</si>
  <si>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</si>
  <si>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</si>
  <si>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</si>
  <si>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</si>
  <si>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</si>
  <si>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</si>
  <si>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</si>
  <si>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</si>
  <si>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</si>
  <si>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</si>
  <si>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</si>
  <si>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</si>
  <si>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</si>
  <si>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</si>
  <si>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</si>
  <si>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</si>
  <si>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</si>
  <si>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</si>
  <si>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</si>
  <si>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</si>
  <si>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</si>
  <si>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</si>
  <si>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</si>
  <si>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</si>
  <si>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</si>
  <si>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</si>
  <si>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</si>
  <si>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</si>
  <si>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</si>
  <si>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CHAPA/PAINEL DE MADEIRA COMPENSADA RESINADA (MADEIRITE RESINADO ROSA) PARA FORMA DE CONCRETO, DE 2200 X 1100 MM, E = 8 A 12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</si>
  <si>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</si>
  <si>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</si>
  <si>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CHUMBADOR DE ACO TIPO PARABOLT, * 5/8" X 200* MM, COM PORCA E ARRUELA                                                                                                                                                                                                                                                                                                                                                                                                                                     </t>
  </si>
  <si>
    <t xml:space="preserve">CHUMBADOR DE ACO ZINCADO, DIAMETRO 1/2", COMPRIMENTO 75 MM                                                                                                                                                                                                                                                                                                                                                                                                                                                </t>
  </si>
  <si>
    <t xml:space="preserve">CHUMBADOR DE ACO ZINCADO, DIAMETRO 1/4" COM PARAFUSO 1/4" X 40 MM                                                                                                                                                                                                                                                                                                                                                                                                                                         </t>
  </si>
  <si>
    <t xml:space="preserve">CHUMBADOR DE ACO ZINCADO, DIAMETRO 5/8", COMPRIMENTO 6", COM PORCA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</si>
  <si>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</si>
  <si>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</si>
  <si>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</si>
  <si>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</si>
  <si>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</si>
  <si>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</si>
  <si>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</si>
  <si>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</si>
  <si>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</si>
  <si>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</si>
  <si>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SUSPENSORIO, CINTURA E PERNAS                                                                                                                                                                                                                                                                                                                                                                                                           </t>
  </si>
  <si>
    <t xml:space="preserve">COBRE ELETROLITICO EM BARRA OU CHAPA                                                                                                                                                                                                                                                                                                                                                                                                                                                                      </t>
  </si>
  <si>
    <t xml:space="preserve">COLA A BASE DE RESINA SINTETICA PARA CHAPA DE LAMINADO MELAMINICO E OUTROS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</si>
  <si>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</si>
  <si>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</si>
  <si>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</si>
  <si>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</si>
  <si>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</si>
  <si>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</si>
  <si>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</si>
  <si>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</si>
  <si>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</si>
  <si>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</si>
  <si>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</si>
  <si>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</si>
  <si>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</si>
  <si>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</si>
  <si>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</si>
  <si>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</si>
  <si>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</si>
  <si>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</si>
  <si>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</si>
  <si>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</si>
  <si>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</si>
  <si>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</si>
  <si>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</si>
  <si>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</si>
  <si>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</si>
  <si>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</si>
  <si>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</si>
  <si>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</si>
  <si>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</si>
  <si>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</si>
  <si>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</si>
  <si>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</si>
  <si>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</si>
  <si>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</si>
  <si>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</si>
  <si>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</si>
  <si>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</si>
  <si>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</si>
  <si>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</si>
  <si>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</si>
  <si>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</si>
  <si>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</si>
  <si>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T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</si>
  <si>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</si>
  <si>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</si>
  <si>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</si>
  <si>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</si>
  <si>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</si>
  <si>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</si>
  <si>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</si>
  <si>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</si>
  <si>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</si>
  <si>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</si>
  <si>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</si>
  <si>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</si>
  <si>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</si>
  <si>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</si>
  <si>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</si>
  <si>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</si>
  <si>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</si>
  <si>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</si>
  <si>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</si>
  <si>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</si>
  <si>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</si>
  <si>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</si>
  <si>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</si>
  <si>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</si>
  <si>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</si>
  <si>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</si>
  <si>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</si>
  <si>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</si>
  <si>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</si>
  <si>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</si>
  <si>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</si>
  <si>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</si>
  <si>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1/2", COM TAMPA CEGA                                                                                                                                                                                                                                                                                                                                                                                                                          </t>
  </si>
  <si>
    <t xml:space="preserve">CONDULETE DE ALUMINIO TIPO E, PARA ELETRODUTO ROSCAVEL DE 1 1/4",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</si>
  <si>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</si>
  <si>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</si>
  <si>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</si>
  <si>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</si>
  <si>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</si>
  <si>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</si>
  <si>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</si>
  <si>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</si>
  <si>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</si>
  <si>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</si>
  <si>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</si>
  <si>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</si>
  <si>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</si>
  <si>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</si>
  <si>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</si>
  <si>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</si>
  <si>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</si>
  <si>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</si>
  <si>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</si>
  <si>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</si>
  <si>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</si>
  <si>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</si>
  <si>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</si>
  <si>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</si>
  <si>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</si>
  <si>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</si>
  <si>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</si>
  <si>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</si>
  <si>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</si>
  <si>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</si>
  <si>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</si>
  <si>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</si>
  <si>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</si>
  <si>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</si>
  <si>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</si>
  <si>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</si>
  <si>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</si>
  <si>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</si>
  <si>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</si>
  <si>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</si>
  <si>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</si>
  <si>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</si>
  <si>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</si>
  <si>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</si>
  <si>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</si>
  <si>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</si>
  <si>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</si>
  <si>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</si>
  <si>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</si>
  <si>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</si>
  <si>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</si>
  <si>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</si>
  <si>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</si>
  <si>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</si>
  <si>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</si>
  <si>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</si>
  <si>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</si>
  <si>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</si>
  <si>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</si>
  <si>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</si>
  <si>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</si>
  <si>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</si>
  <si>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</si>
  <si>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</si>
  <si>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SEM ANEL DE SOLDA, BOLSA X ROSCA F, 15 MM X 1/2"                                                                                                                                                                                                                                                                                                                                                                                                                                    </t>
  </si>
  <si>
    <t xml:space="preserve">CONECTOR BRONZE/LATAO SEM ANEL DE SOLDA, BOLSA X ROSCA F, 22 MM X 1/2"                                                                                                                                                                                                                                                                                                                                                                                                                                    </t>
  </si>
  <si>
    <t xml:space="preserve">CONECTOR BRONZE/LATAO SEM ANEL DE SOLDA, BOLSA X ROSCA F, 22 MM X 3/4"                                                                                                                                                                                                                                                                                                                                                                                                                                    </t>
  </si>
  <si>
    <t xml:space="preserve">CONECTOR BRONZE/LATAO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</si>
  <si>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</si>
  <si>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</si>
  <si>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</si>
  <si>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</si>
  <si>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</si>
  <si>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</si>
  <si>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</si>
  <si>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</si>
  <si>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</si>
  <si>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</si>
  <si>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</si>
  <si>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</si>
  <si>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</si>
  <si>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</si>
  <si>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</si>
  <si>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</si>
  <si>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</si>
  <si>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</si>
  <si>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</si>
  <si>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</si>
  <si>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</si>
  <si>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</si>
  <si>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</si>
  <si>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</si>
  <si>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</si>
  <si>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</si>
  <si>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</si>
  <si>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</si>
  <si>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</si>
  <si>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</si>
  <si>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</si>
  <si>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</si>
  <si>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</si>
  <si>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</si>
  <si>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</si>
  <si>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</si>
  <si>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</si>
  <si>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</si>
  <si>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</si>
  <si>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</si>
  <si>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</si>
  <si>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</si>
  <si>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</si>
  <si>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</si>
  <si>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</si>
  <si>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</si>
  <si>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</si>
  <si>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</si>
  <si>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</si>
  <si>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</si>
  <si>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</si>
  <si>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</si>
  <si>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</si>
  <si>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</si>
  <si>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</si>
  <si>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</si>
  <si>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</si>
  <si>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</si>
  <si>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</si>
  <si>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</si>
  <si>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</si>
  <si>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</si>
  <si>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</si>
  <si>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CJ    </t>
  </si>
  <si>
    <t xml:space="preserve">CONJUNTO ARRUELAS DE VEDACAO 5/16" PARA TELHA FIBROCIMENTO (UMA ARRUELA METALICA E UMA ARRUELA PVC - CONICAS)                                                                                                                                                                                                                                                                                                                                                                                             </t>
  </si>
  <si>
    <t xml:space="preserve">CONJUNTO DE FERRAGENS PIVO, PARA PORTA PIVOTANTE DE ATE 100 KG, REGULAVEL COM ESFERA, CROMADO - SUPERIOR E INFERIOR - COMPLETO                                                                                                                                                                                                                                                                                                                                                                            </t>
  </si>
  <si>
    <t xml:space="preserve">CONJUNTO DE LIGACAO AJUSTAVEL, PARA VASO / BACIA SANITARIA, EM PLASTICO BRANCO, COM TUBO, CANOPLA E ESPUDE                                                                                                                                                                                                                                                                                                                                                                                                </t>
  </si>
  <si>
    <t xml:space="preserve">CONJUNTO DE LIGACAO PARA VASO / BACIA SANITARIA, EM PLASTICO BRANCO, COM TUBO, CANOPLA E ANEL DE EXPANSAO (TUBO 1.1/2"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</si>
  <si>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</si>
  <si>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</si>
  <si>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</si>
  <si>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</si>
  <si>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</si>
  <si>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</si>
  <si>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</si>
  <si>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</si>
  <si>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</si>
  <si>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</si>
  <si>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</si>
  <si>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</si>
  <si>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</si>
  <si>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</si>
  <si>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</si>
  <si>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</si>
  <si>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</si>
  <si>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</si>
  <si>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</si>
  <si>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</si>
  <si>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</si>
  <si>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</si>
  <si>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</si>
  <si>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</si>
  <si>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</si>
  <si>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</si>
  <si>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</si>
  <si>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</si>
  <si>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</si>
  <si>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</si>
  <si>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</si>
  <si>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</si>
  <si>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</si>
  <si>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</si>
  <si>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</si>
  <si>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COROA PARA PERFURATRIZ T38, D = 2 1/2", 6 X 4 BOTOES BALISTICOS, FACE PLANA                                                                                                                                                                                                                                                                                                                                                                                                                               </t>
  </si>
  <si>
    <t xml:space="preserve">CORRENTE DE ELO CURTO COMUM, SOLDADA, GALVANIZADA, ESPESSURA DO ELO = 1/2" (12,5 MM)                                                                                                                                                                                                                                                                                                                                                                                                                      </t>
  </si>
  <si>
    <t xml:space="preserve">CORTADEIRA DE PISO DE CONCRETO E ASFALTO, PARA DISCO PADRAO DE DIAMETRO 350 MM (14") OU 450 MM (18"), MOTOR A GASOLINA, POTENCIA 13 HP, SEM DISCO                                                                                                                                                                                                                                                                                                                                                         </t>
  </si>
  <si>
    <t xml:space="preserve">CORTADEIRA HIDRAULICA DE VERGALHAO, PARA ACO DE DIAMETRO ATE 50 MM, MOTOR ELETRICO TRIFASICO, POTENCIA DE 5,5 HP A 7,5 HP                                                                                                                                                                                                                                                                                                                                                                                 </t>
  </si>
  <si>
    <t xml:space="preserve">COTOVELO BRONZE/LATAO SEM ANEL DE SOLDA, BOLSA X ROSCA F, 15MM X 1/2"                                                                                                                                                                                                                                                                                                                                                                                                                                     </t>
  </si>
  <si>
    <t xml:space="preserve">COTOVELO BRONZE/LATAO SEM ANEL DE SOLDA, BOLSA X ROSCA F, 22MM X 1/2"                                                                                                                                                                                                                                                                                                                                                                                                                                     </t>
  </si>
  <si>
    <t xml:space="preserve">COTOVELO BRONZE/LATAO SEM ANEL DE SOLDA, BOLSA X ROSCA F, 22MM X 3/4"                                                                                                                                                                                                                                                                                                                                                                                                                                     </t>
  </si>
  <si>
    <t xml:space="preserve">COTOVELO DE COBRE 90 GRAUS SEM ANEL DE SOLDA, BOLSA X BOLSA, 104 MM                                                                                                                                                                                                                                                                                                                                                                                                                                       </t>
  </si>
  <si>
    <t xml:space="preserve">COTOVELO DE COBRE 90 GRAUS SEM ANEL DE SOLDA, BOLSA X BOLSA, 15 MM                                                                                                                                                                                                                                                                                                                                                                                                                                        </t>
  </si>
  <si>
    <t xml:space="preserve">COTOVELO DE COBRE 90 GRAUS SEM ANEL DE SOLDA, BOLSA X BOLSA, 22 MM                                                                                                                                                                                                                                                                                                                                                                                                                                        </t>
  </si>
  <si>
    <t xml:space="preserve">COTOVELO DE COBRE 90 GRAUS SEM ANEL DE SOLDA, BOLSA X BOLSA, 28 MM                                                                                                                                                                                                                                                                                                                                                                                                                                        </t>
  </si>
  <si>
    <t xml:space="preserve">COTOVELO DE COBRE 90 GRAUS SEM ANEL DE SOLDA, BOLSA X BOLSA, 35 MM                                                                                                                                                                                                                                                                                                                                                                                                                                        </t>
  </si>
  <si>
    <t xml:space="preserve">COTOVELO DE COBRE 90 GRAUS SEM ANEL DE SOLDA, BOLSA X BOLSA, 42 MM                                                                                                                                                                                                                                                                                                                                                                                                                                        </t>
  </si>
  <si>
    <t xml:space="preserve">COTOVELO DE COBRE 90 GRAUS SEM ANEL DE SOLDA, BOLSA X BOLSA, 54 MM                                                                                                                                                                                                                                                                                                                                                                                                                                        </t>
  </si>
  <si>
    <t xml:space="preserve">COTOVELO DE COBRE 90 GRAUS SEM ANEL DE SOLDA, BOLSA X BOLSA, 66 MM                                                                                                                                                                                                                                                                                                                                                                                                                                        </t>
  </si>
  <si>
    <t xml:space="preserve">COTOVELO DE COBRE 90 GRAUS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</si>
  <si>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</si>
  <si>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</si>
  <si>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</si>
  <si>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</si>
  <si>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</si>
  <si>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</si>
  <si>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</si>
  <si>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</si>
  <si>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</si>
  <si>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</si>
  <si>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</si>
  <si>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</si>
  <si>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</si>
  <si>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</si>
  <si>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</si>
  <si>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</si>
  <si>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</si>
  <si>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</si>
  <si>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</si>
  <si>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</si>
  <si>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</si>
  <si>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</si>
  <si>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</si>
  <si>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</si>
  <si>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</si>
  <si>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</si>
  <si>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</si>
  <si>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</si>
  <si>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</si>
  <si>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</si>
  <si>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</si>
  <si>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</si>
  <si>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</si>
  <si>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</si>
  <si>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</si>
  <si>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</si>
  <si>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</si>
  <si>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</si>
  <si>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</si>
  <si>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</si>
  <si>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</si>
  <si>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</si>
  <si>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</si>
  <si>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</si>
  <si>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</si>
  <si>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</si>
  <si>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</si>
  <si>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</si>
  <si>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</si>
  <si>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</si>
  <si>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</si>
  <si>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</si>
  <si>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</si>
  <si>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</si>
  <si>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</si>
  <si>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</si>
  <si>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</si>
  <si>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</si>
  <si>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</si>
  <si>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</si>
  <si>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</si>
  <si>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</si>
  <si>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</si>
  <si>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</si>
  <si>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</si>
  <si>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</si>
  <si>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</si>
  <si>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</si>
  <si>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</si>
  <si>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</si>
  <si>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</si>
  <si>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</si>
  <si>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</si>
  <si>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</si>
  <si>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</si>
  <si>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</si>
  <si>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</si>
  <si>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</si>
  <si>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</si>
  <si>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</si>
  <si>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</si>
  <si>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</si>
  <si>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</si>
  <si>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</si>
  <si>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</si>
  <si>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</si>
  <si>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</si>
  <si>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</si>
  <si>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</si>
  <si>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</si>
  <si>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</si>
  <si>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</si>
  <si>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</si>
  <si>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</si>
  <si>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SEM ANEL DE SOLDA, BOLSA X BOLSA, 15 MM                                                                                                                                                                                                                                                                                                                                                                                                                                </t>
  </si>
  <si>
    <t xml:space="preserve">CURVA DE TRANSPOSICAO BRONZE/LATAO SEM ANEL DE SOLDA, BOLSA X BOLSA, 22 MM                                                                                                                                                                                                                                                                                                                                                                                                                                </t>
  </si>
  <si>
    <t xml:space="preserve">CURVA DE TRANSPOSICAO BRONZE/LATAO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</si>
  <si>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</si>
  <si>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</si>
  <si>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</si>
  <si>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</si>
  <si>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</si>
  <si>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</si>
  <si>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</si>
  <si>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</si>
  <si>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</si>
  <si>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</si>
  <si>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</si>
  <si>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</si>
  <si>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</si>
  <si>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</si>
  <si>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</si>
  <si>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</si>
  <si>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</si>
  <si>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</si>
  <si>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</si>
  <si>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DE AGUA                                                                                                                                                                                                                                                                                                                                                                                                                                    </t>
  </si>
  <si>
    <t xml:space="preserve">CURVA PVC PBA, JE, PB, 45 GRAUS, DN 50 / DE 60 MM, PARA REDE DE AGUA                                                                                                                                                                                                                                                                                                                                                                                                                                      </t>
  </si>
  <si>
    <t xml:space="preserve">CURVA PVC PBA, JE, PB, 45 GRAUS, DN 75 / DE 85 MM, PARA REDE DE AGUA                                                                                                                                                                                                                                                                                                                                                                                                                                      </t>
  </si>
  <si>
    <t xml:space="preserve">CURVA PVC PBA, JE, PB, 90 GRAUS, DN 100 / DE 110 MM, PARA REDE DE AGUA                                                                                                                                                                                                                                                                                                                                                                                                                                    </t>
  </si>
  <si>
    <t xml:space="preserve">CURVA PVC PBA, JE, PB, 90 GRAUS, DN 50 / DE 60 MM, PARA REDE DE AGUA                                                                                                                                                                                                                                                                                                                                                                                                                                      </t>
  </si>
  <si>
    <t xml:space="preserve">CURVA PVC PBA, JE, PB, 90 GRAUS, DN 75 / DE 85 MM, PARA REDE DE AGUA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</si>
  <si>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</si>
  <si>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</si>
  <si>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</si>
  <si>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</si>
  <si>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</si>
  <si>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</si>
  <si>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</si>
  <si>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</si>
  <si>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</si>
  <si>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</si>
  <si>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PARA ELETRODUTO, EM ACO GALVANIZADO ELETROLITICO, COM ROSCA, DIAMETRO DE 100 MM (4")                                                                                                                                                                                                                                                                                                                                                                                                      </t>
  </si>
  <si>
    <t xml:space="preserve">CURVA 135 GRAUS PARA ELETRODUTO, EM ACO GALVANIZADO ELETROLITICO, COM ROSCA, DIAMETRO DE 15 MM (1/2"), ESPESSURA DE 1,50 MM                                                                                                                                                                                                                                                                                                                                                                               </t>
  </si>
  <si>
    <t xml:space="preserve">CURVA 135 GRAUS PARA ELETRODUTO, EM ACO GALVANIZADO ELETROLITICO, COM ROSCA, DIAMETRO DE 20 MM (3/4"), ESPESSURA DE 1,50 MM                                                                                                                                                                                                                                                                                                                                                                               </t>
  </si>
  <si>
    <t xml:space="preserve">CURVA 135 GRAUS PARA ELETRODUTO, EM ACO GALVANIZADO ELETROLITICO, COM ROSCA, DIAMETRO DE 25 MM (1"), ESPESSURA DE 1,50 MM                                                                                                                                                                                                                                                                                                                                                                                 </t>
  </si>
  <si>
    <t xml:space="preserve">CURVA 135 GRAUS PARA ELETRODUTO, EM ACO GALVANIZADO ELETROLITICO, COM ROSCA, DIAMETRO DE 32 MM (1 1/4"), ESPESSURA DE 1,50 MM                                                                                                                                                                                                                                                                                                                                                                             </t>
  </si>
  <si>
    <t xml:space="preserve">CURVA 135 GRAUS PARA ELETRODUTO, EM ACO GALVANIZADO ELETROLITICO, COM ROSCA, DIAMETRO DE 40 MM (1 1/2"), ESPESSURA DE 1,50 MM                                                                                                                                                                                                                                                                                                                                                                             </t>
  </si>
  <si>
    <t xml:space="preserve">CURVA 135 GRAUS PARA ELETRODUTO, EM ACO GALVANIZADO ELETROLITICO, COM ROSCA, DIAMETRO DE 50 MM (2")                                                                                                                                                                                                                                                                                                                                                                                                       </t>
  </si>
  <si>
    <t xml:space="preserve">CURVA 135 GRAUS PARA ELETRODUTO, EM ACO GALVANIZADO ELETROLITICO, COM ROSCA, DIAMETRO DE 65 MM (2 1/2")                                                                                                                                                                                                                                                                                                                                                                                                   </t>
  </si>
  <si>
    <t xml:space="preserve">CURVA 135 GRAUS PARA ELETRODUTO, EM ACO GALVANIZADO ELETROLITICO, COM ROSCA, DIAMETRO DE 80 MM (3")                                                                                                                                                                                                                                                                                                                                                                                                       </t>
  </si>
  <si>
    <t xml:space="preserve">CURVA 135 GRAUS, DE PVC RIGIDO ROSCAVEL, DE 1", PARA ELETRODUTO                                                                                                                                                                                                                                                                                                                                                                                                                                           </t>
  </si>
  <si>
    <t xml:space="preserve">CURVA 135 GRAUS, DE PVC RIGIDO ROSCAVEL, DE 3/4", PARA ELETRODUTO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</si>
  <si>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</si>
  <si>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</si>
  <si>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</si>
  <si>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</si>
  <si>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</si>
  <si>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</si>
  <si>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SEM ANEL DE SOLDA, BOLSA X BOLSA, 15 MM                                                                                                                                                                                                                                                                                                                                                                                                                                           </t>
  </si>
  <si>
    <t xml:space="preserve">CURVA 45 GRAUS DE COBRE SEM ANEL DE SOLDA, BOLSA X BOLSA, 22 MM                                                                                                                                                                                                                                                                                                                                                                                                                                           </t>
  </si>
  <si>
    <t xml:space="preserve">CURVA 45 GRAUS DE COBRE SEM ANEL DE SOLDA, BOLSA X BOLSA, 28 MM                                                                                                                                                                                                                                                                                                                                                                                                                                           </t>
  </si>
  <si>
    <t xml:space="preserve">CURVA 45 GRAUS DE COBRE SEM ANEL DE SOLDA, BOLSA X BOLSA, 35 MM                                                                                                                                                                                                                                                                                                                                                                                                                                           </t>
  </si>
  <si>
    <t xml:space="preserve">CURVA 45 GRAUS DE COBRE SEM ANEL DE SOLDA, BOLSA X BOLSA, 42 MM                                                                                                                                                                                                                                                                                                                                                                                                                                           </t>
  </si>
  <si>
    <t xml:space="preserve">CURVA 45 GRAUS DE COBRE SEM ANEL DE SOLDA, BOLSA X BOLSA, 54 MM                                                                                                                                                                                                                                                                                                                                                                                                                                           </t>
  </si>
  <si>
    <t xml:space="preserve">CURVA 45 GRAUS DE COBRE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</si>
  <si>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</si>
  <si>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</si>
  <si>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</si>
  <si>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</si>
  <si>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</si>
  <si>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</si>
  <si>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</si>
  <si>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</si>
  <si>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</si>
  <si>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</si>
  <si>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</si>
  <si>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</si>
  <si>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</si>
  <si>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</si>
  <si>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</si>
  <si>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</si>
  <si>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</si>
  <si>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</si>
  <si>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</si>
  <si>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</si>
  <si>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</si>
  <si>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</si>
  <si>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</si>
  <si>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</si>
  <si>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</si>
  <si>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PARA ELETRODUTO, EM ACO GALVANIZADO ELETROLITICO, COM ROSCA, DIAMETRO DE 20 MM (3/4"), ESPESSURA DE 1,50 MM                                                                                                                                                                                                                                                                                                                                                                                </t>
  </si>
  <si>
    <t xml:space="preserve">CURVA 45 GRAUS PARA ELETRODUTO, EM ACO GALVANIZADO ELETROLITICO, COM ROSCA, DIAMETRO DE 25 MM (1"), ESPESSURA DE 1,50 MM                                                                                                                                                                                                                                                                                                                                                                                  </t>
  </si>
  <si>
    <t xml:space="preserve">CURVA 45 GRAUS PARA ELETRODUTO, EM ACO GALVANIZADO ELETROLITICO, COM ROSCA, DIAMETRO DE 40 MM (1 1/2"), ESPESSURA DE 1,50 MM                                                                                                                                                                                                                                                                                                                                                                              </t>
  </si>
  <si>
    <t xml:space="preserve">CURVA 45 GRAUS RANHURADA EM FERRO FUNDIDO, DN 50 MM (2")                                                                                                                                                                                                                                                                                                                                                                                                                                                  </t>
  </si>
  <si>
    <t xml:space="preserve">CURVA 45 GRAUS RANHURADA EM FERRO FUNDIDO, DN 65 MM (2 1/2")                                                                                                                                                                                                                                                                                                                                                                                                                                              </t>
  </si>
  <si>
    <t xml:space="preserve">CURVA 45 GRAUS RANHURADA EM FERRO FUNDIDO, DN 80 MM (3")                                                                                                                                                                                                                                                                                                                                                                                                                                                  </t>
  </si>
  <si>
    <t xml:space="preserve">CURVA 90 GRAUS DE BARRA CHATA EM ALUMINIO 3/4" X 1/4"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</si>
  <si>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</si>
  <si>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</si>
  <si>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</si>
  <si>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</si>
  <si>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</si>
  <si>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</si>
  <si>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</si>
  <si>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</si>
  <si>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</si>
  <si>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</si>
  <si>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</si>
  <si>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</si>
  <si>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</si>
  <si>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</si>
  <si>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</si>
  <si>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</si>
  <si>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</si>
  <si>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</si>
  <si>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</si>
  <si>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</si>
  <si>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</si>
  <si>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</si>
  <si>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</si>
  <si>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</si>
  <si>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</si>
  <si>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</si>
  <si>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</si>
  <si>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</si>
  <si>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</si>
  <si>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</si>
  <si>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</si>
  <si>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</si>
  <si>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</si>
  <si>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</si>
  <si>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</si>
  <si>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</si>
  <si>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PARA ELETRODUTO, EM ACO GALVANIZADO ELETROLITICO, COM ROSCA, DIAMETRO DE 100 MM (4")                                                                                                                                                                                                                                                                                                                                                                                                       </t>
  </si>
  <si>
    <t xml:space="preserve">CURVA 90 GRAUS PARA ELETRODUTO, EM ACO GALVANIZADO ELETROLITICO, COM ROSCA, DIAMETRO DE 15 MM (1/2"), ESPESSURA DE 1,50 MM                                                                                                                                                                                                                                                                                                                                                                                </t>
  </si>
  <si>
    <t xml:space="preserve">CURVA 90 GRAUS PARA ELETRODUTO, EM ACO GALVANIZADO ELETROLITICO, COM ROSCA, DIAMETRO DE 20 MM (3/4"), ESPESSURA DE 1,50 MM                                                                                                                                                                                                                                                                                                                                                                                </t>
  </si>
  <si>
    <t xml:space="preserve">CURVA 90 GRAUS PARA ELETRODUTO, EM ACO GALVANIZADO ELETROLITICO, COM ROSCA, DIAMETRO DE 25 MM (1"), ESPESSURA DE 1,50 MM                                                                                                                                                                                                                                                                                                                                                                                  </t>
  </si>
  <si>
    <t xml:space="preserve">CURVA 90 GRAUS PARA ELETRODUTO, EM ACO GALVANIZADO ELETROLITICO, COM ROSCA, DIAMETRO DE 32 MM (1 1/4"), ESPESSURA DE 1,50 MM                                                                                                                                                                                                                                                                                                                                                                              </t>
  </si>
  <si>
    <t xml:space="preserve">CURVA 90 GRAUS PARA ELETRODUTO, EM ACO GALVANIZADO ELETROLITICO, COM ROSCA, DIAMETRO DE 40 MM (1 1/2"), ESPESSURA DE 1,50 MM                                                                                                                                                                                                                                                                                                                                                                              </t>
  </si>
  <si>
    <t xml:space="preserve">CURVA 90 GRAUS PARA ELETRODUTO, EM ACO GALVANIZADO ELETROLITICO, COM ROSCA, DIAMETRO DE 50 MM (2")                                                                                                                                                                                                                                                                                                                                                                                                        </t>
  </si>
  <si>
    <t xml:space="preserve">CURVA 90 GRAUS PARA ELETRODUTO, EM ACO GALVANIZADO ELETROLITICO, COM ROSCA, DIAMETRO DE 65 MM (2 1/2")                                                                                                                                                                                                                                                                                                                                                                                                    </t>
  </si>
  <si>
    <t xml:space="preserve">CURVA 90 GRAUS PARA ELETRODUTO, EM ACO GALVANIZADO ELETROLITICO, COM ROSCA, DIAMETRO DE 80 MM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</si>
  <si>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</si>
  <si>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</si>
  <si>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</si>
  <si>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</si>
  <si>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</si>
  <si>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</si>
  <si>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</si>
  <si>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</si>
  <si>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</si>
  <si>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</si>
  <si>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</si>
  <si>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</si>
  <si>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</si>
  <si>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</si>
  <si>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</si>
  <si>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</si>
  <si>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</si>
  <si>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</si>
  <si>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</si>
  <si>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PROJETISTA (HORISTA)                                                                                                                                                                                                                                                                                                                                                                                                                                                                           </t>
  </si>
  <si>
    <t xml:space="preserve">DESENHISTA PROJETISTA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</si>
  <si>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</si>
  <si>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</si>
  <si>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</si>
  <si>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</si>
  <si>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</si>
  <si>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</si>
  <si>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</si>
  <si>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COM ARRUELA CENTRAL                                                                                                                                                                                                                                                                                                                                                                                                                                            </t>
  </si>
  <si>
    <t xml:space="preserve">DISCO DE CORTE DIAMANTADO SEGMENTADO DIAMETRO DE 180 MM PARA ESMERILHADEIRA 7"                                                                                                                                                                                                                                                                                                                                                                                                                            </t>
  </si>
  <si>
    <t xml:space="preserve">DISCO DE CORTE DIAMANTADO SEGMENTADO PARA CONCRETO/ASFALTO, DIAMETRO DE *350* MM, FURO DE 25,40 MM                                                                                                                                                                                                                                                                                                                                                                                                        </t>
  </si>
  <si>
    <t xml:space="preserve">DISCO DE CORTE DIAMANTADO SEGMENTADO, DIAMETRO DE *110* MM, FURO DE 20 MM                                                                                                                                                                                                                                                                                                                                                                                                                                 </t>
  </si>
  <si>
    <t xml:space="preserve">DISCO DE CORTE PARA METAL COM DUAS TELAS 12 X 1/8 X 3/4" (300 X 3,2 X 19,05 MM)                                                                                                                                                                                                                                                                                                                                                                                                                           </t>
  </si>
  <si>
    <t xml:space="preserve">DISCO DE DESBASTE PARA METAL FERROSO EM GERAL, COM TRES TELAS, 9 X 1/4 X 7/8" (228,6 X 6,4 X 22,2 MM)                                                                                                                                                                                                                                                                                                                                                                                                     </t>
  </si>
  <si>
    <t xml:space="preserve">DISCO DE LIXA PARA METAL, DIAMETRO = 180 MM, GRAO  120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</si>
  <si>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</si>
  <si>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</si>
  <si>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</si>
  <si>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</si>
  <si>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</si>
  <si>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</si>
  <si>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</si>
  <si>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</si>
  <si>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</si>
  <si>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</si>
  <si>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</si>
  <si>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</si>
  <si>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</si>
  <si>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</si>
  <si>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</si>
  <si>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</si>
  <si>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</si>
  <si>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 X 400 A / 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</si>
  <si>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</si>
  <si>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</si>
  <si>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</si>
  <si>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</si>
  <si>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</si>
  <si>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</si>
  <si>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</si>
  <si>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</si>
  <si>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</si>
  <si>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</si>
  <si>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</si>
  <si>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</si>
  <si>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</si>
  <si>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</si>
  <si>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</si>
  <si>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</si>
  <si>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</si>
  <si>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</si>
  <si>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</si>
  <si>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</si>
  <si>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</si>
  <si>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</si>
  <si>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</si>
  <si>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</si>
  <si>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</si>
  <si>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</si>
  <si>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</si>
  <si>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</si>
  <si>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</si>
  <si>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</si>
  <si>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</si>
  <si>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</si>
  <si>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</si>
  <si>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</si>
  <si>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</si>
  <si>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</si>
  <si>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</si>
  <si>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</si>
  <si>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</si>
  <si>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</si>
  <si>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</si>
  <si>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</si>
  <si>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</si>
  <si>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</si>
  <si>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</si>
  <si>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</si>
  <si>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</si>
  <si>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</si>
  <si>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</si>
  <si>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</si>
  <si>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</si>
  <si>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</si>
  <si>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</si>
  <si>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</si>
  <si>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</si>
  <si>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</si>
  <si>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</si>
  <si>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</si>
  <si>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</si>
  <si>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MOTOR ELETRICO TRIFASICO, POTENCIA DE 3 HP ATE 5 HP                                                                                                                                                                                                                                                                                                                                                                              </t>
  </si>
  <si>
    <t xml:space="preserve">DOBRADICA EM ACO/FERRO, 3 1/2" X 3", E= 1,9 A 2 MM, COM ANEL, CROMADO OU ZINCADO, TAMPA BOLA, COM PARAFUSOS                                                                                                                                                                                                                                                                                                                                                                                               </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</si>
  <si>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</si>
  <si>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</si>
  <si>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</si>
  <si>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X 2 1/2 ", E= 1,9 A 2 MM, COM ANEL, CROMADO, TAMPA BOLA, COM PARAFUSOS                                                                                                                                                                                                                                                                                                                                                                                                             </t>
  </si>
  <si>
    <t xml:space="preserve">DOBRADICA TIPO VAI-E-VEM EM ACO/FERRO, TAMANHO 3", GALVANIZADO, COM PARAFUSOS                                                                                                                                                                                                                                                                                                                                                                                                                             </t>
  </si>
  <si>
    <t xml:space="preserve">DOMOS / CLARABOIA INDIVIDUAL, EM ACRILICO BRANCO/LEITOSO, *95 X 95* CM, INCLUI ACESSORIOS DE FIXACAO,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</si>
  <si>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</si>
  <si>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</si>
  <si>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</si>
  <si>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BRANCO, PARA ACOPLAR EM HASTE 1/2", AGUA FRIA                                                                                                                                                                                                                                                                                                                                                                                                                      </t>
  </si>
  <si>
    <t xml:space="preserve">DUCHA HIGIENICA PLASTICA COM REGISTRO METALICO 1/2"                                                                                                                                                                                                                                                                                                                                                                                                                                                       </t>
  </si>
  <si>
    <t xml:space="preserve">DUMPER COM CAPACIDADE DE CARGA DE 1700 KG, PARTIDA ELETRICA, MOTOR DIESEL COM POTENCIA DE 16 CV                                                                                                                                                                                                                                                                                                                                                                                                           </t>
  </si>
  <si>
    <t xml:space="preserve">ELEMENTO VAZADO CERAMICO DIAGONAL (TIPO FLOR/QUADRADO/XIS) DE *7 X 18 X 25* CM (L X A X C)                                                                                                                                                                                                                                                                                                                                                                                                                </t>
  </si>
  <si>
    <t xml:space="preserve">ELEMENTO VAZADO CERAMICO QUADRADO (TIPO RETO OU REDONDO) DE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</si>
  <si>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</si>
  <si>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</si>
  <si>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</si>
  <si>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</si>
  <si>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</si>
  <si>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</si>
  <si>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</si>
  <si>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</si>
  <si>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</si>
  <si>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</si>
  <si>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</si>
  <si>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</si>
  <si>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</si>
  <si>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</si>
  <si>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</si>
  <si>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</si>
  <si>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</si>
  <si>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</si>
  <si>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</si>
  <si>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</si>
  <si>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</si>
  <si>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</si>
  <si>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</si>
  <si>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</si>
  <si>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</si>
  <si>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</si>
  <si>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</si>
  <si>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</si>
  <si>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</si>
  <si>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</si>
  <si>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</si>
  <si>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</si>
  <si>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3/4", PAREDE DE 0,90 MM                                                                                                                                                                                                                                                                                                                                                                                                                        </t>
  </si>
  <si>
    <t xml:space="preserve">ELETRODUTO FLEXIVEL PLANO EM PEAD, COR PRETA E LARANJA, DIAMETRO 25 MM                                                                                                                                                                                                                                                                                                                                                                                                                                    </t>
  </si>
  <si>
    <t xml:space="preserve">ELETRODUTO FLEXIVEL PLANO EM PEAD, COR PRETA E LARANJA, DIAMETRO 32 MM                                                                                                                                                                                                                                                                                                                                                                                                                                    </t>
  </si>
  <si>
    <t xml:space="preserve">ELETRODUTO FLEXIVEL PLANO EM PEAD, COR PRETA E LARANJA, DIAMETRO 40 MM                                                                                                                                                                                                                                                                                                                                                                                                                                    </t>
  </si>
  <si>
    <t xml:space="preserve">ELETRODUTO FLEXIVEL, EM FITA DE ACO GALVANIZADO, REVESTIDO COM PVC PRETO, DIAMETRO EXTERNO DE 15 MM, DN = 3/8", TIPO SEALTUBO                                                                                                                                                                                                                                                                                                                                                                             </t>
  </si>
  <si>
    <t xml:space="preserve">ELETRODUTO FLEXIVEL, EM FITA DE ACO GALVANIZADO, REVESTIDO COM PVC PRETO, DIAMETRO EXTERNO DE 25 MM, DN = 3/4", TIPO SEALTUBO                                                                                                                                                                                                                                                                                                                                                                             </t>
  </si>
  <si>
    <t xml:space="preserve">ELETRODUTO FLEXIVEL, EM FITA DE ACO GALVANIZADO, REVESTIDO COM PVC PRETO, DIAMETRO EXTERNO DE 32 MM, DN = 1", TIPO SEALTUBO                                                                                                                                                                                                                                                                                                                                                                               </t>
  </si>
  <si>
    <t xml:space="preserve">ELETRODUTO FLEXIVEL, EM FITA DE ACO GALVANIZADO, REVESTIDO COM PVC PRETO, DIAMETRO EXTERNO DE 40 MM, DN = 1 1/4", TIPO SEALTUBO                                                                                                                                                                                                                                                                                                                                                                           </t>
  </si>
  <si>
    <t xml:space="preserve">ELETRODUTO FLEXIVEL, EM FITA DE ACO GALVANIZADO, REVESTIDO COM PVC PRETO, DIAMETRO EXTERNO DE 50 MM, DN = 1 1/2", TIPO SEALTUBO                                                                                                                                                                                                                                                                                                                                                                           </t>
  </si>
  <si>
    <t xml:space="preserve">ELETRODUTO FLEXIVEL, EM FITA DE ACO GALVANIZADO, REVESTIDO COM PVC PRETO, DIAMETRO EXTERNO DE 60 MM, DN = 2", TIPO SEALTUBO                                                                                                                                                                                                                                                                                                                                                                               </t>
  </si>
  <si>
    <t xml:space="preserve">ELETRODUTO FLEXIVEL, EM FITA DE ACO GALVANIZADO, REVESTIDO COM PVC PRETO, DIAMETRO EXTERNO DE 75 MM, DN = 2 1/2", TIPO SEALTUBO                                                                                                                                                                                                                                                                                                                                                                           </t>
  </si>
  <si>
    <t xml:space="preserve">ELETRODUTO FLEXIVEL, EM FITA DE ACO GALVANIZADO, SEM REVESTIMENTO, DIAMETRO NOMINAL 1 1/2"                                                                                                                                                                                                                                                                                                                                                                                                                </t>
  </si>
  <si>
    <t xml:space="preserve">ELETRODUTO FLEXIVEL, EM FITA DE ACO GALVANIZADO, SEM REVESTIMENTO, DIAMETRO NOMINAL 1 1/4"                                                                                                                                                                                                                                                                                                                                                                                                                </t>
  </si>
  <si>
    <t xml:space="preserve">ELETRODUTO FLEXIVEL, EM FITA DE ACO GALVANIZADO, SEM REVESTIMENTO, DIAMETRO NOMINAL 1/2"                                                                                                                                                                                                                                                                                                                                                                                                                  </t>
  </si>
  <si>
    <t xml:space="preserve">ELETRODUTO FLEXIVEL, EM FITA DE ACO GALVANIZADO, SEM REVESTIMENTO, DIAMETRO NOMINAL 1"                                                                                                                                                                                                                                                                                                                                                                                                                    </t>
  </si>
  <si>
    <t xml:space="preserve">ELETRODUTO FLEXIVEL, EM FITA DE ACO GALVANIZADO, SEM REVESTIMENTO, DIAMETRO NOMINAL 2 1/2"                                                                                                                                                                                                                                                                                                                                                                                                                </t>
  </si>
  <si>
    <t xml:space="preserve">ELETRODUTO FLEXIVEL, EM FITA DE ACO GALVANIZADO, SEM REVESTIMENTO, DIAMETRO NOMINAL 2"                                                                                                                                                                                                                                                                                                                                                                                                                    </t>
  </si>
  <si>
    <t xml:space="preserve">ELETRODUTO FLEXIVEL, EM FITA DE ACO GALVANIZADO, SEM REVESTIMENTO, DIAMETRO NOMINAL 3"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</si>
  <si>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</si>
  <si>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</si>
  <si>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</si>
  <si>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</si>
  <si>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</si>
  <si>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</si>
  <si>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</si>
  <si>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</si>
  <si>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</si>
  <si>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</si>
  <si>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</si>
  <si>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</si>
  <si>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</si>
  <si>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</si>
  <si>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</si>
  <si>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</si>
  <si>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</si>
  <si>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</si>
  <si>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</si>
  <si>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</si>
  <si>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</si>
  <si>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</si>
  <si>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</si>
  <si>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</si>
  <si>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</si>
  <si>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</si>
  <si>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</si>
  <si>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</si>
  <si>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</si>
  <si>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</si>
  <si>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</si>
  <si>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</si>
  <si>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</si>
  <si>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</si>
  <si>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</si>
  <si>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X 30 CM                                                                                                                                                                                                                                                                                                                                                                                                                                                               </t>
  </si>
  <si>
    <t xml:space="preserve">ENGATE / RABICHO FLEXIVEL INOX 1/2" X 40 CM                                                                                                                                                                                                                                                                                                                                                                                                                                                               </t>
  </si>
  <si>
    <t xml:space="preserve">ENGATE/RABICHO FLEXIVEL PLASTICO (PVC OU ABS) BRANCO 1/2" X 30 CM                                                                                                                                                                                                                                                                                                                                                                                                                                         </t>
  </si>
  <si>
    <t xml:space="preserve">ENGATE/RABICHO FLEXIVEL PLASTICO (PVC OU ABS) BRANCO 1/2" X 40 CM                                                                                                                                                                                                                                                                                                                                                                                                                                         </t>
  </si>
  <si>
    <t xml:space="preserve">ENGENHEIRO CIVIL DE OBRA JUNIOR (HORISTA)                                                                                                                                                                                                                                                                                                                                                                                                                                                                 </t>
  </si>
  <si>
    <t xml:space="preserve">ENGENHEIRO CIVIL DE OBRA JUNIOR (MENSALISTA)                                                                                                                                                                                                                                                                                                                                                                                                                                                              </t>
  </si>
  <si>
    <t xml:space="preserve">ENGENHEIRO CIVIL DE OBRA PLENO (HORISTA)                                                                                                                                                                                                                                                                                                                                                                                                                                                                  </t>
  </si>
  <si>
    <t xml:space="preserve">ENGENHEIRO CIVIL DE OBRA PLENO (MENSALISTA)                                                                                                                                                                                                                                                                                                                                                                                                                                                               </t>
  </si>
  <si>
    <t xml:space="preserve">ENGENHEIRO CIVIL DE OBRA SENIOR (HORISTA)                                                                                                                                                                                                                                                                                                                                                                                                                                                                 </t>
  </si>
  <si>
    <t xml:space="preserve">ENGENHEIRO CIVIL DE OBRA SENIOR (MENSALISTA)                                                                                                                                                                                                                                                                                                                                                                                                                                                              </t>
  </si>
  <si>
    <t xml:space="preserve">ENXADA ESTREITA, EM ACO, *25 X 23* CM, COM CABO DE MADEIRA DE *150* CM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</si>
  <si>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</si>
  <si>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</si>
  <si>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</si>
  <si>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</si>
  <si>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</si>
  <si>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</si>
  <si>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</si>
  <si>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</si>
  <si>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</si>
  <si>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</si>
  <si>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</si>
  <si>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</si>
  <si>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</si>
  <si>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</si>
  <si>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</si>
  <si>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</si>
  <si>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</si>
  <si>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</si>
  <si>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</si>
  <si>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</si>
  <si>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</si>
  <si>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</si>
  <si>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</si>
  <si>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</si>
  <si>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</si>
  <si>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</si>
  <si>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</si>
  <si>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COM SAPATAS DE BORRACHA, *2,30* X *0,57* M (ALTURA UTIL X LARGURA MINIMA), MODELO PINTOR, 8 DEGRAUS, CAPACIDADE *100* KG                                                                                                                                                                                                                                                                                                                                               </t>
  </si>
  <si>
    <t xml:space="preserve">ESCADA EXTENSIVEL EM ALUMINIO, COM SAPATAS DE BORRACHA, ALTURA FECHADA 3,60 M, ALTURA ESTENDIDA DE 6,0 A 6,30 M, LARGURA MINIMA DE 35 CM, CACIDADE *120* KG                                                                                                                                                                                                                                                                                                                                               </t>
  </si>
  <si>
    <t xml:space="preserve">ESCAVADEIRA HIDRAULICA DE BRACO LONGO (LONGO ALCANCE) SOBRE ESTEIRAS, CACAMBA 0,52 M3, PESO OPERACIONAL 24 T, POTENCIA LIQUIDA 155 HP                                                                                                                                                                                                                                                                                                                                                                     </t>
  </si>
  <si>
    <t xml:space="preserve">ESCAVADEIRA HIDRAULICA SOBRE ESTEIRAS COM CACAMBA DE 1,20 M3, PESO OPERACIONAL 21 T, POTENCIA BRUTA 155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</si>
  <si>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</si>
  <si>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</si>
  <si>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</si>
  <si>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</si>
  <si>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</si>
  <si>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</si>
  <si>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</si>
  <si>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</si>
  <si>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</si>
  <si>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</si>
  <si>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</si>
  <si>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</si>
  <si>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</si>
  <si>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</si>
  <si>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</si>
  <si>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</si>
  <si>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</si>
  <si>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</si>
  <si>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</si>
  <si>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</si>
  <si>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</si>
  <si>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</si>
  <si>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</si>
  <si>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</si>
  <si>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</si>
  <si>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PLASTICO LISA, LARGURA *10* CM                                                                                                                                                                                                                                                                                                                                                                                                                                                                </t>
  </si>
  <si>
    <t xml:space="preserve">ESPATULA EM ACO INOX COM CABO DE MADEIRA E LARGURA DE *8*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</si>
  <si>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</si>
  <si>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</si>
  <si>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</si>
  <si>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</si>
  <si>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</si>
  <si>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</si>
  <si>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</si>
  <si>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</si>
  <si>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</si>
  <si>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</si>
  <si>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</si>
  <si>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</si>
  <si>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</si>
  <si>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</si>
  <si>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</si>
  <si>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</si>
  <si>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</si>
  <si>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</si>
  <si>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</si>
  <si>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</si>
  <si>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</si>
  <si>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</si>
  <si>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</si>
  <si>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</si>
  <si>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</si>
  <si>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</si>
  <si>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</si>
  <si>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</si>
  <si>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</si>
  <si>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</si>
  <si>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</si>
  <si>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</si>
  <si>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</si>
  <si>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</si>
  <si>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</si>
  <si>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</si>
  <si>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</si>
  <si>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</si>
  <si>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</si>
  <si>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t>
  </si>
  <si>
    <t xml:space="preserve">EXTREMIDADE PVC PBA, BF, JE, DN 75/ DE 85 MM                                                                                                                                                                                                                                                                                                                                                                                                                                                              </t>
  </si>
  <si>
    <t xml:space="preserve">EXTREMIDADE PVC PBA, PF, JE, DN 100 / DE 110 MM                                                                                                                                                                                                                                                                                                                                                                                                                                                           </t>
  </si>
  <si>
    <t xml:space="preserve">EXTREMIDADE PVC PBA, PF, JE, DN 75 / DE 85 MM                                                                                                                                                                                                                                                                                                                                                                                                                                                             </t>
  </si>
  <si>
    <t xml:space="preserve">EXTREMIDADE/TUBETE PARA HIDROMETRO PVC, COM ROSCA, CURTA, COM BUCHA LATAO, 3/4" OU 1/2"                                                                                                                                                                                                                                                                                                                                                                                                                   </t>
  </si>
  <si>
    <t xml:space="preserve">FECHADURA AUXILIAR DE SEGURANCA PARA PORTA EXTERNA, EM ACO INOX, BROCA DE 45 A 55 MM, LINGUETA COM 3 AVANCOS, INCLUINDO 2 CHAVES TIPO CILINDRO                                                                                                                                                                                                                                                                                                                                                            </t>
  </si>
  <si>
    <t xml:space="preserve">FECHADURA BICO DE PAPAGAIO PARA PORTA DE CORRER EXTERNA, EM ACO INOX COM ACABAMENTO CROMADO, MAQUINA COM 45 MM, INCLUINDO CHAVE TIPO CILINDRO                                                                                                                                                                                                                                                                                                                                                             </t>
  </si>
  <si>
    <t xml:space="preserve">FECHADURA BICO DE PAPAGAIO PARA PORTA DE CORRER INTERNA, EM ACO INOX COM ACABAMENTO CROMADO, MAQUINA COM 45 MM, INCLUINDO CHAVE TIPO BIPARTIDA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</si>
  <si>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</si>
  <si>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</si>
  <si>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</si>
  <si>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</si>
  <si>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</si>
  <si>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</si>
  <si>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</si>
  <si>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</si>
  <si>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</si>
  <si>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</si>
  <si>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</si>
  <si>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</si>
  <si>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</si>
  <si>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</si>
  <si>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</si>
  <si>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</si>
  <si>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</si>
  <si>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</si>
  <si>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</si>
  <si>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</si>
  <si>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</si>
  <si>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</si>
  <si>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</si>
  <si>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</si>
  <si>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</si>
  <si>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</si>
  <si>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</si>
  <si>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</si>
  <si>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</si>
  <si>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</si>
  <si>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</si>
  <si>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</si>
  <si>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</si>
  <si>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</si>
  <si>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</si>
  <si>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</si>
  <si>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</si>
  <si>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</si>
  <si>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</si>
  <si>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</si>
  <si>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</si>
  <si>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</si>
  <si>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</si>
  <si>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</si>
  <si>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</si>
  <si>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</si>
  <si>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</si>
  <si>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</si>
  <si>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</si>
  <si>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</si>
  <si>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</si>
  <si>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</si>
  <si>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</si>
  <si>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</si>
  <si>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</si>
  <si>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</si>
  <si>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EM ACO GALVANIZADO / ZINCADO, DE SOBREPOR, COM COMPRIMENTO DE 3" A 4", CHAPA COM ESPESSURA MINIMA DE 0,90 MM E LARGURA MINIMA DE 3,20 CM (FECHO SIMPLES / LEVE) (INCLUI PARAFUSOS)                                                                                                                                                                                                                                                                              </t>
  </si>
  <si>
    <t xml:space="preserve">FERROLHO COM FECHO CHATO E PORTA CADEADO, EM ACO GALVANIZADO / ZINCADO, DE SOBREPOR, COM COMPRIMENTO DE 3" A 4", CHAPA COM ESPESSURA MINIMA DE 1,70 MM E LARGURA MINIMA DE 5,00 CM (FECHO REFORCADO)                                                                                                                                                                                                                                                                                                      </t>
  </si>
  <si>
    <t xml:space="preserve">FERROLHO COM FECHO CHATO E PORTA CADEADO, EM ACO GALVANIZADO / ZINCADO, DE SOBREPOR, COM COMPRIMENTO DE 5", CHAPA COM ESPESSURA MINIMA DE 0,90 MM E LARGURA MINIMA DE 3,20 CM (FECHO SIMPLES)                                                                                                                                                                                                                                                                                                             </t>
  </si>
  <si>
    <t xml:space="preserve">FERROLHO COM FECHO CHATO E PORTA CADEADO, EM ACO GALVANIZADO / ZINCADO, DE SOBREPOR, COM COMPRIMENTO DE 5", CHAPA COM ESPESSURA MINIMA DE 1,70 MM E LARGURA MINIMA DE 5,00 CM (FECHO REFORCADO)                                                                                                                                                                                                                                                                                                           </t>
  </si>
  <si>
    <t xml:space="preserve">FERROLHO COM FECHO CHATO E PORTA CADEADO, EM ACO GALVANIZADO / ZINCADO, DE SOBREPOR, COM COMPRIMENTO DE 6", CHAPA COM ESPESSURA MINIMA DE 0,90 MM E LARGURA MINIMA DE 3,80 CM (FECHO SIMPLES)                                                                                                                                                                                                                                                                                                             </t>
  </si>
  <si>
    <t xml:space="preserve">FERROLHO COM FECHO CHATO E PORTA CADEADO,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</si>
  <si>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</si>
  <si>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</si>
  <si>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</si>
  <si>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</si>
  <si>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</si>
  <si>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</si>
  <si>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</si>
  <si>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</si>
  <si>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CENTO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</si>
  <si>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</si>
  <si>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</si>
  <si>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</si>
  <si>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</si>
  <si>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</si>
  <si>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</si>
  <si>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</si>
  <si>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</si>
  <si>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</si>
  <si>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</si>
  <si>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</si>
  <si>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</si>
  <si>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</si>
  <si>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</si>
  <si>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</si>
  <si>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</si>
  <si>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LARGURA DE 19 MM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</si>
  <si>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</si>
  <si>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</si>
  <si>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</si>
  <si>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</si>
  <si>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PTFE, ROLO  DE 18 MM X 25 M (L X C)                                                                                                                                                                                                                                                                                                                                                                                                                                                   </t>
  </si>
  <si>
    <t xml:space="preserve">FITA VEDA ROSCA, EM PTFE, ROLO DE 18 MM X 10 M (L X C)                                                                                                                                                                                                                                                                                                                                                                                                                                                    </t>
  </si>
  <si>
    <t xml:space="preserve">FITA VEDA ROSCA, EM PTFE, ROLO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</si>
  <si>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</si>
  <si>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</si>
  <si>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</si>
  <si>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</si>
  <si>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</si>
  <si>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</si>
  <si>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</si>
  <si>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</si>
  <si>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</si>
  <si>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</si>
  <si>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</si>
  <si>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</si>
  <si>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</si>
  <si>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</si>
  <si>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</si>
  <si>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</si>
  <si>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</si>
  <si>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</si>
  <si>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</si>
  <si>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</si>
  <si>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</si>
  <si>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APROXIMADA DE 8 MM (COM COLOCACAO / SEM ESTRUTURA METALICA)                                                                                                                                                                                                                                                                                                                                                                                          </t>
  </si>
  <si>
    <t xml:space="preserve">FORRO DE PVC LISO, BRANCO, REGUA DE 20 CM, ESPESSURA APROXIMADA DE 8 MM, COMPRIMENTO 6 M (SEM COLOCACAO)                                                                                                                                                                                                                                                                                                                                                                                                  </t>
  </si>
  <si>
    <t xml:space="preserve">FORRO DE PVC, FRISADO, BRANCO, REGUA DE 10 CM, ESPESSURA APROXIMADA DE 8 MM E COMPRIMENTO 6 M (SEM COLOCACAO)                                                                                                                                                                                                                                                                                                                                                                                             </t>
  </si>
  <si>
    <t xml:space="preserve">FORRO DE PVC, FRISADO, BRANCO, REGUA DE 20 CM, ESPESSURA APROXIMADA DE 8 MM E COMPRIMENTO 6 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</si>
  <si>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</si>
  <si>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</si>
  <si>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</si>
  <si>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</si>
  <si>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</si>
  <si>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</si>
  <si>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</si>
  <si>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</si>
  <si>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</si>
  <si>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</si>
  <si>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NOMINAL DE 500 V                                                                                                                                                                                                                                                                                                                                                                                         </t>
  </si>
  <si>
    <t xml:space="preserve">FUSIVEL DIAZED 35 A TAMANHO DIII, CAPACIDADE DE INTERRUPCAO DE 50 KA EM VCA E 8 KA EM VCC, TENSAO NOMINAL DE 500 V                                                                                                                                                                                                                                                                                                                                                                                        </t>
  </si>
  <si>
    <t xml:space="preserve">FUSIVEL NH *36* A 80 AMPERES, TAMANHO 00, CAPACIDADE DE INTERRUPCAO DE 120 KA, TENSAO NOMINAL DE 500 V                                                                                                                                                                                                                                                                                                                                                                                                    </t>
  </si>
  <si>
    <t xml:space="preserve">FUSIVEL NH 100 A TAMANHO 00, CAPACIDADE DE INTERRUPCAO DE 120 KA, TENSAO NOMINAL DE 500 V                                                                                                                                                                                                                                                                                                                                                                                                                 </t>
  </si>
  <si>
    <t xml:space="preserve">FUSIVEL NH 125 A TAMANHO 00, CAPACIDADE DE INTERRUPCAO DE 120 KA, TENSAO NOMINAL DE 500 V                                                                                                                                                                                                                                                                                                                                                                                                                 </t>
  </si>
  <si>
    <t xml:space="preserve">FUSIVEL NH 160 A TAMANHO 00, CAPACIDADE DE INTERRUPCAO DE 120 KA, TENSAO NOMINAL DE 500 V                                                                                                                                                                                                                                                                                                                                                                                                                 </t>
  </si>
  <si>
    <t xml:space="preserve">FUSIVEL NH 20 A TAMANHO 000, CAPACIDADE DE INTERRUPCAO DE 120 KA, TENSAO NOMINAL DE 500 V                                                                                                                                                                                                                                                                                                                                                                                                                 </t>
  </si>
  <si>
    <t xml:space="preserve">FUSIVEL NH 200 A 250 AMPERES, TAMANHO 1, CAPACIDADE DE INTERRUPCAO DE 120 KA, TENSAO NOMINAL DE 500 V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</si>
  <si>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</si>
  <si>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</si>
  <si>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</si>
  <si>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</si>
  <si>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</si>
  <si>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</si>
  <si>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</si>
  <si>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</si>
  <si>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</si>
  <si>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</si>
  <si>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</si>
  <si>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</si>
  <si>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</si>
  <si>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</si>
  <si>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</si>
  <si>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</si>
  <si>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</si>
  <si>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</si>
  <si>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</si>
  <si>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</si>
  <si>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</si>
  <si>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</si>
  <si>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</si>
  <si>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GABIAO TIPO CAIXA, MALHA HEXAGONAL 8 X 10 CM (ZN/AL), FIO 2,7 MM, DIMENSOES 2,0 X 1,0 X 0,5 M (C X L X A)                                                                                                                                                                                                                                                                                                                                                                                                 </t>
  </si>
  <si>
    <t xml:space="preserve">GANCHO CHATO EM ACO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</si>
  <si>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</si>
  <si>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</si>
  <si>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</si>
  <si>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</si>
  <si>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</si>
  <si>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</si>
  <si>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</si>
  <si>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</si>
  <si>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</si>
  <si>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</si>
  <si>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</si>
  <si>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</si>
  <si>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</si>
  <si>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</si>
  <si>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</si>
  <si>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</si>
  <si>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</si>
  <si>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</si>
  <si>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</si>
  <si>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</si>
  <si>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</si>
  <si>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</si>
  <si>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</si>
  <si>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X 9                                                                                                                                                                                                                                                                                                                                                                                                                                                                               </t>
  </si>
  <si>
    <t xml:space="preserve">GRAMPO DE ACO POLIDO 7/8"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</si>
  <si>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</si>
  <si>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</si>
  <si>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</si>
  <si>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</si>
  <si>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</si>
  <si>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</si>
  <si>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</si>
  <si>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</si>
  <si>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N8 EM ACO GALVANIZADO                                                                                                                                                                                                                                                                                                                                                                                                                                                                    </t>
  </si>
  <si>
    <t xml:space="preserve">GRANALHA DE ACO, ANGULAR (GRIT), PARA JATEAMENTO, PENEIRA 0,117 A 1,00 MM, (SAE G-40 A G-80)                                                                                                                                                                                                                                                                                                                                                                                                              </t>
  </si>
  <si>
    <t>SC25KG</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</si>
  <si>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</si>
  <si>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</si>
  <si>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</si>
  <si>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</si>
  <si>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</si>
  <si>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</si>
  <si>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</si>
  <si>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</si>
  <si>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</si>
  <si>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</si>
  <si>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1,5 T, 150 X 1000 MM, E= *15* MM                                                                                                                                                                                                                                                                                                                                                                                                                           </t>
  </si>
  <si>
    <t xml:space="preserve">GRELHA FOFO SIMPLES COM REQUADRO, CARGA MAXIMA 1,5 T, 200 X 1000 MM, E= *15* MM                                                                                                                                                                                                                                                                                                                                                                                                                           </t>
  </si>
  <si>
    <t xml:space="preserve">GRELHA FOFO SIMPLES COM REQUADRO, CARGA MAXIMA 12,5 T, *300 X 1000* MM, E= *15* MM, AREA ESTACIONAMENTO CARRO PASSEIO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</si>
  <si>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</si>
  <si>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</si>
  <si>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</si>
  <si>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</si>
  <si>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</si>
  <si>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</si>
  <si>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</si>
  <si>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</si>
  <si>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</si>
  <si>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</si>
  <si>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</si>
  <si>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</si>
  <si>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</si>
  <si>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</si>
  <si>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</si>
  <si>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</si>
  <si>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</si>
  <si>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</si>
  <si>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</si>
  <si>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</si>
  <si>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E = *1* CM, L = *5* CM, CEDRINHO / ANGELIM COMERCIAL / TAURI/ CURUPIXA / PEROBA / CUMARU OU EQUIVALENTE DA REGIAO                                                                                                                                                                                                                                                                                                                          </t>
  </si>
  <si>
    <t xml:space="preserve">GUARNICAO / ALIZAR / VISTA LISA EM MADEIRA MACICA, PARA PORTA,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</si>
  <si>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</si>
  <si>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</si>
  <si>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</si>
  <si>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</si>
  <si>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</si>
  <si>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</si>
  <si>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</si>
  <si>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</si>
  <si>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</si>
  <si>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</si>
  <si>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</si>
  <si>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</si>
  <si>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ALCANCE MAXIMO HORIZONTAL 22,00 M, PARA MONTAGEM SOBRE CHASSI DE CAMINHAO PBT MINIMO 30000 KG (INCLUI MONTAGEM, NAO INCLUI CAMINHAO)                                                                                                                                                                                                                                                                          </t>
  </si>
  <si>
    <t xml:space="preserve">GUINDAUTO HIDRAULICO, CAPACIDADE MAXIMA DE CARGA 3300 KG, MOMENTO MAXIMO DE CARGA 5,8 TM, ALCANCE MAXIMO HORIZONTAL 7,60 M, PARA MONTAGEM SOBRE CHASSI DE CAMINHAO PBT MINIMO 8000 KG (INCLUI MONTAGEM, NAO INCLUI CAMINHAO)                                                                                                                                                                                                                                                                              </t>
  </si>
  <si>
    <t xml:space="preserve">GUINDAUTO HIDRAULICO, CAPACIDADE MAXIMA DE CARGA 6200 KG, MOMENTO MAXIMO DE CARGA 11,7 TM, ALCANCE MAXIMO HORIZONTAL 9,70 M, PARA MONTAGEM SOBRE CHASSI DE CAMINHAO PBT MINIMO 13000 KG (INCLUI MONTAGEM, NAO INCLUI CAMINHAO)                                                                                                                                                                                                                                                                            </t>
  </si>
  <si>
    <t xml:space="preserve">GUINDAUTO HIDRAULICO, CAPACIDADE MAXIMA DE CARGA 8500 KG, MOMENTO MAXIMO DE CARGA 30,4 TM, ALCANCE MAXIMO HORIZONTAL 14,30 M, PARA MONTAGEM SOBRE CHASSI DE CAMINHAO PBT MINIMO 23000 KG (INCLUI MONTAGEM, NAO INCLUI CAMINHAO)                                                                                                                                                                                                                                                                           </t>
  </si>
  <si>
    <t xml:space="preserve">HASTE ANCORA EM ACO GALVANIZADO, DIMENSOES 16 MM X 2000 MM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</si>
  <si>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</si>
  <si>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</si>
  <si>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</si>
  <si>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</si>
  <si>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PARA PERFURATRIZ DE ESTEIRA T38, D= 1 1/2" X *3 M*, PARA PROLONGAR BROCA                                                                                                                                                                                                                                                                                                                                                                                                                            </t>
  </si>
  <si>
    <t xml:space="preserve">HASTE RETA DE ACO GALVANIZADO, H = *30* CM, BASE RETANGULAR, PARA FIXACAO DE CONCERTINA SIMPLES DE 30 CM (NAO INCLUI OS FIXADORES)                                                                                                                                                                                                                                                                                                                                                                        </t>
  </si>
  <si>
    <t xml:space="preserve">HASTE RETA PARA GANCHO DE FERRO GALVANIZADO, COM ROSCA 1/4" X 30 CM PARA FIXACAO DE TELHA METALICA, INCLUI PORCA E ARRUELAS DE VEDACAO                                                                                                                                                                                                                                                                                                                                                                    </t>
  </si>
  <si>
    <t xml:space="preserve">HASTE RETA PARA GANCHO DE FERRO GALVANIZADO, COM ROSCA 1/4"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</si>
  <si>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</si>
  <si>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</si>
  <si>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</si>
  <si>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</si>
  <si>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</si>
  <si>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</si>
  <si>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</si>
  <si>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</si>
  <si>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</si>
  <si>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</si>
  <si>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</si>
  <si>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</si>
  <si>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</si>
  <si>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</si>
  <si>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</si>
  <si>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</si>
  <si>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TELEMETRIA (SEM CONEXOES)                                                                                                                                                                                                                                                                                                                                                 </t>
  </si>
  <si>
    <t xml:space="preserve">HIDROMETRO WOLTMANN, DN 3", VAZAO MAXIMA DE 80 M3/H, PARA AGUA POTAVEL FRIA, RELOJOARIA PLANA, TURBINA HORIZONTAL, EQUIPADO COM TELEMETRIA (SEM CONEXOES)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</si>
  <si>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</si>
  <si>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</si>
  <si>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</si>
  <si>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</si>
  <si>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</si>
  <si>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(MENSALISTA)                                                                                                                                                                                                                                                                                                                                                                                                                                                </t>
  </si>
  <si>
    <t xml:space="preserve">INSTALADOR DE TUBULACOES - TUBOS/EQUIPAMENTOS (HORISTA)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</si>
  <si>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</si>
  <si>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</si>
  <si>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</si>
  <si>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</si>
  <si>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</si>
  <si>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</si>
  <si>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</si>
  <si>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</si>
  <si>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</si>
  <si>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</si>
  <si>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</si>
  <si>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</si>
  <si>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</si>
  <si>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</si>
  <si>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</si>
  <si>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</si>
  <si>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</si>
  <si>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</si>
  <si>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</si>
  <si>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</si>
  <si>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</si>
  <si>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</si>
  <si>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</si>
  <si>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</si>
  <si>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</si>
  <si>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</si>
  <si>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</si>
  <si>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</si>
  <si>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</si>
  <si>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</si>
  <si>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</si>
  <si>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</si>
  <si>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</si>
  <si>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</si>
  <si>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PINUS/EUCALIPTO/TAUARI/VIROLA OU EQUIVALENTE DA REGIAO, CAIXA DO BATENTE/MARCO *10* CM, 2 FOLHAS DE ABRIR TIPO VENEZIANA E 2 FOLHAS GUILHOTINA PARA VIDRO, COM FERRAGENS (SEM VIDRO, SEM GUARNICAO/ALIZAR E SEM ACABAMENTO)                                                                                                                                                                                                                                                    </t>
  </si>
  <si>
    <t xml:space="preserve">JANELA DE CORRER, ACO, BATENTE/REQUADRO DE 6 A 14 CM, COM DIVISAO HORIZ, PINT ANTICORROSIVA, SEM VIDRO, BANDEIRA COM BASCULA, 4 FLS, 120 X 150 CM (A X L)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</si>
  <si>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</si>
  <si>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</si>
  <si>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</si>
  <si>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100 X 200 CM (A X L), 4 FLS,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</si>
  <si>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</si>
  <si>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</si>
  <si>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</si>
  <si>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</si>
  <si>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</si>
  <si>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</si>
  <si>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(2 VIDROS) E VENEZIANA COM ACIONAMENTO MANUAL, SEM BANDEIRA, ACABAMENTO BRILHANTE, BATENTE DE 11,50 A 12,50 CM, COM VIDRO 4 MM, INCLUSO GUARNICAO                                                                                                                                                                                                                                                                           </t>
  </si>
  <si>
    <t xml:space="preserve">JANELA MAXIM-AR EM MADEIRA CEDRINHO/ ANGELIM COMERCIAL/ CURUPIXA/ CUMARU OU EQUIVALENTE DA REGIAO, CAIXA DO BATENTE/MARCO *10* CM, 1 FOLHA PARA VIDRO, COM GUARNICAO/ALIZAR, COM FERRAGENS, (SEM VIDRO E SEM ACABAMENTO)                                                                                                                                                                                                                                                                                  </t>
  </si>
  <si>
    <t xml:space="preserve">JANELA MAXIM-AR, ACO GALVANIZADO PINT. ANTICORROSIVA, COM BATENTE/REQUADRO DE 6 A 14 CM, SEM VIDRO, COM GRADE, 1 FL, 60 X 80 CM (A X L)                                                                                                                                                                                                                                                                                                                                                                   </t>
  </si>
  <si>
    <t xml:space="preserve">JANELA MAXIM-AR, EM ALUMINIO PERFIL 25, 60 X 80 CM (A X L), ACABAMENTO BRANCO OU BRILHANTE, BATENTE DE 4 A 5 CM, COM VIDRO 4 MM, SEM GUARNICAO/ALIZAR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</si>
  <si>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</si>
  <si>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</si>
  <si>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</si>
  <si>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</si>
  <si>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</si>
  <si>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</si>
  <si>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</si>
  <si>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</si>
  <si>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</si>
  <si>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</si>
  <si>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</si>
  <si>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</si>
  <si>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</si>
  <si>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</si>
  <si>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</si>
  <si>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</si>
  <si>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</si>
  <si>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</si>
  <si>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</si>
  <si>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</si>
  <si>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</si>
  <si>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</si>
  <si>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</si>
  <si>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</si>
  <si>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</si>
  <si>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</si>
  <si>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</si>
  <si>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</si>
  <si>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</si>
  <si>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</si>
  <si>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</si>
  <si>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</si>
  <si>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</si>
  <si>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</si>
  <si>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</si>
  <si>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</si>
  <si>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</si>
  <si>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</si>
  <si>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</si>
  <si>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</si>
  <si>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</si>
  <si>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</si>
  <si>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</si>
  <si>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</si>
  <si>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</si>
  <si>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</si>
  <si>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</si>
  <si>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</si>
  <si>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</si>
  <si>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</si>
  <si>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</si>
  <si>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</si>
  <si>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</si>
  <si>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</si>
  <si>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</si>
  <si>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</si>
  <si>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</si>
  <si>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</si>
  <si>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</si>
  <si>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</si>
  <si>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</si>
  <si>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</si>
  <si>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</si>
  <si>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</si>
  <si>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</si>
  <si>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</si>
  <si>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</si>
  <si>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</si>
  <si>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</si>
  <si>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</si>
  <si>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</si>
  <si>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</si>
  <si>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</si>
  <si>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</si>
  <si>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</si>
  <si>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</si>
  <si>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</si>
  <si>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</si>
  <si>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</si>
  <si>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</si>
  <si>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</si>
  <si>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</si>
  <si>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</si>
  <si>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</si>
  <si>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</si>
  <si>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</si>
  <si>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</si>
  <si>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</si>
  <si>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</si>
  <si>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MOVEL, METALICO, PARA CONEXAO COM ANEL DESLIZANTE, DN 20 MM X 3/4",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</si>
  <si>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</si>
  <si>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</si>
  <si>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</si>
  <si>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</si>
  <si>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</si>
  <si>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</si>
  <si>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</si>
  <si>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</si>
  <si>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90 GRAUS, ROSCA FEMEA, COM BASE FIXA, METALICO, PARA CONEXAO COM ANEL DESLIZANTE, DN 16 MM X 1/2", EM TUBO PEX PARA INST. AGUA QUENTE/FRIA                                                                                                                                                                                                                                                                                                                                                </t>
  </si>
  <si>
    <t xml:space="preserve">JOELHO/COTOVELO 90 GRAUS, ROSCA FEMEA, COM BASE FIXA, METALICO, PARA CONEXAO COM ANEL DESLIZANTE, DN 20 MM X 1/2", EM TUBO PEX PARA INST. AGUA QUENTE/FRIA                                                                                                                                                                                                                                                                                                                                                </t>
  </si>
  <si>
    <t xml:space="preserve">JOELHO/COTOVELO 90 GRAUS, ROSCA FEMEA, COM BASE FIXA, METALICO, PARA CONEXAO COM ANEL DESLIZANTE, DN 25 MM X 3/4",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</si>
  <si>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</si>
  <si>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</si>
  <si>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</si>
  <si>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</si>
  <si>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</si>
  <si>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</si>
  <si>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</si>
  <si>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</si>
  <si>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</si>
  <si>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</si>
  <si>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</si>
  <si>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</si>
  <si>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</si>
  <si>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</si>
  <si>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</si>
  <si>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</si>
  <si>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</si>
  <si>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</si>
  <si>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</si>
  <si>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</si>
  <si>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</si>
  <si>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</si>
  <si>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</si>
  <si>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</si>
  <si>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</si>
  <si>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</si>
  <si>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</si>
  <si>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</si>
  <si>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</si>
  <si>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</si>
  <si>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</si>
  <si>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</si>
  <si>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</si>
  <si>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</si>
  <si>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</si>
  <si>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</si>
  <si>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</si>
  <si>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</si>
  <si>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</si>
  <si>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</si>
  <si>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</si>
  <si>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</si>
  <si>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PONTA X PONTA, 35 MM                                                                                                                                                                                                                                                                                                                                                                                                                                                      </t>
  </si>
  <si>
    <t xml:space="preserve">JUNTA DE EXPANSAO BRONZE/LATAO, PONTA X PONTA, 42 MM                                                                                                                                                                                                                                                                                                                                                                                                                                                      </t>
  </si>
  <si>
    <t xml:space="preserve">JUNTA DE EXPANSAO BRONZE/LATAO, PONTA X PONTA, 54 MM                                                                                                                                                                                                                                                                                                                                                                                                                                                      </t>
  </si>
  <si>
    <t xml:space="preserve">JUNTA DE EXPANSAO BRONZE/LATAO, PONTA X PONTA, 66 MM                                                                                                                                                                                                                                                                                                                                                                                                                                                      </t>
  </si>
  <si>
    <t xml:space="preserve">JUNTA DE EXPANSAO DE COBRE, PONTA X PONTA, 15 MM                                                                                                                                                                                                                                                                                                                                                                                                                                                          </t>
  </si>
  <si>
    <t xml:space="preserve">JUNTA DE EXPANSAO DE COBRE, PONTA X PONTA, 22 MM                                                                                                                                                                                                                                                                                                                                                                                                                                                          </t>
  </si>
  <si>
    <t xml:space="preserve">JUNTA DE EXPANSAO DE COBRE,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</si>
  <si>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</si>
  <si>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</si>
  <si>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</si>
  <si>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</si>
  <si>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</si>
  <si>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</si>
  <si>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</si>
  <si>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</si>
  <si>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</si>
  <si>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</si>
  <si>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</si>
  <si>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</si>
  <si>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</si>
  <si>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</si>
  <si>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</si>
  <si>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</si>
  <si>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</si>
  <si>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</si>
  <si>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</si>
  <si>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</si>
  <si>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</si>
  <si>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</si>
  <si>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</si>
  <si>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</si>
  <si>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</si>
  <si>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</si>
  <si>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</si>
  <si>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</si>
  <si>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</si>
  <si>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</si>
  <si>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</si>
  <si>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</si>
  <si>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</si>
  <si>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</si>
  <si>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</si>
  <si>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</si>
  <si>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NUCLEO SOLIDO, ESTRUTURA USINADA PARA FECHADURA, CAPA LISA EM HDF, ACABAMENTO EM LAMINADO NATURAL COM VERNIZ (INCLUI MARCO, ALIZARES E DOBRADICAS)                                                                                                                                                                                                                                                 </t>
  </si>
  <si>
    <t xml:space="preserve">LADRILHO HIDRAULICO, *20 X 20* CM, E= 2 CM, PADRAO COPACABANA, 2 CORES (PRETO E BRANCO)                                                                                                                                                                                                                                                                                                                                                                                                                   </t>
  </si>
  <si>
    <t xml:space="preserve">LADRILHO HIDRAULICO, *20 X 20* CM, E= 2 CM, PADRAO DADOS, COR NATURAL                                                                                                                                                                                                                                                                                                                                                                                                                                     </t>
  </si>
  <si>
    <t xml:space="preserve">LADRILHO HIDRAULICO, *25 X 25* CM, E= 2 CM, PADRAO RAMPA, COR NATURAL                                                                                                                                                                                                                                                                                                                                                                                                                                     </t>
  </si>
  <si>
    <t xml:space="preserve">LADRILHO HIDRAULICO, *30 X 30* CM, E= 2 CM, PADRAO MILANO, COR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</si>
  <si>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</si>
  <si>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</si>
  <si>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</si>
  <si>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</si>
  <si>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</si>
  <si>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</si>
  <si>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</si>
  <si>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</si>
  <si>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</si>
  <si>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</si>
  <si>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</si>
  <si>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</si>
  <si>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</si>
  <si>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</si>
  <si>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</si>
  <si>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</si>
  <si>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</si>
  <si>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</si>
  <si>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</si>
  <si>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</si>
  <si>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</si>
  <si>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</si>
  <si>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</si>
  <si>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</si>
  <si>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</si>
  <si>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</si>
  <si>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</si>
  <si>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</si>
  <si>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</si>
  <si>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</si>
  <si>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</si>
  <si>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</si>
  <si>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</si>
  <si>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</si>
  <si>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</si>
  <si>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</si>
  <si>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</si>
  <si>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</si>
  <si>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PARA PEDREIRO LISA, 0,8 MM X 100 M                                                                                                                                                                                                                                                                                                                                                                                                                                                                  </t>
  </si>
  <si>
    <t xml:space="preserve">LIXA D'AGUA EM FOLHA, COR PRETA,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</si>
  <si>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</si>
  <si>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</si>
  <si>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</si>
  <si>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</si>
  <si>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</si>
  <si>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</si>
  <si>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M2XMES</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</si>
  <si>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</si>
  <si>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</si>
  <si>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</si>
  <si>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</si>
  <si>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UNXMES</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</si>
  <si>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</si>
  <si>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</si>
  <si>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</si>
  <si>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</si>
  <si>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</si>
  <si>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</si>
  <si>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</si>
  <si>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</si>
  <si>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</si>
  <si>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</si>
  <si>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</si>
  <si>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</si>
  <si>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</si>
  <si>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</si>
  <si>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</si>
  <si>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</si>
  <si>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</si>
  <si>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</si>
  <si>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</si>
  <si>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</si>
  <si>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</si>
  <si>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</si>
  <si>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</si>
  <si>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</si>
  <si>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</si>
  <si>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</si>
  <si>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</si>
  <si>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</si>
  <si>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</si>
  <si>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</si>
  <si>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</si>
  <si>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</si>
  <si>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</si>
  <si>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</si>
  <si>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</si>
  <si>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</si>
  <si>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*36* W, ALETADA, COMPLETA (LAMPADA E REATOR INCLUSOS)                                                                                                                                                                                                                                                                                                                                                                                </t>
  </si>
  <si>
    <t xml:space="preserve">LUMINARIA DE TETO PLAFON/PLAFONIER EM PLASTICO COM BASE E27, POTENCIA MAXIMA 60 W (NAO INCLUI LAMPADA)                                                                                                                                                                                                                                                                                                                                                                                                    </t>
  </si>
  <si>
    <t xml:space="preserve">LUMINARIA DUPLA P/SINALIZACAO, TIPO WETZEL AS-2/110 OU EQUIV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</si>
  <si>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</si>
  <si>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</si>
  <si>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</si>
  <si>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</si>
  <si>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</si>
  <si>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</si>
  <si>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</si>
  <si>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</si>
  <si>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</si>
  <si>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</si>
  <si>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</si>
  <si>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</si>
  <si>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</si>
  <si>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</si>
  <si>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</si>
  <si>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</si>
  <si>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</si>
  <si>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</si>
  <si>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</si>
  <si>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</si>
  <si>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</si>
  <si>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</si>
  <si>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SEM ANEL DE SOLDA, BOLSA X BOLSA, 104 MM                                                                                                                                                                                                                                                                                                                                                                                                                                                    </t>
  </si>
  <si>
    <t xml:space="preserve">LUVA DE COBRE SEM ANEL DE SOLDA, BOLSA X BOLSA, 15 MM                                                                                                                                                                                                                                                                                                                                                                                                                                                     </t>
  </si>
  <si>
    <t xml:space="preserve">LUVA DE COBRE SEM ANEL DE SOLDA, BOLSA X BOLSA, 22 MM                                                                                                                                                                                                                                                                                                                                                                                                                                                     </t>
  </si>
  <si>
    <t xml:space="preserve">LUVA DE COBRE SEM ANEL DE SOLDA, BOLSA X BOLSA, 28 MM                                                                                                                                                                                                                                                                                                                                                                                                                                                     </t>
  </si>
  <si>
    <t xml:space="preserve">LUVA DE COBRE SEM ANEL DE SOLDA, BOLSA X BOLSA, 35 MM                                                                                                                                                                                                                                                                                                                                                                                                                                                     </t>
  </si>
  <si>
    <t xml:space="preserve">LUVA DE COBRE SEM ANEL DE SOLDA, BOLSA X BOLSA, 42 MM                                                                                                                                                                                                                                                                                                                                                                                                                                                     </t>
  </si>
  <si>
    <t xml:space="preserve">LUVA DE COBRE SEM ANEL DE SOLDA, BOLSA X BOLSA, 54 MM                                                                                                                                                                                                                                                                                                                                                                                                                                                     </t>
  </si>
  <si>
    <t xml:space="preserve">LUVA DE COBRE SEM ANEL DE SOLDA, BOLSA X BOLSA, 66 MM                                                                                                                                                                                                                                                                                                                                                                                                                                                     </t>
  </si>
  <si>
    <t xml:space="preserve">LUVA DE COBRE SEM ANEL DE SOLDA, BOLSA X BOLSA, 79 MM                                                                                                                                                                                                                                                                                                                                                                                                                                                     </t>
  </si>
  <si>
    <t xml:space="preserve">LUVA DE CORRER COM TRAVAS DEFOFO, PVC, JE, DN 100 MM                                                                                                                                                                                                                                                                                                                                                                                                                                                      </t>
  </si>
  <si>
    <t xml:space="preserve">LUVA DE CORRER COM TRAVAS DEFOFO, PVC, JE, DN 150 MM                                                                                                                                                                                                                                                                                                                                                                                                                                                      </t>
  </si>
  <si>
    <t xml:space="preserve">LUVA DE CORRER COM TRAVAS DEFOFO, PVC, JE, DN 200 MM                                                                                                                                                                                                                                                                                                                                                                                                                                                      </t>
  </si>
  <si>
    <t xml:space="preserve">LUVA DE CORRER COM TRAVAS DEFOFO, PVC, JE, DN 250 MM                                                                                                                                                                                                                                                                                                                                                                                                                                                      </t>
  </si>
  <si>
    <t xml:space="preserve">LUVA DE CORRER COM TRAVAS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</si>
  <si>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</si>
  <si>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</si>
  <si>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</si>
  <si>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</si>
  <si>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</si>
  <si>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</si>
  <si>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</si>
  <si>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</si>
  <si>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</si>
  <si>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PBA, JE, DN 100 / DE 110 MM, PARA REDE DE AGUA                                                                                                                                                                                                                                                                                                                                                                                                                                         </t>
  </si>
  <si>
    <t xml:space="preserve">LUVA DE CORRER PVC PBA, JE, DN 50 / DE 60 MM, PARA REDE DE AGUA                                                                                                                                                                                                                                                                                                                                                                                                                                           </t>
  </si>
  <si>
    <t xml:space="preserve">LUVA DE CORRER PVC PBA, JE, DN 75 / DE 85 MM, PARA REDE DE AGUA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</si>
  <si>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</si>
  <si>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</si>
  <si>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</si>
  <si>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</si>
  <si>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</si>
  <si>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</si>
  <si>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</si>
  <si>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</si>
  <si>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</si>
  <si>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</si>
  <si>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</si>
  <si>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</si>
  <si>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</si>
  <si>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</si>
  <si>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</si>
  <si>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</si>
  <si>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</si>
  <si>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</si>
  <si>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</si>
  <si>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</si>
  <si>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</si>
  <si>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</si>
  <si>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</si>
  <si>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</si>
  <si>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</si>
  <si>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</si>
  <si>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</si>
  <si>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</si>
  <si>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</si>
  <si>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</si>
  <si>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</si>
  <si>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</si>
  <si>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</si>
  <si>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</si>
  <si>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</si>
  <si>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</si>
  <si>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</si>
  <si>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</si>
  <si>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</si>
  <si>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</si>
  <si>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</si>
  <si>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</si>
  <si>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</si>
  <si>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</si>
  <si>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</si>
  <si>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</si>
  <si>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</si>
  <si>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</si>
  <si>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</si>
  <si>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</si>
  <si>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</si>
  <si>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</si>
  <si>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</si>
  <si>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</si>
  <si>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</si>
  <si>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</si>
  <si>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</si>
  <si>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</si>
  <si>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EM ACO CARBONO, COM ENCAIXE PARA SOLDA DN SW, PRESSAO 3.000 LBS, 3/4" X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</si>
  <si>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</si>
  <si>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</si>
  <si>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</si>
  <si>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</si>
  <si>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</si>
  <si>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</si>
  <si>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</si>
  <si>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</si>
  <si>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</si>
  <si>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</si>
  <si>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</si>
  <si>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</si>
  <si>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</si>
  <si>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</si>
  <si>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</si>
  <si>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</si>
  <si>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</si>
  <si>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</si>
  <si>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</si>
  <si>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</si>
  <si>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</si>
  <si>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</si>
  <si>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</si>
  <si>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</si>
  <si>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</si>
  <si>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</si>
  <si>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</si>
  <si>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</si>
  <si>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</si>
  <si>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COM ROSCA, DIAMETRO DE 100 MM (4")                                                                                                                                                                                                                                                                                                                                                                                                                 </t>
  </si>
  <si>
    <t xml:space="preserve">LUVA PARA ELETRODUTO, EM ACO GALVANIZADO ELETROLITICO, COM ROSCA, DIAMETRO DE 15 MM (1/2")                                                                                                                                                                                                                                                                                                                                                                                                                </t>
  </si>
  <si>
    <t xml:space="preserve">LUVA PARA ELETRODUTO, EM ACO GALVANIZADO ELETROLITICO, COM ROSCA, DIAMETRO DE 20 MM (3/4")                                                                                                                                                                                                                                                                                                                                                                                                                </t>
  </si>
  <si>
    <t xml:space="preserve">LUVA PARA ELETRODUTO, EM ACO GALVANIZADO ELETROLITICO, COM ROSCA, DIAMETRO DE 25 MM (1")                                                                                                                                                                                                                                                                                                                                                                                                                  </t>
  </si>
  <si>
    <t xml:space="preserve">LUVA PARA ELETRODUTO, EM ACO GALVANIZADO ELETROLITICO, COM ROSCA, DIAMETRO DE 32 MM (1 1/4")                                                                                                                                                                                                                                                                                                                                                                                                              </t>
  </si>
  <si>
    <t xml:space="preserve">LUVA PARA ELETRODUTO, EM ACO GALVANIZADO ELETROLITICO, COM ROSCA, DIAMETRO DE 40 MM (1 1/2")                                                                                                                                                                                                                                                                                                                                                                                                              </t>
  </si>
  <si>
    <t xml:space="preserve">LUVA PARA ELETRODUTO, EM ACO GALVANIZADO ELETROLITICO, COM ROSCA, DIAMETRO DE 65 MM (2 1/2")                                                                                                                                                                                                                                                                                                                                                                                                              </t>
  </si>
  <si>
    <t xml:space="preserve">LUVA PARA ELETRODUTO, EM ACO GALVANIZADO ELETROLITICO, COM ROSCA, DIAMETRO DE 80 MM (3")                                                                                                                                                                                                                                                                                                                                                                                                                  </t>
  </si>
  <si>
    <t xml:space="preserve">LUVA PARA ELETRODUTO, EM ACO GALVANIZADO ELETROLITICO, COM ROSCA,DIAMETRO DE 50 MM (2")                                                                                                                                                                                                                                                                                                                                                                                                                   </t>
  </si>
  <si>
    <t xml:space="preserve">LUVA PARA PERFURATRIZ DE ESTEIRA T38, D = 1 1/2"                                                                                                                                                                                                                                                                                                                                                                                                                                                          </t>
  </si>
  <si>
    <t xml:space="preserve">LUVA PASSANTE DE COBRE SEM ANEL DE SOLDA, BOLSA 15 MM                                                                                                                                                                                                                                                                                                                                                                                                                                                     </t>
  </si>
  <si>
    <t xml:space="preserve">LUVA PASSANTE DE COBRE SEM ANEL DE SOLDA, BOLSA 22 MM                                                                                                                                                                                                                                                                                                                                                                                                                                                     </t>
  </si>
  <si>
    <t xml:space="preserve">LUVA PASSANTE DE COBRE SEM ANEL DE SOLDA, BOLSA 28 MM                                                                                                                                                                                                                                                                                                                                                                                                                                                     </t>
  </si>
  <si>
    <t xml:space="preserve">LUVA PASSANTE DE COBRE SEM ANEL DE SOLDA, BOLSA 35 MM                                                                                                                                                                                                                                                                                                                                                                                                                                                     </t>
  </si>
  <si>
    <t xml:space="preserve">LUVA PASSANTE DE COBRE SEM ANEL DE SOLDA, BOLSA 42 MM                                                                                                                                                                                                                                                                                                                                                                                                                                                     </t>
  </si>
  <si>
    <t xml:space="preserve">LUVA PASSANTE DE COBRE SEM ANEL DE SOLDA, BOLSA 54 MM                                                                                                                                                                                                                                                                                                                                                                                                                                                     </t>
  </si>
  <si>
    <t xml:space="preserve">LUVA PASSANTE DE COBRE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</si>
  <si>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</si>
  <si>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</si>
  <si>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</si>
  <si>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</si>
  <si>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</si>
  <si>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</si>
  <si>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</si>
  <si>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</si>
  <si>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</si>
  <si>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</si>
  <si>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</si>
  <si>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</si>
  <si>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</si>
  <si>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</si>
  <si>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</si>
  <si>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</si>
  <si>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</si>
  <si>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</si>
  <si>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</si>
  <si>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</si>
  <si>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</si>
  <si>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</si>
  <si>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</si>
  <si>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DE AGUA                                                                                                                                                                                                                                                                                                                                                                                                                                           </t>
  </si>
  <si>
    <t xml:space="preserve">LUVA SIMPLES PVC PBA, JE, DN 50 / DE 60 MM, PARA REDE DE AGUA                                                                                                                                                                                                                                                                                                                                                                                                                                             </t>
  </si>
  <si>
    <t xml:space="preserve">LUVA SIMPLES PVC PBA, JE, DN 75 / DE 85 MM, PARA REDE DE AGUA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</si>
  <si>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</si>
  <si>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</si>
  <si>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</si>
  <si>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</si>
  <si>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</si>
  <si>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</si>
  <si>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</si>
  <si>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</si>
  <si>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</si>
  <si>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</si>
  <si>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</si>
  <si>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</si>
  <si>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</si>
  <si>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</si>
  <si>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</si>
  <si>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</si>
  <si>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</si>
  <si>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</si>
  <si>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</si>
  <si>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</si>
  <si>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</si>
  <si>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</si>
  <si>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</si>
  <si>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</si>
  <si>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</si>
  <si>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</si>
  <si>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</si>
  <si>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</si>
  <si>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</si>
  <si>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</si>
  <si>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</si>
  <si>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</si>
  <si>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</si>
  <si>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</si>
  <si>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</si>
  <si>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</si>
  <si>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</si>
  <si>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</si>
  <si>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</si>
  <si>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LUVA, PEAD PE 100, DE 400 MM, PARA ELETROFUSAO                                                                                                                                                                                                                                                                                                                                                                                                                                                            </t>
  </si>
  <si>
    <t xml:space="preserve">LUVA, PEAD PE 100, DE 63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</si>
  <si>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</si>
  <si>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</si>
  <si>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</si>
  <si>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</si>
  <si>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</si>
  <si>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</si>
  <si>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</si>
  <si>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</si>
  <si>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</si>
  <si>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</si>
  <si>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</si>
  <si>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</si>
  <si>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TRANCADA, PVC COM REFORCO, COM PRESSAO DE TRABALHO (PT) 250 LBS/POL2, DE 3/4" X *2,8* MM                                                                                                                                                                                                                                                                                                                                                                                                </t>
  </si>
  <si>
    <t xml:space="preserve">MANGUEIRA CRISTAL TRANCADA, PVC COM REFORCO, PRESSAO DE TRABALHO (PT) 250 LBS/POL2, DE 1" X *3,1*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</si>
  <si>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</si>
  <si>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</si>
  <si>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</si>
  <si>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</si>
  <si>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CRISTAL, LISA, PVC TRANSPARENTE, 3/8" X 1,5 MM                                                                                                                                                                                                                                                                                                                                                                                                                                                  </t>
  </si>
  <si>
    <t xml:space="preserve">MANGUEIRA CRISTAL, LISA, PVC TRANSPARENTE, 5/16" X 1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</si>
  <si>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</si>
  <si>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</si>
  <si>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</si>
  <si>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</si>
  <si>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</si>
  <si>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</si>
  <si>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</si>
  <si>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</si>
  <si>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</si>
  <si>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</si>
  <si>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</si>
  <si>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</si>
  <si>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 TIPO FLAT/ACHATADA,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</si>
  <si>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</si>
  <si>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</si>
  <si>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</si>
  <si>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</si>
  <si>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</si>
  <si>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</si>
  <si>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</si>
  <si>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</si>
  <si>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</si>
  <si>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</si>
  <si>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</si>
  <si>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</si>
  <si>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</si>
  <si>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</si>
  <si>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</si>
  <si>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</si>
  <si>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</si>
  <si>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</si>
  <si>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DE EMULSAO ASFALTICA PARA IMPERMEABILIZACAO FLEXIVEL)                                                                                                                                                                                                                                                                                                                    </t>
  </si>
  <si>
    <t xml:space="preserve">MANTA TERMOPLASTICA, PEAD, GEOMEMBRANA LISA, E = 0,50 MM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</si>
  <si>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</si>
  <si>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</si>
  <si>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</si>
  <si>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</si>
  <si>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</si>
  <si>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</si>
  <si>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</si>
  <si>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</si>
  <si>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</si>
  <si>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</si>
  <si>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</si>
  <si>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</si>
  <si>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</si>
  <si>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</si>
  <si>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</si>
  <si>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</si>
  <si>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</si>
  <si>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</si>
  <si>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</si>
  <si>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</si>
  <si>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E POTENCIA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</si>
  <si>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</si>
  <si>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</si>
  <si>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COM POTENCIA DE 20 CV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</si>
  <si>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</si>
  <si>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</si>
  <si>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</si>
  <si>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</si>
  <si>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</si>
  <si>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</si>
  <si>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</si>
  <si>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FORCA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</si>
  <si>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</si>
  <si>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</si>
  <si>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</si>
  <si>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</si>
  <si>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</si>
  <si>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</si>
  <si>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</si>
  <si>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</si>
  <si>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</si>
  <si>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</si>
  <si>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</si>
  <si>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</si>
  <si>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CATALISADOR)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</si>
  <si>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</si>
  <si>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</si>
  <si>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</si>
  <si>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</si>
  <si>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</si>
  <si>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</si>
  <si>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</si>
  <si>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</si>
  <si>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</si>
  <si>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</si>
  <si>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 1/2")                                                                                                                                                                                                                                                                                                                                                                                                                                 </t>
  </si>
  <si>
    <t xml:space="preserve">MASTRO TELESCOPICO GALVANIZADO 7 METROS (6 M X DN= 2" + 1 M X DN= 1 1/2")                                                                                                                                                                                                                                                                                                                                                                                                                                 </t>
  </si>
  <si>
    <t xml:space="preserve">MASTRO TELESCOPICO GALVANIZADO 9 METROS (6 M X DN= 2" + 3 M X DN= 1 1/2")                                                                                                                                                                                                                                                                                                                                                                                                                                 </t>
  </si>
  <si>
    <t xml:space="preserve">MECANICO DE EQUIPAMENTOS PESADOS (HORISTA)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</si>
  <si>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</si>
  <si>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</si>
  <si>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</si>
  <si>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</si>
  <si>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</si>
  <si>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</si>
  <si>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</si>
  <si>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</si>
  <si>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</si>
  <si>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</si>
  <si>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</si>
  <si>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</si>
  <si>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</si>
  <si>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</si>
  <si>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</si>
  <si>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</si>
  <si>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</si>
  <si>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</si>
  <si>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</si>
  <si>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DE 14 X 19 X 14 CM (L X A X C) E 6,0 MPA                                                                                                                                                                                                                                                                                                                                                                                                                                   </t>
  </si>
  <si>
    <t xml:space="preserve">MEIO BLOCO ESTRUTURAL CERAMICO DE 14 X 19 X 19 CM (L X A X C) E 6,0 MPA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</si>
  <si>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</si>
  <si>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</si>
  <si>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</si>
  <si>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</si>
  <si>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</si>
  <si>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</si>
  <si>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</si>
  <si>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</si>
  <si>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</si>
  <si>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</si>
  <si>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</si>
  <si>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</si>
  <si>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</si>
  <si>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</si>
  <si>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</si>
  <si>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</si>
  <si>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</si>
  <si>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</si>
  <si>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</si>
  <si>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</si>
  <si>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</si>
  <si>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</si>
  <si>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</si>
  <si>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</si>
  <si>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H=300 MM X DN=10 MM                                                                                                                                                                                                                                                                                                                                                                                                         </t>
  </si>
  <si>
    <t xml:space="preserve">MINICAPTOR, EM ACO GALVANIZADO A FOGO, FIXACAO COM ROSCA SOBERBA OU MECANICA, H=600 MM X DN=10 MM                                                                                                                                                                                                                                                                                                                                                                                                         </t>
  </si>
  <si>
    <t xml:space="preserve">MINICAPTOR, EM ACO GALVANIZADO A FOGO, FIXACAO HORIZONTAL COM BANDEIRA A 20 CM, H=300 MM E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</si>
  <si>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</si>
  <si>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</si>
  <si>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</si>
  <si>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</si>
  <si>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</si>
  <si>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</si>
  <si>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</si>
  <si>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</si>
  <si>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</si>
  <si>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</si>
  <si>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</si>
  <si>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</si>
  <si>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</si>
  <si>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t>
  </si>
  <si>
    <t xml:space="preserve">MISTURADOR DE METAL CROMADO, DE MESA/BANCADA, COM BICA BAIXA, PARA LAVATORIO                                                                                                                                                                                                                                                                                                                                                                                                                              </t>
  </si>
  <si>
    <t xml:space="preserve">MISTURADOR DE PAREDE, DE METAL CROMADO, PARA COZINHA, BICA ALTA MOVEL, COM AREJADOR ARTICULADO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</si>
  <si>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</si>
  <si>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</si>
  <si>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</si>
  <si>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</si>
  <si>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</si>
  <si>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</si>
  <si>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</si>
  <si>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</si>
  <si>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</si>
  <si>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</si>
  <si>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</si>
  <si>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</si>
  <si>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</si>
  <si>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</si>
  <si>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</si>
  <si>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</si>
  <si>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</si>
  <si>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</si>
  <si>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</si>
  <si>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</si>
  <si>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</si>
  <si>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</si>
  <si>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</si>
  <si>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</si>
  <si>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</si>
  <si>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</si>
  <si>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</si>
  <si>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</si>
  <si>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 BETONEIRA (HORISTA)                                                                                                                                                                                                                                                                                                                                                                                                                                                                 </t>
  </si>
  <si>
    <t xml:space="preserve">MOTORISTA DE CAMINHAO-BASCULANTE (HORISTA)                                                                                                                                                                                                                                                                                                                                                                                                                                                                </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</si>
  <si>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</si>
  <si>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</si>
  <si>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</si>
  <si>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</si>
  <si>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</si>
  <si>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OPERADOR DE CAMINHAO COM MUNCK (HORISTA)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</si>
  <si>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</si>
  <si>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</si>
  <si>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</si>
  <si>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QUADRADA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</si>
  <si>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</si>
  <si>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</si>
  <si>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</si>
  <si>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</si>
  <si>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</si>
  <si>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</si>
  <si>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</si>
  <si>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</si>
  <si>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</si>
  <si>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</si>
  <si>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</si>
  <si>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</si>
  <si>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</si>
  <si>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</si>
  <si>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</si>
  <si>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</si>
  <si>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</si>
  <si>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</si>
  <si>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</si>
  <si>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</si>
  <si>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</si>
  <si>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</si>
  <si>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</si>
  <si>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</si>
  <si>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</si>
  <si>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</si>
  <si>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</si>
  <si>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</si>
  <si>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</si>
  <si>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</si>
  <si>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</si>
  <si>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</si>
  <si>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</si>
  <si>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</si>
  <si>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</si>
  <si>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</si>
  <si>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</si>
  <si>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</si>
  <si>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</si>
  <si>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</si>
  <si>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</si>
  <si>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</si>
  <si>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</si>
  <si>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</si>
  <si>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</si>
  <si>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</si>
  <si>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</si>
  <si>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</si>
  <si>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</si>
  <si>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</si>
  <si>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</si>
  <si>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</si>
  <si>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</si>
  <si>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</si>
  <si>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</si>
  <si>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</si>
  <si>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</si>
  <si>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</si>
  <si>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</si>
  <si>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</si>
  <si>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 xml:space="preserve">OPERADOR DE BATE-ESTACAS (HORISTA)                                                                                                                                                                                                                                                                                                                                                                                                                                                                        </t>
  </si>
  <si>
    <t xml:space="preserve">OPERADOR DE BATE-ESTACAS (MENSALISTA)                                                                                                                                                                                                                                                                                                                                                                                                                                                                     </t>
  </si>
  <si>
    <t xml:space="preserve">OPERADOR DE BETONEIRA (CAMINHAO) (MENSALISTA)                                                                                                                                                                                                                                                                                                                                                                                                                                                             </t>
  </si>
  <si>
    <t xml:space="preserve">OPERADOR DE BETONEIRA ESTACIONARIA / MISTURADOR (HORISTA)                                                                                                                                                                                                                                                                                                                                                                                                                                                 </t>
  </si>
  <si>
    <t xml:space="preserve">OPERADOR DE BETONEIRA ESTACIONARIA / MISTURADOR (MENSALISTA)                                                                                                                                                                                                                                                                                                                                                                                                                                              </t>
  </si>
  <si>
    <t xml:space="preserve">OPERADOR DE COMPRESSOR DE AR OU COMPRESSORISTA (HORISTA)                                                                                                                                                                                                                                                                                                                                                                                                                                                  </t>
  </si>
  <si>
    <t xml:space="preserve">OPERADOR DE COMPRESSOR DE AR OU COMPRESSORISTA (MENSALISTA)                                                                                                                                                                                                                                                                                                                                                                                                                                               </t>
  </si>
  <si>
    <t xml:space="preserve">OPERADOR DE DEMARCADORA DE FAIXAS DE TRAFEGO (HORISTA)                                                                                                                                                                                                                                                                                                                                                                                                                                                    </t>
  </si>
  <si>
    <t xml:space="preserve">OPERADOR DE DEMARCADORA DE FAIXAS DE TRAFEGO (MENSALISTA)                                                                                                                                                                                                                                                                                                                                                                                                                                                 </t>
  </si>
  <si>
    <t xml:space="preserve">OPERADOR DE ESCAVADEIRA (HORISTA)                                                                                                                                                                                                                                                                                                                                                                                                                                                                         </t>
  </si>
  <si>
    <t xml:space="preserve">OPERADOR DE ESCAVADEIRA (MENSALISTA)                                                                                                                                                                                                                                                                                                                                                                                                                                                                      </t>
  </si>
  <si>
    <t xml:space="preserve">OPERADOR DE GUINCHO OU GUINCHEIRO (HORISTA)                                                                                                                                                                                                                                                                                                                                                                                                                                                               </t>
  </si>
  <si>
    <t xml:space="preserve">OPERADOR DE GUINCHO OU GUINCHEIRO (MENSALISTA)                                                                                                                                                                                                                                                                                                                                                                                                                                                            </t>
  </si>
  <si>
    <t xml:space="preserve">OPERADOR DE GUINDASTE (HORISTA)                                                                                                                                                                                                                                                                                                                                                                                                                                                                           </t>
  </si>
  <si>
    <t xml:space="preserve">OPERADOR DE GUINDASTE (MENSALISTA)                                                                                                                                                                                                                                                                                                                                                                                                                                                                        </t>
  </si>
  <si>
    <t xml:space="preserve">OPERADOR DE JATO ABRASIVO OU JATISTA (HORISTA)                                                                                                                                                                                                                                                                                                                                                                                                                                                            </t>
  </si>
  <si>
    <t xml:space="preserve">OPERADOR DE JATO ABRASIVO OU JATISTA (MENSALISTA)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</si>
  <si>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</si>
  <si>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</si>
  <si>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</si>
  <si>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MARTELETE OU MARTELETEIRO (MENSALISTA)                                                                                                                                                                                                                                                                                                                                                                                                                                                        </t>
  </si>
  <si>
    <t xml:space="preserve">OPERADOR DE MOTO SCRAPER (HORISTA)                                                                                                                                                                                                                                                                                                                                                                                                                                                                        </t>
  </si>
  <si>
    <t xml:space="preserve">OPERADOR DE MOTO SCRAPER (MENSALISTA)                                                                                                                                                                                                                                                                                                                                                                                                                                                                     </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</si>
  <si>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</si>
  <si>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</si>
  <si>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</si>
  <si>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</si>
  <si>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</si>
  <si>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</si>
  <si>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</si>
  <si>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</si>
  <si>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</si>
  <si>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</si>
  <si>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</si>
  <si>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</si>
  <si>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</si>
  <si>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</si>
  <si>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</si>
  <si>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</si>
  <si>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</si>
  <si>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</si>
  <si>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</si>
  <si>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</si>
  <si>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</si>
  <si>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</si>
  <si>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</si>
  <si>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</si>
  <si>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</si>
  <si>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</si>
  <si>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</si>
  <si>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</si>
  <si>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</si>
  <si>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</si>
  <si>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</si>
  <si>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</si>
  <si>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</si>
  <si>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</si>
  <si>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</si>
  <si>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</si>
  <si>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</si>
  <si>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ACO ZINCADO, SEXTAVADO, COM ROSCA INTEIRA, DIAMETRO 5/16", COMPRIMENTO 3/4", COM PORCA E ARRUELA LISA LEVE                                                                                                                                                                                                                                                                                                                                                                                    </t>
  </si>
  <si>
    <t xml:space="preserve">PARAFUSO DE ACO ZINCADO, SEXTAVADO, COM ROSCA SOBERBA, DIAMETRO 3/8", COMPRIMENTO 80 MM                                                                                                                                                                                                                                                                                                                                                                                                                   </t>
  </si>
  <si>
    <t xml:space="preserve">PARAFUSO DE ACO ZINCADO, TIPO CHUMBADOR PARABOLT, DIAMETRO 1/2", COMPRIMENTO 75 MM                                                                                                                                                                                                                                                                                                                                                                                                                        </t>
  </si>
  <si>
    <t xml:space="preserve">PARAFUSO DE ACO ZINCADO, TIPO CHUMBADOR PARABOLT, DIAMETRO 3/8", COMPRIMENTO 75 MM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</si>
  <si>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</si>
  <si>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</si>
  <si>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</si>
  <si>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</si>
  <si>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</si>
  <si>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</si>
  <si>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</si>
  <si>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</si>
  <si>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</si>
  <si>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</si>
  <si>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</si>
  <si>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</si>
  <si>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</si>
  <si>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</si>
  <si>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</si>
  <si>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</si>
  <si>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</si>
  <si>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</si>
  <si>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</si>
  <si>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</si>
  <si>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2", COM PORCA E ARRUELA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</si>
  <si>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</si>
  <si>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</si>
  <si>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</si>
  <si>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</si>
  <si>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</si>
  <si>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</si>
  <si>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</si>
  <si>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</si>
  <si>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</si>
  <si>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</si>
  <si>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</si>
  <si>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</si>
  <si>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</si>
  <si>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</si>
  <si>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</si>
  <si>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</si>
  <si>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</si>
  <si>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</si>
  <si>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</si>
  <si>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X 120 MM PARA TELHA FIBROCIMENTO                                                                                                                                                                                                                                                                                                                                                                                                                                     </t>
  </si>
  <si>
    <t xml:space="preserve">PARAFUSO ZINCADO ROSCA SOBERBA, CABECA SEXTAVADA, 5/16" X 110 MM, PARA FIXACAO DE TELHA EM MADEIRA                                                                                                                                                                                                                                                                                                                                                                                                        </t>
  </si>
  <si>
    <t xml:space="preserve">PARAFUSO ZINCADO ROSCA SOBERBA, CABECA SEXTAVADA, 5/16" X 150 MM, PARA FIXACAO DE TELHA EM MADEIRA                                                                                                                                                                                                                                                                                                                                                                                                        </t>
  </si>
  <si>
    <t xml:space="preserve">PARAFUSO ZINCADO ROSCA SOBERBA, CABECA SEXTAVADA, 5/16" X 180 MM, PARA FIXACAO DE TELHA EM MADEIRA                                                                                                                                                                                                                                                                                                                                                                                                        </t>
  </si>
  <si>
    <t xml:space="preserve">PARAFUSO ZINCADO ROSCA SOBERBA, CABECA SEXTAVADA, 5/16" X 200 MM, PARA FIXACAO DE TELHA EM MADEIRA                                                                                                                                                                                                                                                                                                                                                                                                        </t>
  </si>
  <si>
    <t xml:space="preserve">PARAFUSO ZINCADO ROSCA SOBERBA, CABECA SEXTAVADA, 5/16" X 230 MM, PARA FIXACAO DE TELHA EM MADEIRA                                                                                                                                                                                                                                                                                                                                                                                                        </t>
  </si>
  <si>
    <t xml:space="preserve">PARAFUSO ZINCADO ROSCA SOBERBA, CABECA SEXTAVADA, 5/16" X 250 MM, PARA FIXACAO DE TELHA EM MADEIRA                                                                                                                                                                                                                                                                                                                                                                                                        </t>
  </si>
  <si>
    <t xml:space="preserve">PARAFUSO ZINCADO ROSCA SOBERBA, CABECA SEXTAVADA, 5/16" X 50 MM, PARA FIXACAO DE TELHA EM MADEIRA                                                                                                                                                                                                                                                                                                                                                                                                         </t>
  </si>
  <si>
    <t xml:space="preserve">PARAFUSO ZINCADO ROSCA SOBERBA, CABECA SEXTAVADA, 5/16" X 85 MM, PARA FIXACAO DE TELHA EM MADEIRA                                                                                                                                                                                                                                                                                                                                                                                                         </t>
  </si>
  <si>
    <t xml:space="preserve">PARAFUSO ZINCADO 5/16" X 250 MM PARA FIXACAO DE TELHA DE FIBROCIMENTO CANALETE 49, INCLUI BUCHA NYLON S-10                                                                                                                                                                                                                                                                                                                                                                                                </t>
  </si>
  <si>
    <t xml:space="preserve">PARAFUSO ZINCADO 5/16"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</si>
  <si>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</si>
  <si>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</si>
  <si>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</si>
  <si>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</si>
  <si>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</si>
  <si>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</si>
  <si>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</si>
  <si>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</si>
  <si>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(25,4 MM)                                                                                                                                                                                                                                                                                                                                                                                                       </t>
  </si>
  <si>
    <t xml:space="preserve">PARAFUSO, AUTOATARRAXANTE, CABECA CHATA, FENDA SIMPLES, EM ACO ZINCADO, 1/4" (6,35 MM) X 25 MM                                                                                                                                                                                                                                                                                                                                                                                                            </t>
  </si>
  <si>
    <t xml:space="preserve">PARAFUSO, COMUM, ASTM A307, SEXTAVADO, DIAMETRO 1/2" (12,7 MM), COMPRIMENTO 1" (25,4 MM)                                                                                                                                                                                                                                                                                                                                                                                                                  </t>
  </si>
  <si>
    <t xml:space="preserve">PARALELEPIPEDO GRANITICO OU BASALTICO, PARA PAVIMENTACAO, SEM FRETE (VARIACAO REGIONAL DE PECAS POR M2)                                                                                                                                                                                                                                                                                                                                                                                                   </t>
  </si>
  <si>
    <t xml:space="preserve">MIL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</si>
  <si>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</si>
  <si>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</si>
  <si>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</si>
  <si>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</si>
  <si>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</si>
  <si>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</si>
  <si>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</si>
  <si>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</si>
  <si>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</si>
  <si>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</si>
  <si>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</si>
  <si>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</si>
  <si>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</si>
  <si>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</si>
  <si>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</si>
  <si>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</si>
  <si>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</si>
  <si>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</si>
  <si>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</si>
  <si>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</si>
  <si>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</si>
  <si>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</si>
  <si>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</si>
  <si>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</si>
  <si>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</si>
  <si>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</si>
  <si>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</si>
  <si>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</si>
  <si>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</si>
  <si>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</si>
  <si>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</si>
  <si>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</si>
  <si>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</si>
  <si>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</si>
  <si>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</si>
  <si>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</si>
  <si>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</si>
  <si>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</si>
  <si>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</si>
  <si>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</si>
  <si>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</si>
  <si>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OU "W" EM ACO LAMINADO, QUAISQUER DIMENSOES                                                                                                                                                                                                                                                                                                                                                                                                                                                    </t>
  </si>
  <si>
    <t xml:space="preserve">PERFIL "U" ENRIJECIDO, EM CHAPA DOBRADA DE ACO LAMINADO, E = 3,75 MM, H = 200 MM, L = 75 MM (9,94 KG/M)                                                                                                                                                                                                                                                                                                                                                                                                   </t>
  </si>
  <si>
    <t xml:space="preserve">PERFIL "U" SIMPLES, EM CHAPA DOBRADA DE ACO LAMINADO, E = 2,65 MM, H = 75 MM, L = 40 MM (3,04 KG/M)                                                                                                                                                                                                                                                                                                                                                                                                       </t>
  </si>
  <si>
    <t xml:space="preserve">PERFIL "U" SIMPLES, EM CHAPA DOBRADA DE ACO LAMINADO, E = 3 MM, H = 125 MM, L = 50 MM (5,07 KG/M)                                                                                                                                                                                                                                                                                                                                                                                                         </t>
  </si>
  <si>
    <t xml:space="preserve">PERFIL "U" SIMPLES, EM CHAPA DOBRADA DE ACO LAMINADO, E = 3 MM, H = 200 MM, L = 50 MM (6,83 KG/M)                                                                                                                                                                                                                                                                                                                                                                                                         </t>
  </si>
  <si>
    <t xml:space="preserve">PERFIL "U" SIMPLES, EM CHAPA DOBRADA DE ACO LAMINADO, E = 4,75 MM, H = 100 MM, L = 75 MM (8,74 KG/M)                                                                                                                                                                                                                                                                                                                                                                                                      </t>
  </si>
  <si>
    <t xml:space="preserve">PERFIL "U" SIMPLES, EM CHAPA DOBRADA DE ACO LAMINADO, E = 8 MM, H = 150 MM, L = 75 MM (16,97 KG/M)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</si>
  <si>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</si>
  <si>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</si>
  <si>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</si>
  <si>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</si>
  <si>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</si>
  <si>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</si>
  <si>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</si>
  <si>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</si>
  <si>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EM ALUMINIO, FORMATO U, ABAS IGUAIS, LARGURA DE 12,70 MM (1/2 POL), ESPESSURA 1,58 MM (1/16 POL) E PESO LINEAR DE APROXIMADAMENTE 0,149 KG/M                                                                                                                                                                                                                                                                                                                                                       </t>
  </si>
  <si>
    <t xml:space="preserve">PERFIL EM ALUMINIO, FORMATO U, ABAS IGUAIS, LARGURA DE 25,4 MM (1"), ESPESSURA DE 2,38 MM (3/32") E PESO LINEAR DE APROXIMADAMENTE 0,460 KG/M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</si>
  <si>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</si>
  <si>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</si>
  <si>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</si>
  <si>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</si>
  <si>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</si>
  <si>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</si>
  <si>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</si>
  <si>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</si>
  <si>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</si>
  <si>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</si>
  <si>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</si>
  <si>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BRANCO, PARA FORRO REMOVIVEL, 24 X 1250 MM (L X C)                                                                                                                                                                                                                                                                                                                                                                                           </t>
  </si>
  <si>
    <t xml:space="preserve">PERFIL TRAVESSA (SECUNDARIO), T CLICADO, EM ACO GALVANIZADO, BRANCO, PARA FORRO REMOVIVEL, 24 X 625 MM (L X C)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</si>
  <si>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</si>
  <si>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</si>
  <si>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</si>
  <si>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</si>
  <si>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</si>
  <si>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DE COROA DIAMANTADA PARA CONCRETO, DIAMETRO ATE 250 MM, MOTOR ELETRICO 220 V, POTENCIA 2.500W                                                                                                                                                                                                                                                                                                                                                                                                 </t>
  </si>
  <si>
    <t xml:space="preserve">PERFURATRIZ HIDRAULICA COM TRADO CURTO ACOPLADO, PROFUNDIDADE MAXIMA DE 20 M, DIAMETRO MAXIMO DE 1500 MM, POTENCIA INSTALADA DE 137 HP, MESA ROTATIVA COM TORQUE MAXIMO DE 30 KNM (INCLUI MONTAGEM, NAO INCLUI CAMINHAO)                                                                                                                                                                                                                                                                                  </t>
  </si>
  <si>
    <t xml:space="preserve">PERFURATRIZ HIDRAULICA SOBRE ESTEIRA, TORQUE MAXIMO 161 KNM, PROFUNDIDADE MAXIMA 54 M, DIAMETRO MAXIMO 1500 MM, POTENCIA MOTOR 268 HP                                                                                                                                                                                                                                                                                                                                                                     </t>
  </si>
  <si>
    <t xml:space="preserve">PERFURATRIZ HIDRAULICA SOBRE ESTEIRA, TORQUE MAXIMO 98 KNM, PROFUNDIDADE MAXIMA 25 M, DIAMETRO MAXIMO 115 MM, POTENCIA MOTOR 190 HP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</si>
  <si>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</si>
  <si>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</si>
  <si>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</si>
  <si>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PARA EXECUCAO DE ESTACAS SECANTES, TIPO HELICE CONTINUA COM CABECOTE DUPLO E TUBO METALICO 300 KW                                                                                                                                                                                                                                                                                                                                                                                             </t>
  </si>
  <si>
    <t xml:space="preserve">PERFURATRIZ PARA FURO DIRECIONAL HORIZONTAL (HDD) COM CAPACIDADE ATE 89 KN, POTENCIA 24,8 HP A 80 HP (INCLUSO FERRAMENTAS E LOCALIZADOR), PARA REDE SUBTERRANEA                                                                                                                                                                                                                                                                                                                                           </t>
  </si>
  <si>
    <t xml:space="preserve">PERFURATRIZ PARA FURO DIRECIONAL HORIZONTAL (HDD) COM CAPACIDADE DE 201 KN A 560 KN, POTENCIA 200 HP A 260 HP (INCLUSO FERRAMENTAS E LOCALIZADOR), PARA REDE SUBTERRANEA                                                                                                                                                                                                                                                                                                                                  </t>
  </si>
  <si>
    <t xml:space="preserve">PERFURATRIZ PARA FURO DIRECIONAL HORIZONTAL (HDD) COM CAPACIDADE DE 90 KN A 200 KN, POTENCIA 100 HP A 160 HP (INCLUSO FERRAMENTAS E LOCALIZADOR), PARA REDE SUBTERRANEA                                                                                                                                                                                                                                                                                                                                   </t>
  </si>
  <si>
    <t xml:space="preserve">PERFURATRIZ PNEUMATICA MANUAL DE PESO MEDIO, 18KG, COMPRIMENTO DE CURSO DE 6 M, DIAMETRO DO PISTAO DE 5,5 CM                                                                                                                                                                                                                                                                                                                                                                                              </t>
  </si>
  <si>
    <t xml:space="preserve">PERFURATRIZ ROTATIVA SOBRE ESTEIRA, TORQUE MAXIMO 2500 KGM, POTENCIA 110 HP, MOTOR DIESEL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</si>
  <si>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</si>
  <si>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</si>
  <si>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</si>
  <si>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</si>
  <si>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</si>
  <si>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</si>
  <si>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</si>
  <si>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</si>
  <si>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</si>
  <si>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</si>
  <si>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</si>
  <si>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</si>
  <si>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</si>
  <si>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</si>
  <si>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</si>
  <si>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</si>
  <si>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</si>
  <si>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</si>
  <si>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</si>
  <si>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</si>
  <si>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</si>
  <si>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</si>
  <si>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</si>
  <si>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</si>
  <si>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</si>
  <si>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</si>
  <si>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</si>
  <si>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COR LISA, PEI MAIOR OU IGUAL A 4, FORMATO MAIOR QUE 2025 CM2                                                                                                                                                                                                                                                                                                                                                                                                                  </t>
  </si>
  <si>
    <t xml:space="preserve">PISO EM CERAMICA ESMALTADA, COR LISA, PEI MAIOR OU IGUAL A 4,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</si>
  <si>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</si>
  <si>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</si>
  <si>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</si>
  <si>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</si>
  <si>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</si>
  <si>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LISO, MONOCOLOR, ACETINADO OU POLIDO, FORMATO MAIOR QUE 2500 ATE 6400 CM2                                                                                                                                                                                                                                                                                                                                                                                                </t>
  </si>
  <si>
    <t xml:space="preserve">PISO EM PORCELANATO, RETIFICADO, LISO, MONOCOLOR, ACETINADO OU POLIDO, FORMATO MENOR OU IGUAL A 2500 CM2                                                                                                                                                                                                                                                                                                                                                                                                  </t>
  </si>
  <si>
    <t xml:space="preserve">PISO EM PORCELANATO,RETIFICADO, LISO, MONOCOLOR, ACETINADO OU POLIDO, FORMATO MAIOR QUE 6400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</si>
  <si>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</si>
  <si>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</si>
  <si>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</si>
  <si>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</si>
  <si>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</si>
  <si>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</si>
  <si>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</si>
  <si>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</si>
  <si>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TATIL / PODOTATIL, LADRILHO HIDRAULICO / CONCRETO, *25 X 25* CM, E= *2,5* CM, PADRAO TATIL ALERTA OU DIRECIONAL, COR AMARELA                                                                                                                                                                                                                                                                                                                                                                         </t>
  </si>
  <si>
    <t xml:space="preserve">PISO TATIL / PODOTATIL, LADRILHO HIDRAULICO/CONCRETO, *40 X 40* CM, E= 2,5* CM, PADRAO TATIL ALERTA OU DIRECIONAL, COR NATURAL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</si>
  <si>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</si>
  <si>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</si>
  <si>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</si>
  <si>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</si>
  <si>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VARIAVEL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</si>
  <si>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</si>
  <si>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</si>
  <si>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</si>
  <si>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</si>
  <si>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</si>
  <si>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</si>
  <si>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</si>
  <si>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</si>
  <si>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</si>
  <si>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</si>
  <si>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</si>
  <si>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</si>
  <si>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</si>
  <si>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</si>
  <si>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</si>
  <si>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</si>
  <si>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</si>
  <si>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</si>
  <si>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</si>
  <si>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</si>
  <si>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</si>
  <si>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</si>
  <si>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</si>
  <si>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</si>
  <si>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</si>
  <si>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</si>
  <si>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</si>
  <si>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</si>
  <si>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</si>
  <si>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</si>
  <si>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</si>
  <si>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</si>
  <si>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</si>
  <si>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</si>
  <si>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</si>
  <si>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</si>
  <si>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EXERCICIOS, 2,00 M X 1,00 M (CHAPA GALVANIZADA #20), ESTRUTURA EM TUBOS REDONDOS DE ACO CARBONO, PINTURA NO PROCESSO ELETROSTATICO, ADESIVO FRENTE E VERSO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</si>
  <si>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</si>
  <si>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</si>
  <si>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</si>
  <si>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</si>
  <si>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</si>
  <si>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</si>
  <si>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</si>
  <si>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</si>
  <si>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</si>
  <si>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</si>
  <si>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</si>
  <si>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</si>
  <si>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</si>
  <si>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</si>
  <si>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</si>
  <si>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PEDRA (POSTO PEDREIRA/FORNECEDOR, SEM FRETE)                                                                                                                                                                                                                                                                                                                                                                                                                                                        </t>
  </si>
  <si>
    <t xml:space="preserve">POCEIRO / ESCAVADOR DE VALAS E TUBULOES (HORISTA)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</si>
  <si>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</si>
  <si>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</si>
  <si>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</si>
  <si>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</si>
  <si>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</si>
  <si>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</si>
  <si>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</si>
  <si>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</si>
  <si>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</si>
  <si>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ROLICO SEM TRATAMENTO, D = 8 A 11 CM, H = 3 M, EM EUCALIPTO OU EQUIVALENTE DA REGIAO - BRUTA (PARA ESCORAMENTO)                                                                                                                                                                                                                                                                                                                                                                                 </t>
  </si>
  <si>
    <t xml:space="preserve">PONTALETE ROLICO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</si>
  <si>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</si>
  <si>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</si>
  <si>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</si>
  <si>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</si>
  <si>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</si>
  <si>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</si>
  <si>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</si>
  <si>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</si>
  <si>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</si>
  <si>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</si>
  <si>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</si>
  <si>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</si>
  <si>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</si>
  <si>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SIMPLES PARA SAIDA DE EMERGENCIA, 1 FOLHA DE ABRIR, 5 CM, ACABAMENTO NATURAL / SEM PINTURA, COM FECHADURA TIPO TRINCO, DOBRADICAS E BATENTE,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</si>
  <si>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</si>
  <si>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</si>
  <si>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</si>
  <si>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</si>
  <si>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</si>
  <si>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</si>
  <si>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</si>
  <si>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</si>
  <si>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 GIRO, EM MADEIRA MACICA (ANGELIM OU EQUIVALENTE REGIONAL), QUALQUER DESENHO (VERTICAL/DIAGONAL/HORIZ.), E = *3,5* CM, DIMENSOES 2,10 X 0,70 (SOMENTE FOLHA DE PORTA, ACABAMENTO NATURAL)                                                                                                                                                                                                                                                                                                 </t>
  </si>
  <si>
    <t xml:space="preserve">PORTA DE ABRIR EM ACO, COM DIVISAO HORIZONTAL PARA VIDROS, 90 X 210 CM, COM FUNDO ANTICORROSIVO/PRIMER DE PROTECAO, INCLUI FECHADURA, MACANETA E PARAFUSO, SEM GUARNICAO/ALIZAR/VISTA, VIDROS NAO INCLUSOS                                                                                                                                                                                                                                                                                                </t>
  </si>
  <si>
    <t xml:space="preserve">PORTA DE ABRIR EM ACO, TIPO VENEZIANA, 90 X 210 CM, COM FUNDO ANTICORROSIVO / PRIMER DE PROTECAO, INCLUI FECHADURA, MACANETA E PARAFUSOS, SEM GUARNICAO/ALIZAR/VISTA                                                                                                                                                                                                                                                                                                                                      </t>
  </si>
  <si>
    <t xml:space="preserve">PORTA DE ABRIR EM ALUMINIO COM DIVISAO HORIZONTAL PARA VIDROS, ACABAMENTO ANODIZADO NATURAL, VIDROS INCLUSOS, SEM GUARNICAO/ALIZAR/VISTA, 87 CM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</si>
  <si>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</si>
  <si>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</si>
  <si>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TIPO VENEZIANA, EM ALUMINIO, ACABAMENTO ANODIZADO NATURAL, 90 CM X 210 CM (LARGURA X ALTURA), SEM GUARNICAO/ALIZAR/VISTA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</si>
  <si>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</si>
  <si>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</si>
  <si>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</si>
  <si>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</si>
  <si>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</si>
  <si>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</si>
  <si>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</si>
  <si>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</si>
  <si>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</si>
  <si>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</si>
  <si>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</si>
  <si>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</si>
  <si>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</si>
  <si>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</si>
  <si>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</si>
  <si>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</si>
  <si>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</si>
  <si>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</si>
  <si>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</si>
  <si>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</si>
  <si>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</si>
  <si>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</si>
  <si>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</si>
  <si>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</si>
  <si>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</si>
  <si>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</si>
  <si>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</si>
  <si>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</si>
  <si>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</si>
  <si>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</si>
  <si>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</si>
  <si>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</si>
  <si>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INFERIOR/BASE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</si>
  <si>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</si>
  <si>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</si>
  <si>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7 M, DIAMETRO INFERIOR = *125* MM                                                                                                                                                                                                                                                                                                                                                                                          </t>
  </si>
  <si>
    <t xml:space="preserve">POSTE CONICO CONTINUO EM ACO GALVANIZADO, CURVO, BRACO SIMPLES, FLANGEADO, H = 9 M, DIAMETRO INFERIOR = *135*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</si>
  <si>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</si>
  <si>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</si>
  <si>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</si>
  <si>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</si>
  <si>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</si>
  <si>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</si>
  <si>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</si>
  <si>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</si>
  <si>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</si>
  <si>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</si>
  <si>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</si>
  <si>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</si>
  <si>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</si>
  <si>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</si>
  <si>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</si>
  <si>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</si>
  <si>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</si>
  <si>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</si>
  <si>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</si>
  <si>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</si>
  <si>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</si>
  <si>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</si>
  <si>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</si>
  <si>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</si>
  <si>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</si>
  <si>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</si>
  <si>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</si>
  <si>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</si>
  <si>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</si>
  <si>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</si>
  <si>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</si>
  <si>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</si>
  <si>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</si>
  <si>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</si>
  <si>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</si>
  <si>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</si>
  <si>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</si>
  <si>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</si>
  <si>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</si>
  <si>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</si>
  <si>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</si>
  <si>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</si>
  <si>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</si>
  <si>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</si>
  <si>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</si>
  <si>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</si>
  <si>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</si>
  <si>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</si>
  <si>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</si>
  <si>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</si>
  <si>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</si>
  <si>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</si>
  <si>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</si>
  <si>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</si>
  <si>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</si>
  <si>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</si>
  <si>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</si>
  <si>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</si>
  <si>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</si>
  <si>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</si>
  <si>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</si>
  <si>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</si>
  <si>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</si>
  <si>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</si>
  <si>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</si>
  <si>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</si>
  <si>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</si>
  <si>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</si>
  <si>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</si>
  <si>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</si>
  <si>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</si>
  <si>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</si>
  <si>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</si>
  <si>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</si>
  <si>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</si>
  <si>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</si>
  <si>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</si>
  <si>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</si>
  <si>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</si>
  <si>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</si>
  <si>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</si>
  <si>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</si>
  <si>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</si>
  <si>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</si>
  <si>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</si>
  <si>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</si>
  <si>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</si>
  <si>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</si>
  <si>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</si>
  <si>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</si>
  <si>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</si>
  <si>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</si>
  <si>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</si>
  <si>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</si>
  <si>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CANEQUINHA, COM VOLUME DE 1,50 L, SEM COMPRESSOR                                                                                                                                                                                                                                                                                                                                                                    </t>
  </si>
  <si>
    <t xml:space="preserve">PROLONGADOR/ EXTENSOR TELESCOPICO, EM CHAPA METALICA, COM 3 METROS, PARA ROLO DE PINTURA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</si>
  <si>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</si>
  <si>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</si>
  <si>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</si>
  <si>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</si>
  <si>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</si>
  <si>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</si>
  <si>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</si>
  <si>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COM CORDAO EM NYLON E CALCO GUIA EM ACO OU MADEIRA                                                                                                                                                                                                                                                                                                                                                                                                                        </t>
  </si>
  <si>
    <t xml:space="preserve">PRUMO DE PAREDE EM ACO 700 A 750 G, COM CORDAO EM NYLON E TACO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</si>
  <si>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</si>
  <si>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</si>
  <si>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</si>
  <si>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</si>
  <si>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PUNHO PARA PERFURATRIZ DE ESTEIRA T38, D = 1 1/2" (38 MM), C = 380 MM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</si>
  <si>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</si>
  <si>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</si>
  <si>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</si>
  <si>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</si>
  <si>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</si>
  <si>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</si>
  <si>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</si>
  <si>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</si>
  <si>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</si>
  <si>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</si>
  <si>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</si>
  <si>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</si>
  <si>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</si>
  <si>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</si>
  <si>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</si>
  <si>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</si>
  <si>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</si>
  <si>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</si>
  <si>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</si>
  <si>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</si>
  <si>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</si>
  <si>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</si>
  <si>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</si>
  <si>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</si>
  <si>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</si>
  <si>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</si>
  <si>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</si>
  <si>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</si>
  <si>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</si>
  <si>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</si>
  <si>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</si>
  <si>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</si>
  <si>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</si>
  <si>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</si>
  <si>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3 DISJUNTORES NEMA OU 4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</si>
  <si>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</si>
  <si>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</si>
  <si>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</si>
  <si>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</si>
  <si>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</si>
  <si>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</si>
  <si>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</si>
  <si>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</si>
  <si>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</si>
  <si>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</si>
  <si>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</si>
  <si>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</si>
  <si>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</si>
  <si>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QUADRADA BRANCA                                                                                                                                                                                                                                                                                                                                                                                                                                            </t>
  </si>
  <si>
    <t xml:space="preserve">RALO SECO CONICO, PVC, 100 X 40 MM, COM GRELHA REDONDA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</si>
  <si>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</si>
  <si>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</si>
  <si>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</si>
  <si>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REBITE DE REPUXO EM ALUMINIO VAZADO, DIAMETRO 3,2 X 8 MM DE COMPRIMENTO (1KG = 1025 UNIDADES)                                                                                                                                                                                                                                                                                                                                                                                                             </t>
  </si>
  <si>
    <t xml:space="preserve">REBOLO ABRASIVO RETO DE USO GERAL GRAO 36, DE 6 X 1" (DIAMETRO X ESPESSURA)                                                                                                                                                                                                                                                                                                                                                                                                                               </t>
  </si>
  <si>
    <t xml:space="preserve">REBOLO ABRASIVO RETO DE USO GERAL GRAO 36, DE 6 X 3/4" (DIAMETRO X ESPESSURA)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</si>
  <si>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</si>
  <si>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</si>
  <si>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</si>
  <si>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</si>
  <si>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</si>
  <si>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</si>
  <si>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</si>
  <si>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</si>
  <si>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</si>
  <si>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</si>
  <si>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</si>
  <si>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</si>
  <si>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</si>
  <si>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</si>
  <si>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</si>
  <si>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</si>
  <si>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</si>
  <si>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</si>
  <si>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</si>
  <si>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</si>
  <si>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</si>
  <si>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</si>
  <si>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</si>
  <si>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</si>
  <si>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</si>
  <si>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</si>
  <si>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</si>
  <si>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</si>
  <si>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</si>
  <si>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</si>
  <si>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</si>
  <si>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</si>
  <si>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1/2"                                                                                                                                                                                                                                                                                                                                                                                                                                                     </t>
  </si>
  <si>
    <t xml:space="preserve">REGISTRO GAVETA BRUTO EM LATAO FORJADO, BITOLA 1 1/4"                                                                                                                                                                                                                                                                                                                                                                                                                                                     </t>
  </si>
  <si>
    <t xml:space="preserve">REGISTRO GAVETA BRUTO EM LATAO FORJADO, BITOLA 1/2"                                                                                                                                                                                                                                                                                                                                                                                                                                                       </t>
  </si>
  <si>
    <t xml:space="preserve">REGISTRO GAVETA BRUTO EM LATAO FORJADO, BITOLA 1"                                                                                                                                                                                                                                                                                                                                                                                                                                                         </t>
  </si>
  <si>
    <t xml:space="preserve">REGISTRO GAVETA BRUTO EM LATAO FORJADO, BITOLA 2 1/2"                                                                                                                                                                                                                                                                                                                                                                                                                                                     </t>
  </si>
  <si>
    <t xml:space="preserve">REGISTRO GAVETA BRUTO EM LATAO FORJADO, BITOLA 2"                                                                                                                                                                                                                                                                                                                                                                                                                                                         </t>
  </si>
  <si>
    <t xml:space="preserve">REGISTRO GAVETA BRUTO EM LATAO FORJADO, BITOLA 3/4"                                                                                                                                                                                                                                                                                                                                                                                                                                                       </t>
  </si>
  <si>
    <t xml:space="preserve">REGISTRO GAVETA BRUTO EM LATAO FORJADO, BITOLA 3"                                                                                                                                                                                                                                                                                                                                                                                                                                                         </t>
  </si>
  <si>
    <t xml:space="preserve">REGISTRO GAVETA BRUTO EM LATAO FORJADO, BITOLA 4"                                                                                                                                                                                                                                                                                                                                                                                                                                                         </t>
  </si>
  <si>
    <t xml:space="preserve">REGISTRO GAVETA COM ACABAMENTO E CANOPLA CROMADOS, SIMPLES, BITOLA 1 1/2"                                                                                                                                                                                                                                                                                                                                                                                                                                 </t>
  </si>
  <si>
    <t xml:space="preserve">REGISTRO GAVETA COM ACABAMENTO E CANOPLA CROMADOS, SIMPLES, BITOLA 1 1/4"                                                                                                                                                                                                                                                                                                                                                                                                                                 </t>
  </si>
  <si>
    <t xml:space="preserve">REGISTRO GAVETA COM ACABAMENTO E CANOPLA CROMADOS, SIMPLES, BITOLA 1/2"                                                                                                                                                                                                                                                                                                                                                                                                                                   </t>
  </si>
  <si>
    <t xml:space="preserve">REGISTRO GAVETA COM ACABAMENTO E CANOPLA CROMADOS, SIMPLES, BITOLA 1"                                                                                                                                                                                                                                                                                                                                                                                                                                     </t>
  </si>
  <si>
    <t xml:space="preserve">REGISTRO GAVETA COM ACABAMENTO E CANOPLA CROMADOS, SIMPLES, BITOLA 3/4"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</si>
  <si>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</si>
  <si>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</si>
  <si>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t>
  </si>
  <si>
    <t xml:space="preserve">REGISTRO PRESSAO BRUTO EM LATAO FORJADO, BITOLA 3/4"                                                                                                                                                                                                                                                                                                                                                                                                                                                      </t>
  </si>
  <si>
    <t xml:space="preserve">REGISTRO PRESSAO COM ACABAMENTO E CANOPLA CROMADA, SIMPLES, BITOLA 1/2"                                                                                                                                                                                                                                                                                                                                                                                                                                   </t>
  </si>
  <si>
    <t xml:space="preserve">REGISTRO PRESSAO COM ACABAMENTO E CANOPLA CROMADA, SIMPLES, BITOLA 3/4"                                                                                                                                                                                                                                                                                                                                                                                                                                   </t>
  </si>
  <si>
    <t xml:space="preserve">REGUA DE ALUMINIO PARA PEDREIRO 2 M X *25,5* MM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</si>
  <si>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</si>
  <si>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</si>
  <si>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</si>
  <si>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</si>
  <si>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</si>
  <si>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</si>
  <si>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</si>
  <si>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</si>
  <si>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</si>
  <si>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</si>
  <si>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</si>
  <si>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</si>
  <si>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</si>
  <si>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</si>
  <si>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PARA FACHADAS, PECAS NO FORMATO APROX. *5 X 15* CM, FORNECIDAS EM PLACAS COM PECAS UNIDAS EM PONTOS                                                                                                                                                                                                                                                                                                                                                                    </t>
  </si>
  <si>
    <t xml:space="preserve">REVESTIMENTO EM CERAMICA ESMALTADA PARA FACHADAS, PECAS NO FORMATO APROX. *7 X 26* CM, FORNECIDAS EM PLACAS COM PECAS UNIDAS EM PONTOS                                                                                                                                                                                                                                                                                                                                                                    </t>
  </si>
  <si>
    <t xml:space="preserve">REVESTIMENTO EM CERAMICA ESMALTADA, FORMATO MAIOR A 2025 CM2                                                                                                                                                                                                                                                                                                                                                                                                                                              </t>
  </si>
  <si>
    <t xml:space="preserve">REVESTIMENTO EPOXI DE ALTA RESISTENCIA QUIMICA, ISENTO DE SOLVENTES, BICOMPONENTE                                                                                                                                                                                                                                                                                                                                                                                                                         </t>
  </si>
  <si>
    <t xml:space="preserve">REVESTIMENTO PARA ESCADA EM GRANILITE, MARMORITE OU GRANITINA ESP = 8 MM (INCLUSO EXECUCAO)                                                                                                                                                                                                                                                                                                                                                                                                               </t>
  </si>
  <si>
    <t xml:space="preserve">REVESTIMENTO PARA PAREDE, EM CERAMICA ESMALTADA, FORMATO MENOR OU IGUAL A 2025 CM2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</si>
  <si>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</si>
  <si>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</si>
  <si>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</si>
  <si>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</si>
  <si>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</si>
  <si>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</si>
  <si>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</si>
  <si>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</si>
  <si>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</si>
  <si>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</si>
  <si>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</si>
  <si>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</si>
  <si>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</si>
  <si>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BORRACHA DUPLA E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</si>
  <si>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</si>
  <si>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</si>
  <si>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</si>
  <si>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</si>
  <si>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</si>
  <si>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</si>
  <si>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</si>
  <si>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</si>
  <si>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</si>
  <si>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</si>
  <si>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</si>
  <si>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</si>
  <si>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</si>
  <si>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X 68 MM (COMPRIMENTO X DIAMETRO), SEM CABO                                                                                                                                                                                                                                                                                                                                                                                                                                </t>
  </si>
  <si>
    <t xml:space="preserve">ROLO DE LA DE CARNEIRO 25 MM X 23 CM (ALTURA DA LA X COMPRIMENTO),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</si>
  <si>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</si>
  <si>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</si>
  <si>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</si>
  <si>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</si>
  <si>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</si>
  <si>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</si>
  <si>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</si>
  <si>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</si>
  <si>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</si>
  <si>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</si>
  <si>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</si>
  <si>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</si>
  <si>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</si>
  <si>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</si>
  <si>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</si>
  <si>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</si>
  <si>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POLEGADAS                                                                                                                                                                                                                                                                                                                                                                                                                                                         </t>
  </si>
  <si>
    <t xml:space="preserve">SAPATA DE PVC ADITIVADO NERVURADO D = 8 POLEGADAS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</si>
  <si>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</si>
  <si>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</si>
  <si>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</si>
  <si>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</si>
  <si>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</si>
  <si>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</si>
  <si>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</si>
  <si>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</si>
  <si>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</si>
  <si>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</si>
  <si>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</si>
  <si>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</si>
  <si>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(25 MM)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</si>
  <si>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</si>
  <si>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</si>
  <si>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</si>
  <si>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</si>
  <si>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310ML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</si>
  <si>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</si>
  <si>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</si>
  <si>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</si>
  <si>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</si>
  <si>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</si>
  <si>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</si>
  <si>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</si>
  <si>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</si>
  <si>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</si>
  <si>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</si>
  <si>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</si>
  <si>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</si>
  <si>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</si>
  <si>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</si>
  <si>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</si>
  <si>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(HORISTA)                                                                                                                                                                                                                                                                                                                                                                                                                                                                               </t>
  </si>
  <si>
    <t xml:space="preserve">SERVENTE DE OBRAS (MENSALISTA)                                                                                                                                                                                                                                                                                                                                                                                                                                                                            </t>
  </si>
  <si>
    <t xml:space="preserve">SERVICO DE BOMBEAMENTO DE CONCRETO COM CONSUMO MINIMO DE 40 M3, (DISPONIBILIZACAO DE BOMBA), SEM O LANCAMENTO                                                                                                                                                                                                                                                                                                                                                                                             </t>
  </si>
  <si>
    <t xml:space="preserve">SIFAO / TUBO SINFONADO EXTENSIVEL/SANFONADO, UNIVERSAL/ SIMPLES, ENTRE *50 A 70* CM, DE PLASTICO BRANCO                                                                                                                                                                                                                                                                                                                                                                                                   </t>
  </si>
  <si>
    <t xml:space="preserve">SIFAO EM METAL CROMADO PARA PIA AMERICANA, 1.1/2 X 1.1/2"                                                                                                                                                                                                                                                                                                                                                                                                                                                 </t>
  </si>
  <si>
    <t xml:space="preserve">SIFAO EM METAL CROMADO PARA PIA AMERICANA, 1.1/2 X 2"                                                                                                                                                                                                                                                                                                                                                                                                                                                     </t>
  </si>
  <si>
    <t xml:space="preserve">SIFAO EM METAL CROMADO PARA PIA OU LAVATORIO, 1 X 1.1/2"                                                                                                                                                                                                                                                                                                                                                                                                                                                  </t>
  </si>
  <si>
    <t xml:space="preserve">SIFAO EM METAL CROMADO PARA TANQUE, 1.1/4 X 1.1/2"                                                                                                                                                                                                                                                                                                                                                                                                                                                        </t>
  </si>
  <si>
    <t xml:space="preserve">SIFAO PLASTICO EXTENSIVEL UNIVERSAL, TIPO COPO                                                                                                                                                                                                                                                                                                                                                                                                                                                            </t>
  </si>
  <si>
    <t xml:space="preserve">SIFAO PLASTICO TIPO COPO PARA PIA AMERICANA 1.1/2 X 1.1/2"                                                                                                                                                                                                                                                                                                                                                                                                                                                </t>
  </si>
  <si>
    <t xml:space="preserve">SIFAO PLASTICO TIPO COPO PARA PIA OU LAVATORIO, 1 X 1.1/2"                                                                                                                                                                                                                                                                                                                                                                                                                                                </t>
  </si>
  <si>
    <t xml:space="preserve">SIFAO PLASTICO TIPO COPO PARA TANQUE, 1.1/4 X 1.1/2"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</si>
  <si>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</si>
  <si>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</si>
  <si>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</si>
  <si>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</si>
  <si>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</si>
  <si>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</si>
  <si>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</si>
  <si>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</si>
  <si>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</si>
  <si>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</si>
  <si>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</si>
  <si>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</si>
  <si>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</si>
  <si>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</si>
  <si>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</si>
  <si>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</si>
  <si>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</si>
  <si>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</si>
  <si>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</si>
  <si>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</si>
  <si>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A BASE DE RESINA SINTETICA (PARA COLA DE LAMINADO MELAMINICO E OUTRAS SUPERFICIES)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</si>
  <si>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</si>
  <si>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</si>
  <si>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</si>
  <si>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</si>
  <si>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</si>
  <si>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</si>
  <si>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</si>
  <si>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</si>
  <si>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</si>
  <si>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</si>
  <si>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</si>
  <si>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</si>
  <si>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</si>
  <si>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</si>
  <si>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</si>
  <si>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</si>
  <si>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</si>
  <si>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</si>
  <si>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</si>
  <si>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</si>
  <si>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</si>
  <si>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</si>
  <si>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ACO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</si>
  <si>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</si>
  <si>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</si>
  <si>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</si>
  <si>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</si>
  <si>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</si>
  <si>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</si>
  <si>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</si>
  <si>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</si>
  <si>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</si>
  <si>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</si>
  <si>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</si>
  <si>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</si>
  <si>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</si>
  <si>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</si>
  <si>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</si>
  <si>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</si>
  <si>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</si>
  <si>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</si>
  <si>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</si>
  <si>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</si>
  <si>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</si>
  <si>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</si>
  <si>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</si>
  <si>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</si>
  <si>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</si>
  <si>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</si>
  <si>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</si>
  <si>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</si>
  <si>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</si>
  <si>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</si>
  <si>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</si>
  <si>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</si>
  <si>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</si>
  <si>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</si>
  <si>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</si>
  <si>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</si>
  <si>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</si>
  <si>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</si>
  <si>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</si>
  <si>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</si>
  <si>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</si>
  <si>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 TERMINAL / PLUG, D = 1 1/4", PARA DUTO CORRUGADO PEAD (CABEAMENTO SUBTERRANEO)                                                                                                                                                                                                                                                                                                                                                                                                                   </t>
  </si>
  <si>
    <t xml:space="preserve">TAMPAO / TERMINAL / PLUG, D = 2", PARA DUTO CORRUGADO PEAD (CABEAMENTO SUBTERRANEO)                                                                                                                                                                                                                                                                                                                                                                                                                       </t>
  </si>
  <si>
    <t xml:space="preserve">TAMPAO / TERMINAL / PLUG, D = 3", PARA DUTO CORRUGADO PEAD (CABEAMENTO SUBTERRANEO)                                                                                                                                                                                                                                                                                                                                                                                                                       </t>
  </si>
  <si>
    <t xml:space="preserve">TAMPAO / TERMINAL / PLUG, D = 4",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</si>
  <si>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</si>
  <si>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</si>
  <si>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COM BASE / REQUADRO, CLASSE A15 CARGA MAX 1,5 T, *200 X 200* MM (COM INSCRICAO EM RELEVO DO TIPO DE REDE)                                                                                                                                                                                                                                                                                                                                                             </t>
  </si>
  <si>
    <t xml:space="preserve">TAMPAO FOFO ARTICULADO P/ REGISTRO, COM BASE / REQUADRO, CLASSE A15 CARGA MAXIMA 1,5 T, *400 X 400* MM (COM INSCRICAO EM RELEVO DO TIPO DE REDE)                                                                                                                                                                                                                                                                                                                                                          </t>
  </si>
  <si>
    <t xml:space="preserve">TAMPAO FOFO ARTICULADO, COM BASE / REQUADRO, CLASSE B125 CARGA MAX 12,5 T, REDONDO, TAMPA 600 MM (COM INSCRICAO EM RELEVO DO TIPO DE REDE)                                                                                                                                                                                                                                                                                                                                                                </t>
  </si>
  <si>
    <t xml:space="preserve">TAMPAO FOFO ARTICULADO, COM BASE / REQUADRO, CLASSE D400 CARGA MAX 40 T, REDONDO, TAMPA 600 MM (COM INSCRICAO EM RELEVO DO TIPO DE REDE)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</si>
  <si>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</si>
  <si>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</si>
  <si>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</si>
  <si>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</si>
  <si>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</si>
  <si>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600 MM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</si>
  <si>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</si>
  <si>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</si>
  <si>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</si>
  <si>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</si>
  <si>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</si>
  <si>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</si>
  <si>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</si>
  <si>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</si>
  <si>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</si>
  <si>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</si>
  <si>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</si>
  <si>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</si>
  <si>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</si>
  <si>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</si>
  <si>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</si>
  <si>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</si>
  <si>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</si>
  <si>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</si>
  <si>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</si>
  <si>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</si>
  <si>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</si>
  <si>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</si>
  <si>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</si>
  <si>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</si>
  <si>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</si>
  <si>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</si>
  <si>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</si>
  <si>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</si>
  <si>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</si>
  <si>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SEM ANEL DE SOLDA, BOLSA X BOLSA X BOLSA, 104 MM                                                                                                                                                                                                                                                                                                                                                                                                                                              </t>
  </si>
  <si>
    <t xml:space="preserve">TE DE COBRE SEM ANEL DE SOLDA, BOLSA X BOLSA X BOLSA, 15 MM                                                                                                                                                                                                                                                                                                                                                                                                                                               </t>
  </si>
  <si>
    <t xml:space="preserve">TE DE COBRE SEM ANEL DE SOLDA, BOLSA X BOLSA X BOLSA, 22 MM                                                                                                                                                                                                                                                                                                                                                                                                                                               </t>
  </si>
  <si>
    <t xml:space="preserve">TE DE COBRE SEM ANEL DE SOLDA, BOLSA X BOLSA X BOLSA, 28 MM                                                                                                                                                                                                                                                                                                                                                                                                                                               </t>
  </si>
  <si>
    <t xml:space="preserve">TE DE COBRE SEM ANEL DE SOLDA, BOLSA X BOLSA X BOLSA, 35 MM                                                                                                                                                                                                                                                                                                                                                                                                                                               </t>
  </si>
  <si>
    <t xml:space="preserve">TE DE COBRE SEM ANEL DE SOLDA, BOLSA X BOLSA X BOLSA, 42 MM                                                                                                                                                                                                                                                                                                                                                                                                                                               </t>
  </si>
  <si>
    <t xml:space="preserve">TE DE COBRE SEM ANEL DE SOLDA, BOLSA X BOLSA X BOLSA, 54 MM                                                                                                                                                                                                                                                                                                                                                                                                                                               </t>
  </si>
  <si>
    <t xml:space="preserve">TE DE COBRE SEM ANEL DE SOLDA, BOLSA X BOLSA X BOLSA, 66 MM                                                                                                                                                                                                                                                                                                                                                                                                                                               </t>
  </si>
  <si>
    <t xml:space="preserve">TE DE COBRE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</si>
  <si>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</si>
  <si>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</si>
  <si>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</si>
  <si>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</si>
  <si>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</si>
  <si>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</si>
  <si>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</si>
  <si>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</si>
  <si>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</si>
  <si>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</si>
  <si>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</si>
  <si>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</si>
  <si>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</si>
  <si>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</si>
  <si>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INSPECAO, PVC, 100 X 75 MM, SERIE NORMAL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</si>
  <si>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</si>
  <si>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</si>
  <si>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</si>
  <si>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</si>
  <si>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</si>
  <si>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</si>
  <si>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</si>
  <si>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</si>
  <si>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</si>
  <si>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</si>
  <si>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</si>
  <si>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</si>
  <si>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</si>
  <si>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</si>
  <si>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</si>
  <si>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</si>
  <si>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</si>
  <si>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</si>
  <si>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</si>
  <si>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</si>
  <si>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</si>
  <si>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</si>
  <si>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</si>
  <si>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</si>
  <si>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</si>
  <si>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</si>
  <si>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</si>
  <si>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DE AGUA                                                                                                                                                                                                                                                                                                                                                                                                                          </t>
  </si>
  <si>
    <t xml:space="preserve">TE DE REDUCAO, PVC PBA, BBB, JE, DN 100 X 75 / DE 110 X 85 MM, PARA REDE DE AGUA                                                                                                                                                                                                                                                                                                                                                                                                                          </t>
  </si>
  <si>
    <t xml:space="preserve">TE DE REDUCAO, PVC PBA, BBB, JE, DN 75 X 50 / DE 85 X 60 MM, PARA REDE DE AGUA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</si>
  <si>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</si>
  <si>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</si>
  <si>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</si>
  <si>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</si>
  <si>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</si>
  <si>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</si>
  <si>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</si>
  <si>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</si>
  <si>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</si>
  <si>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</si>
  <si>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</si>
  <si>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</si>
  <si>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</si>
  <si>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</si>
  <si>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</si>
  <si>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</si>
  <si>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</si>
  <si>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</si>
  <si>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</si>
  <si>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</si>
  <si>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</si>
  <si>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</si>
  <si>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</si>
  <si>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</si>
  <si>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SEM ANEL DE SOLDA, ROSCA F X BOLSA X ROSCA F, 1/2" X 15 X 1/2"                                                                                                                                                                                                                                                                                                                                                                                                                </t>
  </si>
  <si>
    <t xml:space="preserve">TE DUPLA CURVA BRONZE/LATAO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</si>
  <si>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</si>
  <si>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</si>
  <si>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</si>
  <si>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</si>
  <si>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</si>
  <si>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</si>
  <si>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</si>
  <si>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</si>
  <si>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</si>
  <si>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</si>
  <si>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</si>
  <si>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</si>
  <si>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</si>
  <si>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</si>
  <si>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</si>
  <si>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</si>
  <si>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</si>
  <si>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</si>
  <si>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</si>
  <si>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</si>
  <si>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</si>
  <si>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</si>
  <si>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</si>
  <si>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</si>
  <si>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</si>
  <si>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</si>
  <si>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</si>
  <si>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</si>
  <si>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</si>
  <si>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</si>
  <si>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</si>
  <si>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</si>
  <si>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</si>
  <si>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</si>
  <si>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</si>
  <si>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</si>
  <si>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</si>
  <si>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</si>
  <si>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</si>
  <si>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</si>
  <si>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</si>
  <si>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</si>
  <si>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</si>
  <si>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</si>
  <si>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</si>
  <si>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</si>
  <si>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</si>
  <si>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</si>
  <si>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</si>
  <si>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</si>
  <si>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</si>
  <si>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</si>
  <si>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</si>
  <si>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</si>
  <si>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</si>
  <si>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</si>
  <si>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</si>
  <si>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</si>
  <si>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</si>
  <si>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</si>
  <si>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</si>
  <si>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</si>
  <si>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</si>
  <si>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</si>
  <si>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</si>
  <si>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</si>
  <si>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</si>
  <si>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</si>
  <si>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</si>
  <si>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</si>
  <si>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</si>
  <si>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</si>
  <si>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</si>
  <si>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</si>
  <si>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</si>
  <si>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PBA, BBB, 90 GRAUS, DN 100 / DE 110 MM, PARA REDE DE AGUA                                                                                                                                                                                                                                                                                                                                                                                                                                         </t>
  </si>
  <si>
    <t xml:space="preserve">TE, PVC PBA, BBB, 90 GRAUS, DN 50 / DE 60 MM, PARA REDE DE AGUA                                                                                                                                                                                                                                                                                                                                                                                                                                           </t>
  </si>
  <si>
    <t xml:space="preserve">TE, PVC PBA, BBB, 90 GRAUS, DN 75 / DE 85 MM, PARA REDE DE AGUA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</si>
  <si>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</si>
  <si>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</si>
  <si>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</si>
  <si>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</si>
  <si>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</si>
  <si>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</si>
  <si>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</si>
  <si>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</si>
  <si>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</si>
  <si>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</si>
  <si>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</si>
  <si>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</si>
  <si>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(HORISTA)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</si>
  <si>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</si>
  <si>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</si>
  <si>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10,5* CM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</si>
  <si>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</si>
  <si>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</si>
  <si>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</si>
  <si>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</si>
  <si>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</si>
  <si>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</si>
  <si>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</si>
  <si>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</si>
  <si>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</si>
  <si>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</si>
  <si>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</si>
  <si>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</si>
  <si>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</si>
  <si>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</si>
  <si>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</si>
  <si>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</si>
  <si>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</si>
  <si>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</si>
  <si>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</si>
  <si>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</si>
  <si>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</si>
  <si>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</si>
  <si>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</si>
  <si>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</si>
  <si>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</si>
  <si>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</si>
  <si>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</si>
  <si>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</si>
  <si>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</si>
  <si>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</si>
  <si>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</si>
  <si>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</si>
  <si>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</si>
  <si>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</si>
  <si>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</si>
  <si>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</si>
  <si>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TRANSLUCIDA / INCOLOR, E = *0,6* MM, DE *0,50 X 2,44* M (L X C)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</si>
  <si>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</si>
  <si>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</si>
  <si>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</si>
  <si>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</si>
  <si>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</si>
  <si>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</si>
  <si>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</si>
  <si>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</si>
  <si>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</si>
  <si>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</si>
  <si>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</si>
  <si>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</si>
  <si>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</si>
  <si>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</si>
  <si>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</si>
  <si>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</si>
  <si>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</si>
  <si>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</si>
  <si>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</si>
  <si>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</si>
  <si>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</si>
  <si>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</si>
  <si>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</si>
  <si>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</si>
  <si>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</si>
  <si>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</si>
  <si>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</si>
  <si>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</si>
  <si>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</si>
  <si>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</si>
  <si>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</si>
  <si>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</si>
  <si>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</si>
  <si>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</si>
  <si>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POLIISOCIANURATO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</si>
  <si>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</si>
  <si>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</si>
  <si>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</si>
  <si>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</si>
  <si>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</si>
  <si>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</si>
  <si>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</si>
  <si>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 TELHADISTA (HORISTA)                                                                                                                                                                                                                                                                                                                                                                                                                                                                           </t>
  </si>
  <si>
    <t xml:space="preserve">TELHADOR / TELHADISTA (MENSALISTA)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</si>
  <si>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</si>
  <si>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</si>
  <si>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</si>
  <si>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</si>
  <si>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</si>
  <si>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</si>
  <si>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</si>
  <si>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</si>
  <si>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</si>
  <si>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</si>
  <si>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</si>
  <si>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</si>
  <si>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</si>
  <si>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</si>
  <si>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</si>
  <si>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</si>
  <si>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</si>
  <si>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</si>
  <si>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</si>
  <si>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</si>
  <si>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</si>
  <si>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</si>
  <si>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</si>
  <si>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</si>
  <si>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</si>
  <si>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</si>
  <si>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</si>
  <si>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</si>
  <si>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</si>
  <si>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</si>
  <si>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</si>
  <si>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</si>
  <si>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</si>
  <si>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</si>
  <si>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</si>
  <si>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</si>
  <si>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</si>
  <si>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DE *5,5 X 11 X 23* CM (L X A X C), COM 21 FUROS                                                                                                                                                                                                                                                                                                                                                                                                                                  </t>
  </si>
  <si>
    <t xml:space="preserve">TIJOLO CERAMICO MACICO APARENTE DE *6 X 12 X 24* CM (L X A X C)                                                                                                                                                                                                                                                                                                                                                                                                                                           </t>
  </si>
  <si>
    <t xml:space="preserve">TIJOLO CERAMICO MACICO APARENTE 2 FUROS DE *6,5 X 10 X 20* CM (L X A X C)                                                                                                                                                                                                                                                                                                                                                                                                                                 </t>
  </si>
  <si>
    <t xml:space="preserve">TIJOLO CERAMICO MACICO COMUM DE *5 X 10 X 20* CM (L X A X C)                                                                                                                                                                                                                                                                                                                                                                                                                                              </t>
  </si>
  <si>
    <t xml:space="preserve">TIJOLO CERAMICO REFRATARIO DE *2,5 X 11,4 X 22,9* CM (L X A X C)                                                                                                                                                                                                                                                                                                                                                                                                                                          </t>
  </si>
  <si>
    <t xml:space="preserve">TIJOLO CERAMICO REFRATARIO DE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</si>
  <si>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</si>
  <si>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</si>
  <si>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</si>
  <si>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</si>
  <si>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</si>
  <si>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</si>
  <si>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</si>
  <si>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</si>
  <si>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</si>
  <si>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</si>
  <si>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</si>
  <si>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</si>
  <si>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</si>
  <si>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</si>
  <si>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</si>
  <si>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</si>
  <si>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</si>
  <si>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</si>
  <si>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</si>
  <si>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</si>
  <si>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</si>
  <si>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</si>
  <si>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</si>
  <si>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</si>
  <si>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</si>
  <si>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</si>
  <si>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</si>
  <si>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</si>
  <si>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</si>
  <si>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TIRANTE EM FERRO GALVANIZADO PARA CONTRAVENTAMENTO DE TELHA CANALETE 90, 1/4"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</si>
  <si>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</si>
  <si>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</si>
  <si>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</si>
  <si>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</si>
  <si>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</si>
  <si>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</si>
  <si>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</si>
  <si>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</si>
  <si>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</si>
  <si>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</si>
  <si>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</si>
  <si>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</si>
  <si>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</si>
  <si>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</si>
  <si>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</si>
  <si>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</si>
  <si>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</si>
  <si>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</si>
  <si>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</si>
  <si>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</si>
  <si>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</si>
  <si>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</si>
  <si>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</si>
  <si>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</si>
  <si>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</si>
  <si>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</si>
  <si>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</si>
  <si>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</si>
  <si>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t>
  </si>
  <si>
    <t xml:space="preserve">TORNEIRA DE MESA PARA LAVATORIO, METALICA CROMADA, COM SENSOR DE APROXIMACAO ELETRICO, BIVOLT                                                                                                                                                                                                                                                                                                                                                                                                             </t>
  </si>
  <si>
    <t xml:space="preserve">TORNEIRA DE MESA/BANCADA, PARA LAVATORIO, FIXA, METALICA CROMADA, PADRAO POPULAR, 1/2" OU 3/4" (REF 1193)                                                                                                                                                                                                                                                                                                                                                                                                 </t>
  </si>
  <si>
    <t xml:space="preserve">TORNEIRA DE METAL AMARELO, PARA TANQUE / JARDIM, DE PAREDE, COM BICO PLASTICO, CANO CURTO, AREA EXTERNA, PADRAO POPULAR / USO GERAL, 1/2" OU 3/4"                                                                                                                                                                                                                                                                                                                                                         </t>
  </si>
  <si>
    <t xml:space="preserve">TORNEIRA DE METAL AMARELO, PARA TANQUE / JARDIM, DE PAREDE, SEM BICO, CANO CURTO, PADRAO POPULAR / USO GERAL, 1/2" OU 3/4"                                                                                                                                                                                                                                                                                                                                                                                </t>
  </si>
  <si>
    <t xml:space="preserve">TORNEIRA ELETRICA DE PAREDE, PLASTICA, BICA ALTA, PARA COZINHA, 5500 W (110/220 V)                                                                                                                                                                                                                                                                                                                                                                                                                        </t>
  </si>
  <si>
    <t xml:space="preserve">TORNEIRA METALICA CROMADA CANO CURTO, SEM BICO, SEM AREJADOR, DE PAREDE, PARA TANQUE E USO GERAL, 1/2" OU 3/4"                                                                                                                                                                                                                                                                                                                                                                                            </t>
  </si>
  <si>
    <t xml:space="preserve">TORNEIRA METALICA CROMADA DE MESA PARA LAVATORIO, BICA ALTA, COM AREJADOR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</si>
  <si>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</si>
  <si>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</si>
  <si>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t>
  </si>
  <si>
    <t xml:space="preserve">TORNEIRA METALICA CROMADA DE PAREDE, PARA COZINHA, BICA MOVEL, COM AREJADOR, 1/2" OU 3/4"                                                                                                                                                                                                                                                                                                                                                                                                                 </t>
  </si>
  <si>
    <t xml:space="preserve">TORNEIRA METALICA CROMADA PARA JARDIM / TANQUE, COM BICO PLASTICO, CANO LONGO, DE PAREDE, PADRAO POPULAR / USO GERAL, 1/2" OU 3/4"                                                                                                                                                                                                                                                                                                                                                                        </t>
  </si>
  <si>
    <t xml:space="preserve">TORNEIRA METALICA CROMADA PARA TANQUE / JARDIM, SEM BICO, CANO LONGO, DE PAREDE, PADRAO POPULAR / USO GERAL, 1/2" OU 3/4"                                                                                                                                                                                                                                                                                                                                                                                 </t>
  </si>
  <si>
    <t xml:space="preserve">TORNEIRA METALICA CROMADA, CANO CURTO, COM AREJADOR, SEM BICO PLASTICO, DE PAREDE, PARA USO GERAL, 1/2" OU 3/4"                                                                                                                                                                                                                                                                                                                                                                                           </t>
  </si>
  <si>
    <t xml:space="preserve">TORNEIRA METALICA CROMADA, DE MESA/BANCADA, PARA COZINHA, BICA MOVEL, COM AREJADOR, 1/2" OU 3/4"                                                                                                                                                                                                                                                                                                                                                                                                          </t>
  </si>
  <si>
    <t xml:space="preserve">TORNEIRA METALICA CROMADA, RETA, DE PAREDE, PARA COZINHA, COM AREJADOR, PADRAO POPULAR, 1/2" OU 3/4"                                                                                                                                                                                                                                                                                                                                                                                                      </t>
  </si>
  <si>
    <t xml:space="preserve">TORNEIRA METALICA CROMADA, RETA, DE PAREDE, PARA COZINHA, SEM BICO, SEM AREJADOR, PADRAO POPULAR, 1/2" OU 3/4"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</si>
  <si>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</si>
  <si>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</si>
  <si>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t>
  </si>
  <si>
    <t xml:space="preserve">TORNEIRA PLASTICA PARA TANQUE 1/2" OU 3/4"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</si>
  <si>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</si>
  <si>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</si>
  <si>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</si>
  <si>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</si>
  <si>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</si>
  <si>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</si>
  <si>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</si>
  <si>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</si>
  <si>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</si>
  <si>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</si>
  <si>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</si>
  <si>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</si>
  <si>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</si>
  <si>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</si>
  <si>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</si>
  <si>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</si>
  <si>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</si>
  <si>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</si>
  <si>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</si>
  <si>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</si>
  <si>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</si>
  <si>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</si>
  <si>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</si>
  <si>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</si>
  <si>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</si>
  <si>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</si>
  <si>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</si>
  <si>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</si>
  <si>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</si>
  <si>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</si>
  <si>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</si>
  <si>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</si>
  <si>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</si>
  <si>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</si>
  <si>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FRISADO PARA RODIZIO (VERGALHAO MACICO), EM ALUMINIO, COM DIMENSOES DE *6 X 6* MM                                                                                                                                                                                                                                                                                                                                                                                                         </t>
  </si>
  <si>
    <t xml:space="preserve">TRINCHA CERDAS GRIS 1.1/2" (38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</si>
  <si>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</si>
  <si>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</si>
  <si>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</si>
  <si>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</si>
  <si>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</si>
  <si>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</si>
  <si>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</si>
  <si>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</si>
  <si>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</si>
  <si>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</si>
  <si>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</si>
  <si>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</si>
  <si>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</si>
  <si>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</si>
  <si>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</si>
  <si>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</si>
  <si>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</si>
  <si>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</si>
  <si>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</si>
  <si>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</si>
  <si>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</si>
  <si>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</si>
  <si>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</si>
  <si>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</si>
  <si>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</si>
  <si>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</si>
  <si>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</si>
  <si>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</si>
  <si>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</si>
  <si>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</si>
  <si>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</si>
  <si>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(4"), E = 3,75 MM, *10,55* KG/M (NBR 5580)                                                                                                                                                                                                                                                                                                                                                                                                       </t>
  </si>
  <si>
    <t xml:space="preserve">TUBO ACO GALVANIZADO COM COSTURA, CLASSE LEVE, DN 15 MM (1/2"), E = 2,25 MM, *1,2* KG/M (NBR 5580)                                                                                                                                                                                                                                                                                                                                                                                                        </t>
  </si>
  <si>
    <t xml:space="preserve">TUBO ACO GALVANIZADO COM COSTURA, CLASSE LEVE, DN 20 MM (3/4"), E = 2,25 MM, *1,3* KG/M (NBR 5580)                                                                                                                                                                                                                                                                                                                                                                                                        </t>
  </si>
  <si>
    <t xml:space="preserve">TUBO ACO GALVANIZADO COM COSTURA, CLASSE LEVE, DN 25 MM (1"), E = 2,65 MM, *2,11* KG/M (NBR 5580)                                                                                                                                                                                                                                                                                                                                                                                                         </t>
  </si>
  <si>
    <t xml:space="preserve">TUBO ACO GALVANIZADO COM COSTURA, CLASSE LEVE, DN 32 MM (1 1/4"), E = 2,65 MM, *2,71* KG/M (NBR 5580)                                                                                                                                                                                                                                                                                                                                                                                                     </t>
  </si>
  <si>
    <t xml:space="preserve">TUBO ACO GALVANIZADO COM COSTURA, CLASSE LEVE, DN 40 MM (1 1/2"), E = 3,00 MM, *3,48* KG/M (NBR 5580)                                                                                                                                                                                                                                                                                                                                                                                                     </t>
  </si>
  <si>
    <t xml:space="preserve">TUBO ACO GALVANIZADO COM COSTURA, CLASSE LEVE, DN 50 MM (2"), E = 3,00 MM, *4,40* KG/M (NBR 5580)                                                                                                                                                                                                                                                                                                                                                                                                         </t>
  </si>
  <si>
    <t xml:space="preserve">TUBO ACO GALVANIZADO COM COSTURA, CLASSE LEVE, DN 65 MM (2 1/2"), E = 3,35 MM, * 6,23* KG/M (NBR 5580)                                                                                                                                                                                                                                                                                                                                                                                                    </t>
  </si>
  <si>
    <t xml:space="preserve">TUBO ACO GALVANIZADO COM COSTURA, CLASSE LEVE, DN 80 MM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</si>
  <si>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</si>
  <si>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</si>
  <si>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</si>
  <si>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</si>
  <si>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</si>
  <si>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</si>
  <si>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</si>
  <si>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</si>
  <si>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</si>
  <si>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</si>
  <si>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</si>
  <si>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</si>
  <si>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</si>
  <si>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</si>
  <si>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</si>
  <si>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</si>
  <si>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</si>
  <si>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</si>
  <si>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</si>
  <si>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</si>
  <si>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</si>
  <si>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</si>
  <si>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</si>
  <si>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</si>
  <si>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</si>
  <si>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</si>
  <si>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</si>
  <si>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</si>
  <si>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</si>
  <si>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</si>
  <si>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</si>
  <si>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</si>
  <si>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</si>
  <si>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</si>
  <si>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</si>
  <si>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</si>
  <si>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</si>
  <si>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</si>
  <si>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</si>
  <si>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</si>
  <si>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</si>
  <si>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</si>
  <si>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</si>
  <si>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</si>
  <si>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</si>
  <si>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</si>
  <si>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</si>
  <si>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</si>
  <si>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1/2" (42 MM), PARA INSTALACOES DE MEDIA PRESSAO PARA GASES COMBUSTIVEIS E MEDICINAIS                                                                                                                                                                                                                                                                                                                                                                                     </t>
  </si>
  <si>
    <t xml:space="preserve">TUBO DE COBRE CLASSE "A", DN = 1 1/4" (35 MM), PARA INSTALACOES DE MEDIA PRESSAO PARA GASES COMBUSTIVEIS E MEDICINAIS                                                                                                                                                                                                                                                                                                                                                                                     </t>
  </si>
  <si>
    <t xml:space="preserve">TUBO DE COBRE CLASSE "A", DN = 1/2" (15 MM), PARA INSTALACOES DE MEDIA PRESSAO PARA GASES COMBUSTIVEIS E MEDICINAIS                                                                                                                                                                                                                                                                                                                                                                                       </t>
  </si>
  <si>
    <t xml:space="preserve">TUBO DE COBRE CLASSE "A", DN = 1" (28 MM), PARA INSTALACOES DE MEDIA PRESSAO PARA GASES COMBUSTIVEIS E MEDICINAIS                                                                                                                                                                                                                                                                                                                                                                                         </t>
  </si>
  <si>
    <t xml:space="preserve">TUBO DE COBRE CLASSE "A", DN = 2 1/2" (66 MM), PARA INSTALACOES DE MEDIA PRESSAO PARA GASES COMBUSTIVEIS E MEDICINAIS                                                                                                                                                                                                                                                                                                                                                                                     </t>
  </si>
  <si>
    <t xml:space="preserve">TUBO DE COBRE CLASSE "A", DN = 2" (54 MM), PARA INSTALACOES DE MEDIA PRESSAO PARA GASES COMBUSTIVEIS E MEDICINAIS                                                                                                                                                                                                                                                                                                                                                                                         </t>
  </si>
  <si>
    <t xml:space="preserve">TUBO DE COBRE CLASSE "A", DN = 3/4" (22 MM), PARA INSTALACOES DE MEDIA PRESSAO PARA GASES COMBUSTIVEIS E MEDICINAIS                                                                                                                                                                                                                                                                                                                                                                                       </t>
  </si>
  <si>
    <t xml:space="preserve">TUBO DE COBRE CLASSE "A", DN = 3" (79 MM), PARA INSTALACOES DE MEDIA PRESSAO PARA GASES COMBUSTIVEIS E MEDICINAIS                                                                                                                                                                                                                                                                                                                                                                                         </t>
  </si>
  <si>
    <t xml:space="preserve">TUBO DE COBRE CLASSE "A", DN = 4"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</si>
  <si>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</si>
  <si>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</si>
  <si>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</si>
  <si>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</si>
  <si>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</si>
  <si>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</si>
  <si>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</si>
  <si>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</si>
  <si>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</si>
  <si>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</si>
  <si>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</si>
  <si>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</si>
  <si>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</si>
  <si>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</si>
  <si>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</si>
  <si>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</si>
  <si>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</si>
  <si>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</si>
  <si>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</si>
  <si>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</si>
  <si>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</si>
  <si>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</si>
  <si>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</si>
  <si>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</si>
  <si>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</si>
  <si>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</si>
  <si>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</si>
  <si>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</si>
  <si>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</si>
  <si>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</si>
  <si>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</si>
  <si>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</si>
  <si>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</si>
  <si>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</si>
  <si>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</si>
  <si>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</si>
  <si>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</si>
  <si>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</si>
  <si>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</si>
  <si>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</si>
  <si>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</si>
  <si>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</si>
  <si>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</si>
  <si>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</si>
  <si>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</si>
  <si>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</si>
  <si>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</si>
  <si>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</si>
  <si>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</si>
  <si>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</si>
  <si>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</si>
  <si>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</si>
  <si>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</si>
  <si>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</si>
  <si>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</si>
  <si>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</si>
  <si>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</si>
  <si>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</si>
  <si>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</si>
  <si>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</si>
  <si>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</si>
  <si>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</si>
  <si>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</si>
  <si>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</si>
  <si>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ARMADO, PRE MOLDADO PARA AGUAS PLUVIAIS, CLASSE PA-1, COM ENCAIXE PONTA E BOLSA, DIAMETRO NOMINAL DE 500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</si>
  <si>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</si>
  <si>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</si>
  <si>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</si>
  <si>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</si>
  <si>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</si>
  <si>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</si>
  <si>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</si>
  <si>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</si>
  <si>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</si>
  <si>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</si>
  <si>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</si>
  <si>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</si>
  <si>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</si>
  <si>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</si>
  <si>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</si>
  <si>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</si>
  <si>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</si>
  <si>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</si>
  <si>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</si>
  <si>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</si>
  <si>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</si>
  <si>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</si>
  <si>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</si>
  <si>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</si>
  <si>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</si>
  <si>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</si>
  <si>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</si>
  <si>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</si>
  <si>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</si>
  <si>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</si>
  <si>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</si>
  <si>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</si>
  <si>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</si>
  <si>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</si>
  <si>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</si>
  <si>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(SDR 26 - PN 05) PARA REDE DE AGUA OU ESGOTO (NBR 15561)                                                                                                                                                                                                                                                                                                                                                               </t>
  </si>
  <si>
    <t xml:space="preserve">TUBO DE POLIETILENO DE ALTA DENSIDADE, PEAD, PE-80, DE = 110 MM X 10,0 MM PAREDE, (SDR 11 - PN 12,5) PARA REDE DE AGUA OU ESGOTO (NBR 15561)                                                                                                                                                                                                                                                                                                                                                              </t>
  </si>
  <si>
    <t xml:space="preserve">TUBO DE POLIETILENO DE ALTA DENSIDADE, PEAD, PE-80, DE = 160 MM X 14,6 MM PAREDE, (SDR 11 - PN 12,5) PARA REDE DE AGUA OU ESGOTO (NBR 15561)                                                                                                                                                                                                                                                                                                                                                              </t>
  </si>
  <si>
    <t xml:space="preserve">TUBO DE POLIETILENO DE ALTA DENSIDADE, PEAD, PE-80, DE = 900 MM X 34,7 MM PAREDE, (SDR 26 - PN 05) PARA REDE DE AGUA OU ESGOTO (NBR 15561)                                                                                                                                                                                                                                                                                                                                                                </t>
  </si>
  <si>
    <t xml:space="preserve">TUBO DE POLIETILENO DE ALTA DENSIDADE, PEAD, PE-80, DE= 200 MM X 18,2 MM PAREDE, (SDR 11 - PN 12,5) PARA REDE DE AGUA OU ESGOTO (NBR 15561)                                                                                                                                                                                                                                                                                                                                                               </t>
  </si>
  <si>
    <t xml:space="preserve">TUBO DE POLIETILENO DE ALTA DENSIDADE, PEAD, PE-80, DE= 315 MM X 28,7 MM PAREDE, (SDR 11 - PN 12,5) PARA REDE DE AGUA OU ESGOTO (NBR 15561)                                                                                                                                                                                                                                                                                                                                                               </t>
  </si>
  <si>
    <t xml:space="preserve">TUBO DE POLIETILENO DE ALTA DENSIDADE, PEAD, PE-80, DE= 400 MM X 36,4 MM PAREDE, (SDR 11 - PN 12,5) PARA REDE DE AGUA OU ESGOTO (NBR 15561)                                                                                                                                                                                                                                                                                                                                                               </t>
  </si>
  <si>
    <t xml:space="preserve">TUBO DE POLIETILENO DE ALTA DENSIDADE, PEAD, PE-80, DE= 50 MM X 4,6 MM PAREDE, (SDR 11 - PN 12,5) PARA REDE DE AGUA OU ESGOTO ( NBR 15561)                                                                                                                                                                                                                                                                                                                                                                </t>
  </si>
  <si>
    <t xml:space="preserve">TUBO DE POLIETILENO DE ALTA DENSIDADE, PEAD, PE-80, DE= 500 MM X 45,5 MM PAREDE, (SDR 11 - PN 12,5) PARA REDE DE AGUA OU ESGOTO (NBR 15561)                                                                                                                                                                                                                                                                                                                                                               </t>
  </si>
  <si>
    <t xml:space="preserve">TUBO DE POLIETILENO DE ALTA DENSIDADE, PEAD, PE-80, DE= 630 MM X 57,3 MM PAREDE (SDR 11 - PN 12,5) PARA REDE DE AGUA OU ESGOTO (NBR 15561)                                                                                                                                                                                                                                                                                                                                                                </t>
  </si>
  <si>
    <t xml:space="preserve">TUBO DE POLIETILENO DE ALTA DENSIDADE, PEAD, PE-80, DE= 730 MM X 34,1 MM PAREDE, (SDR 21 - PN 06) PARA REDE DE AGUA OU ESGOTO (NBR 15561)                                                                                                                                                                                                                                                                                                                                                                 </t>
  </si>
  <si>
    <t xml:space="preserve">TUBO DE POLIETILENO DE ALTA DENSIDADE, PEAD, PE-80, DE= 75 MM X 6,9 MM PAREDE, (SRD 11 - PN 12,5) PARA REDE DE AGUA OU ESGOTO (NBR 15561)                                                                                                                                                                                                                                                                                                                                                                 </t>
  </si>
  <si>
    <t xml:space="preserve">TUBO DE POLIETILENO DE ALTA DENSIDADE, PEAD, PE-80, DE= 800 MM X 30,8 MM PAREDE, (SDR 26 - PN 05) PARA REDE DE AGUA OU ESGOTO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</si>
  <si>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</si>
  <si>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</si>
  <si>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(273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</si>
  <si>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</si>
  <si>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</si>
  <si>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</si>
  <si>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</si>
  <si>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</si>
  <si>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</si>
  <si>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</si>
  <si>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</si>
  <si>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</si>
  <si>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</si>
  <si>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</si>
  <si>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</si>
  <si>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</si>
  <si>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</si>
  <si>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GAS, DN *16* MM                                                                                                                                                                                                                                                                                                                                                                                                                                                                      </t>
  </si>
  <si>
    <t xml:space="preserve">TUBO MULTICAMADA PEX GAS, DN *20* MM                                                                                                                                                                                                                                                                                                                                                                                                                                                                      </t>
  </si>
  <si>
    <t xml:space="preserve">TUBO MULTICAMADA PEX GAS, DN *26* MM                                                                                                                                                                                                                                                                                                                                                                                                                                                                      </t>
  </si>
  <si>
    <t xml:space="preserve">TUBO MULTICAMADA PEX GAS, DN *32* MM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</si>
  <si>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</si>
  <si>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</si>
  <si>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</si>
  <si>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</si>
  <si>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</si>
  <si>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</si>
  <si>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</si>
  <si>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</si>
  <si>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</si>
  <si>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</si>
  <si>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</si>
  <si>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</si>
  <si>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</si>
  <si>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</si>
  <si>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</si>
  <si>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</si>
  <si>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</si>
  <si>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</si>
  <si>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</si>
  <si>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</si>
  <si>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</si>
  <si>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</si>
  <si>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</si>
  <si>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</si>
  <si>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</si>
  <si>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</si>
  <si>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</si>
  <si>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</si>
  <si>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</si>
  <si>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</si>
  <si>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</si>
  <si>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</si>
  <si>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</si>
  <si>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</si>
  <si>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</si>
  <si>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</si>
  <si>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</si>
  <si>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</si>
  <si>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</si>
  <si>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</si>
  <si>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</si>
  <si>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</si>
  <si>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</si>
  <si>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</si>
  <si>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</si>
  <si>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</si>
  <si>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</si>
  <si>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</si>
  <si>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</si>
  <si>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</si>
  <si>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</si>
  <si>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</si>
  <si>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</si>
  <si>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</si>
  <si>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2 1/2", AGUA FRIA PREDIAL                                                                                                                                                                                                                                                                                                                                                                                                                                                             </t>
  </si>
  <si>
    <t xml:space="preserve">TUBO PVC, ROSCAVEL, 2", PARA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</si>
  <si>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</si>
  <si>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</si>
  <si>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</si>
  <si>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</si>
  <si>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</si>
  <si>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</si>
  <si>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</si>
  <si>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</si>
  <si>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</si>
  <si>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</si>
  <si>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</si>
  <si>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</si>
  <si>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</si>
  <si>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</si>
  <si>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</si>
  <si>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</si>
  <si>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</si>
  <si>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</si>
  <si>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</si>
  <si>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</si>
  <si>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</si>
  <si>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</si>
  <si>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</si>
  <si>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</si>
  <si>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</si>
  <si>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</si>
  <si>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</si>
  <si>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</si>
  <si>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</si>
  <si>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</si>
  <si>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</si>
  <si>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</si>
  <si>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COM PARAFUSOS,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</si>
  <si>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</si>
  <si>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</si>
  <si>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</si>
  <si>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</si>
  <si>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</si>
  <si>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</si>
  <si>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</si>
  <si>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</si>
  <si>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</si>
  <si>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</si>
  <si>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</si>
  <si>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25 MM, PARA AGUA QUENTE PREDIAL                                                                                                                                                                                                                                                                                                                                                                                                                                                        </t>
  </si>
  <si>
    <t xml:space="preserve">UNIAO DUPLA PPR, DN 20 MM, PARA AGUA QUENTE PREDIAL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</si>
  <si>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</si>
  <si>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</si>
  <si>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</si>
  <si>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</si>
  <si>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</si>
  <si>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</si>
  <si>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</si>
  <si>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</si>
  <si>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</si>
  <si>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</si>
  <si>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</si>
  <si>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</si>
  <si>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</si>
  <si>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</si>
  <si>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</si>
  <si>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</si>
  <si>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</si>
  <si>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</si>
  <si>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</si>
  <si>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</si>
  <si>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</si>
  <si>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</si>
  <si>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</si>
  <si>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</si>
  <si>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</si>
  <si>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</si>
  <si>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</si>
  <si>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</si>
  <si>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</si>
  <si>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</si>
  <si>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</si>
  <si>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</si>
  <si>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</si>
  <si>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</si>
  <si>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</si>
  <si>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</si>
  <si>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</si>
  <si>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E ACABAMENTO METALICO CROMADO                                                                                                                                                                                                                                                                                                                                                                                                                                   </t>
  </si>
  <si>
    <t xml:space="preserve">VALVULA DE DESCARGA METALICA, BASE 1 1/4" E ACABAMENTO METALICO CROMADO                                                                                                                                                                                                                                                                                                                                                                                                                                   </t>
  </si>
  <si>
    <t xml:space="preserve">VALVULA DE ESCOAMENTO PARA TANQUE, EM METAL CROMADO, 1.1/2 ", SEM LADRAO, COM TAMPAO PLASTICO                                                                                                                                                                                                                                                                                                                                                                                                             </t>
  </si>
  <si>
    <t xml:space="preserve">VALVULA DE ESFERA BRUTA EM BRONZE, BITOLA 1 1/2"                                                                                                                                                                                                                                                                                                                                                                                                                                                          </t>
  </si>
  <si>
    <t xml:space="preserve">VALVULA DE ESFERA BRUTA EM BRONZE, BITOLA 1 1/4"                                                                                                                                                                                                                                                                                                                                                                                                                                                          </t>
  </si>
  <si>
    <t xml:space="preserve">VALVULA DE ESFERA BRUTA EM BRONZE, BITOLA 1/2"                                                                                                                                                                                                                                                                                                                                                                                                                                                            </t>
  </si>
  <si>
    <t xml:space="preserve">VALVULA DE ESFERA BRUTA EM BRONZE, BITOLA 1"                                                                                                                                                                                                                                                                                                                                                                                                                                                              </t>
  </si>
  <si>
    <t xml:space="preserve">VALVULA DE ESFERA BRUTA EM BRONZE, BITOLA 2"                                                                                                                                                                                                                                                                                                                                                                                                                                                              </t>
  </si>
  <si>
    <t xml:space="preserve">VALVULA DE ESFERA BRUTA EM BRONZE, BITOLA 3/4"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</si>
  <si>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</si>
  <si>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</si>
  <si>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</si>
  <si>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</si>
  <si>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</si>
  <si>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</si>
  <si>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</si>
  <si>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</si>
  <si>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</si>
  <si>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</si>
  <si>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</si>
  <si>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</si>
  <si>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</si>
  <si>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</si>
  <si>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</si>
  <si>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</si>
  <si>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</si>
  <si>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</si>
  <si>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</si>
  <si>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</si>
  <si>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</si>
  <si>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</si>
  <si>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</si>
  <si>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</si>
  <si>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</si>
  <si>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</si>
  <si>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SEM LADRAO                                                                                                                                                                                                                                                                                                                                                                                                                                                    </t>
  </si>
  <si>
    <t xml:space="preserve">VALVULA EM METAL CROMADO PARA PIA AMERICANA 3.1/2 X 1.1/2"                                                                                                                                                                                                                                                                                                                                                                                                                                                </t>
  </si>
  <si>
    <t xml:space="preserve">VALVULA EM PLASTICO BRANCO PARA LAVATORIO 1 ", SEM UNHO, COM LADRAO                                                                                                                                                                                                                                                                                                                                                                                                                                       </t>
  </si>
  <si>
    <t xml:space="preserve">VALVULA EM PLASTICO BRANCO PARA TANQUE OU LAVATORIO 1 ", SEM UNHO E SEM LADRAO                                                                                                                                                                                                                                                                                                                                                                                                                            </t>
  </si>
  <si>
    <t xml:space="preserve">VALVULA EM PLASTICO BRANCO PARA TANQUE 1.1/4" X 1.1/2 ", SEM UNHO E SEM LADRAO                                                                                                                                                                                                                                                                                                                                                                                                                            </t>
  </si>
  <si>
    <t xml:space="preserve">VALVULA EM PLASTICO CROMADO PARA LAVATORIO 1 ", SEM UNHO, COM LADRAO                                                                                                                                                                                                                                                                                                                                                                                                                                      </t>
  </si>
  <si>
    <t xml:space="preserve">VALVULA EM PLASTICO CROMADO TIPO AMERICANA PARA PIA DE COZINHA 3.1/2"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</si>
  <si>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</si>
  <si>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</si>
  <si>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</si>
  <si>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</si>
  <si>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</si>
  <si>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</si>
  <si>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</si>
  <si>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</si>
  <si>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</si>
  <si>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</si>
  <si>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</si>
  <si>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</si>
  <si>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</si>
  <si>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</si>
  <si>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</si>
  <si>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</si>
  <si>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</si>
  <si>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</si>
  <si>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</si>
  <si>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</si>
  <si>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</si>
  <si>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</si>
  <si>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</si>
  <si>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</si>
  <si>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</si>
  <si>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</si>
  <si>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</si>
  <si>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</si>
  <si>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</si>
  <si>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</si>
  <si>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</si>
  <si>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</si>
  <si>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</si>
  <si>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</si>
  <si>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</si>
  <si>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</si>
  <si>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</si>
  <si>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</si>
  <si>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</si>
  <si>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</si>
  <si>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</si>
  <si>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</si>
  <si>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</si>
  <si>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</si>
  <si>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</si>
  <si>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</si>
  <si>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</si>
  <si>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</si>
  <si>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</si>
  <si>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</si>
  <si>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</si>
  <si>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</si>
  <si>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</si>
  <si>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</si>
  <si>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</si>
  <si>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</si>
  <si>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</si>
  <si>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</si>
  <si>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</si>
  <si>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</si>
  <si>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</si>
  <si>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MACARANDUBA/MASSARANDUBA, ANGELIM OU EQUIVALENTE DA REGIAO                                                                                                                                                                                                                                                                                                                                                                                                                </t>
  </si>
  <si>
    <t xml:space="preserve">VIGA APARELHADA *6 X 16* CM, EM MACARANDUBA/MASSARANDUBA, ANGELIM OU EQUIVALENTE DA REGIAO                                                                                                                                                                                                                                                                                                                                                                                                                </t>
  </si>
  <si>
    <t xml:space="preserve">VIGA DE ESCORAMENTO H20, DE MADEIRA, PESO DE 5,00 A 5,20 KG/M, COM EXTREMIDADES PLASTICAS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</si>
  <si>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</si>
  <si>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</si>
  <si>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</si>
  <si>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</si>
  <si>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</si>
  <si>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 xml:space="preserve">VIGIA DIURNO (MENSALISTA)                                                                                                                                                                                                                                                                                                                                                                                                                                                                                 </t>
  </si>
  <si>
    <t>Esta planilha foi desenvolvida pela empresa STUDIO S ARQUITETURA E ENGENHARIA, razão social ALISON SCANDELAE ME na data de 08 de fevereiro de 2025 e, possui direitos autorais, sua divulgação, publicação, venda e revenda está terminantemente proibida, fica condicionado o uso desta planilha a autorização espressa da empresa que a elaborou, estando sujeita a sanções prevista na Lei 9.610/1998, que "Altera, atualiza e consolida a legislação sobre direitos autorais e dá outras providências".</t>
  </si>
  <si>
    <t>Argamassa graute autonivelante de alta resistência</t>
  </si>
  <si>
    <t>Telhamento em chapa de aço pré-pintada com epóxi e poliéster, tipo sanduíche, espessura de 0,50 mm, com poliisocianurato (PIR)</t>
  </si>
  <si>
    <t>44.01.052</t>
  </si>
  <si>
    <t>Bacia sifonada de louça com tampa - 6 litros</t>
  </si>
  <si>
    <t>Bacia sifonada de louça sem tampa, com saída horizontal - 6 litros</t>
  </si>
  <si>
    <t>44.01.072</t>
  </si>
  <si>
    <t>Bacia sifonada de louça com tampa, com saída horizontal - 6 litros</t>
  </si>
  <si>
    <t>44.01.820</t>
  </si>
  <si>
    <t>Bacia sifonada com caixa de descarga acoplada com tampa - 6 litros</t>
  </si>
  <si>
    <t>54.08.005</t>
  </si>
  <si>
    <t>Agente de cura química, retardador de evaporação, em pavimento de concreto</t>
  </si>
  <si>
    <t>Estrela d'Oeste/SP, XX de XXXXXX de 2024</t>
  </si>
  <si>
    <t>Versão 197</t>
  </si>
  <si>
    <t>FEV/25</t>
  </si>
  <si>
    <t>Forro em placa de gesso liso, espessura de 12,5mm, fixo</t>
  </si>
  <si>
    <t>Hidrorepelente incolor à base de silano-siloxano oligomérico disperso em água</t>
  </si>
  <si>
    <t>Hidrorepelente incolor à base de silano-siloxano oligomérico disperso em solvente</t>
  </si>
  <si>
    <t>34.20.384</t>
  </si>
  <si>
    <t>Bicicletário modelo U invertido em tubo circular de aço Ø 2", com acabamento em pintura eletrostática, para fixação chumbado/parafusado</t>
  </si>
  <si>
    <t>Disjuntor em caixa aberta trifásico, 600 V de 800 A, 50/60 Hz, com acessórios</t>
  </si>
  <si>
    <t>Disjuntor série universal, em caixa moldada, térmico e magnético fixos, bipolar 415 V, corrente de 60 A até 100 A</t>
  </si>
  <si>
    <t>Disjuntor série universal, em caixa moldada, térmico e magnético fixos, bipolar 380/600 V, corrente de 125 A</t>
  </si>
  <si>
    <t>Disjuntor série universal em caixa moldada, térmico fixo e magnético ajustável, tripolar 600 V, corrente de 700 A até 800 A</t>
  </si>
  <si>
    <t>Mini-disjuntor termomagnético, tripolar 415 V, corrente de 80 A até 125 A</t>
  </si>
  <si>
    <t>Disjuntor em caixa aberta, térmico ajustável e magnético fixo, tripolar 2000/1200 V, faixa de ajuste de 1600 até 2000 A</t>
  </si>
  <si>
    <t>Disjuntor em caixa aberta, térmico ajustável e magnético fixo, tripolar 2500/1200 V, faixa de ajuste de 2000 até 2500 A</t>
  </si>
  <si>
    <t>Inversor de frequência para variação de velocidade em motores, potência de 0,25 a 175 cv</t>
  </si>
  <si>
    <t>Inversor de frequência para variação de velocidade em motores, potência de 1,5 a 150 cv</t>
  </si>
  <si>
    <t>Disjuntor em caixa moldada tripolar, térmico e magnético fixos, tensão de isolamento 500/690V, de 10A a 63A</t>
  </si>
  <si>
    <t>Entrada completa de gás GLP domiciliar com 2 botijões de 13 kg</t>
  </si>
  <si>
    <t>Sensor de temperatura ambiente PT100</t>
  </si>
  <si>
    <t>Switch Gigabit para servidor central com 24 portas frontais e 4 portas SFP, capacidade 10 / 100 / 1000 Mbps</t>
  </si>
  <si>
    <t>Central PABX híbrida de telefonia para 8 linhas tronco e 128 ramais analógico e digital, com recursos PBX Networking</t>
  </si>
  <si>
    <t>69.08.012</t>
  </si>
  <si>
    <t>Distribuidor interno óptico 1U de até 24 fibras - completo</t>
  </si>
  <si>
    <t>Bloco de distribuição com protetor de surtos, para 10 pares</t>
  </si>
  <si>
    <t>CJDIA</t>
  </si>
  <si>
    <t xml:space="preserve">DEMOLIÇÕES </t>
  </si>
  <si>
    <t>ESQUADRIAS E FERRAGENS</t>
  </si>
  <si>
    <t>INSTALAÇÕES HIDROSSANITÁRIAS, LOUÇAS E METAIS</t>
  </si>
  <si>
    <t>Vicente Aparecido Romero</t>
  </si>
  <si>
    <t>Presidente</t>
  </si>
  <si>
    <t>CPF: 070.347.228-38</t>
  </si>
  <si>
    <t>OBJETO: CONSTRUÇÃO DE GARAGEM E LAVANDERIA NA SEDE DA CÂMARA MUNICIPAL DE ESTRELA D'OESTE</t>
  </si>
  <si>
    <t>REFERÊNCIA: Boletim CDHU Vs.197 COM DESONERAÇÃO</t>
  </si>
  <si>
    <t>ENDEREÇO DA OBRA: AVENIDA SÃO PAULO, N° 481, CENTRO, ESTRELA D'OESTE/SP</t>
  </si>
  <si>
    <t>PROPRIETÁRIO: CÂMARA MUNICIPAL DE ESTRELA D'OESTE</t>
  </si>
  <si>
    <t>Para os custos unitários dos itens , foram adotados os valores das seguintes tabelas referenciais de preços: Boletim CDHU Vs.197 COM DESONERAÇÃO. Sobre estes preços foi aplicado o BDI de 24,52% Adotado pela Câmara Municipal de Estrela d'Oeste/SP</t>
  </si>
  <si>
    <t>Estrela d'Oeste/SP, 23 de junho de 2025</t>
  </si>
  <si>
    <r>
      <t>Declaramos sob pena da Lei que a alternativa adotada pela Câmara do Municipio de</t>
    </r>
    <r>
      <rPr>
        <b/>
        <sz val="10"/>
        <color theme="1"/>
        <rFont val="Arial"/>
        <family val="2"/>
      </rPr>
      <t xml:space="preserve"> Estrela d'Oeste/SP</t>
    </r>
    <r>
      <rPr>
        <sz val="10"/>
        <color theme="1"/>
        <rFont val="Arial"/>
        <family val="2"/>
      </rPr>
      <t xml:space="preserve"> é COM Desoneração e que esta é a mais vantajosa para a Administração Pública.</t>
    </r>
  </si>
  <si>
    <t>12.1.1</t>
  </si>
  <si>
    <t>12.1.2</t>
  </si>
  <si>
    <t>12.2.1</t>
  </si>
  <si>
    <t>CONSIDERAÇÕES INICIAIS</t>
  </si>
  <si>
    <t>O presente memorial e as especificações têm por finalidade estabelecer as diretrizes mínimas e fixar as características técnicas a serem observados na apresentação das propostas técnicas para a execução das obras e serviços do objeto em questão.
Os serviços serão executados com a utilização de materiais de primeira qualidade e mão de obra especializada, e devem obedecer ao prescrito pelas Normas vigentes.</t>
  </si>
  <si>
    <t>Deverá ser providenciado local apropriado para a execução de argamassa como caixas do tipo masseira, não sendo permitida a execução da mesma diretamente no solo e ou piso.
Serão mantidas no escritório da obra, cópias de projetos, ART do profissional responsável, relação de funcionários, ficha de registro, ficha de EPI’s, memorial descritivo, projetos e diário de obra devidamente preenchido.
Juntamente com esta especificação deverão ser considerados: Normas e Leis Federais, Estaduais e Municipais e a planilha orçamentária, que regulam materiais, serviços, segurança, instalação de canteiros de obras e demais aspectos das construções onde estes sejam aplicáveis. Em especial devem ser consideradas as normas ABNT relativas a materiais e serviços empregados.
A execução da obra, em todos os seus itens, deve estar rigorosamente de acordo com os desenhos e especificações, devendo quaisquer propostas de alterações por motivo de ordem construtiva, econômica, de segurança ou qualquer outra, ser previamente submetidas à aprovação da Secretaria de Obra Municipal, da Câmara Municipal.
Além de consulta aos desenhos e as estas especificações caberá ao construtor fazer consulta ao Responsável Técnico pela fiscalização na obra sempre que a natureza do item exigir.
Mesmo não especificamente mencionado, fica subentendido que os materiais deverão ser novos e da melhor qualidade disponível no mercado, devendo ser aplicados em conformidade com esta especificação e as instruções dos respectivos fabricantes ou fornecedores.
Salvo indicação contrária, o termo “ou similar” aplica-se a todos os materiais especificados entendendo-se por similares produtos ou instalações equivalentes em dimensões, qualidades e demais características técnicas que atendam as normas da ABNT.
A contratada deverá submeter à aprovação da Câmara Municipal, amostras significativas dos materiais e, sempre que for o caso, submeter a ensaios antes de providenciar a sua execução.
Cada lote ou partida de material deverá ser confrontada com a respectiva amostra ou protótipo previamente aprovado, podendo ser submetido a outros testes ou constatações, sempre que for requerida pela Prefeitura Municipal.
A recepção e posterior emprego dos materiais relacionados nesta especificação estarão sujeitos à fiscalização da Câmara Municipal.
Os itens enumerados nesta especificação não incluem todos os materiais e serviços necessários obrigando-se o construtor a fornecer adicionais que a obra demande, garantindo para este igual padrão de qualidade dos materiais e serviços especificados.
Após o término da obra, o material resultante dos gabaritos e das fôrmas, a critério da fiscalização, ficará ou não com a Câmara Municipal. Toda imperfeição verificada nos serviços vistoriados, bem como discrepância dos mesmos em relação a desenhos, ou especificações, deverá ser corrigida, antes do prosseguimento dos trabalhos.
A empreiteira deverá fornecer todos os dispositivos, acessórios, materiais, ferramentas, equipamento, mão-de-obra e serviços essenciais ou complementares, eventualmente não mencionados em especificações e/ou não indicados em desenhos e/ou listas de materiais do projeto, mas imprescindíveis à completa e perfeita realização da obra.</t>
  </si>
  <si>
    <t>À PCÂMARA MUNICIPAL DE ESTRELA D'OESTE</t>
  </si>
  <si>
    <t>ESTRELA D'OESTE/SP</t>
  </si>
  <si>
    <t>AVENIDA SÃO PAULO, N° 481, CENTRO</t>
  </si>
  <si>
    <t>Rafael Marques Dadona</t>
  </si>
  <si>
    <t>CPF: 337.533.228-90</t>
  </si>
  <si>
    <r>
      <t xml:space="preserve">Venho através deste, </t>
    </r>
    <r>
      <rPr>
        <b/>
        <sz val="10"/>
        <color theme="1"/>
        <rFont val="Arial"/>
        <family val="2"/>
      </rPr>
      <t>ATESTAR</t>
    </r>
    <r>
      <rPr>
        <sz val="10"/>
        <color theme="1"/>
        <rFont val="Arial"/>
        <family val="2"/>
      </rPr>
      <t xml:space="preserve"> que foi concluída a construção cujo objeto foi “XXXXXXXXXXXXXXXXXXX", nos termos da Processo, Concorrência e Contrato acima citados, firmado entre a Câmara Municipal de Estrela d’Oeste e a empresa XXXXXXXXXXXXX, inscrita no CNPJ: XXXXXXXXXXXXXX. Podendo ser realizado o pagamento da ultima medição da construção.</t>
    </r>
  </si>
  <si>
    <t>1) Será medido por área de placa executada (m²).
2) O item remunera o fornecimento e instalação de placa em lona para fachada conforme normas e leis vigentes, constituída por: banner em lona com impressão digital de alta resolução, requadro em pontalete 75 mm x 75 mm; remunera também o fornecimento de estrutura em madeira para fixação do banner em pontaletes e sarrafos em Pinho-do-Paraná (Araucária angustifolia), ou Quarubarana (Erisma uncinatum), conhecida também como Cedrinho, ou Cambará (Qualea spp), travamento realizado a cada 1,5 m com pontalete, pintura em tinta PVA para madeira; inclusive materiaisacessórios e a mão-de-obra necessária para instalação completa da placa.</t>
  </si>
  <si>
    <t>1) Será medido por unidade de container multiplicado pelo número inteiro de meses alocado na obra (un x mês).
2) O item remunera a alocação, translado até o local da obra, montagem, instalação, desmontagem e a remoção completa de container módulo para depósito, com instalações internas completas, conforme NR18 (2015). Área mínima de 13,80 m².</t>
  </si>
  <si>
    <t>1) Será medido por comprimento de calha ou rufo retirado (m).
2) O item remunera o fornecimento da mão-de-obra necessária para a remoção completa de calha ou rufo; remunera também a seleção e a guarda do material reaproveitável.</t>
  </si>
  <si>
    <t>1) Será medido pelo comprimento total das peças retiradas (m).
2) O item remunera o fornecimento da mão-de-obra necessária para a retirada completa das peças, inclusive elementos de fixação, a seleção e a guarda das peças reaproveitáveis.</t>
  </si>
  <si>
    <t>1) Será medido pela área de cobertura em projeção horizontal (m²).
2) O item remunera o fornecimento da mão-de-obra necessária para a retirada completa da estrutura de madeira, pontaletada, para telhas de barro, a seleção e a guarda das peças
reaproveitáveis.</t>
  </si>
  <si>
    <t>1) Será medido pela área de cobertura em projeção horizontal (m²), com os acréscimos:
a) 5% para cobertura de 18% a 27% de inclinação;
b) 8% para cobertura de 28% a 38% de inclinação;
c) 12% para cobertura de 39% a 50% de inclinação.
2) O item remunera o fornecimento da mão-de-obra necessária para a retirada completa das telhasde barro, inclusive elementos de fixação, a seleção e a guarda das peças reaproveitáveis.</t>
  </si>
  <si>
    <t>1) Será medido pela área de cobertura em projeção horizontal (m²), com os acréscimos:
a) 5% para cobertura de 18% a 27% de inclinação;
b) 8% para cobertura de 28% a 38% de inclinação;
c) 12% para cobertura de 39% a 50% de inclinação.
2) O item remunera o fornecimento da mão-de-obra necessária para a retirada completa das telhasem qualquer material, ou perfil, exceto barro, inclusive elementos de fixação, a seleção e a guarda das peças reaproveitáveis.</t>
  </si>
  <si>
    <t>1) Será medido por unidade retirada (un).
2) O item remunera a mão de obra para a retirada de torneiras em geral ou chuveiros, independente de seu tipo ou bitola; remunera também a limpeza, a seleção e a guarda do material reaproveitável.</t>
  </si>
  <si>
    <t>1) Será medido por unidade de aparelho sanitário retirado (un).
2) O item remunera a mão de obra para retirada de bacias sanitárias, lavatórios, mictórios, bidês, tanques e outros aparelhos sanitários, inclusive os acessórios; remunera também a limpeza, a seleção e a guarda do material reaproveitável.</t>
  </si>
  <si>
    <t>1) Será medido pelo volume real demolido, medido no projeto, ou conforme levantamento cadastral, ou aferido antes da demolição(m³).
2) O item remunera o fornecimento da mão de obra necessária e ferramentas adequadas para a execução dos serviços de: desmonte, demolição, fragmentação de elementos em alvenaria de elevação ou elemento vazado, manualmente; a seleção e a acomodação manual do entulho em lotes. Normas técnicas: NBR 15112, NBR 15113 e NBR 15114.</t>
  </si>
  <si>
    <t>1) Será medido pelo volume real demolido, medido no projeto, ou conforme levantamento cadastral, ou aferido antes da demolição(m³).
2) O item remunera o fornecimento da mão-de-obra necessária e ferramentas adequadas para a execução dos serviços de: desmonte, demolição, fragmentação de elementos em concreto simples manualmente; a seleção e a acomodação manual do entulho em lotes. Normas técnicas: NBR 15112, NBR 15113 e NBR 15114.</t>
  </si>
  <si>
    <t>1) Será medido por volume de entulho retirado, aferido na caçamba (m³).
2) O item remunera o fornecimento dos serviços de carregamento manual de terra, alvenaria, concreto, argamassa, madeira, papel, plástico e metal até a caçamba, remoção e transporte da caçamba até unidade de destinação final indicada pelo Município onde ocorrer a geração e retirada do entulho, ou área licenciada para tal finalidade pela Companhia de Tecnologia de Saneamento Ambiental (CETESB), e que atenda às exigências de legislação municipal, abrangendo:
a) A empresa ou prestadora dos serviços de remoção do entulho, resíduos provenientes da construção civil, deverá cumprir todas as exigências e determinações previstas na legislação: Resolução nº 307, de 5 de julho de 2002 e suas alterações, pelo Conselho Nacional do Meio Ambiente (CONAMA), Decreto nº 37952, de 11 de maio de 1999, e normas;
b) Fornecimento de caçamba metálica de qualquer tamanho, na obra, remoção da mesma quando cheia, e a reposição por outra caçamba vazia, o transporte e o despejo na unidade de destinação final, independente da distância do local de despejo;
c) Fornecimento da mão de obra e recipientes adequados, necessários para o transporte manual, vertical ou horizontal, do material de entulho, até o local onde está situada a caçamba;
d) Proteção das áreas envolvidas, bem como o despejo e acomodação dos materiais na caçamba;
e) A mão de obra, os materiais acessórios e os equipamentos necessários ao carregamento, transporte e descarga deverão ser condizentes com a natureza dos serviços prestados.
f) Na retirada do entulho, a empresa executora dos serviços de coleta e transporte, deverá apresentar o Controle de Transporte de Resíduos (CTR) devidamente preenchido, contendo
informações sobre o gerador, origem, quantidade e descrição dos resíduos e seu destino, unidade de disposição final, bem como o comprovante declarando a sua correta destinação;
g) Estão inclusos todos os impostos legais e despesas necessárias junto aos órgãos regulamentadores das atividades envolvidas. Normas técnicas: NBR 15112, NBR 15113, NBR
15114 e Nota Técnica da NBR 10004/2004.</t>
  </si>
  <si>
    <t>1) Será medido pelo volume escavado, considerando-se um acréscimo para cada lado, no plano horizontal, em relação às dimensões de cada peça, de 20 cm (m³).
2) O item remunera o fornecimento da mão-de-obra necessária para a escavação manual em solo de 1ª e 2ª categorias em valas ou cavas até 1,5 m de profundidade.</t>
  </si>
  <si>
    <t>1) Será medido por comprimento, determinado pela profundidade entre a cota inferior da estaca até um diâmetro acima da cota de arrasamento (m).
2) O item remunera o fornecimento de materiais, mão de obra especializada e equipamentos necessários para a execução da estaca escavada mecanicamente, com diâmetro de perfuração de 25 cm para cargas até 20 toneladas, compreendendo os serviços: escavação mecânica por meio de trado espiral ou perfuratriz rotativa até a cota final prevista em projeto; apiloamento do fundo da perfuração com soquete de concreto; lançamento de concreto até a cota de arrasamento acrescida do valor de um diâmetro (25 cm); vibração por meio de vibrador de imersão nos 2 metros superiores; execução e colocação de armadura de ligação, constituída por quatro barras com 10 mm de diâmetro e 2 m de comprimento, ficando 0,50 m acima da cota de arrasamento, em aço CA-50, estribos em aço CA-60. Remunera também o fornecimento dos materiais como: concreto com fck igual ou superior a 25 MPa; aço CA-50 e CA-60 para a execução da armadura de ligação, inclusive materiais acessórios como arame e a mão de obra adicional para o transporte dos materiais, corte do excesso de concreto e o preparo da cabeça da estaca. Não remunera a remoção do material escavado proveniente da perfuração até o bota-fora e a armação com função estrutural.</t>
  </si>
  <si>
    <t>1) Será medido pelo desenvolvimento das áreas em contato com o concreto, não se descontando áreas de interseção até 0,20 m² (m²).
2) O item remunera o fornecimento dos materiais e a mão de obra para execução e instalação da forma, incluindo escoras, gravatas, desmoldante e desforma.</t>
  </si>
  <si>
    <t>1) Será medido pelo peso nominal das bitolas constantes no projeto de armadura (kg).
2) O item remunera o fornecimento de aço CA-50 (A ou B) com fyk igual 500 MPa, dobramento, transporte e colocação de armaduras de qualquer bitola e qualquer comprimento; estão incluídos no item os serviços e materiais secundários como arame, espaçadores, perdas decorrentes de desbitolamento, cortes e pontas de traspasse para emendas.</t>
  </si>
  <si>
    <t>1) Será medido pelo peso nominal das bitolas constantes no projeto de armadura (kg).
2) O item remunera o fornecimento de aço CA-60 (A ou B) com fyk igual 600 MPa, dobramento, transporte e colocação de armaduras de qualquer bitola e qualquer comprimento; estão incluídos no item os serviços e materiais secundários como arame, espaçadores, perdas decorrentes de desbitolamento, cortes e pontas de traspasse para emendas.</t>
  </si>
  <si>
    <t>1) Será medido pelo volume calculado no projeto de formas, sendo que o volume da interseção dos diversos elementos estruturais deve ser computado uma só vez (m³).
2) O item remunera o fornecimento, posto obra, de concreto usinado bombeável, resistência mínima à compressão de 25 MPa, plasticidade (slump) de 8 + 1 cm.</t>
  </si>
  <si>
    <t>1) Será medido pelo volume calculado no projeto de formas; sendo que o volume da interseção dos diversos elementos estruturais deve ser computado uma só vez (m³).
2) O item remunera o fornecimento de equipamentos e mão de obra necessários para o transporte interno à obra, lançamento e adensamento de concreto ou massa em fundação.</t>
  </si>
  <si>
    <t>1) Será medido pelo volume de reaterro em valas, poços ou cavas executado (m³).
2) O item remunera o fornecimento da mão de obra necessária para a execução dos serviços de reaterro manual apiloado, com material existente ou importado, sem controle de compactação.</t>
  </si>
  <si>
    <t>1) Será medido por área de superfície impermeabilizada (m²).
2) O item remunera o fornecimento de impermeabilização flexível em pintura asfáltica com solventes orgânicos, compreendendo:
- Solução asfáltica composta por asfalto modificado e solventes orgânicos, com as características técnicas: Densidade &gt; 0,90 g/cm³, conforme NBR 5829, secagem ao toque &lt; 2h40min, conforme NBR 9558; referência comercial Denvermanta Primer ou Impermanta Primer da Dever Global, Viabit da Viapol, LW 55 da Lwart, Neutrol da Otto Baumgart, Protex da Wolf. Hacker, Igol A da Sika ou equivalente, desde que atenda às exigências mínimas da NBR 9686 e às características técnicas acima descritas. Remunera também limpeza da superfície, materiais acessórios e a mão de obra necessária para a execução dos serviços.</t>
  </si>
  <si>
    <t>1) Será medido por área de superfície executada, descontando-se todos os vãos (m²).
2) O item remunera o fornecimento de materiais e mão de obra necessária para a execução de alvenaria de vedação, confeccionada em bloco cerâmico vazado com furo vertical para vedação de 9 x 19 x 39 cm; assentada com argamassa mista de cimento, cal hidratada e areia. Normas técnicas: NBR 15270-1.</t>
  </si>
  <si>
    <t>1) Será medido por área de superfície executada, descontando-se todos os vãos (m²).
2) O item remunera o fornecimento de materiais e mão de obra necessária para a execução de alvenaria de vedação, confeccionada em bloco cerâmico vazado com furo vertical para vedação de 14 x 19 x 39 cm; assentada com argamassa mista de cimento, cal hidratada e areia. Normas técnicas: NBR 15270-1.</t>
  </si>
  <si>
    <t>1) Será medido pela área revestida com chapisco, não se descontando vãos de até 2,00 m² e não se considerando espaletas. Os vãos acima de 2,00 m² deverão ser deduzidos na totalidade e as espaletas desenvolvidas (m²).
2) O item remunera o fornecimento de cimento, areia e a mão-de-obra necessária para a execução do chapisco.</t>
  </si>
  <si>
    <t>1) Será medido pela área revestida com emboço, não se descontando vãos de até 2,00 m² e não se considerando espaletas. Os vãos acima de 2,00 m² deverão ser deduzidos na totalidade e as espaletas desenvolvidas (m²).
2) O item remunera o fornecimento de cal hidratada, areia, cimento e a mão-de-obra necessária para a execução do emboço comum sarrafeado.</t>
  </si>
  <si>
    <t>1) Será medido pela área revestida com reboco, não se descontando vãos de até 2,00 m² e não se considerando espaletas. Os vãos acima de 2,00 m² deverão ser deduzidos na totalidade e as espaletas desenvolvidas (m²).
2) O item remunera o fornecimento de cal hidratada, areia e a mão de obra necessária para a execução do reboco.</t>
  </si>
  <si>
    <t>1) Será medido pela área de revestimento com placa em porcelanato esmaltado acetinado, descontando-se toda e qualquer interferência, acrescentando-se as áreas desenvolvidas por espaletas ou dobras (m²).
2) O item remunera o fornecimento, assentamento e rejuntamento de placa em porcelanato esmaltado tipo acetinado, indicado para áreas internas e ambientes com acesso ao exterior, com as seguintes características:
a) Referência comercial: Eliane, Elizabeth, Cecrisa-Portinari ou equivalente;
b) Absorção de água: Abs &lt;= 0,5%, grupo BIa classificação Porcelanato (baixa absorção, resistência mecânica alta);
c) Resistência ao manchamento: classe de limpabilidade mínima 3 (mancha removível com produto de limpeza forte);
d) Resistência química mínima: classe B (média resistência química a produtos domésticos e de piscinas);
e) Carga de ruptura &gt; 1.500 N;
f) Resistente a gretagem;
g) Coeficiente de atrito: &lt; 0,40 (classe de atrito I);
Remunera também o fornecimento de argamassa colante industrializada tipo AC-II, rejunte flexível para porcelanato em diversas cores e a mão de obra necessária para a execução dos serviços de limpeza e preparo da superfície de assentamento, preparo e aplicação da argamassa colante industrializada, assentamento das peças conforme exigências das normas e recomendações dos fabricantes e o rejuntamento das peças com junta média até 5 mm. Não remunera os serviços de regularização da superfície. Norma técnica: NBR15463.</t>
  </si>
  <si>
    <t>1) Será medido por comprimento instalado (m).
2) O item remunera o fornecimento e instalação de calhas ou rufos em chapa galvanizada nº 24, com largura de 33 cm; inclusive materiais acessórios para emendas, junção em outras peças, vedação e fixação.</t>
  </si>
  <si>
    <t>1) Será medido pelo desenvolvimento das áreas em contato com o concreto, não se descontando áreas de interseção até 0,20 m² (m²).
2) O item remunera o fornecimento de materiais e mão de obra necessários para a execução e instalação de formas para estrutura, em tábua de Erisma uncinatum (conhecido como Quarubarana ou Cedrinho) ou Qualea spp (conhecida como Cambará) de 1 x 12 e pontaletes de Erisma uncinatum (conhecido como Quarubarana ou Cedrinho) ou Qualea spp (conhecida como Cambará) de 3 x 3; incluindo cimbramento até 3 m de altura, gravatas, sarrafos de enrijecimento, desmoldante, desforma e descimbramento.</t>
  </si>
  <si>
    <t>1) Será medido pela área delimitada pelos eixos das paredes e/ou vigas (m²).
2) O item remunera o fornecimento de vigota pré-fabricada de concreto protendido (VP) e lajotacerâmica com altura de 12 cm; concreto com fck maior ou igual a 25 MPa, para o capeamento, conforme NBR 6118; materiais acessórios e a mão de 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16 cm; a execução e instalação da armadura de distribuição posicionada na capa, para o controle da fissuração; o escoramento até 3,00 m de altura e a retirada do mesmo. Não remunera o fornecimento de materiais e a mão de obra para a execução da armadura transversal, da armadura superior de tração nos apoios e balanços, quando necessárias e também do aço para armadura de distribuição.</t>
  </si>
  <si>
    <t>1) Será medido pelo peso nominal das telas constantes no projeto de armadura (kg).
2) O item remunera o fornecimento de tela soldada em aço CA-60 ou CA-50, transporte e colocação de telas de qualquer bitola; estão incluídos no item os serviços e materiais secundários como arame, espaçadores, emendas e perdas por desbitolamento, cortes e pontas de transpasse para emendas.</t>
  </si>
  <si>
    <t>1) Será medido por comprimento instalado (m).
2) O item remunera o fornecimento e instalação de calhas ou rufos em chapa galvanizada nº 24, com largura de 50 cm; inclusive materiais acessórios para emendas, junção em outras peças, vedação e fixação.</t>
  </si>
  <si>
    <t>1) Será medido por comprimento instalado (m).
2) O item remunera o fornecimento e instalação de calhas ou rufos em chapa galvanizada nº 24, com largura de 100 cm; inclusive materiais acessórios para emendas, junção em outras peças, vedação e fixação.</t>
  </si>
  <si>
    <t>1) Será medido pela área de projeção horizontal da estrutura (m²).
2) 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 de obra necessária para
a confecção e montagem de estrutura completa pontaletada, para cobertura de telhas onduladas em cimento reforçado com fio sintético, plástico, ou alumínio, constituída por: peças em madeira dispostas verticalmente, constituindo pilares apoiados sobre laje, contraventados com mãosfrancesas e / ou diagonais e trama com terças, caibros e ripas, nas dimensões conforme projeto aprovado pela Contratante e/ou Fiscalização e determinações na NBR 7190.</t>
  </si>
  <si>
    <t>1) Será medido pela área de telhamento (m²), sendo:
a) Quando plano, ou inclinado abaixo de 18%, pela área de cobertura em projeção horizontal, ou pela área de vedação lateral em projeção vertical;
b) Quando inclinado a partir de 18%, pela área de cobertura em projeção horizontal, ou pela área de vedação lateral em projeção vertical, com os acréscimos:
- 5% para coberturas de 18% a 27% de inclinação;
- 8% para coberturas de 28% a 38% de inclinação;
- 12% para coberturas de 39% a 50% de inclinação.
2) O item remunera o fornecimento e instalação das telhas em chapa de aço zincado, acabamento com primer epóxi e tinta poliéster em ambas as faces, em várias cores, perfil ondulado com 0,50 mm de espessura, em qualquer comprimento; referência comercial LR 17 da Perfilor (Perkrom), MBP 17,5 Super da Metalúrgica Barra do Piraí (MBP) ou equivalente. Remunera também materiais acessórios para a fixação das telhas, em estrutura, de apoio, metálica ou de madeira, costura, fechamento e vedação entre as telhas e a mão de obra necessária para o transporte interno à obra, içamento e a montagem completa das telhas.</t>
  </si>
  <si>
    <t>1) Será medido pelo volume real calculado no projeto de formas dos diversos elementos
estruturais (m³).
2) O item remunera o fornecimento de materiais para o concreto; aço CA-50 e arame recozido para armação; tábua de Quarubarana (´´Erisma uncinatum´´), conhecida também como Cedrinho para as formas. Remunera também materiais acessórios e a mão-de-obra necessária para a execução das vergas, contravergas ou pilaretes.</t>
  </si>
  <si>
    <t>1) Será medido por área de caixilho instalado (m²).
2) O item remunera o fornecimento do caixilho fixo completo, sob medida, em perfis de alumínio anodizado natural L 25; cimento; areia; acessórios e a mão de obra necessária para a instalação completa do caixilho. Não remunera o fornecimento e instalação de vidro.</t>
  </si>
  <si>
    <t>1) Será medido pela área de vidro instalado (m²).
2) O item remunera o fornecimento de vidro temperado incolor de 10 mm, inclusive acessórios e a mão de obra necessária para a instalação do vidro.</t>
  </si>
  <si>
    <t>1) Será medido por conjunto de ferragem utilizado por porta instalada (cj).
2) O item remunera o fornecimento de conjunto completo de ferragem para porta externa de 1 folha composto por: 3 (três) dobradiças reforçadas em latão cromado; conjunto de fechadura de embutir cromado com miolo cilíndrico, um par de maçanetas retangulares tipo alavanca e um par de espelhos retangulares, conjunto de fechadura de embutir cromada, um par de maçanetas retangulares tipo alavanca e um par de espelhos retangulares; referência comercial 725.01 / 40 CR da Pado, Papaiz ou equivalente. Remunera também o fornecimento de materiais acessórios e mão de obra necessária para a montagem e instalação completa da ferragem.</t>
  </si>
  <si>
    <t>1) Será medido pela área do portão instalado (m²).
2) O item remunera o fornecimento de portão basculante constituído por chapa em aço SAE 1010 / 1020, nº 14 (MSG), estruturado com perfis metálicos e fechamento externo em chapa metálica calandrada. Não remunera arremates de acabamento e adequações civis e sistema de automação.</t>
  </si>
  <si>
    <t>1) Será medido por área de plataforma, aferida na projeção horizontal, com regularização e
compactação executada (m²).
2) O item remunera o fornecimento de equipamentos, materiais e mão-de-obra necessários para a execução de regularização e compactação mecanizada, englobando os serviços: regularização e compactação em solo, para a implantação de plataforma destinada à pavimentação; acabamento da superfície, para o acerto das cotas; locação por meio de piquetes, do eixo e cotas do greide. Remunera também os serviços de mobilização e desmobilização.</t>
  </si>
  <si>
    <t>1) Será medido pelo volume calculado no projeto de formas, sendo que o volume da interseção dos diversos elementos estruturais deve ser computado uma só vez (m³).
2) O item remunera o fornecimento, posto obra, de concreto usinado, resistência mínima à compressão de 25 MPa, plasticidade (slump) de 5 + 1 cm.</t>
  </si>
  <si>
    <t>1) Será medido pelo volume acabado, nas dimensões indicadas em projeto (m³).
2) O item remunera o fornecimento de equipamentos e mão de obra necessários para o transporte interno à obra, lançamento e adensamento de concreto ou massa em lastro; remunera também o apiloamento do terreno, quando necessário.</t>
  </si>
  <si>
    <t>1) Será medido pelo comprimento de soleira e/ou peitoril revestidos com granito (m).
2) O item remunera o fornecimento de materiais e a mão de obra necessária para execução do revestimento de peitoril e/ou soleira com granito boleado na espessura de 2 cm e largura até 20 cm, assentamento com argamassa colante industrializada, rejuntamento com argamassa de diversas cores e limpeza da pedra; acabamento polido, nas cores: cinza Andorinha, cinza Corumbá, Santa Cecília, verde Ubatuba ou branco Dallas. Não remunera o preparo prévio da superfície.</t>
  </si>
  <si>
    <t>1) Será medido por comprimento de tubulação executada (m)
a) Nas redes de distribuição, prumadas, ramais e sub-ramais do sistema predial de água fria, considerar comprimento total de tubulação executada;
b) Nas tubulações de entradas, saídas e interligações de caixas d´água e reservatórios e barriletes, considerar um metro linear para cada conexão de tubulação correspondente, acrescido ao comprimento da tubulação executada.
2) O ítem remunera o fornecimento de materiais e mão de obra, e instalação de tubos de PVC rígido marrom com juntas soldáveis DN= 25 mm (3/4), inclusive conexões, para sistemas prediais de água fria. Nos tubos deverão estar gravados marca do fabricante, norma de fabricação e o diâmetro do tubo; remunera também:
a) Conexões de PVC rígido com bucha e reforço de latão, juntas soldáveis e rosqueáveis para ligações em tubos metálicos, registros e torneiras, adesivo plástico, solução limpadora para juntas soldáveis, materiais acessórios e eventuais perdas de corte;
b) Abertura e fechamento de rasgos para tubulações embutidas, ou escavação e reaterro apiloado de valas com profundidade média de 60 cm para tubulações enterradas ou fixação por grampos ou presilhas para tubulações aparentes. Normas técnicas: NBR-5648 e NBR-5626.</t>
  </si>
  <si>
    <t>1) Será medido por unidade de registro instalado (un).
2) O item remunera o fornecimento e instalação de registro de gaveta em latão fundido, acabamento cromado com canopla, linha especial, diâmetro nominal de 3/4´´, inclusive materiais acessórios e de vedação.</t>
  </si>
  <si>
    <t>1) Será medido por comprimento de tubulação executada (m).
a) Nas redes de captação dos sistemas prediais de esgoto e águas pluviais, prumadas, coletores e subcoletores, considerar o comprimento total da tubulação executada.
2) O ítem remunera o fornecimento de materiais e mão de obra, e instalação de tubos de PVC rígido branco, PxB com virola e anel de borracha, linha esgoto série normal, DN= 100 mm, inclusive conexões. Nos tubos deverão estar gravados marca do fabricante, norma de fabricação e o diâmetro do tubo; remunera também:
a) Solução limpadora e pasta lubrificante para juntas elásticas, materiais acessórios e eventuais perdas de corte;
b) Abertura e fechamento de rasgos para tubulações embutidas, ou escavação e reaterro apiloado de valas com profundidade média de 60 cm para tubulações enterradas ou fixação por grampos ou presilhas para tubulações aparentes. Normas técnicas: NBR-5688, NBR-8160.</t>
  </si>
  <si>
    <t>1) Será medido por comprimento de tubulação executada (m).
a) Nas redes de captação dos sistemas prediais de esgoto e águas pluviais, prumadas, coletores e subcoletores, considerar o comprimento total da tubulação executada.
2) O ítem remunera o fornecimento de materiais e mão de obra, e instalação de tubos de PVC rígido branco, PxB com virola e anel de borracha, linha esgoto série normal, DN= 75 mm, inclusive conexões. Nos tubos deverão estar gravados marca do fabricante, norma de fabricação e o diâmetro do tubo; remunera também:
a) Solução limpadora e pasta lubrificante para juntas elásticas, materiais acessórios e eventuais perdas de corte;
b) Abertura e fechamento de rasgos para tubulações embutidas, ou escavação e reaterro apiloado de valas com profundidade média de 60 cm para tubulações enterradas ou fixação por grampos ou presilhas para tubulações aparentes. Normas técnicas: NBR-5688, NBR-8160.</t>
  </si>
  <si>
    <t>1) Será medido por comprimento de tubulação executada (m).
a) Nas redes de captação secundária do sistema predial de esgoto, considerar o comprimento total da tubulação executada.
2) O ítem remunera o fornecimento de materiais e mão de obra, e instalação de tubos de PVC rígido branco, pontas lisas, soldável, linha esgoto série normal, DN = 40 mm, inclusive conexões. Nos tubos deverão estar gravados marca do fabricante, norma de fabricação e o diâmetro do tubo; remunera também:
a) Solução limpadora, pasta lubrificante e adesivo plástico para juntas soldáveis ou elástica, materiais acessórios e eventuais perdas de corte;
b) Abertura e fechamento de rasgos para tubulações embutidas, ou escavação e reaterro apiloado de valas com profundidade média de 60 cm para tubulações enterradas ou fixação por grampos ou presilhas para tubulações aparentes. Normas técnicas: NBR-5688, NBR-8160.</t>
  </si>
  <si>
    <t>1) Será medido por unidade de caixa instalada (un).
2) O item remunera o fornecimento e instalação da caixa sifonada, em PVC rígido, de 150 x 185 x 75 mm, inclusive grelha metálica e o material necessário para sua ligação à rede esgoto.</t>
  </si>
  <si>
    <t>1) Será medido por unidade de tanque instalado (un).
2) O item remunera o fornecimento de tanque simples em granito sintético, linha comercial, com profundidade média de 0,54 cm e largura média de 0,60 m; referência comercial T.60 da Marsinty ou equivalente, nas dimensões padronizadas disponíveis no mercado. Remunera também materiais para fixação, materiais acessórios e a mão de obra necessária para sua instalação.</t>
  </si>
  <si>
    <t>1) Será medido por unidade de sifão instalado (un).
2) O item remunera o fornecimento do sifão sanfonado universal, entrada de 1´´ e com saída de 40 mm ou 50 mm; materiais acessórios e a mão-de-obra necessária para sua instalação e ligação à rede de esgoto, referência SSU40 ou SSU, fabricação Astra, ou equivalente.</t>
  </si>
  <si>
    <t>1) Será medido por unidade de torneira instalada (un).
2) O item remunera o fornecimento e instalação de torneira para pia com bica móvel e arejador, para instalação em parede, em latão fundido cromado de 3/4 ou 1/2; inclusive materiais acessórios necessários à instalação e ligação à rede de água.</t>
  </si>
  <si>
    <t>1) Será medido por unidade de torneira instalada (un).
2) O item remunera o fornecimento e instalação de torneira curta com rosca, para uso geral, em latão fundido sem acabamento de 3/4; inclusive materiais acessórios necessários à instalação e ligação à rede de água.</t>
  </si>
  <si>
    <t>1) Será medido por metro de grelha com calha e cesto coletor, instalada (m).
2) O item remunera o fornecimento de grelha com calha e cesto coletor em aço inoxidável AISI 304 com largura de 20 cm. Remunera também materiais, acessórios e a mão de obra necessária para a fixação da grelha.</t>
  </si>
  <si>
    <t>1) Será medido por unidade de caixa instalada (un).
2) O item remunera o fornecimento e instalação de caixa octogonal de 4 x 4, em PVC rígido, antichama, na cor amarela, com olhais para instalação de eletrodutos e orelhas para fixação de espelho, nos modelos com fundo móvel ou com anel deslizante; referência comercial octogonal Tigreflex da Tigre ou equivalente.</t>
  </si>
  <si>
    <t>1) Será medido por unidade de caixa instalada (un).
2) O item remunera o fornecimento e instalação de caixa de 4 x 2, em PVC rígido, antichama, na cor amarela, com olhais para instalação de eletrodutos e orelhas para fixação de espelho; referência comercial Tigreflex da Tigre, 57500/071 da Tramontina ou equivalente.</t>
  </si>
  <si>
    <t>1) Será medido pelo comprimento de eletroduto instalado (m).
2) O item remunera o fornecimento e instalação de eletroduto em PVC corrugado flexível, tipo leve, diâmetro externo de 25 mm, diâmetro interno de 19,0 mm, espessura da parede de 0,3 mm, referência 3/4´´, cor amarela, referência Tigreflex, fabricação da Tigre, ou equivalente, para instalações elétricas e de telefonia, somente quando embutidas em paredes de alvenaria; remunera também o fornecimento de materiais acessórios e a mão-de-obra necessária para a execução dos serviços: abertura e fechamento de rasgos em paredes e a instalação de arame galvanizado para servir de guia à enfiação, inclusive nas tubulações secas.</t>
  </si>
  <si>
    <t>1) Será medido pelo comprimento de tubulação instalada (m).
2) O item remunera o fornecimento e a instalação de eletrodutos e conexões rígidos de aço carbono, diâmetro nominal de 1”, costura longitudinal conforme NBR 5624, galvanizado eletroliticamente com zinco, conforme NBR 13057. Este item remunera também todos os materiais acessórios, como buchas e arruelas, com revestimento protetor e a mão-de-obra necessária para a execução dos serviços de instalação, assim como a escavação e o reaterro apiloado em valas, com profundidade média de 0,50 m nas instalações enterradas, ou fixação por meio de braçadeiras nas instalações aparentes com a instalação de arame galvanizado para guia de fios e cabos utilizados em instalações elétricas.</t>
  </si>
  <si>
    <t>1) Será medido pelo comprimento de cabo instalado (m).
2) O item remunera o fornecimento de cabo de cobre eletrolítico de alta condutibilidade, revestimento termoplástico em PVC para isolação de temperatura até 70ºC e nível de isolamento para tensões até 750 V; remunera também materiais e a mão-de-obra necessária para a enfiação e instalação do cabo. Norma técnica: NBR NM 247-1.</t>
  </si>
  <si>
    <t>1) Será medido por conjunto de interruptor instalado (cj).
2) O item remunera o fornecimento e instalação de interruptor de embutir simples, com duas teclas fosforescentes, com contatos de prata, a prova de faísca, de funcionamento silencioso; remunera também o espelho correspondente.</t>
  </si>
  <si>
    <t>1) Será medido por conjunto de interruptor instalado (cj).
2) O item remunera o fornecimento e instalação de interruptor de embutir simples, com três teclas fosforescentes, com contatos de prata, a prova de faísca, de funcionamento silencioso; remunera também o espelho correspondente.</t>
  </si>
  <si>
    <t>1) Será medido por conjunto de tomadas instalado (cj).
2) O item remunera o fornecimento e instalação de conjunto de 2 (duas) tomadas de 10 A - 250V, 2P + T; com placa, haste, contatos de prata e componentes de função elétrica em liga de cobre. Referência comercial: 054345 da Pial Legrand ou equivalente. Norma técnica: NBR 14136.</t>
  </si>
  <si>
    <t>1) Será medido por unidade de luminária instalada (un).
2) O item remunera o fornecimento de luminária led retangular de sobrepor, com driver, composta por módulos led IRC &gt;= 80, temperatura de cor de 4000 K, fluxo luminoso de 3690 a 4800 lm, vida útil &gt;= 50.000 h, potência de 35 a 41 W, driver para tensão de 220 V, corpo em chapa de aço tratada com pintura eletrostática na cor branca, difusor plano translucido; referência comercial: AL0756D.L102 da Ajalumi, SM-755/2 LED LC da ARM, LHT42-S4000840 da Lumicenter ou equivalente. Remunera também materiais e a mão de obra necessária para instalação completa da luminária.</t>
  </si>
  <si>
    <t>1) Será medido por unidade de plafon instalado (un).
2) O item remunera o fornecimento de plafon, para acabamento de ponto de luz, com soquete E-27 integrado para lâmpada fluorescente compacta, em plástico, ou PVC, disponível nas cores branco e preto, conforme o fabricante; referência: Plafon 114 / 117 fabricação Perlex, Plafonier Decorativo PVC fabricação Sadokin, Plafon com Soquete fabricação Taschibra, PF 1/2 fabricação Wetzel ou equivalente; remunera também materiais acessórios e a mão-de-obra necessária para a instalação do plafon em teto ou parede; não remunera o fornecimento da lâmpada.</t>
  </si>
  <si>
    <t>1) Será medido por unidade de lâmpada instalada (un).
2) O item remunera o fornecimento da lâmpada LED de 13,5 W, base E-27, bivolt, temperatura 3.000 a 6500 K, fluxo luminoso de 1400 a 1510 lm, vida útil de 20.000 a 25.000 h; referência comercial fabricação Philips ou equivalente (equivale a 100 W da incandescente). Remunera também materiais, acessórios e a mão de obra para instalação da lâmpada.</t>
  </si>
  <si>
    <t>1) Será medido por unidade de quadro instalado (un).
2) O item remunera o fornecimento de quadro de distribuição universal de sobrepor em chapa de aço tratada com pintura eletrostática epóxi a pó para disjuntores 16 DIN / 12 BOLT-ON e barramento bifásico ou trifásico, corrente nominal de 150A, composto por caixa, placa de montagem, espelho, tampa com fecho e suporte ou trilho para fixação de disjuntores; abertura ampliada na parte superior do espelho para até 11 módulos; remunera também o fornecimento de materiais acessórios e a mão de obra necessária para a instalação completa do quadro, modelo QDSTG-U-II Universal, referência 904507 da Cemar ou equivalente; não remunera o fornecimento dos disjuntores, nem de barramento com acessórios.</t>
  </si>
  <si>
    <t>1) Será medido por unidade de supressor de surto instalado (un).
2) O item remunera o fornecimento e instalação completa de supressor de surto para proteção de entrada elétrica ou painel de distribuição contra surtos e transientes de sobretensão em rede de corrente alternada, ou contínua, com as características: instalação em paralelo a rede elétrica; varistores múltiplos de óxido metálico; tensão de trabalho 175 / 275 V, para corrente alternada, ou 230 / 360 V, para corrente contínua, corrente nominal de surto maior ou igual a 20 kA (onda 8 / 20 μs por fase); corrente máxima de surto de 50 kA até 80 kA (onda 8 / 20 μs por fase), conforme o fabricante; tempo de resposta dos componentes menor ou igual a 25 nano segundos; temperatura operacional de (-) 40º C até (+) 85º C; referência comercial Spw275-60 da Weg, VCl-Slim 60KA da Clamper, LK385 80KA da Lukma ou equivalente. Remunera também materiais acessórios e a mão de obra necessária para a instalação do supressor.</t>
  </si>
  <si>
    <t>1) Será medido por unidade de disjuntor instalado (un).
2) O item remunera o fornecimento de disjuntor automático, linha residencial, com proteção termomagnética, padrão bolt-on, unipolar, modelos com correntes variáveis de 10 A até 30 A e tensão de 127 / 220 V, conforme selo de conformidade do INMETRO; referência comercial DQE 1030 da Eletromar, ASM1 da Soprano, Fame, Cuttler Hammer ABB ou equivalente; remunera também materiais acessórios e a mão de obra necessária para a instalação do disjuntor por meio de parafusos em suporte apropriado. Não remunera o fornecimento do suporte.</t>
  </si>
  <si>
    <t>1) Será medido por unidade de disjuntor instalado (un).
2) O item remunera o fornecimento de disjuntor automático, linha residencial, com proteção termomagnética, padrão bolt-on, unipolar, modelos com correntes variáveis de 35 A até 50 A e tensão de 127 / 220 V, conforme selo de conformidade do INMETRO da Pial Legrand, Eletromar / Cuttler Hammer, Soprano, Lorenzetti, ABB ou equivalente; remunera também materiais acessórios e a mão de obra necessária para a instalação do disjuntor por meio de parafusos em suporte apropriado. Não remunera o fornecimento do suporte.</t>
  </si>
  <si>
    <t>1) Será medido pela área de superfície emassada, deduzindo-se toda e qualquer interferência (m²).
2) O item remunera o fornecimento de massa corrida à base de PVA, recomendada para a correção de pequenos defeitos; referência comercial massa corrida fabricação Suvinil, ou massa corrida fabricação Coral, ou massa corrida Metalatex fabricação Sherwin Williams ou equivalente. Remunera também materiais acessórios e a mão de obra necessária para a execução dos serviços de: limpeza da superfície, remoção de partes soltas, irregularidades e poeira, conforme recomendações do fabricante; aplicação da massa em várias demãos (2 ou 3 demãos), em camadas finas com lixamentos intermediários, conforme especificações do fabricante, lixamento final e remoção do pó da superfície emassada.</t>
  </si>
  <si>
    <t>1) Será medido pela área de superfície preparada e pintada, não se descontando vãos de até 2,00 m² e não se considerando espaletas, filetes ou molduras. Os vãos acima de 2,00 m² deverão ser deduzidos na totalidade e as espaletas, filetes ou molduras desenvolvidas (m²).
2) O item remunera o fornecimento de selador de tinta para pintura; tinta látex standard, diluente em água; materiais acessórios e a mão de obra necessária para a execução dos serviços de: limpeza da superfície, lixamento, remoção do pó e aplicação do selador, conforme recomendações do fabricante; em 2 ou 3 demãos, conforme especificações do fabricante, sobre superfície revestida com massa internas ou externas; referência comercial Látex acrílico fosco Standard fabricação Coral, Basf Suvinal (Suvinil Construções), Basf Standard fabricação Glasurit, Novacor fabricação Shewin Willians, Eucatex acrílico extra Standard fabricação Eucatex ou equivalente. Normas técnicas: NBR 11702 e NBR 15079.</t>
  </si>
  <si>
    <t>1) Será medido por área de superfície preparada e pintada (m²):
a) Em caixilhos vazados, grades ou gradis de ferro, pela área da peça ou projeção do conjunto, no plano vertical ou horizontal, considerada uma só vez, acrescentando-se, mais uma vez, as áreas de vedação superiores a 15% da área inicial;
b) Em portas de ferro onduladas e articuladas de enrolar, portas e caixilhos chapeados, grades articuladas de enrolar e portas pantográficas, pela área da peça multiplicada por 2,5 (dois e meio);
c) Em caixilhos com batentes ou contramarcos metálicos, com venezianas ou persianas, pela área da peça multiplicada por 5 (cinco);
d) Em tubulações, considerando-se os coeficientes, abaixo, multiplicados pela área da face externa da tubulação:
DIÂMETRO - COEFICIENTE / DIÂMETRO - COEFICIENTE
Até 2" - 2,54 / De 8" a 9" - 1,69
De 2" a 3" - 2,42 / De 9" a 10" - 1,57
De 3" a 4" - 2,29 / De 10" a 11" - 1,45
De 4" a 5" - 2,17 / De 11" a 12" - 1,33
De 5" a 6" - 2,05 / De 12" a 13" - 1,21
De 6" a 7" - 1,93 / De 13" a 14" - 1,10
De 7" a 8" - 1,81 / acima de 14" - 1,00
e) Faixas de identificação em tubulação: cada faixa deverá ser considerada como 0,50 m da tubulação correspondente, acrescida do respectivo coeficiente;
f) Válvulas, flanges, registros e conexões: cada unidade será considerada como um metro linear de tubulação correspondente, acrescida.
2) O item remunera o fornecimento de esmalte à base de água, acabamento fosco, ou semi-brilho, ou brilhante; uso geral para exteriores e interiores; referência comercial Sherwin Williams, Suvinil, Futura, Lukscolor ou equivalente; materiais acessórios e a mão de obra necessária para a execução dos serviços: de limpeza da superfície, conforme recomendações do fabricante; aplicação do esmalte, em várias demãos (2 ou 3 demãos), fundo para metais e madeira à base de água; sobre superfícies de metais, alumínio, galvanizados, madeira e alvenaria, conforme especificações do fabricante.</t>
  </si>
  <si>
    <t>1) Será medido pela área, na projeção horizontal, de obra limpa (m²).
2) O item remunera o fornecimento do material e a mão-de-obra necessários para a limpeza geral de pisos, paredes, vidros, áreas externas, bancadas, louças, metais, etc., inclusive varreção, removendo-se materiais excedentes e resíduos de sujeiras, deixando a obra pronta para a utilização.</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</si>
</sst>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R$&quot;\ * #,##0.00_-;\-&quot;R$&quot;\ * #,##0.00_-;_-&quot;R$&quot;\ * &quot;-&quot;??_-;_-@_-"/>
    <numFmt numFmtId="43" formatCode="_-* #,##0.00_-;\-* #,##0.00_-;_-* &quot;-&quot;??_-;_-@_-"/>
    <numFmt numFmtId="164" formatCode="&quot;R$&quot;\ #,##0.00"/>
    <numFmt numFmtId="165" formatCode="_(&quot;R$ &quot;* #,##0.00_);_(&quot;R$ &quot;* \(#,##0.00\);_(&quot;R$ &quot;* &quot;-&quot;??_);_(@_)"/>
    <numFmt numFmtId="166" formatCode="_-[$R$-416]\ * #,##0.00_-;\-[$R$-416]\ * #,##0.00_-;_-[$R$-416]\ * &quot;-&quot;??_-;_-@_-"/>
    <numFmt numFmtId="167" formatCode="&quot;R$&quot;#,##0.00"/>
    <numFmt numFmtId="168" formatCode="_(* #,##0.00_);_(* \(#,##0.00\);_(* &quot;-&quot;??_);_(@_)"/>
  </numFmts>
  <fonts count="29" x14ac:knownFonts="1">
    <font>
      <sz val="11"/>
      <color theme="1"/>
      <name val="Calibri"/>
      <family val="2"/>
      <scheme val="minor"/>
    </font>
    <font>
      <sz val="11"/>
      <color theme="1"/>
      <name val="Calibri"/>
      <family val="2"/>
      <scheme val="minor"/>
    </font>
    <font>
      <sz val="10"/>
      <color theme="1"/>
      <name val="Arial"/>
      <family val="2"/>
    </font>
    <font>
      <b/>
      <sz val="10"/>
      <name val="Arial"/>
      <family val="2"/>
    </font>
    <font>
      <b/>
      <sz val="10"/>
      <color theme="1"/>
      <name val="Arial"/>
      <family val="2"/>
    </font>
    <font>
      <sz val="10"/>
      <name val="Arial"/>
      <family val="2"/>
    </font>
    <font>
      <b/>
      <i/>
      <sz val="10"/>
      <name val="Arial"/>
      <family val="2"/>
    </font>
    <font>
      <sz val="8"/>
      <name val="Calibri"/>
      <family val="2"/>
      <scheme val="minor"/>
    </font>
    <font>
      <b/>
      <sz val="10"/>
      <color theme="0"/>
      <name val="Arial"/>
      <family val="2"/>
    </font>
    <font>
      <i/>
      <sz val="10"/>
      <name val="Arial"/>
      <family val="2"/>
    </font>
    <font>
      <b/>
      <sz val="16"/>
      <color theme="0"/>
      <name val="Arial"/>
      <family val="2"/>
    </font>
    <font>
      <b/>
      <sz val="13"/>
      <color theme="4"/>
      <name val="Arial"/>
      <family val="2"/>
    </font>
    <font>
      <b/>
      <sz val="10"/>
      <color indexed="8"/>
      <name val="Arial"/>
      <family val="2"/>
    </font>
    <font>
      <b/>
      <u/>
      <sz val="12"/>
      <color indexed="8"/>
      <name val="Arial"/>
      <family val="2"/>
    </font>
    <font>
      <sz val="11"/>
      <color theme="1"/>
      <name val="Arial"/>
      <family val="2"/>
    </font>
    <font>
      <sz val="11"/>
      <color indexed="8"/>
      <name val="Arial"/>
      <family val="2"/>
    </font>
    <font>
      <b/>
      <sz val="11"/>
      <color theme="1"/>
      <name val="Arial"/>
      <family val="2"/>
    </font>
    <font>
      <b/>
      <i/>
      <sz val="11"/>
      <color indexed="8"/>
      <name val="Arial"/>
      <family val="2"/>
    </font>
    <font>
      <sz val="10"/>
      <color indexed="8"/>
      <name val="Arial"/>
      <family val="2"/>
    </font>
    <font>
      <b/>
      <sz val="11"/>
      <color theme="1"/>
      <name val="Calibri"/>
      <family val="2"/>
      <scheme val="minor"/>
    </font>
    <font>
      <sz val="8"/>
      <name val="Arial"/>
      <family val="2"/>
    </font>
    <font>
      <sz val="10"/>
      <name val="MS Sans Serif"/>
    </font>
    <font>
      <sz val="10"/>
      <name val="MS Sans Serif"/>
      <family val="2"/>
    </font>
    <font>
      <sz val="10"/>
      <color indexed="8"/>
      <name val="MS Sans Serif"/>
      <family val="2"/>
    </font>
    <font>
      <sz val="10"/>
      <color theme="0"/>
      <name val="Arial"/>
      <family val="2"/>
    </font>
    <font>
      <b/>
      <sz val="12"/>
      <color theme="0"/>
      <name val="Arial"/>
      <family val="2"/>
    </font>
    <font>
      <sz val="10"/>
      <name val="Courier New"/>
    </font>
    <font>
      <b/>
      <u val="double"/>
      <sz val="20.5"/>
      <color rgb="FF0000FF"/>
      <name val="Times New Roman"/>
      <family val="1"/>
    </font>
    <font>
      <sz val="10"/>
      <color rgb="FF0000FF"/>
      <name val="Arial"/>
      <family val="2"/>
    </font>
  </fonts>
  <fills count="18">
    <fill>
      <patternFill patternType="none"/>
    </fill>
    <fill>
      <patternFill patternType="gray125"/>
    </fill>
    <fill>
      <patternFill patternType="solid">
        <fgColor theme="0"/>
        <bgColor indexed="64"/>
      </patternFill>
    </fill>
    <fill>
      <patternFill patternType="solid">
        <fgColor theme="0"/>
        <bgColor rgb="FFFFFF00"/>
      </patternFill>
    </fill>
    <fill>
      <patternFill patternType="solid">
        <fgColor theme="2" tint="-0.749992370372631"/>
        <bgColor indexed="64"/>
      </patternFill>
    </fill>
    <fill>
      <patternFill patternType="solid">
        <fgColor theme="1" tint="0.249977111117893"/>
        <bgColor indexed="64"/>
      </patternFill>
    </fill>
    <fill>
      <patternFill patternType="solid">
        <fgColor theme="1" tint="0.249977111117893"/>
        <bgColor rgb="FFD8D8D8"/>
      </patternFill>
    </fill>
    <fill>
      <patternFill patternType="solid">
        <fgColor rgb="FF00B0F0"/>
        <bgColor indexed="64"/>
      </patternFill>
    </fill>
    <fill>
      <patternFill patternType="solid">
        <fgColor rgb="FFFFFF00"/>
        <bgColor indexed="64"/>
      </patternFill>
    </fill>
    <fill>
      <patternFill patternType="solid">
        <fgColor rgb="FFFFFFFF"/>
        <bgColor indexed="64"/>
      </patternFill>
    </fill>
    <fill>
      <patternFill patternType="solid">
        <fgColor rgb="FFFFFFFF"/>
      </patternFill>
    </fill>
    <fill>
      <patternFill patternType="solid">
        <fgColor theme="0" tint="-4.9989318521683403E-2"/>
        <bgColor indexed="64"/>
      </patternFill>
    </fill>
    <fill>
      <patternFill patternType="solid">
        <fgColor theme="2"/>
        <bgColor indexed="64"/>
      </patternFill>
    </fill>
    <fill>
      <patternFill patternType="solid">
        <fgColor theme="7" tint="0.79998168889431442"/>
        <bgColor indexed="64"/>
      </patternFill>
    </fill>
    <fill>
      <patternFill patternType="solid">
        <fgColor theme="1"/>
        <bgColor indexed="64"/>
      </patternFill>
    </fill>
    <fill>
      <patternFill patternType="solid">
        <fgColor rgb="FF0070C0"/>
        <bgColor indexed="64"/>
      </patternFill>
    </fill>
    <fill>
      <patternFill patternType="solid">
        <fgColor theme="4" tint="0.59999389629810485"/>
        <bgColor indexed="64"/>
      </patternFill>
    </fill>
    <fill>
      <patternFill patternType="solid">
        <fgColor theme="4" tint="-0.249977111117893"/>
        <bgColor indexed="64"/>
      </patternFill>
    </fill>
  </fills>
  <borders count="18">
    <border>
      <left/>
      <right/>
      <top/>
      <bottom/>
      <diagonal/>
    </border>
    <border>
      <left style="thin">
        <color auto="1"/>
      </left>
      <right style="thin">
        <color auto="1"/>
      </right>
      <top style="thin">
        <color auto="1"/>
      </top>
      <bottom style="thin">
        <color auto="1"/>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style="hair">
        <color indexed="64"/>
      </top>
      <bottom style="hair">
        <color indexed="64"/>
      </bottom>
      <diagonal/>
    </border>
    <border>
      <left/>
      <right style="thin">
        <color auto="1"/>
      </right>
      <top style="thin">
        <color indexed="64"/>
      </top>
      <bottom style="thin">
        <color auto="1"/>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s>
  <cellStyleXfs count="9">
    <xf numFmtId="0" fontId="0" fillId="0" borderId="0"/>
    <xf numFmtId="0" fontId="5" fillId="0" borderId="0"/>
    <xf numFmtId="9" fontId="1" fillId="0" borderId="0" applyFont="0" applyFill="0" applyBorder="0" applyAlignment="0" applyProtection="0"/>
    <xf numFmtId="44" fontId="1" fillId="0" borderId="0" applyFont="0" applyFill="0" applyBorder="0" applyAlignment="0" applyProtection="0"/>
    <xf numFmtId="168" fontId="18" fillId="0" borderId="0" applyFont="0" applyFill="0" applyBorder="0" applyAlignment="0" applyProtection="0">
      <alignment vertical="top"/>
    </xf>
    <xf numFmtId="43" fontId="1" fillId="0" borderId="0" applyFont="0" applyFill="0" applyBorder="0" applyAlignment="0" applyProtection="0"/>
    <xf numFmtId="0" fontId="22" fillId="0" borderId="0"/>
    <xf numFmtId="44" fontId="21" fillId="0" borderId="0" applyFont="0" applyFill="0" applyBorder="0" applyAlignment="0" applyProtection="0"/>
    <xf numFmtId="0" fontId="23" fillId="0" borderId="0"/>
  </cellStyleXfs>
  <cellXfs count="301">
    <xf numFmtId="0" fontId="0" fillId="0" borderId="0" xfId="0"/>
    <xf numFmtId="0" fontId="2" fillId="0" borderId="0" xfId="0" applyFont="1" applyAlignment="1">
      <alignment vertical="center"/>
    </xf>
    <xf numFmtId="0" fontId="2" fillId="0" borderId="0" xfId="0" applyFont="1"/>
    <xf numFmtId="0" fontId="2" fillId="2" borderId="0" xfId="0" applyFont="1" applyFill="1"/>
    <xf numFmtId="0" fontId="2" fillId="0" borderId="1" xfId="0" applyFont="1" applyBorder="1" applyAlignment="1">
      <alignment horizontal="center" vertical="center"/>
    </xf>
    <xf numFmtId="0" fontId="3" fillId="0" borderId="0" xfId="0" applyFont="1" applyAlignment="1">
      <alignment horizontal="left" vertical="top"/>
    </xf>
    <xf numFmtId="0" fontId="3" fillId="0" borderId="1" xfId="0" applyFont="1" applyBorder="1" applyAlignment="1">
      <alignment vertical="center"/>
    </xf>
    <xf numFmtId="0" fontId="2" fillId="0" borderId="0" xfId="0" applyFont="1" applyAlignment="1">
      <alignment wrapText="1"/>
    </xf>
    <xf numFmtId="0" fontId="2" fillId="2" borderId="0" xfId="0" applyFont="1" applyFill="1" applyAlignment="1">
      <alignment vertical="center"/>
    </xf>
    <xf numFmtId="164" fontId="2" fillId="0" borderId="0" xfId="0" applyNumberFormat="1" applyFont="1" applyAlignment="1">
      <alignment vertical="center"/>
    </xf>
    <xf numFmtId="0" fontId="2" fillId="0" borderId="0" xfId="0" applyFont="1" applyAlignment="1">
      <alignment horizontal="left" vertical="center"/>
    </xf>
    <xf numFmtId="0" fontId="2" fillId="0" borderId="0" xfId="0" applyFont="1" applyAlignment="1">
      <alignment horizontal="right" vertical="center"/>
    </xf>
    <xf numFmtId="0" fontId="2" fillId="0" borderId="0" xfId="0" applyFont="1" applyAlignment="1">
      <alignment horizontal="center" vertical="center"/>
    </xf>
    <xf numFmtId="167" fontId="2" fillId="0" borderId="0" xfId="0" applyNumberFormat="1" applyFont="1" applyAlignment="1">
      <alignment vertical="center"/>
    </xf>
    <xf numFmtId="0" fontId="2" fillId="0" borderId="0" xfId="0" quotePrefix="1" applyFont="1" applyAlignment="1">
      <alignment horizontal="left" vertical="center"/>
    </xf>
    <xf numFmtId="0" fontId="2" fillId="0" borderId="1" xfId="0" applyFont="1" applyBorder="1" applyAlignment="1">
      <alignment vertical="center"/>
    </xf>
    <xf numFmtId="0" fontId="2" fillId="0" borderId="0" xfId="0" applyFont="1" applyAlignment="1">
      <alignment horizontal="center" wrapText="1"/>
    </xf>
    <xf numFmtId="0" fontId="5" fillId="0" borderId="1" xfId="1" applyBorder="1" applyAlignment="1">
      <alignment vertical="center" wrapText="1"/>
    </xf>
    <xf numFmtId="0" fontId="5" fillId="0" borderId="1" xfId="1" applyBorder="1" applyAlignment="1">
      <alignment horizontal="left" vertical="center" wrapText="1"/>
    </xf>
    <xf numFmtId="165" fontId="5" fillId="0" borderId="1" xfId="1" applyNumberFormat="1" applyBorder="1" applyAlignment="1">
      <alignment horizontal="right" wrapText="1"/>
    </xf>
    <xf numFmtId="166" fontId="5" fillId="0" borderId="1" xfId="1" applyNumberFormat="1" applyBorder="1" applyAlignment="1">
      <alignment horizontal="right" wrapText="1"/>
    </xf>
    <xf numFmtId="0" fontId="5" fillId="0" borderId="1" xfId="1" applyBorder="1" applyAlignment="1">
      <alignment horizontal="right" wrapText="1"/>
    </xf>
    <xf numFmtId="165" fontId="3" fillId="2" borderId="0" xfId="1" applyNumberFormat="1" applyFont="1" applyFill="1" applyAlignment="1">
      <alignment wrapText="1"/>
    </xf>
    <xf numFmtId="0" fontId="5" fillId="2" borderId="0" xfId="1" applyFill="1" applyAlignment="1">
      <alignment wrapText="1"/>
    </xf>
    <xf numFmtId="0" fontId="5" fillId="2" borderId="0" xfId="1" applyFill="1" applyAlignment="1">
      <alignment horizontal="center" wrapText="1"/>
    </xf>
    <xf numFmtId="0" fontId="3" fillId="2" borderId="0" xfId="1" applyFont="1" applyFill="1" applyAlignment="1">
      <alignment horizontal="left" wrapText="1"/>
    </xf>
    <xf numFmtId="0" fontId="3" fillId="2" borderId="0" xfId="1" applyFont="1" applyFill="1" applyAlignment="1">
      <alignment wrapText="1"/>
    </xf>
    <xf numFmtId="0" fontId="5" fillId="2" borderId="0" xfId="1" applyFill="1" applyAlignment="1">
      <alignment horizontal="left" wrapText="1"/>
    </xf>
    <xf numFmtId="0" fontId="5" fillId="2" borderId="0" xfId="1" applyFill="1" applyAlignment="1">
      <alignment vertical="center" wrapText="1"/>
    </xf>
    <xf numFmtId="0" fontId="2" fillId="2" borderId="0" xfId="0" applyFont="1" applyFill="1" applyAlignment="1">
      <alignment wrapText="1"/>
    </xf>
    <xf numFmtId="49" fontId="0" fillId="0" borderId="4" xfId="0" applyNumberFormat="1" applyBorder="1" applyAlignment="1">
      <alignment horizontal="left" vertical="center"/>
    </xf>
    <xf numFmtId="49" fontId="5" fillId="0" borderId="0" xfId="1" applyNumberFormat="1" applyAlignment="1">
      <alignment horizontal="left" vertical="center"/>
    </xf>
    <xf numFmtId="0" fontId="14" fillId="2" borderId="0" xfId="0" applyFont="1" applyFill="1" applyAlignment="1">
      <alignment vertical="center"/>
    </xf>
    <xf numFmtId="0" fontId="5" fillId="0" borderId="0" xfId="1" applyAlignment="1">
      <alignment vertical="center" wrapText="1"/>
    </xf>
    <xf numFmtId="0" fontId="15" fillId="0" borderId="0" xfId="1" applyFont="1" applyAlignment="1">
      <alignment horizontal="center" vertical="center"/>
    </xf>
    <xf numFmtId="0" fontId="16" fillId="2" borderId="0" xfId="0" applyFont="1" applyFill="1" applyAlignment="1">
      <alignment horizontal="right" vertical="center"/>
    </xf>
    <xf numFmtId="0" fontId="17" fillId="0" borderId="0" xfId="1" applyFont="1" applyAlignment="1">
      <alignment horizontal="right" vertical="center"/>
    </xf>
    <xf numFmtId="4" fontId="17" fillId="2" borderId="0" xfId="4" applyNumberFormat="1" applyFont="1" applyFill="1" applyAlignment="1">
      <alignment horizontal="right" vertical="center"/>
    </xf>
    <xf numFmtId="49" fontId="0" fillId="0" borderId="0" xfId="0" applyNumberFormat="1" applyAlignment="1">
      <alignment horizontal="left" vertical="center"/>
    </xf>
    <xf numFmtId="0" fontId="0" fillId="0" borderId="0" xfId="0" applyAlignment="1">
      <alignment vertical="center"/>
    </xf>
    <xf numFmtId="0" fontId="0" fillId="2" borderId="0" xfId="0" applyFill="1" applyAlignment="1">
      <alignment vertical="center"/>
    </xf>
    <xf numFmtId="0" fontId="16" fillId="9" borderId="0" xfId="0" applyFont="1" applyFill="1" applyAlignment="1">
      <alignment horizontal="right" vertical="center"/>
    </xf>
    <xf numFmtId="0" fontId="0" fillId="0" borderId="0" xfId="0" applyAlignment="1">
      <alignment horizontal="center" vertical="center"/>
    </xf>
    <xf numFmtId="49" fontId="0" fillId="9" borderId="6" xfId="0" applyNumberFormat="1" applyFill="1" applyBorder="1" applyAlignment="1">
      <alignment horizontal="left" vertical="center"/>
    </xf>
    <xf numFmtId="0" fontId="0" fillId="0" borderId="6" xfId="0" applyBorder="1" applyAlignment="1">
      <alignment vertical="center" wrapText="1"/>
    </xf>
    <xf numFmtId="0" fontId="0" fillId="0" borderId="6" xfId="0" applyBorder="1" applyAlignment="1">
      <alignment horizontal="center" vertical="center"/>
    </xf>
    <xf numFmtId="4" fontId="0" fillId="0" borderId="6" xfId="0" applyNumberFormat="1" applyBorder="1" applyAlignment="1">
      <alignment vertical="center"/>
    </xf>
    <xf numFmtId="0" fontId="0" fillId="0" borderId="4" xfId="0" applyBorder="1" applyAlignment="1">
      <alignment vertical="center" wrapText="1"/>
    </xf>
    <xf numFmtId="0" fontId="0" fillId="0" borderId="4" xfId="0" applyBorder="1" applyAlignment="1">
      <alignment horizontal="center" vertical="center"/>
    </xf>
    <xf numFmtId="4" fontId="0" fillId="0" borderId="4" xfId="0" applyNumberFormat="1" applyBorder="1" applyAlignment="1">
      <alignment vertical="center"/>
    </xf>
    <xf numFmtId="0" fontId="2" fillId="0" borderId="0" xfId="0" applyFont="1" applyAlignment="1">
      <alignment vertical="center" wrapText="1"/>
    </xf>
    <xf numFmtId="0" fontId="0" fillId="0" borderId="0" xfId="0" applyAlignment="1">
      <alignment wrapText="1"/>
    </xf>
    <xf numFmtId="0" fontId="0" fillId="0" borderId="0" xfId="0" applyAlignment="1">
      <alignment horizontal="center" wrapText="1"/>
    </xf>
    <xf numFmtId="0" fontId="0" fillId="2" borderId="0" xfId="0" applyFill="1" applyAlignment="1">
      <alignment wrapText="1"/>
    </xf>
    <xf numFmtId="0" fontId="8" fillId="5" borderId="1" xfId="0" applyFont="1" applyFill="1" applyBorder="1" applyAlignment="1">
      <alignment horizontal="center" vertical="center" wrapText="1"/>
    </xf>
    <xf numFmtId="0" fontId="0" fillId="11" borderId="1" xfId="0" applyFill="1" applyBorder="1" applyAlignment="1">
      <alignment vertical="top" wrapText="1"/>
    </xf>
    <xf numFmtId="0" fontId="0" fillId="11" borderId="1" xfId="0" applyFill="1" applyBorder="1" applyAlignment="1">
      <alignment horizontal="left" vertical="top" wrapText="1"/>
    </xf>
    <xf numFmtId="10" fontId="8" fillId="4" borderId="1" xfId="0" applyNumberFormat="1" applyFont="1" applyFill="1" applyBorder="1" applyAlignment="1">
      <alignment horizontal="center" vertical="center"/>
    </xf>
    <xf numFmtId="10" fontId="2" fillId="0" borderId="1" xfId="0" applyNumberFormat="1" applyFont="1" applyBorder="1" applyAlignment="1">
      <alignment horizontal="center" vertical="center"/>
    </xf>
    <xf numFmtId="0" fontId="9" fillId="0" borderId="1" xfId="0" applyFont="1" applyBorder="1" applyAlignment="1">
      <alignment vertical="center"/>
    </xf>
    <xf numFmtId="0" fontId="3" fillId="0" borderId="1" xfId="1" applyFont="1" applyBorder="1" applyAlignment="1">
      <alignment horizontal="center" wrapText="1"/>
    </xf>
    <xf numFmtId="43" fontId="5" fillId="0" borderId="1" xfId="1" applyNumberFormat="1" applyBorder="1" applyAlignment="1">
      <alignment horizontal="right" wrapText="1"/>
    </xf>
    <xf numFmtId="44" fontId="2" fillId="0" borderId="1" xfId="3" applyFont="1" applyBorder="1" applyAlignment="1">
      <alignment horizontal="center" vertical="center" wrapText="1"/>
    </xf>
    <xf numFmtId="0" fontId="10" fillId="0" borderId="0" xfId="0" applyFont="1" applyAlignment="1">
      <alignment vertical="center" wrapText="1"/>
    </xf>
    <xf numFmtId="2" fontId="8" fillId="5" borderId="1" xfId="0" applyNumberFormat="1" applyFont="1" applyFill="1" applyBorder="1" applyAlignment="1">
      <alignment horizontal="center" vertical="center" wrapText="1"/>
    </xf>
    <xf numFmtId="10" fontId="8" fillId="5" borderId="1" xfId="0" applyNumberFormat="1" applyFont="1" applyFill="1" applyBorder="1" applyAlignment="1">
      <alignment horizontal="center" vertical="center" wrapText="1"/>
    </xf>
    <xf numFmtId="2" fontId="0" fillId="0" borderId="1" xfId="0" applyNumberFormat="1" applyBorder="1" applyAlignment="1">
      <alignment vertical="center" wrapText="1"/>
    </xf>
    <xf numFmtId="10" fontId="0" fillId="0" borderId="1" xfId="0" applyNumberFormat="1" applyBorder="1" applyAlignment="1">
      <alignment vertical="center" wrapText="1"/>
    </xf>
    <xf numFmtId="0" fontId="0" fillId="0" borderId="1" xfId="0" applyBorder="1" applyAlignment="1">
      <alignment vertical="center" wrapText="1"/>
    </xf>
    <xf numFmtId="2" fontId="0" fillId="2" borderId="0" xfId="0" applyNumberFormat="1" applyFill="1" applyAlignment="1">
      <alignment wrapText="1"/>
    </xf>
    <xf numFmtId="10" fontId="0" fillId="2" borderId="0" xfId="0" applyNumberFormat="1" applyFill="1" applyAlignment="1">
      <alignment wrapText="1"/>
    </xf>
    <xf numFmtId="2" fontId="0" fillId="0" borderId="0" xfId="0" applyNumberFormat="1" applyAlignment="1">
      <alignment wrapText="1"/>
    </xf>
    <xf numFmtId="10" fontId="0" fillId="0" borderId="0" xfId="0" applyNumberFormat="1" applyAlignment="1">
      <alignment wrapText="1"/>
    </xf>
    <xf numFmtId="0" fontId="2" fillId="2" borderId="0" xfId="0" applyFont="1" applyFill="1" applyAlignment="1">
      <alignment horizontal="center" vertical="center"/>
    </xf>
    <xf numFmtId="0" fontId="0" fillId="2" borderId="0" xfId="0" applyFill="1" applyAlignment="1">
      <alignment horizontal="center" wrapText="1"/>
    </xf>
    <xf numFmtId="0" fontId="2" fillId="2" borderId="0" xfId="0" applyFont="1" applyFill="1" applyAlignment="1">
      <alignment horizontal="center"/>
    </xf>
    <xf numFmtId="0" fontId="4" fillId="2" borderId="0" xfId="0" applyFont="1" applyFill="1" applyAlignment="1">
      <alignment horizontal="center"/>
    </xf>
    <xf numFmtId="44" fontId="2" fillId="0" borderId="0" xfId="0" applyNumberFormat="1" applyFont="1" applyAlignment="1">
      <alignment vertical="center"/>
    </xf>
    <xf numFmtId="0" fontId="4" fillId="2" borderId="0" xfId="0" applyFont="1" applyFill="1" applyAlignment="1">
      <alignment vertical="center"/>
    </xf>
    <xf numFmtId="0" fontId="0" fillId="12" borderId="1" xfId="0" applyFill="1" applyBorder="1" applyAlignment="1">
      <alignment vertical="top" wrapText="1"/>
    </xf>
    <xf numFmtId="2" fontId="0" fillId="0" borderId="1" xfId="0" applyNumberFormat="1" applyBorder="1" applyAlignment="1">
      <alignment horizontal="center" vertical="center" wrapText="1"/>
    </xf>
    <xf numFmtId="0" fontId="10" fillId="2" borderId="0" xfId="0" applyFont="1" applyFill="1" applyAlignment="1">
      <alignment horizontal="center" vertical="center" wrapText="1"/>
    </xf>
    <xf numFmtId="0" fontId="8" fillId="5" borderId="1" xfId="0" applyFont="1" applyFill="1" applyBorder="1" applyAlignment="1">
      <alignment horizontal="center" vertical="center"/>
    </xf>
    <xf numFmtId="164" fontId="2" fillId="0" borderId="1" xfId="0" applyNumberFormat="1" applyFont="1" applyBorder="1" applyAlignment="1">
      <alignment vertical="center"/>
    </xf>
    <xf numFmtId="0" fontId="0" fillId="0" borderId="0" xfId="0" applyAlignment="1">
      <alignment vertical="center" wrapText="1"/>
    </xf>
    <xf numFmtId="0" fontId="2" fillId="2" borderId="16" xfId="0" applyFont="1" applyFill="1" applyBorder="1" applyAlignment="1">
      <alignment vertical="center" wrapText="1"/>
    </xf>
    <xf numFmtId="0" fontId="2" fillId="2" borderId="0" xfId="0" applyFont="1" applyFill="1" applyAlignment="1">
      <alignment horizontal="right"/>
    </xf>
    <xf numFmtId="0" fontId="0" fillId="0" borderId="0" xfId="0" applyAlignment="1">
      <alignment horizontal="center"/>
    </xf>
    <xf numFmtId="0" fontId="4" fillId="2" borderId="13" xfId="0" applyFont="1" applyFill="1" applyBorder="1"/>
    <xf numFmtId="0" fontId="4" fillId="2" borderId="15" xfId="0" applyFont="1" applyFill="1" applyBorder="1"/>
    <xf numFmtId="0" fontId="4" fillId="2" borderId="14" xfId="0" applyFont="1" applyFill="1" applyBorder="1"/>
    <xf numFmtId="0" fontId="2" fillId="2" borderId="1" xfId="0" applyFont="1" applyFill="1" applyBorder="1"/>
    <xf numFmtId="44" fontId="8" fillId="5" borderId="1" xfId="0" applyNumberFormat="1" applyFont="1" applyFill="1" applyBorder="1" applyAlignment="1">
      <alignment horizontal="center" vertical="center"/>
    </xf>
    <xf numFmtId="44" fontId="2" fillId="0" borderId="0" xfId="0" applyNumberFormat="1" applyFont="1" applyAlignment="1">
      <alignment horizontal="right" vertical="center"/>
    </xf>
    <xf numFmtId="43" fontId="2" fillId="0" borderId="1" xfId="5" applyFont="1" applyBorder="1" applyAlignment="1">
      <alignment horizontal="center" vertical="center" wrapText="1"/>
    </xf>
    <xf numFmtId="0" fontId="4" fillId="2" borderId="0" xfId="0" applyFont="1" applyFill="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left" vertical="center" wrapText="1"/>
    </xf>
    <xf numFmtId="2" fontId="4" fillId="8" borderId="1" xfId="0" applyNumberFormat="1" applyFont="1" applyFill="1" applyBorder="1" applyAlignment="1">
      <alignment horizontal="right" vertical="center"/>
    </xf>
    <xf numFmtId="2" fontId="3" fillId="8" borderId="1" xfId="0" applyNumberFormat="1" applyFont="1" applyFill="1" applyBorder="1" applyAlignment="1">
      <alignment horizontal="right" vertical="center"/>
    </xf>
    <xf numFmtId="0" fontId="4" fillId="0" borderId="0" xfId="0" applyFont="1" applyAlignment="1">
      <alignment horizontal="right" vertical="center"/>
    </xf>
    <xf numFmtId="2" fontId="4" fillId="13" borderId="1" xfId="0" applyNumberFormat="1" applyFont="1" applyFill="1" applyBorder="1" applyAlignment="1">
      <alignment horizontal="right" vertical="center"/>
    </xf>
    <xf numFmtId="0" fontId="3" fillId="2" borderId="0" xfId="0" applyFont="1" applyFill="1" applyAlignment="1">
      <alignment horizontal="center" vertical="center" wrapText="1"/>
    </xf>
    <xf numFmtId="44" fontId="2" fillId="0" borderId="0" xfId="0" applyNumberFormat="1" applyFont="1" applyAlignment="1">
      <alignment horizontal="center" vertical="center"/>
    </xf>
    <xf numFmtId="164" fontId="2" fillId="2" borderId="0" xfId="0" applyNumberFormat="1" applyFont="1" applyFill="1" applyAlignment="1">
      <alignment horizontal="center" vertical="center"/>
    </xf>
    <xf numFmtId="0" fontId="2" fillId="0" borderId="1" xfId="0" applyFont="1" applyBorder="1" applyAlignment="1">
      <alignment horizontal="justify" vertical="center" wrapText="1"/>
    </xf>
    <xf numFmtId="0" fontId="2" fillId="2" borderId="1" xfId="0" applyFont="1" applyFill="1" applyBorder="1" applyAlignment="1">
      <alignment horizontal="justify" vertical="center" wrapText="1"/>
    </xf>
    <xf numFmtId="49" fontId="6" fillId="10" borderId="1" xfId="1" applyNumberFormat="1" applyFont="1" applyFill="1" applyBorder="1" applyAlignment="1">
      <alignment horizontal="center" vertical="center"/>
    </xf>
    <xf numFmtId="0" fontId="6" fillId="10" borderId="5" xfId="1" applyFont="1" applyFill="1" applyBorder="1" applyAlignment="1">
      <alignment horizontal="center" vertical="center" wrapText="1"/>
    </xf>
    <xf numFmtId="0" fontId="6" fillId="10" borderId="1" xfId="1" applyFont="1" applyFill="1" applyBorder="1" applyAlignment="1">
      <alignment horizontal="center" vertical="center"/>
    </xf>
    <xf numFmtId="4" fontId="6" fillId="10" borderId="1" xfId="1" applyNumberFormat="1" applyFont="1" applyFill="1" applyBorder="1" applyAlignment="1">
      <alignment horizontal="center" vertical="center"/>
    </xf>
    <xf numFmtId="4" fontId="0" fillId="0" borderId="0" xfId="0" applyNumberFormat="1" applyAlignment="1">
      <alignment vertical="center"/>
    </xf>
    <xf numFmtId="0" fontId="0" fillId="0" borderId="0" xfId="0"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horizontal="center" vertical="center" wrapText="1"/>
    </xf>
    <xf numFmtId="164" fontId="26" fillId="0" borderId="0" xfId="0" applyNumberFormat="1" applyFont="1" applyAlignment="1">
      <alignment horizontal="right" vertical="center" wrapText="1"/>
    </xf>
    <xf numFmtId="164" fontId="0" fillId="0" borderId="0" xfId="0" applyNumberFormat="1" applyAlignment="1">
      <alignment horizontal="right"/>
    </xf>
    <xf numFmtId="164" fontId="2" fillId="0" borderId="0" xfId="0" applyNumberFormat="1" applyFont="1" applyAlignment="1">
      <alignment horizontal="right" vertical="center"/>
    </xf>
    <xf numFmtId="164" fontId="8" fillId="5" borderId="1" xfId="0" applyNumberFormat="1" applyFont="1" applyFill="1" applyBorder="1" applyAlignment="1">
      <alignment horizontal="right" vertical="center"/>
    </xf>
    <xf numFmtId="164" fontId="2" fillId="0" borderId="1" xfId="3" applyNumberFormat="1" applyFont="1" applyBorder="1" applyAlignment="1">
      <alignment horizontal="right" vertical="center" wrapText="1"/>
    </xf>
    <xf numFmtId="0" fontId="5" fillId="0" borderId="1" xfId="0" applyFont="1" applyBorder="1" applyAlignment="1">
      <alignment horizontal="center" vertical="center" wrapText="1"/>
    </xf>
    <xf numFmtId="0" fontId="3" fillId="0" borderId="0" xfId="1" applyFont="1" applyAlignment="1">
      <alignment vertical="center" wrapText="1"/>
    </xf>
    <xf numFmtId="0" fontId="8" fillId="5" borderId="1" xfId="5" applyNumberFormat="1" applyFont="1" applyFill="1" applyBorder="1" applyAlignment="1">
      <alignment horizontal="center" vertical="center"/>
    </xf>
    <xf numFmtId="0" fontId="2" fillId="0" borderId="1" xfId="5" applyNumberFormat="1" applyFont="1" applyFill="1" applyBorder="1" applyAlignment="1">
      <alignment horizontal="center" vertical="center"/>
    </xf>
    <xf numFmtId="0" fontId="2" fillId="0" borderId="0" xfId="5" applyNumberFormat="1" applyFont="1" applyFill="1" applyBorder="1" applyAlignment="1">
      <alignment horizontal="center" vertical="center"/>
    </xf>
    <xf numFmtId="0" fontId="2" fillId="0" borderId="0" xfId="5" applyNumberFormat="1" applyFont="1" applyBorder="1" applyAlignment="1">
      <alignment horizontal="center" vertical="center"/>
    </xf>
    <xf numFmtId="49" fontId="16" fillId="9" borderId="0" xfId="0" applyNumberFormat="1" applyFont="1" applyFill="1" applyAlignment="1">
      <alignment horizontal="center" vertical="center"/>
    </xf>
    <xf numFmtId="10" fontId="17" fillId="9" borderId="0" xfId="1" applyNumberFormat="1" applyFont="1" applyFill="1" applyAlignment="1">
      <alignment horizontal="center" vertical="center"/>
    </xf>
    <xf numFmtId="10" fontId="8" fillId="15" borderId="1" xfId="0" applyNumberFormat="1" applyFont="1" applyFill="1" applyBorder="1" applyAlignment="1">
      <alignment horizontal="center" vertical="center"/>
    </xf>
    <xf numFmtId="0" fontId="24" fillId="15" borderId="1" xfId="0" applyFont="1" applyFill="1" applyBorder="1" applyAlignment="1">
      <alignment horizontal="center" vertical="center"/>
    </xf>
    <xf numFmtId="0" fontId="8" fillId="15" borderId="1" xfId="0" applyFont="1" applyFill="1" applyBorder="1" applyAlignment="1">
      <alignment horizontal="center" vertical="center"/>
    </xf>
    <xf numFmtId="164" fontId="8" fillId="15" borderId="1" xfId="0" applyNumberFormat="1" applyFont="1" applyFill="1" applyBorder="1" applyAlignment="1">
      <alignment horizontal="right" vertical="center"/>
    </xf>
    <xf numFmtId="164" fontId="2" fillId="16" borderId="1" xfId="0" applyNumberFormat="1" applyFont="1" applyFill="1" applyBorder="1" applyAlignment="1">
      <alignment horizontal="right" vertical="center"/>
    </xf>
    <xf numFmtId="0" fontId="8" fillId="15" borderId="1" xfId="5" applyNumberFormat="1" applyFont="1" applyFill="1" applyBorder="1" applyAlignment="1">
      <alignment horizontal="center" vertical="center" wrapText="1"/>
    </xf>
    <xf numFmtId="0" fontId="8" fillId="15" borderId="1" xfId="5" applyNumberFormat="1" applyFont="1" applyFill="1" applyBorder="1" applyAlignment="1">
      <alignment horizontal="center" wrapText="1"/>
    </xf>
    <xf numFmtId="43" fontId="8" fillId="15" borderId="1" xfId="5" applyFont="1" applyFill="1" applyBorder="1" applyAlignment="1">
      <alignment wrapText="1"/>
    </xf>
    <xf numFmtId="165" fontId="8" fillId="15" borderId="1" xfId="1" applyNumberFormat="1" applyFont="1" applyFill="1" applyBorder="1" applyAlignment="1">
      <alignment horizontal="right" wrapText="1"/>
    </xf>
    <xf numFmtId="167" fontId="8" fillId="15" borderId="1" xfId="1" applyNumberFormat="1" applyFont="1" applyFill="1" applyBorder="1" applyAlignment="1">
      <alignment horizontal="right" vertical="center" wrapText="1"/>
    </xf>
    <xf numFmtId="165" fontId="8" fillId="15" borderId="1" xfId="1" applyNumberFormat="1" applyFont="1" applyFill="1" applyBorder="1" applyAlignment="1">
      <alignment horizontal="right" vertical="center" wrapText="1"/>
    </xf>
    <xf numFmtId="10" fontId="8" fillId="15" borderId="1" xfId="2" applyNumberFormat="1" applyFont="1" applyFill="1" applyBorder="1" applyAlignment="1">
      <alignment horizontal="right" vertical="center" wrapText="1"/>
    </xf>
    <xf numFmtId="10" fontId="8" fillId="15" borderId="1" xfId="1" applyNumberFormat="1" applyFont="1" applyFill="1" applyBorder="1" applyAlignment="1">
      <alignment horizontal="right" wrapText="1"/>
    </xf>
    <xf numFmtId="165" fontId="5" fillId="16" borderId="1" xfId="1" applyNumberFormat="1" applyFill="1" applyBorder="1" applyAlignment="1">
      <alignment horizontal="right" wrapText="1"/>
    </xf>
    <xf numFmtId="0" fontId="24" fillId="15" borderId="1" xfId="5" applyNumberFormat="1" applyFont="1" applyFill="1" applyBorder="1" applyAlignment="1">
      <alignment horizontal="center" vertical="center"/>
    </xf>
    <xf numFmtId="0" fontId="8" fillId="15" borderId="1" xfId="5" applyNumberFormat="1" applyFont="1" applyFill="1" applyBorder="1" applyAlignment="1">
      <alignment horizontal="center" vertical="center"/>
    </xf>
    <xf numFmtId="164" fontId="8" fillId="15" borderId="1" xfId="0" applyNumberFormat="1" applyFont="1" applyFill="1" applyBorder="1" applyAlignment="1">
      <alignment vertical="center"/>
    </xf>
    <xf numFmtId="0" fontId="2" fillId="2" borderId="1" xfId="0" applyFont="1" applyFill="1" applyBorder="1" applyAlignment="1">
      <alignment horizontal="center" vertical="center"/>
    </xf>
    <xf numFmtId="0" fontId="2" fillId="2" borderId="0" xfId="0" applyFont="1" applyFill="1" applyAlignment="1">
      <alignment horizontal="center" vertical="center" wrapText="1"/>
    </xf>
    <xf numFmtId="165" fontId="2" fillId="0" borderId="0" xfId="0" applyNumberFormat="1" applyFont="1" applyAlignment="1">
      <alignment wrapText="1"/>
    </xf>
    <xf numFmtId="0" fontId="0" fillId="0" borderId="1" xfId="0" applyBorder="1" applyAlignment="1">
      <alignment horizontal="center" vertical="center" wrapText="1"/>
    </xf>
    <xf numFmtId="0" fontId="8" fillId="5" borderId="1" xfId="0" applyFont="1" applyFill="1" applyBorder="1" applyAlignment="1">
      <alignment horizontal="justify" vertical="center" wrapText="1"/>
    </xf>
    <xf numFmtId="0" fontId="4" fillId="0" borderId="1" xfId="0" applyFont="1" applyBorder="1" applyAlignment="1">
      <alignment horizontal="center" vertical="center" wrapText="1"/>
    </xf>
    <xf numFmtId="0" fontId="4" fillId="0" borderId="1" xfId="0" applyFont="1" applyBorder="1" applyAlignment="1">
      <alignment horizontal="justify" vertical="center" wrapText="1"/>
    </xf>
    <xf numFmtId="0" fontId="4" fillId="2" borderId="0" xfId="0" applyFont="1" applyFill="1" applyAlignment="1">
      <alignment horizontal="center" vertical="center" wrapText="1"/>
    </xf>
    <xf numFmtId="0" fontId="2" fillId="2" borderId="0" xfId="0" applyFont="1" applyFill="1" applyAlignment="1">
      <alignment horizontal="justify" vertical="center" wrapText="1"/>
    </xf>
    <xf numFmtId="0" fontId="0" fillId="14" borderId="1" xfId="0" applyFill="1" applyBorder="1" applyAlignment="1">
      <alignment horizontal="center"/>
    </xf>
    <xf numFmtId="0" fontId="8" fillId="4" borderId="1" xfId="0" applyFont="1" applyFill="1" applyBorder="1" applyAlignment="1">
      <alignment horizontal="justify" vertical="center" wrapText="1"/>
    </xf>
    <xf numFmtId="0" fontId="0" fillId="0" borderId="0" xfId="0" applyAlignment="1">
      <alignment horizontal="center"/>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pplyAlignment="1">
      <alignment horizontal="right"/>
    </xf>
    <xf numFmtId="0" fontId="10" fillId="15" borderId="1" xfId="0" applyFont="1" applyFill="1" applyBorder="1" applyAlignment="1">
      <alignment horizontal="center" vertical="center"/>
    </xf>
    <xf numFmtId="0" fontId="8" fillId="15" borderId="1" xfId="0" applyFont="1" applyFill="1" applyBorder="1" applyAlignment="1">
      <alignment horizontal="left" vertical="center"/>
    </xf>
    <xf numFmtId="0" fontId="3" fillId="0" borderId="1" xfId="0" applyFont="1" applyBorder="1" applyAlignment="1">
      <alignment horizontal="left" vertical="center"/>
    </xf>
    <xf numFmtId="0" fontId="3" fillId="0" borderId="1" xfId="0" applyFont="1" applyBorder="1" applyAlignment="1">
      <alignment horizontal="left" vertical="center" wrapText="1"/>
    </xf>
    <xf numFmtId="0" fontId="2" fillId="0" borderId="0" xfId="0" applyFont="1" applyAlignment="1">
      <alignment horizontal="justify" vertical="center" wrapText="1"/>
    </xf>
    <xf numFmtId="0" fontId="2" fillId="2" borderId="0" xfId="0" applyFont="1" applyFill="1" applyAlignment="1">
      <alignment horizontal="center"/>
    </xf>
    <xf numFmtId="0" fontId="3" fillId="2" borderId="0" xfId="0" applyFont="1" applyFill="1" applyAlignment="1">
      <alignment horizontal="center" vertical="center" wrapText="1"/>
    </xf>
    <xf numFmtId="0" fontId="4" fillId="0" borderId="1" xfId="0" applyFont="1" applyBorder="1" applyAlignment="1">
      <alignment horizontal="center" vertical="center"/>
    </xf>
    <xf numFmtId="0" fontId="2" fillId="2" borderId="1" xfId="0" applyFont="1" applyFill="1" applyBorder="1" applyAlignment="1">
      <alignment horizontal="center" vertical="center"/>
    </xf>
    <xf numFmtId="0" fontId="4" fillId="0" borderId="16" xfId="0" applyFont="1" applyBorder="1" applyAlignment="1">
      <alignment horizontal="right" vertical="center"/>
    </xf>
    <xf numFmtId="0" fontId="4" fillId="0" borderId="17" xfId="0" applyFont="1" applyBorder="1" applyAlignment="1">
      <alignment horizontal="right" vertical="center"/>
    </xf>
    <xf numFmtId="0" fontId="4" fillId="0" borderId="5" xfId="0" applyFont="1" applyBorder="1" applyAlignment="1">
      <alignment horizontal="right" vertical="center"/>
    </xf>
    <xf numFmtId="0" fontId="4" fillId="0" borderId="1" xfId="0" applyFont="1" applyBorder="1" applyAlignment="1">
      <alignment horizontal="left" vertical="center"/>
    </xf>
    <xf numFmtId="0" fontId="4" fillId="2" borderId="16" xfId="0" applyFont="1" applyFill="1" applyBorder="1" applyAlignment="1">
      <alignment horizontal="right" vertical="center"/>
    </xf>
    <xf numFmtId="0" fontId="4" fillId="2" borderId="17" xfId="0" applyFont="1" applyFill="1" applyBorder="1" applyAlignment="1">
      <alignment horizontal="right" vertical="center"/>
    </xf>
    <xf numFmtId="0" fontId="4" fillId="2" borderId="5" xfId="0" applyFont="1" applyFill="1" applyBorder="1" applyAlignment="1">
      <alignment horizontal="right" vertical="center"/>
    </xf>
    <xf numFmtId="0" fontId="2" fillId="2" borderId="0" xfId="0" applyFont="1" applyFill="1" applyAlignment="1">
      <alignment horizontal="center" vertical="center"/>
    </xf>
    <xf numFmtId="0" fontId="4" fillId="2" borderId="0" xfId="0" applyFont="1" applyFill="1" applyAlignment="1">
      <alignment horizontal="center" vertical="center"/>
    </xf>
    <xf numFmtId="0" fontId="2" fillId="2" borderId="0" xfId="0" applyFont="1" applyFill="1" applyAlignment="1">
      <alignment horizontal="right" vertical="center"/>
    </xf>
    <xf numFmtId="164" fontId="25" fillId="15" borderId="1" xfId="0" applyNumberFormat="1" applyFont="1" applyFill="1" applyBorder="1" applyAlignment="1">
      <alignment horizontal="right" vertical="center"/>
    </xf>
    <xf numFmtId="10" fontId="8" fillId="15" borderId="1" xfId="2" applyNumberFormat="1" applyFont="1" applyFill="1" applyBorder="1" applyAlignment="1">
      <alignment horizontal="right" vertical="center"/>
    </xf>
    <xf numFmtId="0" fontId="3" fillId="0" borderId="1" xfId="0" applyFont="1" applyBorder="1" applyAlignment="1">
      <alignment horizontal="right" vertical="center"/>
    </xf>
    <xf numFmtId="0" fontId="3" fillId="2" borderId="1" xfId="0" applyFont="1" applyFill="1" applyBorder="1" applyAlignment="1">
      <alignment horizontal="center" vertical="center"/>
    </xf>
    <xf numFmtId="0" fontId="3" fillId="2" borderId="7" xfId="0" applyFont="1" applyFill="1" applyBorder="1" applyAlignment="1">
      <alignment horizontal="justify" vertical="center" wrapText="1"/>
    </xf>
    <xf numFmtId="0" fontId="3" fillId="2" borderId="12" xfId="0" applyFont="1" applyFill="1" applyBorder="1" applyAlignment="1">
      <alignment horizontal="justify" vertical="center" wrapText="1"/>
    </xf>
    <xf numFmtId="0" fontId="3" fillId="2" borderId="8" xfId="0" applyFont="1" applyFill="1" applyBorder="1" applyAlignment="1">
      <alignment horizontal="justify" vertical="center" wrapText="1"/>
    </xf>
    <xf numFmtId="0" fontId="3" fillId="2" borderId="9" xfId="0" applyFont="1" applyFill="1" applyBorder="1" applyAlignment="1">
      <alignment horizontal="justify" vertical="center" wrapText="1"/>
    </xf>
    <xf numFmtId="0" fontId="3" fillId="2" borderId="0" xfId="0" applyFont="1" applyFill="1" applyAlignment="1">
      <alignment horizontal="justify" vertical="center" wrapText="1"/>
    </xf>
    <xf numFmtId="0" fontId="3" fillId="2" borderId="10" xfId="0" applyFont="1" applyFill="1" applyBorder="1" applyAlignment="1">
      <alignment horizontal="justify" vertical="center" wrapText="1"/>
    </xf>
    <xf numFmtId="0" fontId="3" fillId="2" borderId="3" xfId="0" applyFont="1" applyFill="1" applyBorder="1" applyAlignment="1">
      <alignment horizontal="justify" vertical="center" wrapText="1"/>
    </xf>
    <xf numFmtId="0" fontId="3" fillId="2" borderId="2" xfId="0" applyFont="1" applyFill="1" applyBorder="1" applyAlignment="1">
      <alignment horizontal="justify" vertical="center" wrapText="1"/>
    </xf>
    <xf numFmtId="0" fontId="3" fillId="2" borderId="11" xfId="0" applyFont="1" applyFill="1" applyBorder="1" applyAlignment="1">
      <alignment horizontal="justify" vertical="center" wrapText="1"/>
    </xf>
    <xf numFmtId="0" fontId="2" fillId="0" borderId="9" xfId="0" applyFont="1" applyBorder="1" applyAlignment="1">
      <alignment horizontal="center" vertical="center"/>
    </xf>
    <xf numFmtId="0" fontId="4" fillId="0" borderId="1" xfId="0" applyFont="1" applyBorder="1" applyAlignment="1">
      <alignment horizontal="left" vertical="center" wrapText="1"/>
    </xf>
    <xf numFmtId="0" fontId="8" fillId="15" borderId="1" xfId="0" applyFont="1" applyFill="1" applyBorder="1" applyAlignment="1">
      <alignment horizontal="left" vertical="center" wrapText="1"/>
    </xf>
    <xf numFmtId="0" fontId="20" fillId="0" borderId="1" xfId="5" applyNumberFormat="1" applyFont="1" applyBorder="1" applyAlignment="1">
      <alignment horizontal="center" vertical="center" wrapText="1"/>
    </xf>
    <xf numFmtId="0" fontId="0" fillId="2" borderId="0" xfId="0" applyFill="1" applyAlignment="1">
      <alignment horizontal="center" wrapText="1"/>
    </xf>
    <xf numFmtId="0" fontId="19" fillId="2" borderId="0" xfId="0" applyFont="1" applyFill="1" applyAlignment="1">
      <alignment horizontal="center" wrapText="1"/>
    </xf>
    <xf numFmtId="0" fontId="20" fillId="0" borderId="13" xfId="5" applyNumberFormat="1" applyFont="1" applyBorder="1" applyAlignment="1">
      <alignment horizontal="center" vertical="center" wrapText="1"/>
    </xf>
    <xf numFmtId="0" fontId="20" fillId="0" borderId="14" xfId="5" applyNumberFormat="1" applyFont="1" applyBorder="1" applyAlignment="1">
      <alignment horizontal="center" vertical="center" wrapText="1"/>
    </xf>
    <xf numFmtId="0" fontId="10" fillId="15" borderId="1" xfId="0" applyFont="1" applyFill="1" applyBorder="1" applyAlignment="1">
      <alignment horizontal="center" vertical="center" wrapText="1"/>
    </xf>
    <xf numFmtId="0" fontId="3" fillId="2" borderId="0" xfId="1" applyFont="1" applyFill="1" applyAlignment="1">
      <alignment horizontal="center" wrapText="1"/>
    </xf>
    <xf numFmtId="0" fontId="5" fillId="2" borderId="0" xfId="1" applyFill="1" applyAlignment="1">
      <alignment horizontal="center" wrapText="1"/>
    </xf>
    <xf numFmtId="0" fontId="2" fillId="2" borderId="0" xfId="0" applyFont="1" applyFill="1" applyAlignment="1">
      <alignment horizontal="center" wrapText="1"/>
    </xf>
    <xf numFmtId="0" fontId="10" fillId="15" borderId="1" xfId="1" applyFont="1" applyFill="1" applyBorder="1" applyAlignment="1">
      <alignment horizontal="center" vertical="center" wrapText="1"/>
    </xf>
    <xf numFmtId="0" fontId="3" fillId="3" borderId="1" xfId="1" applyFont="1" applyFill="1" applyBorder="1" applyAlignment="1">
      <alignment horizontal="left" vertical="center" wrapText="1"/>
    </xf>
    <xf numFmtId="0" fontId="3" fillId="0" borderId="1" xfId="1" applyFont="1" applyBorder="1" applyAlignment="1">
      <alignment horizontal="left" vertical="center" wrapText="1"/>
    </xf>
    <xf numFmtId="0" fontId="5" fillId="2" borderId="0" xfId="1" applyFill="1" applyAlignment="1">
      <alignment horizontal="right" wrapText="1"/>
    </xf>
    <xf numFmtId="0" fontId="8" fillId="6" borderId="1" xfId="1" applyFont="1" applyFill="1" applyBorder="1" applyAlignment="1">
      <alignment horizontal="center" vertical="center" wrapText="1"/>
    </xf>
    <xf numFmtId="0" fontId="3" fillId="0" borderId="1" xfId="1" applyFont="1" applyBorder="1" applyAlignment="1">
      <alignment horizontal="right" wrapText="1"/>
    </xf>
    <xf numFmtId="0" fontId="2" fillId="0" borderId="2" xfId="0" applyFont="1" applyBorder="1" applyAlignment="1">
      <alignment horizontal="center" vertical="center" wrapText="1"/>
    </xf>
    <xf numFmtId="0" fontId="8" fillId="5" borderId="1" xfId="1" applyFont="1" applyFill="1" applyBorder="1" applyAlignment="1">
      <alignment horizontal="center" vertical="center" wrapText="1"/>
    </xf>
    <xf numFmtId="2" fontId="19" fillId="2" borderId="0" xfId="0" applyNumberFormat="1" applyFont="1" applyFill="1" applyAlignment="1">
      <alignment horizontal="center" wrapText="1"/>
    </xf>
    <xf numFmtId="2" fontId="0" fillId="2" borderId="0" xfId="0" applyNumberFormat="1" applyFill="1" applyAlignment="1">
      <alignment horizontal="center" wrapText="1"/>
    </xf>
    <xf numFmtId="0" fontId="3" fillId="2" borderId="1" xfId="0" applyFont="1" applyFill="1" applyBorder="1" applyAlignment="1">
      <alignment horizontal="left" vertical="center" wrapText="1"/>
    </xf>
    <xf numFmtId="0" fontId="0" fillId="2" borderId="0" xfId="0" applyFill="1" applyAlignment="1">
      <alignment horizontal="right" wrapText="1"/>
    </xf>
    <xf numFmtId="0" fontId="3" fillId="0" borderId="1" xfId="0" applyFont="1" applyBorder="1" applyAlignment="1">
      <alignment horizontal="justify" vertical="center" wrapText="1"/>
    </xf>
    <xf numFmtId="0" fontId="2" fillId="0" borderId="13" xfId="0" applyFont="1" applyBorder="1" applyAlignment="1">
      <alignment horizontal="center" vertical="center" wrapText="1"/>
    </xf>
    <xf numFmtId="0" fontId="2" fillId="0" borderId="14"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2" fillId="0" borderId="1" xfId="0" applyFont="1" applyBorder="1" applyAlignment="1">
      <alignment horizontal="justify" vertical="center" wrapText="1"/>
    </xf>
    <xf numFmtId="0" fontId="10" fillId="17" borderId="1" xfId="0" applyFont="1" applyFill="1" applyBorder="1" applyAlignment="1">
      <alignment horizontal="center" vertical="center" wrapText="1"/>
    </xf>
    <xf numFmtId="0" fontId="2" fillId="2" borderId="0" xfId="0" applyFont="1" applyFill="1" applyAlignment="1">
      <alignment horizontal="right" vertical="center" wrapText="1"/>
    </xf>
    <xf numFmtId="0" fontId="2" fillId="2" borderId="0" xfId="0" applyFont="1" applyFill="1" applyAlignment="1">
      <alignment horizontal="center" vertical="center" wrapText="1"/>
    </xf>
    <xf numFmtId="0" fontId="4" fillId="2" borderId="0" xfId="0" applyFont="1" applyFill="1" applyAlignment="1">
      <alignment horizontal="center" vertical="center" wrapText="1"/>
    </xf>
    <xf numFmtId="0" fontId="2" fillId="0" borderId="12" xfId="0" applyFont="1" applyBorder="1" applyAlignment="1">
      <alignment horizontal="center" vertical="center" wrapText="1"/>
    </xf>
    <xf numFmtId="0" fontId="27" fillId="0" borderId="0" xfId="0" applyFont="1" applyAlignment="1">
      <alignment horizontal="center" vertical="center" wrapText="1"/>
    </xf>
    <xf numFmtId="0" fontId="28" fillId="0" borderId="0" xfId="0" applyFont="1" applyAlignment="1">
      <alignment horizontal="center" vertical="center" wrapText="1"/>
    </xf>
    <xf numFmtId="0" fontId="0" fillId="2" borderId="12" xfId="0" applyFill="1" applyBorder="1" applyAlignment="1">
      <alignment horizontal="center" vertical="center" wrapText="1"/>
    </xf>
    <xf numFmtId="0" fontId="4" fillId="2" borderId="7" xfId="0" applyFont="1" applyFill="1" applyBorder="1" applyAlignment="1">
      <alignment horizontal="left" vertical="center" wrapText="1"/>
    </xf>
    <xf numFmtId="0" fontId="4" fillId="2" borderId="12" xfId="0" applyFont="1" applyFill="1" applyBorder="1" applyAlignment="1">
      <alignment horizontal="left" vertical="center" wrapText="1"/>
    </xf>
    <xf numFmtId="0" fontId="4" fillId="2" borderId="8" xfId="0" applyFont="1" applyFill="1" applyBorder="1" applyAlignment="1">
      <alignment horizontal="left" vertical="center" wrapText="1"/>
    </xf>
    <xf numFmtId="0" fontId="4" fillId="2" borderId="9" xfId="0" applyFont="1" applyFill="1" applyBorder="1" applyAlignment="1">
      <alignment horizontal="left" vertical="center" wrapText="1"/>
    </xf>
    <xf numFmtId="0" fontId="4" fillId="2" borderId="0" xfId="0" applyFont="1" applyFill="1" applyAlignment="1">
      <alignment horizontal="left" vertical="center" wrapText="1"/>
    </xf>
    <xf numFmtId="0" fontId="4" fillId="2" borderId="10" xfId="0" applyFont="1" applyFill="1" applyBorder="1" applyAlignment="1">
      <alignment horizontal="left" vertical="center" wrapText="1"/>
    </xf>
    <xf numFmtId="0" fontId="4" fillId="2" borderId="3" xfId="0" applyFont="1" applyFill="1" applyBorder="1" applyAlignment="1">
      <alignment horizontal="left" vertical="center" wrapText="1"/>
    </xf>
    <xf numFmtId="0" fontId="4" fillId="2" borderId="2" xfId="0" applyFont="1" applyFill="1" applyBorder="1" applyAlignment="1">
      <alignment horizontal="left" vertical="center" wrapText="1"/>
    </xf>
    <xf numFmtId="0" fontId="4" fillId="2" borderId="11" xfId="0" applyFont="1" applyFill="1" applyBorder="1" applyAlignment="1">
      <alignment horizontal="left" vertical="center" wrapText="1"/>
    </xf>
    <xf numFmtId="0" fontId="2" fillId="0" borderId="7" xfId="0" applyFont="1" applyBorder="1" applyAlignment="1">
      <alignment horizontal="left" vertical="top" wrapText="1"/>
    </xf>
    <xf numFmtId="0" fontId="2" fillId="0" borderId="12" xfId="0" applyFont="1" applyBorder="1" applyAlignment="1">
      <alignment horizontal="left" vertical="top"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0" xfId="0" applyFont="1" applyAlignment="1">
      <alignment horizontal="left" vertical="top" wrapText="1"/>
    </xf>
    <xf numFmtId="0" fontId="2" fillId="0" borderId="10" xfId="0" applyFont="1" applyBorder="1" applyAlignment="1">
      <alignment horizontal="left" vertical="top" wrapText="1"/>
    </xf>
    <xf numFmtId="0" fontId="2" fillId="0" borderId="3" xfId="0" applyFont="1" applyBorder="1" applyAlignment="1">
      <alignment horizontal="left" vertical="top" wrapText="1"/>
    </xf>
    <xf numFmtId="0" fontId="2" fillId="0" borderId="2" xfId="0" applyFont="1" applyBorder="1" applyAlignment="1">
      <alignment horizontal="left" vertical="top" wrapText="1"/>
    </xf>
    <xf numFmtId="0" fontId="2" fillId="0" borderId="11" xfId="0" applyFont="1" applyBorder="1" applyAlignment="1">
      <alignment horizontal="left" vertical="top" wrapText="1"/>
    </xf>
    <xf numFmtId="0" fontId="2" fillId="2" borderId="0" xfId="0" applyFont="1" applyFill="1" applyAlignment="1">
      <alignment horizontal="justify" vertical="center" wrapText="1"/>
    </xf>
    <xf numFmtId="0" fontId="8" fillId="15"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1" xfId="0" applyFont="1" applyBorder="1" applyAlignment="1">
      <alignment horizontal="left" vertical="center" wrapText="1"/>
    </xf>
    <xf numFmtId="164" fontId="2" fillId="0" borderId="1" xfId="0" applyNumberFormat="1" applyFont="1" applyBorder="1" applyAlignment="1">
      <alignment horizontal="right" vertical="center" wrapText="1"/>
    </xf>
    <xf numFmtId="0" fontId="2" fillId="2" borderId="12"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17" xfId="0" applyFont="1" applyFill="1" applyBorder="1" applyAlignment="1">
      <alignment horizontal="left" vertical="center" wrapText="1"/>
    </xf>
    <xf numFmtId="0" fontId="2" fillId="2" borderId="5" xfId="0" applyFont="1" applyFill="1" applyBorder="1" applyAlignment="1">
      <alignment horizontal="left" vertical="center" wrapText="1"/>
    </xf>
    <xf numFmtId="0" fontId="3" fillId="2" borderId="7" xfId="0" applyFont="1" applyFill="1" applyBorder="1" applyAlignment="1">
      <alignment horizontal="left" vertical="center" wrapText="1"/>
    </xf>
    <xf numFmtId="0" fontId="3" fillId="2" borderId="12" xfId="0" applyFont="1" applyFill="1" applyBorder="1" applyAlignment="1">
      <alignment horizontal="left" vertical="center" wrapText="1"/>
    </xf>
    <xf numFmtId="0" fontId="3" fillId="2" borderId="8" xfId="0" applyFont="1" applyFill="1" applyBorder="1" applyAlignment="1">
      <alignment horizontal="left" vertical="center" wrapText="1"/>
    </xf>
    <xf numFmtId="0" fontId="3" fillId="2" borderId="9" xfId="0" applyFont="1" applyFill="1" applyBorder="1" applyAlignment="1">
      <alignment horizontal="left" vertical="center" wrapText="1"/>
    </xf>
    <xf numFmtId="0" fontId="3" fillId="2" borderId="0" xfId="0" applyFont="1" applyFill="1" applyAlignment="1">
      <alignment horizontal="left" vertical="center" wrapText="1"/>
    </xf>
    <xf numFmtId="0" fontId="3" fillId="2" borderId="10" xfId="0"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2" borderId="11" xfId="0" applyFont="1" applyFill="1" applyBorder="1" applyAlignment="1">
      <alignment horizontal="left" vertical="center" wrapText="1"/>
    </xf>
    <xf numFmtId="0" fontId="28" fillId="0" borderId="0" xfId="0" applyFont="1" applyAlignment="1">
      <alignment horizontal="center" vertical="center"/>
    </xf>
    <xf numFmtId="164" fontId="8" fillId="15" borderId="1" xfId="0" applyNumberFormat="1" applyFont="1" applyFill="1" applyBorder="1" applyAlignment="1">
      <alignment horizontal="right" vertical="center"/>
    </xf>
    <xf numFmtId="0" fontId="8" fillId="5" borderId="1" xfId="0" applyFont="1" applyFill="1" applyBorder="1" applyAlignment="1">
      <alignment horizontal="center" vertical="center"/>
    </xf>
    <xf numFmtId="164" fontId="8" fillId="15" borderId="13" xfId="0" applyNumberFormat="1" applyFont="1" applyFill="1" applyBorder="1" applyAlignment="1">
      <alignment horizontal="right" vertical="center"/>
    </xf>
    <xf numFmtId="164" fontId="8" fillId="15" borderId="14" xfId="0" applyNumberFormat="1" applyFont="1" applyFill="1" applyBorder="1" applyAlignment="1">
      <alignment horizontal="right" vertical="center"/>
    </xf>
    <xf numFmtId="10" fontId="3" fillId="7" borderId="16" xfId="2" applyNumberFormat="1" applyFont="1" applyFill="1" applyBorder="1" applyAlignment="1">
      <alignment horizontal="center" vertical="center"/>
    </xf>
    <xf numFmtId="10" fontId="3" fillId="7" borderId="17" xfId="2" applyNumberFormat="1" applyFont="1" applyFill="1" applyBorder="1" applyAlignment="1">
      <alignment horizontal="center" vertical="center"/>
    </xf>
    <xf numFmtId="10" fontId="3" fillId="7" borderId="5" xfId="2" applyNumberFormat="1" applyFont="1" applyFill="1" applyBorder="1" applyAlignment="1">
      <alignment horizontal="center" vertical="center"/>
    </xf>
    <xf numFmtId="0" fontId="3" fillId="2" borderId="1" xfId="0" applyFont="1" applyFill="1" applyBorder="1" applyAlignment="1">
      <alignment horizontal="center" vertical="center" wrapText="1"/>
    </xf>
    <xf numFmtId="0" fontId="4" fillId="2" borderId="1" xfId="0" applyFont="1" applyFill="1" applyBorder="1" applyAlignment="1">
      <alignment horizontal="right" vertical="center"/>
    </xf>
    <xf numFmtId="10" fontId="3" fillId="7" borderId="16" xfId="2" applyNumberFormat="1" applyFont="1" applyFill="1" applyBorder="1" applyAlignment="1">
      <alignment horizontal="right" vertical="center"/>
    </xf>
    <xf numFmtId="10" fontId="3" fillId="7" borderId="5" xfId="2" applyNumberFormat="1" applyFont="1" applyFill="1" applyBorder="1" applyAlignment="1">
      <alignment horizontal="right" vertical="center"/>
    </xf>
    <xf numFmtId="0" fontId="4" fillId="2" borderId="0" xfId="0" applyFont="1" applyFill="1" applyAlignment="1">
      <alignment horizontal="center"/>
    </xf>
    <xf numFmtId="0" fontId="10" fillId="15" borderId="7" xfId="0" applyFont="1" applyFill="1" applyBorder="1" applyAlignment="1">
      <alignment horizontal="center" vertical="center"/>
    </xf>
    <xf numFmtId="0" fontId="10" fillId="15" borderId="12" xfId="0" applyFont="1" applyFill="1" applyBorder="1" applyAlignment="1">
      <alignment horizontal="center" vertical="center"/>
    </xf>
    <xf numFmtId="0" fontId="10" fillId="15" borderId="8" xfId="0" applyFont="1" applyFill="1" applyBorder="1" applyAlignment="1">
      <alignment horizontal="center" vertical="center"/>
    </xf>
    <xf numFmtId="0" fontId="10" fillId="15" borderId="3" xfId="0" applyFont="1" applyFill="1" applyBorder="1" applyAlignment="1">
      <alignment horizontal="center" vertical="center"/>
    </xf>
    <xf numFmtId="0" fontId="10" fillId="15" borderId="2" xfId="0" applyFont="1" applyFill="1" applyBorder="1" applyAlignment="1">
      <alignment horizontal="center" vertical="center"/>
    </xf>
    <xf numFmtId="0" fontId="10" fillId="15" borderId="11" xfId="0" applyFont="1" applyFill="1" applyBorder="1" applyAlignment="1">
      <alignment horizontal="center" vertical="center"/>
    </xf>
    <xf numFmtId="0" fontId="2" fillId="0" borderId="16" xfId="0" applyFont="1" applyBorder="1" applyAlignment="1">
      <alignment horizontal="justify" vertical="center" wrapText="1"/>
    </xf>
    <xf numFmtId="0" fontId="2" fillId="0" borderId="17" xfId="0" applyFont="1" applyBorder="1" applyAlignment="1">
      <alignment horizontal="justify" vertical="center" wrapText="1"/>
    </xf>
    <xf numFmtId="0" fontId="2" fillId="0" borderId="5" xfId="0" applyFont="1" applyBorder="1" applyAlignment="1">
      <alignment horizontal="justify" vertical="center" wrapText="1"/>
    </xf>
    <xf numFmtId="0" fontId="4" fillId="2" borderId="7" xfId="0" applyFont="1" applyFill="1" applyBorder="1" applyAlignment="1">
      <alignment horizontal="left"/>
    </xf>
    <xf numFmtId="0" fontId="4" fillId="2" borderId="12" xfId="0" applyFont="1" applyFill="1" applyBorder="1" applyAlignment="1">
      <alignment horizontal="left"/>
    </xf>
    <xf numFmtId="0" fontId="4" fillId="2" borderId="8" xfId="0" applyFont="1" applyFill="1" applyBorder="1" applyAlignment="1">
      <alignment horizontal="left"/>
    </xf>
    <xf numFmtId="0" fontId="4" fillId="2" borderId="3" xfId="0" applyFont="1" applyFill="1" applyBorder="1" applyAlignment="1">
      <alignment horizontal="left"/>
    </xf>
    <xf numFmtId="0" fontId="4" fillId="2" borderId="2" xfId="0" applyFont="1" applyFill="1" applyBorder="1" applyAlignment="1">
      <alignment horizontal="left"/>
    </xf>
    <xf numFmtId="0" fontId="4" fillId="2" borderId="11" xfId="0" applyFont="1" applyFill="1" applyBorder="1" applyAlignment="1">
      <alignment horizontal="left"/>
    </xf>
    <xf numFmtId="0" fontId="4" fillId="2" borderId="9" xfId="0" applyFont="1" applyFill="1" applyBorder="1" applyAlignment="1">
      <alignment horizontal="left"/>
    </xf>
    <xf numFmtId="0" fontId="4" fillId="2" borderId="0" xfId="0" applyFont="1" applyFill="1" applyAlignment="1">
      <alignment horizontal="left"/>
    </xf>
    <xf numFmtId="0" fontId="4" fillId="2" borderId="10" xfId="0" applyFont="1" applyFill="1" applyBorder="1" applyAlignment="1">
      <alignment horizontal="left"/>
    </xf>
    <xf numFmtId="0" fontId="11" fillId="0" borderId="0" xfId="1" applyFont="1" applyAlignment="1">
      <alignment horizontal="center" vertical="center"/>
    </xf>
    <xf numFmtId="0" fontId="12" fillId="0" borderId="0" xfId="1" applyFont="1" applyAlignment="1">
      <alignment horizontal="center" vertical="center"/>
    </xf>
    <xf numFmtId="0" fontId="13" fillId="9" borderId="0" xfId="1" applyFont="1" applyFill="1" applyAlignment="1">
      <alignment horizontal="center" vertical="center"/>
    </xf>
  </cellXfs>
  <cellStyles count="9">
    <cellStyle name="Moeda" xfId="3" builtinId="4"/>
    <cellStyle name="Moeda 2" xfId="7"/>
    <cellStyle name="Normal" xfId="0" builtinId="0"/>
    <cellStyle name="Normal 2" xfId="1"/>
    <cellStyle name="Normal 2 2" xfId="8"/>
    <cellStyle name="Normal 3" xfId="6"/>
    <cellStyle name="Porcentagem" xfId="2" builtinId="5"/>
    <cellStyle name="Vírgula" xfId="5" builtinId="3"/>
    <cellStyle name="Vírgula 2" xfId="4"/>
  </cellStyles>
  <dxfs count="39">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0000FF"/>
      <color rgb="FFFF0000"/>
      <color rgb="FFFF6D6D"/>
      <color rgb="FFFF5050"/>
      <color rgb="FFFF9933"/>
      <color rgb="FFFF6600"/>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hyperlink" Target="#PROPOSTA!A1"/><Relationship Id="rId13" Type="http://schemas.openxmlformats.org/officeDocument/2006/relationships/image" Target="../media/image1.jpeg"/><Relationship Id="rId3" Type="http://schemas.openxmlformats.org/officeDocument/2006/relationships/hyperlink" Target="#'MEM. CALC.'!A1"/><Relationship Id="rId7" Type="http://schemas.openxmlformats.org/officeDocument/2006/relationships/hyperlink" Target="#'MEM. DESCRIT.'!A1"/><Relationship Id="rId12" Type="http://schemas.openxmlformats.org/officeDocument/2006/relationships/hyperlink" Target="#R.D.!A1"/><Relationship Id="rId2" Type="http://schemas.openxmlformats.org/officeDocument/2006/relationships/hyperlink" Target="#OR&#199;AM.!A1"/><Relationship Id="rId1" Type="http://schemas.openxmlformats.org/officeDocument/2006/relationships/hyperlink" Target="#BDI!A1"/><Relationship Id="rId6" Type="http://schemas.openxmlformats.org/officeDocument/2006/relationships/hyperlink" Target="#'T. DE RELEV.'!A1"/><Relationship Id="rId11" Type="http://schemas.openxmlformats.org/officeDocument/2006/relationships/hyperlink" Target="#MED.!A1"/><Relationship Id="rId5" Type="http://schemas.openxmlformats.org/officeDocument/2006/relationships/hyperlink" Target="#'CRON. FIS.'!A1"/><Relationship Id="rId10" Type="http://schemas.openxmlformats.org/officeDocument/2006/relationships/hyperlink" Target="#O.S.!A1"/><Relationship Id="rId4" Type="http://schemas.openxmlformats.org/officeDocument/2006/relationships/hyperlink" Target="#'CRON. DESEMB.'!A1"/><Relationship Id="rId9" Type="http://schemas.openxmlformats.org/officeDocument/2006/relationships/hyperlink" Target="#'PROP. DET.'!A1"/></Relationships>
</file>

<file path=xl/drawings/_rels/drawing10.xml.rels><?xml version="1.0" encoding="UTF-8" standalone="yes"?>
<Relationships xmlns="http://schemas.openxmlformats.org/package/2006/relationships"><Relationship Id="rId1" Type="http://schemas.openxmlformats.org/officeDocument/2006/relationships/image" Target="../media/image2.jp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2.jpg"/></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xdr:from>
      <xdr:col>0</xdr:col>
      <xdr:colOff>397565</xdr:colOff>
      <xdr:row>2</xdr:row>
      <xdr:rowOff>106021</xdr:rowOff>
    </xdr:from>
    <xdr:to>
      <xdr:col>1</xdr:col>
      <xdr:colOff>583096</xdr:colOff>
      <xdr:row>2</xdr:row>
      <xdr:rowOff>384317</xdr:rowOff>
    </xdr:to>
    <xdr:sp macro="" textlink="">
      <xdr:nvSpPr>
        <xdr:cNvPr id="3" name="Retângulo de cantos arredondados 2">
          <a:hlinkClick xmlns:r="http://schemas.openxmlformats.org/officeDocument/2006/relationships" r:id="rId1"/>
          <a:extLst>
            <a:ext uri="{FF2B5EF4-FFF2-40B4-BE49-F238E27FC236}">
              <a16:creationId xmlns="" xmlns:a16="http://schemas.microsoft.com/office/drawing/2014/main" id="{00000000-0008-0000-0000-000003000000}"/>
            </a:ext>
          </a:extLst>
        </xdr:cNvPr>
        <xdr:cNvSpPr/>
      </xdr:nvSpPr>
      <xdr:spPr>
        <a:xfrm>
          <a:off x="397565" y="3314041"/>
          <a:ext cx="2021951" cy="278296"/>
        </a:xfrm>
        <a:prstGeom prst="roundRect">
          <a:avLst/>
        </a:prstGeom>
        <a:solidFill>
          <a:schemeClr val="bg1">
            <a:lumMod val="65000"/>
          </a:schemeClr>
        </a:solidFill>
        <a:ln>
          <a:solidFill>
            <a:schemeClr val="tx1"/>
          </a:solid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bg1"/>
              </a:solidFill>
              <a:effectLst/>
              <a:latin typeface="+mn-lt"/>
              <a:ea typeface="+mn-ea"/>
              <a:cs typeface="+mn-cs"/>
            </a:rPr>
            <a:t>COMPOSIÇÃO DE BDI</a:t>
          </a:r>
          <a:endParaRPr lang="pt-BR" b="1">
            <a:solidFill>
              <a:schemeClr val="bg1"/>
            </a:solidFill>
            <a:effectLst/>
          </a:endParaRPr>
        </a:p>
      </xdr:txBody>
    </xdr:sp>
    <xdr:clientData/>
  </xdr:twoCellAnchor>
  <xdr:twoCellAnchor>
    <xdr:from>
      <xdr:col>1</xdr:col>
      <xdr:colOff>821634</xdr:colOff>
      <xdr:row>2</xdr:row>
      <xdr:rowOff>106021</xdr:rowOff>
    </xdr:from>
    <xdr:to>
      <xdr:col>2</xdr:col>
      <xdr:colOff>1007165</xdr:colOff>
      <xdr:row>2</xdr:row>
      <xdr:rowOff>384317</xdr:rowOff>
    </xdr:to>
    <xdr:sp macro="" textlink="">
      <xdr:nvSpPr>
        <xdr:cNvPr id="4" name="Retângulo de cantos arredondados 3">
          <a:hlinkClick xmlns:r="http://schemas.openxmlformats.org/officeDocument/2006/relationships" r:id="rId2"/>
          <a:extLst>
            <a:ext uri="{FF2B5EF4-FFF2-40B4-BE49-F238E27FC236}">
              <a16:creationId xmlns="" xmlns:a16="http://schemas.microsoft.com/office/drawing/2014/main" id="{00000000-0008-0000-0000-000004000000}"/>
            </a:ext>
          </a:extLst>
        </xdr:cNvPr>
        <xdr:cNvSpPr/>
      </xdr:nvSpPr>
      <xdr:spPr>
        <a:xfrm>
          <a:off x="2658054" y="3314041"/>
          <a:ext cx="2021951" cy="278296"/>
        </a:xfrm>
        <a:prstGeom prst="roundRect">
          <a:avLst/>
        </a:prstGeom>
        <a:solidFill>
          <a:schemeClr val="bg1">
            <a:lumMod val="65000"/>
          </a:schemeClr>
        </a:solidFill>
        <a:ln>
          <a:solidFill>
            <a:schemeClr val="tx1"/>
          </a:solid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bg1"/>
              </a:solidFill>
              <a:effectLst/>
              <a:latin typeface="+mn-lt"/>
              <a:ea typeface="+mn-ea"/>
              <a:cs typeface="+mn-cs"/>
            </a:rPr>
            <a:t>PLANILHA ORÇAMENTÁRIA</a:t>
          </a:r>
          <a:endParaRPr lang="pt-BR" b="1">
            <a:solidFill>
              <a:schemeClr val="bg1"/>
            </a:solidFill>
            <a:effectLst/>
          </a:endParaRPr>
        </a:p>
      </xdr:txBody>
    </xdr:sp>
    <xdr:clientData/>
  </xdr:twoCellAnchor>
  <xdr:twoCellAnchor>
    <xdr:from>
      <xdr:col>2</xdr:col>
      <xdr:colOff>1232451</xdr:colOff>
      <xdr:row>2</xdr:row>
      <xdr:rowOff>106021</xdr:rowOff>
    </xdr:from>
    <xdr:to>
      <xdr:col>3</xdr:col>
      <xdr:colOff>1417982</xdr:colOff>
      <xdr:row>2</xdr:row>
      <xdr:rowOff>384317</xdr:rowOff>
    </xdr:to>
    <xdr:sp macro="" textlink="">
      <xdr:nvSpPr>
        <xdr:cNvPr id="5" name="Retângulo de cantos arredondados 4">
          <a:hlinkClick xmlns:r="http://schemas.openxmlformats.org/officeDocument/2006/relationships" r:id="rId3"/>
          <a:extLst>
            <a:ext uri="{FF2B5EF4-FFF2-40B4-BE49-F238E27FC236}">
              <a16:creationId xmlns="" xmlns:a16="http://schemas.microsoft.com/office/drawing/2014/main" id="{00000000-0008-0000-0000-000005000000}"/>
            </a:ext>
          </a:extLst>
        </xdr:cNvPr>
        <xdr:cNvSpPr/>
      </xdr:nvSpPr>
      <xdr:spPr>
        <a:xfrm>
          <a:off x="4905291" y="3314041"/>
          <a:ext cx="2021951" cy="278296"/>
        </a:xfrm>
        <a:prstGeom prst="roundRect">
          <a:avLst/>
        </a:prstGeom>
        <a:solidFill>
          <a:schemeClr val="bg1">
            <a:lumMod val="65000"/>
          </a:schemeClr>
        </a:solidFill>
        <a:ln>
          <a:solidFill>
            <a:schemeClr val="tx1"/>
          </a:solid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bg1"/>
              </a:solidFill>
              <a:effectLst/>
              <a:latin typeface="+mn-lt"/>
              <a:ea typeface="+mn-ea"/>
              <a:cs typeface="+mn-cs"/>
            </a:rPr>
            <a:t>MEMORIAL DE CALCULO</a:t>
          </a:r>
          <a:endParaRPr lang="pt-BR" b="1">
            <a:solidFill>
              <a:schemeClr val="bg1"/>
            </a:solidFill>
            <a:effectLst/>
          </a:endParaRPr>
        </a:p>
      </xdr:txBody>
    </xdr:sp>
    <xdr:clientData/>
  </xdr:twoCellAnchor>
  <xdr:twoCellAnchor>
    <xdr:from>
      <xdr:col>0</xdr:col>
      <xdr:colOff>397565</xdr:colOff>
      <xdr:row>2</xdr:row>
      <xdr:rowOff>589725</xdr:rowOff>
    </xdr:from>
    <xdr:to>
      <xdr:col>1</xdr:col>
      <xdr:colOff>583096</xdr:colOff>
      <xdr:row>2</xdr:row>
      <xdr:rowOff>868021</xdr:rowOff>
    </xdr:to>
    <xdr:sp macro="" textlink="">
      <xdr:nvSpPr>
        <xdr:cNvPr id="6" name="Retângulo de cantos arredondados 5">
          <a:hlinkClick xmlns:r="http://schemas.openxmlformats.org/officeDocument/2006/relationships" r:id="rId4"/>
          <a:extLst>
            <a:ext uri="{FF2B5EF4-FFF2-40B4-BE49-F238E27FC236}">
              <a16:creationId xmlns="" xmlns:a16="http://schemas.microsoft.com/office/drawing/2014/main" id="{00000000-0008-0000-0000-000006000000}"/>
            </a:ext>
          </a:extLst>
        </xdr:cNvPr>
        <xdr:cNvSpPr/>
      </xdr:nvSpPr>
      <xdr:spPr>
        <a:xfrm>
          <a:off x="397565" y="3797745"/>
          <a:ext cx="2021951" cy="278296"/>
        </a:xfrm>
        <a:prstGeom prst="roundRect">
          <a:avLst/>
        </a:prstGeom>
        <a:solidFill>
          <a:schemeClr val="bg1">
            <a:lumMod val="65000"/>
          </a:schemeClr>
        </a:solidFill>
        <a:ln>
          <a:solidFill>
            <a:schemeClr val="tx1"/>
          </a:solid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bg1"/>
              </a:solidFill>
              <a:effectLst/>
              <a:latin typeface="+mn-lt"/>
              <a:ea typeface="+mn-ea"/>
              <a:cs typeface="+mn-cs"/>
            </a:rPr>
            <a:t>CRON. DESEMBOLSO</a:t>
          </a:r>
          <a:endParaRPr lang="pt-BR" b="1">
            <a:solidFill>
              <a:schemeClr val="bg1"/>
            </a:solidFill>
            <a:effectLst/>
          </a:endParaRPr>
        </a:p>
      </xdr:txBody>
    </xdr:sp>
    <xdr:clientData/>
  </xdr:twoCellAnchor>
  <xdr:twoCellAnchor>
    <xdr:from>
      <xdr:col>1</xdr:col>
      <xdr:colOff>821634</xdr:colOff>
      <xdr:row>2</xdr:row>
      <xdr:rowOff>589725</xdr:rowOff>
    </xdr:from>
    <xdr:to>
      <xdr:col>2</xdr:col>
      <xdr:colOff>1007165</xdr:colOff>
      <xdr:row>2</xdr:row>
      <xdr:rowOff>868021</xdr:rowOff>
    </xdr:to>
    <xdr:sp macro="" textlink="">
      <xdr:nvSpPr>
        <xdr:cNvPr id="7" name="Retângulo de cantos arredondados 6">
          <a:hlinkClick xmlns:r="http://schemas.openxmlformats.org/officeDocument/2006/relationships" r:id="rId5"/>
          <a:extLst>
            <a:ext uri="{FF2B5EF4-FFF2-40B4-BE49-F238E27FC236}">
              <a16:creationId xmlns="" xmlns:a16="http://schemas.microsoft.com/office/drawing/2014/main" id="{00000000-0008-0000-0000-000007000000}"/>
            </a:ext>
          </a:extLst>
        </xdr:cNvPr>
        <xdr:cNvSpPr/>
      </xdr:nvSpPr>
      <xdr:spPr>
        <a:xfrm>
          <a:off x="2658054" y="3797745"/>
          <a:ext cx="2021951" cy="278296"/>
        </a:xfrm>
        <a:prstGeom prst="roundRect">
          <a:avLst/>
        </a:prstGeom>
        <a:solidFill>
          <a:schemeClr val="bg1">
            <a:lumMod val="65000"/>
          </a:schemeClr>
        </a:solidFill>
        <a:ln>
          <a:solidFill>
            <a:schemeClr val="tx1"/>
          </a:solid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bg1"/>
              </a:solidFill>
              <a:effectLst/>
              <a:latin typeface="+mn-lt"/>
              <a:ea typeface="+mn-ea"/>
              <a:cs typeface="+mn-cs"/>
            </a:rPr>
            <a:t>CRON. FÍSICO</a:t>
          </a:r>
          <a:endParaRPr lang="pt-BR" b="1">
            <a:solidFill>
              <a:schemeClr val="bg1"/>
            </a:solidFill>
            <a:effectLst/>
          </a:endParaRPr>
        </a:p>
      </xdr:txBody>
    </xdr:sp>
    <xdr:clientData/>
  </xdr:twoCellAnchor>
  <xdr:twoCellAnchor>
    <xdr:from>
      <xdr:col>2</xdr:col>
      <xdr:colOff>1232451</xdr:colOff>
      <xdr:row>2</xdr:row>
      <xdr:rowOff>589725</xdr:rowOff>
    </xdr:from>
    <xdr:to>
      <xdr:col>3</xdr:col>
      <xdr:colOff>1417982</xdr:colOff>
      <xdr:row>2</xdr:row>
      <xdr:rowOff>868021</xdr:rowOff>
    </xdr:to>
    <xdr:sp macro="" textlink="">
      <xdr:nvSpPr>
        <xdr:cNvPr id="8" name="Retângulo de cantos arredondados 7">
          <a:hlinkClick xmlns:r="http://schemas.openxmlformats.org/officeDocument/2006/relationships" r:id="rId6"/>
          <a:extLst>
            <a:ext uri="{FF2B5EF4-FFF2-40B4-BE49-F238E27FC236}">
              <a16:creationId xmlns="" xmlns:a16="http://schemas.microsoft.com/office/drawing/2014/main" id="{00000000-0008-0000-0000-000008000000}"/>
            </a:ext>
          </a:extLst>
        </xdr:cNvPr>
        <xdr:cNvSpPr/>
      </xdr:nvSpPr>
      <xdr:spPr>
        <a:xfrm>
          <a:off x="4905291" y="3797745"/>
          <a:ext cx="2021951" cy="278296"/>
        </a:xfrm>
        <a:prstGeom prst="roundRect">
          <a:avLst/>
        </a:prstGeom>
        <a:solidFill>
          <a:schemeClr val="bg1">
            <a:lumMod val="65000"/>
          </a:schemeClr>
        </a:solidFill>
        <a:ln>
          <a:solidFill>
            <a:schemeClr val="tx1"/>
          </a:solid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bg1"/>
              </a:solidFill>
              <a:effectLst/>
              <a:latin typeface="+mn-lt"/>
              <a:ea typeface="+mn-ea"/>
              <a:cs typeface="+mn-cs"/>
            </a:rPr>
            <a:t>TERMO DE RELEVÂNCIA</a:t>
          </a:r>
          <a:endParaRPr lang="pt-BR" b="1">
            <a:solidFill>
              <a:schemeClr val="bg1"/>
            </a:solidFill>
            <a:effectLst/>
          </a:endParaRPr>
        </a:p>
      </xdr:txBody>
    </xdr:sp>
    <xdr:clientData/>
  </xdr:twoCellAnchor>
  <xdr:twoCellAnchor>
    <xdr:from>
      <xdr:col>0</xdr:col>
      <xdr:colOff>390939</xdr:colOff>
      <xdr:row>2</xdr:row>
      <xdr:rowOff>1066803</xdr:rowOff>
    </xdr:from>
    <xdr:to>
      <xdr:col>1</xdr:col>
      <xdr:colOff>576470</xdr:colOff>
      <xdr:row>2</xdr:row>
      <xdr:rowOff>1345099</xdr:rowOff>
    </xdr:to>
    <xdr:sp macro="" textlink="">
      <xdr:nvSpPr>
        <xdr:cNvPr id="9" name="Retângulo de cantos arredondados 8">
          <a:hlinkClick xmlns:r="http://schemas.openxmlformats.org/officeDocument/2006/relationships" r:id="rId7"/>
          <a:extLst>
            <a:ext uri="{FF2B5EF4-FFF2-40B4-BE49-F238E27FC236}">
              <a16:creationId xmlns="" xmlns:a16="http://schemas.microsoft.com/office/drawing/2014/main" id="{00000000-0008-0000-0000-000009000000}"/>
            </a:ext>
          </a:extLst>
        </xdr:cNvPr>
        <xdr:cNvSpPr/>
      </xdr:nvSpPr>
      <xdr:spPr>
        <a:xfrm>
          <a:off x="390939" y="4274823"/>
          <a:ext cx="2021951" cy="278296"/>
        </a:xfrm>
        <a:prstGeom prst="roundRect">
          <a:avLst/>
        </a:prstGeom>
        <a:solidFill>
          <a:schemeClr val="bg1">
            <a:lumMod val="65000"/>
          </a:schemeClr>
        </a:solidFill>
        <a:ln>
          <a:solidFill>
            <a:schemeClr val="tx1"/>
          </a:solid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bg1"/>
              </a:solidFill>
              <a:effectLst/>
              <a:latin typeface="+mn-lt"/>
              <a:ea typeface="+mn-ea"/>
              <a:cs typeface="+mn-cs"/>
            </a:rPr>
            <a:t>MEMORIAL DESCRITIVO</a:t>
          </a:r>
          <a:endParaRPr lang="pt-BR" b="1">
            <a:solidFill>
              <a:schemeClr val="bg1"/>
            </a:solidFill>
            <a:effectLst/>
          </a:endParaRPr>
        </a:p>
      </xdr:txBody>
    </xdr:sp>
    <xdr:clientData/>
  </xdr:twoCellAnchor>
  <xdr:twoCellAnchor>
    <xdr:from>
      <xdr:col>1</xdr:col>
      <xdr:colOff>815008</xdr:colOff>
      <xdr:row>2</xdr:row>
      <xdr:rowOff>1066803</xdr:rowOff>
    </xdr:from>
    <xdr:to>
      <xdr:col>2</xdr:col>
      <xdr:colOff>1000539</xdr:colOff>
      <xdr:row>2</xdr:row>
      <xdr:rowOff>1345099</xdr:rowOff>
    </xdr:to>
    <xdr:sp macro="" textlink="">
      <xdr:nvSpPr>
        <xdr:cNvPr id="10" name="Retângulo de cantos arredondados 9">
          <a:hlinkClick xmlns:r="http://schemas.openxmlformats.org/officeDocument/2006/relationships" r:id="rId8"/>
          <a:extLst>
            <a:ext uri="{FF2B5EF4-FFF2-40B4-BE49-F238E27FC236}">
              <a16:creationId xmlns="" xmlns:a16="http://schemas.microsoft.com/office/drawing/2014/main" id="{00000000-0008-0000-0000-00000A000000}"/>
            </a:ext>
          </a:extLst>
        </xdr:cNvPr>
        <xdr:cNvSpPr/>
      </xdr:nvSpPr>
      <xdr:spPr>
        <a:xfrm>
          <a:off x="2651428" y="4274823"/>
          <a:ext cx="2021951" cy="278296"/>
        </a:xfrm>
        <a:prstGeom prst="roundRect">
          <a:avLst/>
        </a:prstGeom>
        <a:solidFill>
          <a:schemeClr val="bg1">
            <a:lumMod val="65000"/>
          </a:schemeClr>
        </a:solidFill>
        <a:ln>
          <a:solidFill>
            <a:schemeClr val="tx1"/>
          </a:solid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bg1"/>
              </a:solidFill>
              <a:effectLst/>
              <a:latin typeface="+mn-lt"/>
              <a:ea typeface="+mn-ea"/>
              <a:cs typeface="+mn-cs"/>
            </a:rPr>
            <a:t>PROPOSTA</a:t>
          </a:r>
          <a:endParaRPr lang="pt-BR" b="1">
            <a:solidFill>
              <a:schemeClr val="bg1"/>
            </a:solidFill>
            <a:effectLst/>
          </a:endParaRPr>
        </a:p>
      </xdr:txBody>
    </xdr:sp>
    <xdr:clientData/>
  </xdr:twoCellAnchor>
  <xdr:twoCellAnchor>
    <xdr:from>
      <xdr:col>2</xdr:col>
      <xdr:colOff>1225825</xdr:colOff>
      <xdr:row>2</xdr:row>
      <xdr:rowOff>1066803</xdr:rowOff>
    </xdr:from>
    <xdr:to>
      <xdr:col>3</xdr:col>
      <xdr:colOff>1411356</xdr:colOff>
      <xdr:row>2</xdr:row>
      <xdr:rowOff>1345099</xdr:rowOff>
    </xdr:to>
    <xdr:sp macro="" textlink="">
      <xdr:nvSpPr>
        <xdr:cNvPr id="11" name="Retângulo de cantos arredondados 10">
          <a:hlinkClick xmlns:r="http://schemas.openxmlformats.org/officeDocument/2006/relationships" r:id="rId9"/>
          <a:extLst>
            <a:ext uri="{FF2B5EF4-FFF2-40B4-BE49-F238E27FC236}">
              <a16:creationId xmlns="" xmlns:a16="http://schemas.microsoft.com/office/drawing/2014/main" id="{00000000-0008-0000-0000-00000B000000}"/>
            </a:ext>
          </a:extLst>
        </xdr:cNvPr>
        <xdr:cNvSpPr/>
      </xdr:nvSpPr>
      <xdr:spPr>
        <a:xfrm>
          <a:off x="4898665" y="4274823"/>
          <a:ext cx="2021951" cy="278296"/>
        </a:xfrm>
        <a:prstGeom prst="roundRect">
          <a:avLst/>
        </a:prstGeom>
        <a:solidFill>
          <a:schemeClr val="bg1">
            <a:lumMod val="65000"/>
          </a:schemeClr>
        </a:solidFill>
        <a:ln>
          <a:solidFill>
            <a:schemeClr val="tx1"/>
          </a:solid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bg1"/>
              </a:solidFill>
              <a:effectLst/>
              <a:latin typeface="+mn-lt"/>
              <a:ea typeface="+mn-ea"/>
              <a:cs typeface="+mn-cs"/>
            </a:rPr>
            <a:t>PROPOSTA</a:t>
          </a:r>
          <a:r>
            <a:rPr lang="pt-BR" sz="1100" b="1" baseline="0">
              <a:solidFill>
                <a:schemeClr val="bg1"/>
              </a:solidFill>
              <a:effectLst/>
              <a:latin typeface="+mn-lt"/>
              <a:ea typeface="+mn-ea"/>
              <a:cs typeface="+mn-cs"/>
            </a:rPr>
            <a:t> DETALHADA</a:t>
          </a:r>
          <a:endParaRPr lang="pt-BR" b="1">
            <a:solidFill>
              <a:schemeClr val="bg1"/>
            </a:solidFill>
            <a:effectLst/>
          </a:endParaRPr>
        </a:p>
      </xdr:txBody>
    </xdr:sp>
    <xdr:clientData/>
  </xdr:twoCellAnchor>
  <xdr:twoCellAnchor>
    <xdr:from>
      <xdr:col>0</xdr:col>
      <xdr:colOff>377687</xdr:colOff>
      <xdr:row>2</xdr:row>
      <xdr:rowOff>1550507</xdr:rowOff>
    </xdr:from>
    <xdr:to>
      <xdr:col>1</xdr:col>
      <xdr:colOff>563218</xdr:colOff>
      <xdr:row>2</xdr:row>
      <xdr:rowOff>1828803</xdr:rowOff>
    </xdr:to>
    <xdr:sp macro="" textlink="">
      <xdr:nvSpPr>
        <xdr:cNvPr id="12" name="Retângulo de cantos arredondados 11">
          <a:hlinkClick xmlns:r="http://schemas.openxmlformats.org/officeDocument/2006/relationships" r:id="rId10"/>
          <a:extLst>
            <a:ext uri="{FF2B5EF4-FFF2-40B4-BE49-F238E27FC236}">
              <a16:creationId xmlns="" xmlns:a16="http://schemas.microsoft.com/office/drawing/2014/main" id="{00000000-0008-0000-0000-00000C000000}"/>
            </a:ext>
          </a:extLst>
        </xdr:cNvPr>
        <xdr:cNvSpPr/>
      </xdr:nvSpPr>
      <xdr:spPr>
        <a:xfrm>
          <a:off x="377687" y="4758527"/>
          <a:ext cx="2021951" cy="278296"/>
        </a:xfrm>
        <a:prstGeom prst="roundRect">
          <a:avLst/>
        </a:prstGeom>
        <a:solidFill>
          <a:schemeClr val="bg1">
            <a:lumMod val="65000"/>
          </a:schemeClr>
        </a:solidFill>
        <a:ln>
          <a:solidFill>
            <a:schemeClr val="tx1"/>
          </a:solid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bg1"/>
              </a:solidFill>
              <a:effectLst/>
              <a:latin typeface="+mn-lt"/>
              <a:ea typeface="+mn-ea"/>
              <a:cs typeface="+mn-cs"/>
            </a:rPr>
            <a:t>ORDEM DE SERVIÇOS</a:t>
          </a:r>
          <a:endParaRPr lang="pt-BR" b="1">
            <a:solidFill>
              <a:schemeClr val="bg1"/>
            </a:solidFill>
            <a:effectLst/>
          </a:endParaRPr>
        </a:p>
      </xdr:txBody>
    </xdr:sp>
    <xdr:clientData/>
  </xdr:twoCellAnchor>
  <xdr:twoCellAnchor>
    <xdr:from>
      <xdr:col>1</xdr:col>
      <xdr:colOff>801756</xdr:colOff>
      <xdr:row>2</xdr:row>
      <xdr:rowOff>1550507</xdr:rowOff>
    </xdr:from>
    <xdr:to>
      <xdr:col>2</xdr:col>
      <xdr:colOff>987287</xdr:colOff>
      <xdr:row>2</xdr:row>
      <xdr:rowOff>1828803</xdr:rowOff>
    </xdr:to>
    <xdr:sp macro="" textlink="">
      <xdr:nvSpPr>
        <xdr:cNvPr id="13" name="Retângulo de cantos arredondados 12">
          <a:hlinkClick xmlns:r="http://schemas.openxmlformats.org/officeDocument/2006/relationships" r:id="rId11"/>
          <a:extLst>
            <a:ext uri="{FF2B5EF4-FFF2-40B4-BE49-F238E27FC236}">
              <a16:creationId xmlns="" xmlns:a16="http://schemas.microsoft.com/office/drawing/2014/main" id="{00000000-0008-0000-0000-00000D000000}"/>
            </a:ext>
          </a:extLst>
        </xdr:cNvPr>
        <xdr:cNvSpPr/>
      </xdr:nvSpPr>
      <xdr:spPr>
        <a:xfrm>
          <a:off x="2638176" y="4758527"/>
          <a:ext cx="2021951" cy="278296"/>
        </a:xfrm>
        <a:prstGeom prst="roundRect">
          <a:avLst/>
        </a:prstGeom>
        <a:solidFill>
          <a:schemeClr val="bg1">
            <a:lumMod val="65000"/>
          </a:schemeClr>
        </a:solidFill>
        <a:ln>
          <a:solidFill>
            <a:schemeClr val="tx1"/>
          </a:solid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bg1"/>
              </a:solidFill>
              <a:effectLst/>
              <a:latin typeface="+mn-lt"/>
              <a:ea typeface="+mn-ea"/>
              <a:cs typeface="+mn-cs"/>
            </a:rPr>
            <a:t>MEDIÇÕES</a:t>
          </a:r>
          <a:endParaRPr lang="pt-BR" b="1">
            <a:solidFill>
              <a:schemeClr val="bg1"/>
            </a:solidFill>
            <a:effectLst/>
          </a:endParaRPr>
        </a:p>
      </xdr:txBody>
    </xdr:sp>
    <xdr:clientData/>
  </xdr:twoCellAnchor>
  <xdr:twoCellAnchor>
    <xdr:from>
      <xdr:col>2</xdr:col>
      <xdr:colOff>1212573</xdr:colOff>
      <xdr:row>2</xdr:row>
      <xdr:rowOff>1550507</xdr:rowOff>
    </xdr:from>
    <xdr:to>
      <xdr:col>3</xdr:col>
      <xdr:colOff>1398104</xdr:colOff>
      <xdr:row>2</xdr:row>
      <xdr:rowOff>1828803</xdr:rowOff>
    </xdr:to>
    <xdr:sp macro="" textlink="">
      <xdr:nvSpPr>
        <xdr:cNvPr id="14" name="Retângulo de cantos arredondados 13">
          <a:hlinkClick xmlns:r="http://schemas.openxmlformats.org/officeDocument/2006/relationships" r:id="rId12"/>
          <a:extLst>
            <a:ext uri="{FF2B5EF4-FFF2-40B4-BE49-F238E27FC236}">
              <a16:creationId xmlns="" xmlns:a16="http://schemas.microsoft.com/office/drawing/2014/main" id="{00000000-0008-0000-0000-00000E000000}"/>
            </a:ext>
          </a:extLst>
        </xdr:cNvPr>
        <xdr:cNvSpPr/>
      </xdr:nvSpPr>
      <xdr:spPr>
        <a:xfrm>
          <a:off x="4885413" y="4758527"/>
          <a:ext cx="2021951" cy="278296"/>
        </a:xfrm>
        <a:prstGeom prst="roundRect">
          <a:avLst/>
        </a:prstGeom>
        <a:solidFill>
          <a:schemeClr val="bg1">
            <a:lumMod val="65000"/>
          </a:schemeClr>
        </a:solidFill>
        <a:ln>
          <a:solidFill>
            <a:schemeClr val="tx1"/>
          </a:solid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bg1"/>
              </a:solidFill>
              <a:effectLst/>
              <a:latin typeface="+mn-lt"/>
              <a:ea typeface="+mn-ea"/>
              <a:cs typeface="+mn-cs"/>
            </a:rPr>
            <a:t>RECEBIMENTO DEFINITIVO</a:t>
          </a:r>
          <a:endParaRPr lang="pt-BR" b="1">
            <a:solidFill>
              <a:schemeClr val="bg1"/>
            </a:solidFill>
            <a:effectLst/>
          </a:endParaRPr>
        </a:p>
      </xdr:txBody>
    </xdr:sp>
    <xdr:clientData/>
  </xdr:twoCellAnchor>
  <xdr:twoCellAnchor editAs="oneCell">
    <xdr:from>
      <xdr:col>0</xdr:col>
      <xdr:colOff>411480</xdr:colOff>
      <xdr:row>0</xdr:row>
      <xdr:rowOff>60960</xdr:rowOff>
    </xdr:from>
    <xdr:to>
      <xdr:col>3</xdr:col>
      <xdr:colOff>1447892</xdr:colOff>
      <xdr:row>0</xdr:row>
      <xdr:rowOff>2294037</xdr:rowOff>
    </xdr:to>
    <xdr:pic>
      <xdr:nvPicPr>
        <xdr:cNvPr id="15" name="Imagem 14">
          <a:extLst>
            <a:ext uri="{FF2B5EF4-FFF2-40B4-BE49-F238E27FC236}">
              <a16:creationId xmlns=""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4684" t="34336" r="4435" b="33874"/>
        <a:stretch/>
      </xdr:blipFill>
      <xdr:spPr>
        <a:xfrm>
          <a:off x="411480" y="60960"/>
          <a:ext cx="6545672" cy="223307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220980</xdr:colOff>
      <xdr:row>0</xdr:row>
      <xdr:rowOff>30480</xdr:rowOff>
    </xdr:from>
    <xdr:to>
      <xdr:col>2</xdr:col>
      <xdr:colOff>3214423</xdr:colOff>
      <xdr:row>5</xdr:row>
      <xdr:rowOff>154657</xdr:rowOff>
    </xdr:to>
    <xdr:pic>
      <xdr:nvPicPr>
        <xdr:cNvPr id="4" name="Imagem 3">
          <a:extLst>
            <a:ext uri="{FF2B5EF4-FFF2-40B4-BE49-F238E27FC236}">
              <a16:creationId xmlns=""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0980" y="30480"/>
          <a:ext cx="6597703" cy="97761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57150</xdr:colOff>
      <xdr:row>0</xdr:row>
      <xdr:rowOff>19050</xdr:rowOff>
    </xdr:from>
    <xdr:to>
      <xdr:col>1</xdr:col>
      <xdr:colOff>368868</xdr:colOff>
      <xdr:row>2</xdr:row>
      <xdr:rowOff>33462</xdr:rowOff>
    </xdr:to>
    <xdr:pic>
      <xdr:nvPicPr>
        <xdr:cNvPr id="6" name="Imagem 5">
          <a:extLst>
            <a:ext uri="{FF2B5EF4-FFF2-40B4-BE49-F238E27FC236}">
              <a16:creationId xmlns="" xmlns:a16="http://schemas.microsoft.com/office/drawing/2014/main" id="{AABF7808-6903-4FC8-B476-65FC25FB09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19050"/>
          <a:ext cx="1111818" cy="441132"/>
        </a:xfrm>
        <a:prstGeom prst="rect">
          <a:avLst/>
        </a:prstGeom>
      </xdr:spPr>
    </xdr:pic>
    <xdr:clientData/>
  </xdr:twoCellAnchor>
  <xdr:twoCellAnchor editAs="oneCell">
    <xdr:from>
      <xdr:col>0</xdr:col>
      <xdr:colOff>0</xdr:colOff>
      <xdr:row>0</xdr:row>
      <xdr:rowOff>0</xdr:rowOff>
    </xdr:from>
    <xdr:to>
      <xdr:col>1</xdr:col>
      <xdr:colOff>476250</xdr:colOff>
      <xdr:row>2</xdr:row>
      <xdr:rowOff>9525</xdr:rowOff>
    </xdr:to>
    <xdr:pic>
      <xdr:nvPicPr>
        <xdr:cNvPr id="3" name="Imagem 2">
          <a:extLst>
            <a:ext uri="{FF2B5EF4-FFF2-40B4-BE49-F238E27FC236}">
              <a16:creationId xmlns="" xmlns:a16="http://schemas.microsoft.com/office/drawing/2014/main" id="{00000000-0008-0000-0C00-000003000000}"/>
            </a:ext>
          </a:extLst>
        </xdr:cNvPr>
        <xdr:cNvPicPr/>
      </xdr:nvPicPr>
      <xdr:blipFill>
        <a:blip xmlns:r="http://schemas.openxmlformats.org/officeDocument/2006/relationships" r:embed="rId2"/>
        <a:stretch>
          <a:fillRect/>
        </a:stretch>
      </xdr:blipFill>
      <xdr:spPr>
        <a:xfrm>
          <a:off x="0" y="0"/>
          <a:ext cx="1276350" cy="436245"/>
        </a:xfrm>
        <a:prstGeom prst="rect">
          <a:avLst/>
        </a:prstGeom>
      </xdr:spPr>
    </xdr:pic>
    <xdr:clientData/>
  </xdr:twoCellAnchor>
  <xdr:oneCellAnchor>
    <xdr:from>
      <xdr:col>0</xdr:col>
      <xdr:colOff>0</xdr:colOff>
      <xdr:row>0</xdr:row>
      <xdr:rowOff>0</xdr:rowOff>
    </xdr:from>
    <xdr:ext cx="1276350" cy="436245"/>
    <xdr:pic>
      <xdr:nvPicPr>
        <xdr:cNvPr id="4" name="Imagem 3">
          <a:extLst>
            <a:ext uri="{FF2B5EF4-FFF2-40B4-BE49-F238E27FC236}">
              <a16:creationId xmlns="" xmlns:a16="http://schemas.microsoft.com/office/drawing/2014/main" id="{00000000-0008-0000-0C00-000004000000}"/>
            </a:ext>
          </a:extLst>
        </xdr:cNvPr>
        <xdr:cNvPicPr/>
      </xdr:nvPicPr>
      <xdr:blipFill>
        <a:blip xmlns:r="http://schemas.openxmlformats.org/officeDocument/2006/relationships" r:embed="rId2"/>
        <a:stretch>
          <a:fillRect/>
        </a:stretch>
      </xdr:blipFill>
      <xdr:spPr>
        <a:xfrm>
          <a:off x="0" y="0"/>
          <a:ext cx="1276350" cy="436245"/>
        </a:xfrm>
        <a:prstGeom prst="rect">
          <a:avLst/>
        </a:prstGeom>
      </xdr:spPr>
    </xdr:pic>
    <xdr:clientData/>
  </xdr:oneCellAnchor>
  <xdr:twoCellAnchor editAs="oneCell">
    <xdr:from>
      <xdr:col>0</xdr:col>
      <xdr:colOff>0</xdr:colOff>
      <xdr:row>0</xdr:row>
      <xdr:rowOff>0</xdr:rowOff>
    </xdr:from>
    <xdr:to>
      <xdr:col>1</xdr:col>
      <xdr:colOff>476250</xdr:colOff>
      <xdr:row>2</xdr:row>
      <xdr:rowOff>9525</xdr:rowOff>
    </xdr:to>
    <xdr:pic>
      <xdr:nvPicPr>
        <xdr:cNvPr id="5" name="Imagem 4">
          <a:extLst>
            <a:ext uri="{FF2B5EF4-FFF2-40B4-BE49-F238E27FC236}">
              <a16:creationId xmlns="" xmlns:a16="http://schemas.microsoft.com/office/drawing/2014/main" id="{00000000-0008-0000-0C00-000005000000}"/>
            </a:ext>
          </a:extLst>
        </xdr:cNvPr>
        <xdr:cNvPicPr/>
      </xdr:nvPicPr>
      <xdr:blipFill>
        <a:blip xmlns:r="http://schemas.openxmlformats.org/officeDocument/2006/relationships" r:embed="rId2"/>
        <a:stretch>
          <a:fillRect/>
        </a:stretch>
      </xdr:blipFill>
      <xdr:spPr>
        <a:xfrm>
          <a:off x="0" y="0"/>
          <a:ext cx="1276350" cy="4362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906780</xdr:colOff>
      <xdr:row>0</xdr:row>
      <xdr:rowOff>76200</xdr:rowOff>
    </xdr:from>
    <xdr:to>
      <xdr:col>2</xdr:col>
      <xdr:colOff>1920240</xdr:colOff>
      <xdr:row>5</xdr:row>
      <xdr:rowOff>139737</xdr:rowOff>
    </xdr:to>
    <xdr:pic>
      <xdr:nvPicPr>
        <xdr:cNvPr id="3" name="Imagem 2">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06780" y="76200"/>
          <a:ext cx="6591300" cy="10160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632460</xdr:colOff>
      <xdr:row>0</xdr:row>
      <xdr:rowOff>91440</xdr:rowOff>
    </xdr:from>
    <xdr:to>
      <xdr:col>5</xdr:col>
      <xdr:colOff>160020</xdr:colOff>
      <xdr:row>5</xdr:row>
      <xdr:rowOff>154977</xdr:rowOff>
    </xdr:to>
    <xdr:pic>
      <xdr:nvPicPr>
        <xdr:cNvPr id="4" name="Imagem 3">
          <a:extLst>
            <a:ext uri="{FF2B5EF4-FFF2-40B4-BE49-F238E27FC236}">
              <a16:creationId xmlns=""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75660" y="91440"/>
          <a:ext cx="6591300" cy="10160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883920</xdr:colOff>
      <xdr:row>0</xdr:row>
      <xdr:rowOff>91440</xdr:rowOff>
    </xdr:from>
    <xdr:to>
      <xdr:col>2</xdr:col>
      <xdr:colOff>6461760</xdr:colOff>
      <xdr:row>5</xdr:row>
      <xdr:rowOff>154977</xdr:rowOff>
    </xdr:to>
    <xdr:pic>
      <xdr:nvPicPr>
        <xdr:cNvPr id="4" name="Imagem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23060" y="91440"/>
          <a:ext cx="6591300" cy="10160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1763486</xdr:colOff>
      <xdr:row>0</xdr:row>
      <xdr:rowOff>97970</xdr:rowOff>
    </xdr:from>
    <xdr:to>
      <xdr:col>5</xdr:col>
      <xdr:colOff>669472</xdr:colOff>
      <xdr:row>5</xdr:row>
      <xdr:rowOff>134293</xdr:rowOff>
    </xdr:to>
    <xdr:pic>
      <xdr:nvPicPr>
        <xdr:cNvPr id="4" name="Imagem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41172" y="97970"/>
          <a:ext cx="6591300" cy="10160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1524000</xdr:colOff>
      <xdr:row>0</xdr:row>
      <xdr:rowOff>99060</xdr:rowOff>
    </xdr:from>
    <xdr:to>
      <xdr:col>4</xdr:col>
      <xdr:colOff>74983</xdr:colOff>
      <xdr:row>5</xdr:row>
      <xdr:rowOff>124177</xdr:rowOff>
    </xdr:to>
    <xdr:pic>
      <xdr:nvPicPr>
        <xdr:cNvPr id="3" name="Imagem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33600" y="99060"/>
          <a:ext cx="6597703" cy="97761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1089660</xdr:colOff>
      <xdr:row>0</xdr:row>
      <xdr:rowOff>76200</xdr:rowOff>
    </xdr:from>
    <xdr:to>
      <xdr:col>2</xdr:col>
      <xdr:colOff>7687363</xdr:colOff>
      <xdr:row>5</xdr:row>
      <xdr:rowOff>139417</xdr:rowOff>
    </xdr:to>
    <xdr:pic>
      <xdr:nvPicPr>
        <xdr:cNvPr id="3" name="Imagem 2">
          <a:extLst>
            <a:ext uri="{FF2B5EF4-FFF2-40B4-BE49-F238E27FC236}">
              <a16:creationId xmlns=""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05100" y="76200"/>
          <a:ext cx="6597703" cy="9776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716280</xdr:colOff>
      <xdr:row>0</xdr:row>
      <xdr:rowOff>83820</xdr:rowOff>
    </xdr:from>
    <xdr:to>
      <xdr:col>0</xdr:col>
      <xdr:colOff>7313983</xdr:colOff>
      <xdr:row>5</xdr:row>
      <xdr:rowOff>108937</xdr:rowOff>
    </xdr:to>
    <xdr:pic>
      <xdr:nvPicPr>
        <xdr:cNvPr id="3" name="Imagem 2">
          <a:extLst>
            <a:ext uri="{FF2B5EF4-FFF2-40B4-BE49-F238E27FC236}">
              <a16:creationId xmlns="" xmlns:a16="http://schemas.microsoft.com/office/drawing/2014/main" id="{00000000-0008-0000-0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16280" y="83820"/>
          <a:ext cx="6597703" cy="97761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5458693</xdr:colOff>
      <xdr:row>0</xdr:row>
      <xdr:rowOff>96983</xdr:rowOff>
    </xdr:from>
    <xdr:to>
      <xdr:col>10</xdr:col>
      <xdr:colOff>501706</xdr:colOff>
      <xdr:row>5</xdr:row>
      <xdr:rowOff>122100</xdr:rowOff>
    </xdr:to>
    <xdr:pic>
      <xdr:nvPicPr>
        <xdr:cNvPr id="4" name="Imagem 3">
          <a:extLst>
            <a:ext uri="{FF2B5EF4-FFF2-40B4-BE49-F238E27FC236}">
              <a16:creationId xmlns=""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15748" y="96983"/>
          <a:ext cx="6611558" cy="99493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view="pageBreakPreview" zoomScaleNormal="100" zoomScaleSheetLayoutView="100" workbookViewId="0">
      <selection sqref="A1:XFD1048576"/>
    </sheetView>
  </sheetViews>
  <sheetFormatPr defaultRowHeight="14.4" x14ac:dyDescent="0.3"/>
  <cols>
    <col min="1" max="4" width="26.6640625" customWidth="1"/>
  </cols>
  <sheetData>
    <row r="1" spans="1:4" ht="183.6" customHeight="1" x14ac:dyDescent="0.3">
      <c r="A1" s="154"/>
      <c r="B1" s="154"/>
      <c r="C1" s="154"/>
      <c r="D1" s="154"/>
    </row>
    <row r="2" spans="1:4" ht="69" customHeight="1" x14ac:dyDescent="0.3">
      <c r="A2" s="155" t="s">
        <v>21192</v>
      </c>
      <c r="B2" s="155"/>
      <c r="C2" s="155"/>
      <c r="D2" s="155"/>
    </row>
    <row r="3" spans="1:4" ht="153" customHeight="1" x14ac:dyDescent="0.3">
      <c r="A3" s="156"/>
      <c r="B3" s="156"/>
      <c r="C3" s="156"/>
      <c r="D3" s="156"/>
    </row>
    <row r="4" spans="1:4" x14ac:dyDescent="0.3">
      <c r="A4" s="87"/>
      <c r="B4" s="87"/>
      <c r="C4" s="87"/>
      <c r="D4" s="87"/>
    </row>
    <row r="5" spans="1:4" x14ac:dyDescent="0.3">
      <c r="A5" s="87"/>
      <c r="B5" s="87"/>
      <c r="C5" s="87"/>
      <c r="D5" s="87"/>
    </row>
    <row r="6" spans="1:4" x14ac:dyDescent="0.3">
      <c r="A6" s="87"/>
      <c r="B6" s="87"/>
      <c r="C6" s="87"/>
      <c r="D6" s="87"/>
    </row>
    <row r="7" spans="1:4" x14ac:dyDescent="0.3">
      <c r="A7" s="87"/>
      <c r="B7" s="87"/>
      <c r="C7" s="87"/>
      <c r="D7" s="87"/>
    </row>
    <row r="8" spans="1:4" x14ac:dyDescent="0.3">
      <c r="A8" s="87"/>
      <c r="B8" s="87"/>
      <c r="C8" s="87"/>
      <c r="D8" s="87"/>
    </row>
    <row r="9" spans="1:4" x14ac:dyDescent="0.3">
      <c r="A9" s="87"/>
      <c r="B9" s="87"/>
      <c r="C9" s="87"/>
      <c r="D9" s="87"/>
    </row>
  </sheetData>
  <mergeCells count="3">
    <mergeCell ref="A1:D1"/>
    <mergeCell ref="A2:D2"/>
    <mergeCell ref="A3:D3"/>
  </mergeCells>
  <pageMargins left="0.511811024" right="0.511811024" top="0.78740157499999996" bottom="0.78740157499999996" header="0.31496062000000002" footer="0.31496062000000002"/>
  <pageSetup paperSize="9" scale="86" orientation="portrait" horizontalDpi="4294967293"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view="pageBreakPreview" zoomScaleNormal="100" zoomScaleSheetLayoutView="100" workbookViewId="0">
      <selection sqref="A1:A6"/>
    </sheetView>
  </sheetViews>
  <sheetFormatPr defaultColWidth="8.88671875" defaultRowHeight="15" customHeight="1" x14ac:dyDescent="0.25"/>
  <cols>
    <col min="1" max="1" width="120.6640625" style="2" customWidth="1"/>
    <col min="2" max="16384" width="8.88671875" style="2"/>
  </cols>
  <sheetData>
    <row r="1" spans="1:1" ht="15" customHeight="1" x14ac:dyDescent="0.25">
      <c r="A1" s="157"/>
    </row>
    <row r="2" spans="1:1" ht="15" customHeight="1" x14ac:dyDescent="0.25">
      <c r="A2" s="158"/>
    </row>
    <row r="3" spans="1:1" ht="15" customHeight="1" x14ac:dyDescent="0.25">
      <c r="A3" s="158"/>
    </row>
    <row r="4" spans="1:1" ht="15" customHeight="1" x14ac:dyDescent="0.25">
      <c r="A4" s="158"/>
    </row>
    <row r="5" spans="1:1" ht="15" customHeight="1" x14ac:dyDescent="0.25">
      <c r="A5" s="158"/>
    </row>
    <row r="6" spans="1:1" ht="15" customHeight="1" x14ac:dyDescent="0.25">
      <c r="A6" s="158"/>
    </row>
    <row r="7" spans="1:1" ht="15" customHeight="1" x14ac:dyDescent="0.25">
      <c r="A7" s="160" t="s">
        <v>8483</v>
      </c>
    </row>
    <row r="8" spans="1:1" ht="15" customHeight="1" x14ac:dyDescent="0.25">
      <c r="A8" s="160"/>
    </row>
    <row r="9" spans="1:1" ht="15" customHeight="1" x14ac:dyDescent="0.25">
      <c r="A9" s="3"/>
    </row>
    <row r="10" spans="1:1" ht="15" customHeight="1" x14ac:dyDescent="0.25">
      <c r="A10" s="88" t="s">
        <v>8484</v>
      </c>
    </row>
    <row r="11" spans="1:1" ht="15" customHeight="1" x14ac:dyDescent="0.25">
      <c r="A11" s="89" t="s">
        <v>8485</v>
      </c>
    </row>
    <row r="12" spans="1:1" ht="15" customHeight="1" x14ac:dyDescent="0.25">
      <c r="A12" s="90" t="s">
        <v>8486</v>
      </c>
    </row>
    <row r="13" spans="1:1" ht="15" customHeight="1" x14ac:dyDescent="0.25">
      <c r="A13" s="3"/>
    </row>
    <row r="14" spans="1:1" ht="79.95" customHeight="1" x14ac:dyDescent="0.25">
      <c r="A14" s="106" t="s">
        <v>8487</v>
      </c>
    </row>
    <row r="15" spans="1:1" ht="15" customHeight="1" x14ac:dyDescent="0.25">
      <c r="A15" s="3"/>
    </row>
    <row r="16" spans="1:1" ht="15" customHeight="1" x14ac:dyDescent="0.25">
      <c r="A16" s="86" t="s">
        <v>21204</v>
      </c>
    </row>
    <row r="17" spans="1:1" ht="15" customHeight="1" x14ac:dyDescent="0.25">
      <c r="A17" s="3"/>
    </row>
    <row r="18" spans="1:1" ht="15" customHeight="1" x14ac:dyDescent="0.25">
      <c r="A18" s="3"/>
    </row>
    <row r="19" spans="1:1" ht="15" customHeight="1" x14ac:dyDescent="0.25">
      <c r="A19" s="3"/>
    </row>
    <row r="20" spans="1:1" ht="15" customHeight="1" x14ac:dyDescent="0.25">
      <c r="A20" s="3"/>
    </row>
    <row r="21" spans="1:1" ht="15" customHeight="1" x14ac:dyDescent="0.25">
      <c r="A21" s="75" t="str">
        <f>ORÇAM.!$G$267</f>
        <v>__________________________</v>
      </c>
    </row>
    <row r="22" spans="1:1" ht="15" customHeight="1" x14ac:dyDescent="0.25">
      <c r="A22" s="76" t="str">
        <f>ORÇAM.!$G$268</f>
        <v>Alison Scandelae</v>
      </c>
    </row>
    <row r="23" spans="1:1" ht="15" customHeight="1" x14ac:dyDescent="0.25">
      <c r="A23" s="75" t="str">
        <f>ORÇAM.!$G$269</f>
        <v>Arquiteto Urbanista</v>
      </c>
    </row>
    <row r="24" spans="1:1" ht="15" customHeight="1" x14ac:dyDescent="0.25">
      <c r="A24" s="75" t="str">
        <f>ORÇAM.!$G$270</f>
        <v>CAU: A196019-9</v>
      </c>
    </row>
    <row r="25" spans="1:1" ht="15" customHeight="1" x14ac:dyDescent="0.25">
      <c r="A25" s="3"/>
    </row>
    <row r="26" spans="1:1" ht="15" customHeight="1" x14ac:dyDescent="0.25">
      <c r="A26" s="3"/>
    </row>
    <row r="27" spans="1:1" ht="15" customHeight="1" x14ac:dyDescent="0.25">
      <c r="A27" s="3"/>
    </row>
    <row r="28" spans="1:1" ht="15" customHeight="1" x14ac:dyDescent="0.25">
      <c r="A28" s="3"/>
    </row>
    <row r="29" spans="1:1" ht="15" customHeight="1" x14ac:dyDescent="0.25">
      <c r="A29" s="75" t="str">
        <f>ORÇAM.!$G$267</f>
        <v>__________________________</v>
      </c>
    </row>
    <row r="30" spans="1:1" ht="15" customHeight="1" x14ac:dyDescent="0.25">
      <c r="A30" s="76" t="str">
        <f>ORÇAM.!A268</f>
        <v>Vicente Aparecido Romero</v>
      </c>
    </row>
    <row r="31" spans="1:1" ht="15" customHeight="1" x14ac:dyDescent="0.25">
      <c r="A31" s="75" t="str">
        <f>ORÇAM.!A269</f>
        <v>Presidente</v>
      </c>
    </row>
    <row r="32" spans="1:1" ht="15" customHeight="1" x14ac:dyDescent="0.25">
      <c r="A32" s="75" t="str">
        <f>ORÇAM.!A270</f>
        <v>CPF: 070.347.228-38</v>
      </c>
    </row>
  </sheetData>
  <mergeCells count="2">
    <mergeCell ref="A1:A6"/>
    <mergeCell ref="A7:A8"/>
  </mergeCells>
  <pageMargins left="0.511811024" right="0.511811024" top="0.78740157499999996" bottom="0.78740157499999996" header="0.31496062000000002" footer="0.31496062000000002"/>
  <pageSetup paperSize="9" orientation="portrait" horizontalDpi="4294967293"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274"/>
  <sheetViews>
    <sheetView view="pageBreakPreview" zoomScale="60" zoomScaleNormal="100" workbookViewId="0">
      <selection sqref="A1:AD6"/>
    </sheetView>
  </sheetViews>
  <sheetFormatPr defaultColWidth="9.109375" defaultRowHeight="13.2" x14ac:dyDescent="0.3"/>
  <cols>
    <col min="1" max="2" width="14.6640625" style="12" customWidth="1"/>
    <col min="3" max="3" width="10.6640625" style="12" customWidth="1"/>
    <col min="4" max="4" width="92.33203125" style="10" customWidth="1"/>
    <col min="5" max="5" width="10.6640625" style="12" customWidth="1"/>
    <col min="6" max="6" width="10.6640625" style="100" customWidth="1"/>
    <col min="7" max="9" width="14.6640625" style="11" customWidth="1"/>
    <col min="10" max="10" width="10.6640625" style="100" customWidth="1"/>
    <col min="11" max="11" width="14.6640625" style="11" customWidth="1"/>
    <col min="12" max="12" width="10.6640625" style="100" customWidth="1"/>
    <col min="13" max="13" width="14.6640625" style="11" customWidth="1"/>
    <col min="14" max="14" width="10.6640625" style="100" customWidth="1"/>
    <col min="15" max="15" width="14.6640625" style="11" customWidth="1"/>
    <col min="16" max="16" width="10.6640625" style="100" customWidth="1"/>
    <col min="17" max="17" width="14.6640625" style="11" customWidth="1"/>
    <col min="18" max="18" width="10.6640625" style="100" hidden="1" customWidth="1"/>
    <col min="19" max="19" width="14.6640625" style="11" hidden="1" customWidth="1"/>
    <col min="20" max="20" width="10.6640625" style="100" hidden="1" customWidth="1"/>
    <col min="21" max="21" width="14.6640625" style="11" hidden="1" customWidth="1"/>
    <col min="22" max="22" width="10.6640625" style="100" hidden="1" customWidth="1"/>
    <col min="23" max="23" width="14.6640625" style="11" hidden="1" customWidth="1"/>
    <col min="24" max="24" width="10.6640625" style="100" hidden="1" customWidth="1"/>
    <col min="25" max="25" width="14.6640625" style="11" hidden="1" customWidth="1"/>
    <col min="26" max="26" width="10.6640625" style="100" hidden="1" customWidth="1"/>
    <col min="27" max="27" width="14.6640625" style="11" hidden="1" customWidth="1"/>
    <col min="28" max="28" width="10.6640625" style="100" customWidth="1"/>
    <col min="29" max="29" width="14.6640625" style="11" customWidth="1"/>
    <col min="30" max="30" width="14.6640625" style="1" customWidth="1"/>
    <col min="31" max="16384" width="9.109375" style="1"/>
  </cols>
  <sheetData>
    <row r="1" spans="1:30" ht="15" customHeight="1" x14ac:dyDescent="0.3">
      <c r="A1" s="157"/>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57"/>
      <c r="AD1" s="157"/>
    </row>
    <row r="2" spans="1:30" ht="15" customHeight="1" x14ac:dyDescent="0.3">
      <c r="A2" s="157"/>
      <c r="B2" s="157"/>
      <c r="C2" s="157"/>
      <c r="D2" s="157"/>
      <c r="E2" s="157"/>
      <c r="F2" s="157"/>
      <c r="G2" s="157"/>
      <c r="H2" s="157"/>
      <c r="I2" s="157"/>
      <c r="J2" s="157"/>
      <c r="K2" s="157"/>
      <c r="L2" s="157"/>
      <c r="M2" s="157"/>
      <c r="N2" s="157"/>
      <c r="O2" s="157"/>
      <c r="P2" s="157"/>
      <c r="Q2" s="157"/>
      <c r="R2" s="157"/>
      <c r="S2" s="157"/>
      <c r="T2" s="157"/>
      <c r="U2" s="157"/>
      <c r="V2" s="157"/>
      <c r="W2" s="157"/>
      <c r="X2" s="157"/>
      <c r="Y2" s="157"/>
      <c r="Z2" s="157"/>
      <c r="AA2" s="157"/>
      <c r="AB2" s="157"/>
      <c r="AC2" s="157"/>
      <c r="AD2" s="157"/>
    </row>
    <row r="3" spans="1:30" ht="15" customHeight="1" x14ac:dyDescent="0.3">
      <c r="A3" s="157"/>
      <c r="B3" s="157"/>
      <c r="C3" s="157"/>
      <c r="D3" s="157"/>
      <c r="E3" s="157"/>
      <c r="F3" s="157"/>
      <c r="G3" s="157"/>
      <c r="H3" s="157"/>
      <c r="I3" s="157"/>
      <c r="J3" s="157"/>
      <c r="K3" s="157"/>
      <c r="L3" s="157"/>
      <c r="M3" s="157"/>
      <c r="N3" s="157"/>
      <c r="O3" s="157"/>
      <c r="P3" s="157"/>
      <c r="Q3" s="157"/>
      <c r="R3" s="157"/>
      <c r="S3" s="157"/>
      <c r="T3" s="157"/>
      <c r="U3" s="157"/>
      <c r="V3" s="157"/>
      <c r="W3" s="157"/>
      <c r="X3" s="157"/>
      <c r="Y3" s="157"/>
      <c r="Z3" s="157"/>
      <c r="AA3" s="157"/>
      <c r="AB3" s="157"/>
      <c r="AC3" s="157"/>
      <c r="AD3" s="157"/>
    </row>
    <row r="4" spans="1:30" ht="15" customHeight="1" x14ac:dyDescent="0.3">
      <c r="A4" s="157"/>
      <c r="B4" s="157"/>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row>
    <row r="5" spans="1:30" ht="15" customHeight="1" x14ac:dyDescent="0.3">
      <c r="A5" s="157"/>
      <c r="B5" s="157"/>
      <c r="C5" s="157"/>
      <c r="D5" s="157"/>
      <c r="E5" s="157"/>
      <c r="F5" s="157"/>
      <c r="G5" s="157"/>
      <c r="H5" s="157"/>
      <c r="I5" s="157"/>
      <c r="J5" s="157"/>
      <c r="K5" s="157"/>
      <c r="L5" s="157"/>
      <c r="M5" s="157"/>
      <c r="N5" s="157"/>
      <c r="O5" s="157"/>
      <c r="P5" s="157"/>
      <c r="Q5" s="157"/>
      <c r="R5" s="157"/>
      <c r="S5" s="157"/>
      <c r="T5" s="157"/>
      <c r="U5" s="157"/>
      <c r="V5" s="157"/>
      <c r="W5" s="157"/>
      <c r="X5" s="157"/>
      <c r="Y5" s="157"/>
      <c r="Z5" s="157"/>
      <c r="AA5" s="157"/>
      <c r="AB5" s="157"/>
      <c r="AC5" s="157"/>
      <c r="AD5" s="157"/>
    </row>
    <row r="6" spans="1:30" ht="15" customHeight="1" x14ac:dyDescent="0.3">
      <c r="A6" s="157"/>
      <c r="B6" s="157"/>
      <c r="C6" s="157"/>
      <c r="D6" s="157"/>
      <c r="E6" s="15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row>
    <row r="7" spans="1:30" ht="15" customHeight="1" x14ac:dyDescent="0.3">
      <c r="A7" s="160" t="s">
        <v>8445</v>
      </c>
      <c r="B7" s="160"/>
      <c r="C7" s="160"/>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row>
    <row r="8" spans="1:30" ht="15" customHeight="1" x14ac:dyDescent="0.3">
      <c r="A8" s="160"/>
      <c r="B8" s="160"/>
      <c r="C8" s="160"/>
      <c r="D8" s="160"/>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row>
    <row r="9" spans="1:30" ht="15" customHeight="1" x14ac:dyDescent="0.3">
      <c r="A9" s="172" t="str">
        <f>ORÇAM.!A9</f>
        <v>PROPRIETÁRIO: CÂMARA MUNICIPAL DE ESTRELA D'OESTE</v>
      </c>
      <c r="B9" s="172"/>
      <c r="C9" s="172"/>
      <c r="D9" s="172"/>
      <c r="E9" s="172"/>
      <c r="F9" s="172"/>
      <c r="G9" s="172"/>
      <c r="H9" s="172"/>
      <c r="I9" s="172"/>
      <c r="J9" s="172"/>
      <c r="K9" s="172"/>
      <c r="L9" s="172"/>
      <c r="M9" s="172"/>
      <c r="N9" s="172"/>
      <c r="O9" s="172"/>
      <c r="P9" s="172"/>
      <c r="Q9" s="172"/>
      <c r="R9" s="172"/>
      <c r="S9" s="172"/>
      <c r="T9" s="172"/>
      <c r="U9" s="172"/>
      <c r="V9" s="172"/>
      <c r="W9" s="172"/>
      <c r="X9" s="172"/>
      <c r="Y9" s="172"/>
      <c r="Z9" s="172"/>
      <c r="AA9" s="172"/>
      <c r="AB9" s="172"/>
      <c r="AC9" s="172"/>
      <c r="AD9" s="172"/>
    </row>
    <row r="10" spans="1:30" ht="15" customHeight="1" x14ac:dyDescent="0.3">
      <c r="A10" s="193" t="str">
        <f>ORÇAM.!A10</f>
        <v>ENDEREÇO DA OBRA: AVENIDA SÃO PAULO, N° 481, CENTRO, ESTRELA D'OESTE/SP</v>
      </c>
      <c r="B10" s="193"/>
      <c r="C10" s="193"/>
      <c r="D10" s="193"/>
      <c r="E10" s="193"/>
      <c r="F10" s="193"/>
      <c r="G10" s="193"/>
      <c r="H10" s="193"/>
      <c r="I10" s="193"/>
      <c r="J10" s="193"/>
      <c r="K10" s="193"/>
      <c r="L10" s="193"/>
      <c r="M10" s="193"/>
      <c r="N10" s="193"/>
      <c r="O10" s="193"/>
      <c r="P10" s="193"/>
      <c r="Q10" s="193"/>
      <c r="R10" s="193"/>
      <c r="S10" s="193"/>
      <c r="T10" s="193"/>
      <c r="U10" s="193"/>
      <c r="V10" s="193"/>
      <c r="W10" s="193"/>
      <c r="X10" s="193"/>
      <c r="Y10" s="193"/>
      <c r="Z10" s="193"/>
      <c r="AA10" s="193"/>
      <c r="AB10" s="193"/>
      <c r="AC10" s="193"/>
      <c r="AD10" s="193"/>
    </row>
    <row r="11" spans="1:30" ht="15" customHeight="1" x14ac:dyDescent="0.3">
      <c r="A11" s="172" t="str">
        <f>ORÇAM.!A11</f>
        <v>OBJETO: CONSTRUÇÃO DE GARAGEM E LAVANDERIA NA SEDE DA CÂMARA MUNICIPAL DE ESTRELA D'OESTE</v>
      </c>
      <c r="B11" s="172"/>
      <c r="C11" s="172"/>
      <c r="D11" s="172"/>
      <c r="E11" s="172"/>
      <c r="F11" s="172"/>
      <c r="G11" s="172"/>
      <c r="H11" s="172"/>
      <c r="I11" s="172"/>
      <c r="J11" s="172"/>
      <c r="K11" s="172"/>
      <c r="L11" s="172"/>
      <c r="M11" s="172"/>
      <c r="N11" s="172"/>
      <c r="O11" s="172"/>
      <c r="P11" s="172"/>
      <c r="Q11" s="172"/>
      <c r="R11" s="172"/>
      <c r="S11" s="172"/>
      <c r="T11" s="172"/>
      <c r="U11" s="172"/>
      <c r="V11" s="172"/>
      <c r="W11" s="172"/>
      <c r="X11" s="172"/>
      <c r="Y11" s="172"/>
      <c r="Z11" s="172"/>
      <c r="AA11" s="172"/>
      <c r="AB11" s="172"/>
      <c r="AC11" s="172"/>
      <c r="AD11" s="172"/>
    </row>
    <row r="12" spans="1:30" ht="15" customHeight="1" x14ac:dyDescent="0.3">
      <c r="A12" s="172" t="str">
        <f>ORÇAM.!A12</f>
        <v>REFERÊNCIA: Boletim CDHU Vs.197 COM DESONERAÇÃO</v>
      </c>
      <c r="B12" s="172"/>
      <c r="C12" s="172"/>
      <c r="D12" s="172"/>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row>
    <row r="13" spans="1:30" ht="15" customHeight="1" x14ac:dyDescent="0.3">
      <c r="A13" s="172" t="str">
        <f>ORÇAM.!A13</f>
        <v>BDI: 24,52 %</v>
      </c>
      <c r="B13" s="172"/>
      <c r="C13" s="172"/>
      <c r="D13" s="172"/>
      <c r="E13" s="172"/>
      <c r="F13" s="172"/>
      <c r="G13" s="172"/>
      <c r="H13" s="172"/>
      <c r="I13" s="172"/>
      <c r="J13" s="269" t="s">
        <v>8448</v>
      </c>
      <c r="K13" s="269"/>
      <c r="L13" s="269" t="s">
        <v>8451</v>
      </c>
      <c r="M13" s="269"/>
      <c r="N13" s="269" t="s">
        <v>8452</v>
      </c>
      <c r="O13" s="269"/>
      <c r="P13" s="269" t="s">
        <v>8453</v>
      </c>
      <c r="Q13" s="269"/>
      <c r="R13" s="269" t="s">
        <v>8454</v>
      </c>
      <c r="S13" s="269"/>
      <c r="T13" s="269" t="s">
        <v>8455</v>
      </c>
      <c r="U13" s="269"/>
      <c r="V13" s="269" t="s">
        <v>8456</v>
      </c>
      <c r="W13" s="269"/>
      <c r="X13" s="269" t="s">
        <v>8457</v>
      </c>
      <c r="Y13" s="269"/>
      <c r="Z13" s="269" t="s">
        <v>8458</v>
      </c>
      <c r="AA13" s="269"/>
      <c r="AB13" s="269" t="s">
        <v>8454</v>
      </c>
      <c r="AC13" s="269"/>
      <c r="AD13" s="269" t="s">
        <v>8447</v>
      </c>
    </row>
    <row r="14" spans="1:30" ht="15" customHeight="1" x14ac:dyDescent="0.3">
      <c r="A14" s="82" t="s">
        <v>2</v>
      </c>
      <c r="B14" s="82" t="s">
        <v>3</v>
      </c>
      <c r="C14" s="82" t="s">
        <v>4</v>
      </c>
      <c r="D14" s="82" t="s">
        <v>5</v>
      </c>
      <c r="E14" s="82" t="s">
        <v>7</v>
      </c>
      <c r="F14" s="82" t="s">
        <v>6</v>
      </c>
      <c r="G14" s="82" t="s">
        <v>81</v>
      </c>
      <c r="H14" s="82" t="s">
        <v>80</v>
      </c>
      <c r="I14" s="82" t="s">
        <v>82</v>
      </c>
      <c r="J14" s="82" t="s">
        <v>6</v>
      </c>
      <c r="K14" s="82" t="s">
        <v>8446</v>
      </c>
      <c r="L14" s="82" t="s">
        <v>6</v>
      </c>
      <c r="M14" s="82" t="s">
        <v>8446</v>
      </c>
      <c r="N14" s="82" t="s">
        <v>6</v>
      </c>
      <c r="O14" s="82" t="s">
        <v>8446</v>
      </c>
      <c r="P14" s="82" t="s">
        <v>6</v>
      </c>
      <c r="Q14" s="82" t="s">
        <v>8446</v>
      </c>
      <c r="R14" s="82" t="s">
        <v>6</v>
      </c>
      <c r="S14" s="82" t="s">
        <v>8446</v>
      </c>
      <c r="T14" s="82" t="s">
        <v>6</v>
      </c>
      <c r="U14" s="82" t="s">
        <v>8446</v>
      </c>
      <c r="V14" s="82" t="s">
        <v>6</v>
      </c>
      <c r="W14" s="82" t="s">
        <v>8446</v>
      </c>
      <c r="X14" s="82" t="s">
        <v>6</v>
      </c>
      <c r="Y14" s="82" t="s">
        <v>8446</v>
      </c>
      <c r="Z14" s="82" t="s">
        <v>6</v>
      </c>
      <c r="AA14" s="82" t="s">
        <v>8446</v>
      </c>
      <c r="AB14" s="82" t="s">
        <v>6</v>
      </c>
      <c r="AC14" s="82" t="s">
        <v>8446</v>
      </c>
      <c r="AD14" s="269"/>
    </row>
    <row r="15" spans="1:30" ht="15" customHeight="1" x14ac:dyDescent="0.3">
      <c r="A15" s="129"/>
      <c r="B15" s="129"/>
      <c r="C15" s="130">
        <f>ORÇAM.!C15</f>
        <v>1</v>
      </c>
      <c r="D15" s="161" t="str">
        <f>ORÇAM.!D15</f>
        <v>SERVIÇOS PRELIMINARES</v>
      </c>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row>
    <row r="16" spans="1:30" ht="15" customHeight="1" x14ac:dyDescent="0.3">
      <c r="A16" s="4" t="str">
        <f>ORÇAM.!A16</f>
        <v>CDHU</v>
      </c>
      <c r="B16" s="4" t="str">
        <f>IFERROR(ORÇAM.!B16,0)</f>
        <v>02.08.050</v>
      </c>
      <c r="C16" s="4" t="str">
        <f>ORÇAM.!C16</f>
        <v>1.1</v>
      </c>
      <c r="D16" s="97" t="str">
        <f>IFERROR(VLOOKUP(B16,CDHU!A9:F4114,2,0),IFERROR(VLOOKUP(B16,'SINAPI C.'!A7:E7835,2,0),IFERROR(VLOOKUP(B16,'SINAPI I.'!A8:E4846,2,0)," ")))</f>
        <v>Placa em lona com impressão digital e estrutura em madeira</v>
      </c>
      <c r="E16" s="96" t="str">
        <f>IFERROR(VLOOKUP(B16,CDHU!A9:F4114,3,0),IFERROR(VLOOKUP(B16,'SINAPI C.'!A7:E7835,3,0),IFERROR(VLOOKUP(B16,'SINAPI I.'!A8:E4846,3,0)," ")))</f>
        <v>M2</v>
      </c>
      <c r="F16" s="98">
        <f>ORÇAM.!F16</f>
        <v>6</v>
      </c>
      <c r="G16" s="94"/>
      <c r="H16" s="132">
        <f>IFERROR(ROUND((G16+(G16*$H$257)),2),"")</f>
        <v>0</v>
      </c>
      <c r="I16" s="132">
        <f>H16*F16</f>
        <v>0</v>
      </c>
      <c r="J16" s="101"/>
      <c r="K16" s="62">
        <f>$H16*J16</f>
        <v>0</v>
      </c>
      <c r="L16" s="101"/>
      <c r="M16" s="62">
        <f>$H16*L16</f>
        <v>0</v>
      </c>
      <c r="N16" s="101"/>
      <c r="O16" s="62">
        <f>$H16*N16</f>
        <v>0</v>
      </c>
      <c r="P16" s="101"/>
      <c r="Q16" s="62">
        <f>$H16*P16</f>
        <v>0</v>
      </c>
      <c r="R16" s="101"/>
      <c r="S16" s="62">
        <f>$H16*R16</f>
        <v>0</v>
      </c>
      <c r="T16" s="101"/>
      <c r="U16" s="62">
        <f>$H16*T16</f>
        <v>0</v>
      </c>
      <c r="V16" s="101"/>
      <c r="W16" s="62">
        <f>$H16*V16</f>
        <v>0</v>
      </c>
      <c r="X16" s="101"/>
      <c r="Y16" s="62">
        <f>$H16*X16</f>
        <v>0</v>
      </c>
      <c r="Z16" s="101"/>
      <c r="AA16" s="62">
        <f>$H16*Z16</f>
        <v>0</v>
      </c>
      <c r="AB16" s="101"/>
      <c r="AC16" s="62">
        <f>$H16*AB16</f>
        <v>0</v>
      </c>
      <c r="AD16" s="83">
        <f>I16-K16-M16-O16-Q16-S16-U16-W16-Y16-AA16-AC16</f>
        <v>0</v>
      </c>
    </row>
    <row r="17" spans="1:30" ht="15" customHeight="1" x14ac:dyDescent="0.3">
      <c r="A17" s="4" t="str">
        <f>ORÇAM.!A17</f>
        <v>CDHU</v>
      </c>
      <c r="B17" s="4" t="str">
        <f>IFERROR(ORÇAM.!B17,0)</f>
        <v>02.02.150</v>
      </c>
      <c r="C17" s="4" t="str">
        <f>ORÇAM.!C17</f>
        <v>1.2</v>
      </c>
      <c r="D17" s="97" t="str">
        <f>IFERROR(VLOOKUP(B17,CDHU!A10:F4115,2,0),IFERROR(VLOOKUP(B17,'SINAPI C.'!A8:E7836,2,0),IFERROR(VLOOKUP(B17,'SINAPI I.'!A9:E4847,2,0)," ")))</f>
        <v>Locação de container tipo depósito - área mínima de 13,80 m²</v>
      </c>
      <c r="E17" s="96" t="str">
        <f>IFERROR(VLOOKUP(B17,CDHU!A10:F4115,3,0),IFERROR(VLOOKUP(B17,'SINAPI C.'!A8:E7836,3,0),IFERROR(VLOOKUP(B17,'SINAPI I.'!A9:E4847,3,0)," ")))</f>
        <v>UNMES</v>
      </c>
      <c r="F17" s="98">
        <f>ORÇAM.!F17</f>
        <v>5</v>
      </c>
      <c r="G17" s="94"/>
      <c r="H17" s="132">
        <f t="shared" ref="H17:H24" si="0">IFERROR(ROUND((G17+(G17*$H$257)),2),"")</f>
        <v>0</v>
      </c>
      <c r="I17" s="132">
        <f t="shared" ref="I17:I25" si="1">H17*F17</f>
        <v>0</v>
      </c>
      <c r="J17" s="101"/>
      <c r="K17" s="62">
        <f t="shared" ref="K17:M25" si="2">$H17*J17</f>
        <v>0</v>
      </c>
      <c r="L17" s="101"/>
      <c r="M17" s="62">
        <f t="shared" si="2"/>
        <v>0</v>
      </c>
      <c r="N17" s="101"/>
      <c r="O17" s="62">
        <f t="shared" ref="O17:Q17" si="3">$H17*N17</f>
        <v>0</v>
      </c>
      <c r="P17" s="101"/>
      <c r="Q17" s="62">
        <f t="shared" si="3"/>
        <v>0</v>
      </c>
      <c r="R17" s="101"/>
      <c r="S17" s="62">
        <f t="shared" ref="S17:U17" si="4">$H17*R17</f>
        <v>0</v>
      </c>
      <c r="T17" s="101"/>
      <c r="U17" s="62">
        <f t="shared" si="4"/>
        <v>0</v>
      </c>
      <c r="V17" s="101"/>
      <c r="W17" s="62">
        <f t="shared" ref="W17:Y17" si="5">$H17*V17</f>
        <v>0</v>
      </c>
      <c r="X17" s="101"/>
      <c r="Y17" s="62">
        <f t="shared" si="5"/>
        <v>0</v>
      </c>
      <c r="Z17" s="101"/>
      <c r="AA17" s="62">
        <f t="shared" ref="AA17:AC17" si="6">$H17*Z17</f>
        <v>0</v>
      </c>
      <c r="AB17" s="101"/>
      <c r="AC17" s="62">
        <f t="shared" si="6"/>
        <v>0</v>
      </c>
      <c r="AD17" s="83">
        <f t="shared" ref="AD17:AD25" si="7">I17-K17-M17-O17-Q17-S17-U17-W17-Y17-AA17-AC17</f>
        <v>0</v>
      </c>
    </row>
    <row r="18" spans="1:30" ht="15" hidden="1" customHeight="1" x14ac:dyDescent="0.3">
      <c r="A18" s="4" t="str">
        <f>ORÇAM.!A18</f>
        <v>CDHU</v>
      </c>
      <c r="B18" s="4">
        <f>IFERROR(ORÇAM.!B18,0)</f>
        <v>0</v>
      </c>
      <c r="C18" s="4" t="str">
        <f>ORÇAM.!C18</f>
        <v>1.3</v>
      </c>
      <c r="D18" s="97" t="str">
        <f>IFERROR(VLOOKUP(B18,CDHU!A11:F4116,2,0),IFERROR(VLOOKUP(B18,'SINAPI C.'!A9:E7837,2,0),IFERROR(VLOOKUP(B18,'SINAPI I.'!A10:E4848,2,0)," ")))</f>
        <v xml:space="preserve"> </v>
      </c>
      <c r="E18" s="96" t="str">
        <f>IFERROR(VLOOKUP(B18,CDHU!A11:F4116,3,0),IFERROR(VLOOKUP(B18,'SINAPI C.'!A9:E7837,3,0),IFERROR(VLOOKUP(B18,'SINAPI I.'!A10:E4848,3,0)," ")))</f>
        <v xml:space="preserve"> </v>
      </c>
      <c r="F18" s="98">
        <f>ORÇAM.!F18</f>
        <v>0</v>
      </c>
      <c r="G18" s="94"/>
      <c r="H18" s="132">
        <f t="shared" si="0"/>
        <v>0</v>
      </c>
      <c r="I18" s="132">
        <f t="shared" si="1"/>
        <v>0</v>
      </c>
      <c r="J18" s="101"/>
      <c r="K18" s="62">
        <f t="shared" si="2"/>
        <v>0</v>
      </c>
      <c r="L18" s="101"/>
      <c r="M18" s="62">
        <f t="shared" si="2"/>
        <v>0</v>
      </c>
      <c r="N18" s="101"/>
      <c r="O18" s="62">
        <f t="shared" ref="O18:Q18" si="8">$H18*N18</f>
        <v>0</v>
      </c>
      <c r="P18" s="101"/>
      <c r="Q18" s="62">
        <f t="shared" si="8"/>
        <v>0</v>
      </c>
      <c r="R18" s="101"/>
      <c r="S18" s="62">
        <f t="shared" ref="S18:U18" si="9">$H18*R18</f>
        <v>0</v>
      </c>
      <c r="T18" s="101"/>
      <c r="U18" s="62">
        <f t="shared" si="9"/>
        <v>0</v>
      </c>
      <c r="V18" s="101"/>
      <c r="W18" s="62">
        <f t="shared" ref="W18:Y18" si="10">$H18*V18</f>
        <v>0</v>
      </c>
      <c r="X18" s="101"/>
      <c r="Y18" s="62">
        <f t="shared" si="10"/>
        <v>0</v>
      </c>
      <c r="Z18" s="101"/>
      <c r="AA18" s="62">
        <f t="shared" ref="AA18:AC18" si="11">$H18*Z18</f>
        <v>0</v>
      </c>
      <c r="AB18" s="101"/>
      <c r="AC18" s="62">
        <f t="shared" si="11"/>
        <v>0</v>
      </c>
      <c r="AD18" s="83">
        <f t="shared" si="7"/>
        <v>0</v>
      </c>
    </row>
    <row r="19" spans="1:30" ht="15" hidden="1" customHeight="1" x14ac:dyDescent="0.3">
      <c r="A19" s="4" t="str">
        <f>ORÇAM.!A19</f>
        <v>CDHU</v>
      </c>
      <c r="B19" s="4">
        <f>IFERROR(ORÇAM.!B19,0)</f>
        <v>0</v>
      </c>
      <c r="C19" s="4" t="str">
        <f>ORÇAM.!C19</f>
        <v>1.4</v>
      </c>
      <c r="D19" s="97" t="str">
        <f>IFERROR(VLOOKUP(B19,CDHU!A12:F4117,2,0),IFERROR(VLOOKUP(B19,'SINAPI C.'!A10:E7838,2,0),IFERROR(VLOOKUP(B19,'SINAPI I.'!A11:E4849,2,0)," ")))</f>
        <v xml:space="preserve"> </v>
      </c>
      <c r="E19" s="96" t="str">
        <f>IFERROR(VLOOKUP(B19,CDHU!A12:F4117,3,0),IFERROR(VLOOKUP(B19,'SINAPI C.'!A10:E7838,3,0),IFERROR(VLOOKUP(B19,'SINAPI I.'!A11:E4849,3,0)," ")))</f>
        <v xml:space="preserve"> </v>
      </c>
      <c r="F19" s="98">
        <f>ORÇAM.!F19</f>
        <v>0</v>
      </c>
      <c r="G19" s="94"/>
      <c r="H19" s="132">
        <f t="shared" si="0"/>
        <v>0</v>
      </c>
      <c r="I19" s="132">
        <f t="shared" si="1"/>
        <v>0</v>
      </c>
      <c r="J19" s="101"/>
      <c r="K19" s="62">
        <f t="shared" si="2"/>
        <v>0</v>
      </c>
      <c r="L19" s="101"/>
      <c r="M19" s="62">
        <f t="shared" si="2"/>
        <v>0</v>
      </c>
      <c r="N19" s="101"/>
      <c r="O19" s="62">
        <f t="shared" ref="O19:Q19" si="12">$H19*N19</f>
        <v>0</v>
      </c>
      <c r="P19" s="101"/>
      <c r="Q19" s="62">
        <f t="shared" si="12"/>
        <v>0</v>
      </c>
      <c r="R19" s="101"/>
      <c r="S19" s="62">
        <f t="shared" ref="S19:U19" si="13">$H19*R19</f>
        <v>0</v>
      </c>
      <c r="T19" s="101"/>
      <c r="U19" s="62">
        <f t="shared" si="13"/>
        <v>0</v>
      </c>
      <c r="V19" s="101"/>
      <c r="W19" s="62">
        <f t="shared" ref="W19:Y19" si="14">$H19*V19</f>
        <v>0</v>
      </c>
      <c r="X19" s="101"/>
      <c r="Y19" s="62">
        <f t="shared" si="14"/>
        <v>0</v>
      </c>
      <c r="Z19" s="101"/>
      <c r="AA19" s="62">
        <f t="shared" ref="AA19:AC19" si="15">$H19*Z19</f>
        <v>0</v>
      </c>
      <c r="AB19" s="101"/>
      <c r="AC19" s="62">
        <f t="shared" si="15"/>
        <v>0</v>
      </c>
      <c r="AD19" s="83">
        <f t="shared" si="7"/>
        <v>0</v>
      </c>
    </row>
    <row r="20" spans="1:30" ht="15" hidden="1" customHeight="1" x14ac:dyDescent="0.3">
      <c r="A20" s="4" t="str">
        <f>ORÇAM.!A20</f>
        <v>CDHU</v>
      </c>
      <c r="B20" s="4">
        <f>IFERROR(ORÇAM.!B20,0)</f>
        <v>0</v>
      </c>
      <c r="C20" s="4" t="str">
        <f>ORÇAM.!C20</f>
        <v>1.5</v>
      </c>
      <c r="D20" s="97" t="str">
        <f>IFERROR(VLOOKUP(B20,CDHU!A13:F4118,2,0),IFERROR(VLOOKUP(B20,'SINAPI C.'!A11:E7839,2,0),IFERROR(VLOOKUP(B20,'SINAPI I.'!A12:E4850,2,0)," ")))</f>
        <v xml:space="preserve"> </v>
      </c>
      <c r="E20" s="96" t="str">
        <f>IFERROR(VLOOKUP(B20,CDHU!A13:F4118,3,0),IFERROR(VLOOKUP(B20,'SINAPI C.'!A11:E7839,3,0),IFERROR(VLOOKUP(B20,'SINAPI I.'!A12:E4850,3,0)," ")))</f>
        <v xml:space="preserve"> </v>
      </c>
      <c r="F20" s="98">
        <f>ORÇAM.!F20</f>
        <v>0</v>
      </c>
      <c r="G20" s="94"/>
      <c r="H20" s="132">
        <f t="shared" si="0"/>
        <v>0</v>
      </c>
      <c r="I20" s="132">
        <f t="shared" si="1"/>
        <v>0</v>
      </c>
      <c r="J20" s="101"/>
      <c r="K20" s="62">
        <f t="shared" si="2"/>
        <v>0</v>
      </c>
      <c r="L20" s="101"/>
      <c r="M20" s="62">
        <f t="shared" si="2"/>
        <v>0</v>
      </c>
      <c r="N20" s="101"/>
      <c r="O20" s="62">
        <f t="shared" ref="O20:Q20" si="16">$H20*N20</f>
        <v>0</v>
      </c>
      <c r="P20" s="101"/>
      <c r="Q20" s="62">
        <f t="shared" si="16"/>
        <v>0</v>
      </c>
      <c r="R20" s="101"/>
      <c r="S20" s="62">
        <f t="shared" ref="S20:U20" si="17">$H20*R20</f>
        <v>0</v>
      </c>
      <c r="T20" s="101"/>
      <c r="U20" s="62">
        <f t="shared" si="17"/>
        <v>0</v>
      </c>
      <c r="V20" s="101"/>
      <c r="W20" s="62">
        <f t="shared" ref="W20:Y20" si="18">$H20*V20</f>
        <v>0</v>
      </c>
      <c r="X20" s="101"/>
      <c r="Y20" s="62">
        <f t="shared" si="18"/>
        <v>0</v>
      </c>
      <c r="Z20" s="101"/>
      <c r="AA20" s="62">
        <f t="shared" ref="AA20:AC20" si="19">$H20*Z20</f>
        <v>0</v>
      </c>
      <c r="AB20" s="101"/>
      <c r="AC20" s="62">
        <f t="shared" si="19"/>
        <v>0</v>
      </c>
      <c r="AD20" s="83">
        <f t="shared" si="7"/>
        <v>0</v>
      </c>
    </row>
    <row r="21" spans="1:30" ht="15" hidden="1" customHeight="1" x14ac:dyDescent="0.3">
      <c r="A21" s="4" t="str">
        <f>ORÇAM.!A21</f>
        <v>CDHU</v>
      </c>
      <c r="B21" s="4">
        <f>IFERROR(ORÇAM.!B21,0)</f>
        <v>0</v>
      </c>
      <c r="C21" s="4" t="str">
        <f>ORÇAM.!C21</f>
        <v>1.6</v>
      </c>
      <c r="D21" s="97" t="str">
        <f>IFERROR(VLOOKUP(B21,CDHU!A14:F4119,2,0),IFERROR(VLOOKUP(B21,'SINAPI C.'!A12:E7840,2,0),IFERROR(VLOOKUP(B21,'SINAPI I.'!A13:E4851,2,0)," ")))</f>
        <v xml:space="preserve"> </v>
      </c>
      <c r="E21" s="96" t="str">
        <f>IFERROR(VLOOKUP(B21,CDHU!A14:F4119,3,0),IFERROR(VLOOKUP(B21,'SINAPI C.'!A12:E7840,3,0),IFERROR(VLOOKUP(B21,'SINAPI I.'!A13:E4851,3,0)," ")))</f>
        <v xml:space="preserve"> </v>
      </c>
      <c r="F21" s="98">
        <f>ORÇAM.!F21</f>
        <v>0</v>
      </c>
      <c r="G21" s="94"/>
      <c r="H21" s="132">
        <f t="shared" si="0"/>
        <v>0</v>
      </c>
      <c r="I21" s="132">
        <f t="shared" si="1"/>
        <v>0</v>
      </c>
      <c r="J21" s="101"/>
      <c r="K21" s="62">
        <f t="shared" si="2"/>
        <v>0</v>
      </c>
      <c r="L21" s="101"/>
      <c r="M21" s="62">
        <f t="shared" si="2"/>
        <v>0</v>
      </c>
      <c r="N21" s="101"/>
      <c r="O21" s="62">
        <f t="shared" ref="O21:Q21" si="20">$H21*N21</f>
        <v>0</v>
      </c>
      <c r="P21" s="101"/>
      <c r="Q21" s="62">
        <f t="shared" si="20"/>
        <v>0</v>
      </c>
      <c r="R21" s="101"/>
      <c r="S21" s="62">
        <f t="shared" ref="S21:U21" si="21">$H21*R21</f>
        <v>0</v>
      </c>
      <c r="T21" s="101"/>
      <c r="U21" s="62">
        <f t="shared" si="21"/>
        <v>0</v>
      </c>
      <c r="V21" s="101"/>
      <c r="W21" s="62">
        <f t="shared" ref="W21:Y21" si="22">$H21*V21</f>
        <v>0</v>
      </c>
      <c r="X21" s="101"/>
      <c r="Y21" s="62">
        <f t="shared" si="22"/>
        <v>0</v>
      </c>
      <c r="Z21" s="101"/>
      <c r="AA21" s="62">
        <f t="shared" ref="AA21:AC21" si="23">$H21*Z21</f>
        <v>0</v>
      </c>
      <c r="AB21" s="101"/>
      <c r="AC21" s="62">
        <f t="shared" si="23"/>
        <v>0</v>
      </c>
      <c r="AD21" s="83">
        <f t="shared" si="7"/>
        <v>0</v>
      </c>
    </row>
    <row r="22" spans="1:30" ht="15" hidden="1" customHeight="1" x14ac:dyDescent="0.3">
      <c r="A22" s="4" t="str">
        <f>ORÇAM.!A22</f>
        <v>CDHU</v>
      </c>
      <c r="B22" s="4">
        <f>IFERROR(ORÇAM.!B22,0)</f>
        <v>0</v>
      </c>
      <c r="C22" s="4" t="str">
        <f>ORÇAM.!C22</f>
        <v>1.7</v>
      </c>
      <c r="D22" s="97" t="str">
        <f>IFERROR(VLOOKUP(B22,CDHU!A15:F4120,2,0),IFERROR(VLOOKUP(B22,'SINAPI C.'!A13:E7841,2,0),IFERROR(VLOOKUP(B22,'SINAPI I.'!A14:E4852,2,0)," ")))</f>
        <v xml:space="preserve"> </v>
      </c>
      <c r="E22" s="96" t="str">
        <f>IFERROR(VLOOKUP(B22,CDHU!A15:F4120,3,0),IFERROR(VLOOKUP(B22,'SINAPI C.'!A13:E7841,3,0),IFERROR(VLOOKUP(B22,'SINAPI I.'!A14:E4852,3,0)," ")))</f>
        <v xml:space="preserve"> </v>
      </c>
      <c r="F22" s="98">
        <f>ORÇAM.!F22</f>
        <v>0</v>
      </c>
      <c r="G22" s="94"/>
      <c r="H22" s="132">
        <f t="shared" si="0"/>
        <v>0</v>
      </c>
      <c r="I22" s="132">
        <f t="shared" si="1"/>
        <v>0</v>
      </c>
      <c r="J22" s="101"/>
      <c r="K22" s="62">
        <f t="shared" si="2"/>
        <v>0</v>
      </c>
      <c r="L22" s="101"/>
      <c r="M22" s="62">
        <f t="shared" si="2"/>
        <v>0</v>
      </c>
      <c r="N22" s="101"/>
      <c r="O22" s="62">
        <f t="shared" ref="O22:Q22" si="24">$H22*N22</f>
        <v>0</v>
      </c>
      <c r="P22" s="101"/>
      <c r="Q22" s="62">
        <f t="shared" si="24"/>
        <v>0</v>
      </c>
      <c r="R22" s="101"/>
      <c r="S22" s="62">
        <f t="shared" ref="S22:U22" si="25">$H22*R22</f>
        <v>0</v>
      </c>
      <c r="T22" s="101"/>
      <c r="U22" s="62">
        <f t="shared" si="25"/>
        <v>0</v>
      </c>
      <c r="V22" s="101"/>
      <c r="W22" s="62">
        <f t="shared" ref="W22:Y22" si="26">$H22*V22</f>
        <v>0</v>
      </c>
      <c r="X22" s="101"/>
      <c r="Y22" s="62">
        <f t="shared" si="26"/>
        <v>0</v>
      </c>
      <c r="Z22" s="101"/>
      <c r="AA22" s="62">
        <f t="shared" ref="AA22:AC22" si="27">$H22*Z22</f>
        <v>0</v>
      </c>
      <c r="AB22" s="101"/>
      <c r="AC22" s="62">
        <f t="shared" si="27"/>
        <v>0</v>
      </c>
      <c r="AD22" s="83">
        <f t="shared" si="7"/>
        <v>0</v>
      </c>
    </row>
    <row r="23" spans="1:30" ht="15" hidden="1" customHeight="1" x14ac:dyDescent="0.3">
      <c r="A23" s="4" t="str">
        <f>ORÇAM.!A23</f>
        <v>CDHU</v>
      </c>
      <c r="B23" s="4">
        <f>IFERROR(ORÇAM.!B23,0)</f>
        <v>0</v>
      </c>
      <c r="C23" s="4" t="str">
        <f>ORÇAM.!C23</f>
        <v>1.8</v>
      </c>
      <c r="D23" s="97" t="str">
        <f>IFERROR(VLOOKUP(B23,CDHU!A16:F4121,2,0),IFERROR(VLOOKUP(B23,'SINAPI C.'!A14:E7842,2,0),IFERROR(VLOOKUP(B23,'SINAPI I.'!A15:E4853,2,0)," ")))</f>
        <v xml:space="preserve"> </v>
      </c>
      <c r="E23" s="96" t="str">
        <f>IFERROR(VLOOKUP(B23,CDHU!A16:F4121,3,0),IFERROR(VLOOKUP(B23,'SINAPI C.'!A14:E7842,3,0),IFERROR(VLOOKUP(B23,'SINAPI I.'!A15:E4853,3,0)," ")))</f>
        <v xml:space="preserve"> </v>
      </c>
      <c r="F23" s="98">
        <f>ORÇAM.!F23</f>
        <v>0</v>
      </c>
      <c r="G23" s="94"/>
      <c r="H23" s="132">
        <f t="shared" si="0"/>
        <v>0</v>
      </c>
      <c r="I23" s="132">
        <f t="shared" si="1"/>
        <v>0</v>
      </c>
      <c r="J23" s="101"/>
      <c r="K23" s="62">
        <f t="shared" si="2"/>
        <v>0</v>
      </c>
      <c r="L23" s="101"/>
      <c r="M23" s="62">
        <f t="shared" si="2"/>
        <v>0</v>
      </c>
      <c r="N23" s="101"/>
      <c r="O23" s="62">
        <f t="shared" ref="O23:Q23" si="28">$H23*N23</f>
        <v>0</v>
      </c>
      <c r="P23" s="101"/>
      <c r="Q23" s="62">
        <f t="shared" si="28"/>
        <v>0</v>
      </c>
      <c r="R23" s="101"/>
      <c r="S23" s="62">
        <f t="shared" ref="S23:U23" si="29">$H23*R23</f>
        <v>0</v>
      </c>
      <c r="T23" s="101"/>
      <c r="U23" s="62">
        <f t="shared" si="29"/>
        <v>0</v>
      </c>
      <c r="V23" s="101"/>
      <c r="W23" s="62">
        <f t="shared" ref="W23:Y23" si="30">$H23*V23</f>
        <v>0</v>
      </c>
      <c r="X23" s="101"/>
      <c r="Y23" s="62">
        <f t="shared" si="30"/>
        <v>0</v>
      </c>
      <c r="Z23" s="101"/>
      <c r="AA23" s="62">
        <f t="shared" ref="AA23:AC23" si="31">$H23*Z23</f>
        <v>0</v>
      </c>
      <c r="AB23" s="101"/>
      <c r="AC23" s="62">
        <f t="shared" si="31"/>
        <v>0</v>
      </c>
      <c r="AD23" s="83">
        <f t="shared" si="7"/>
        <v>0</v>
      </c>
    </row>
    <row r="24" spans="1:30" ht="15" hidden="1" customHeight="1" x14ac:dyDescent="0.3">
      <c r="A24" s="4" t="str">
        <f>ORÇAM.!A24</f>
        <v>CDHU</v>
      </c>
      <c r="B24" s="4">
        <f>IFERROR(ORÇAM.!B24,0)</f>
        <v>0</v>
      </c>
      <c r="C24" s="4" t="str">
        <f>ORÇAM.!C24</f>
        <v>1.9</v>
      </c>
      <c r="D24" s="97" t="str">
        <f>IFERROR(VLOOKUP(B24,CDHU!A17:F4122,2,0),IFERROR(VLOOKUP(B24,'SINAPI C.'!A15:E7843,2,0),IFERROR(VLOOKUP(B24,'SINAPI I.'!A16:E4854,2,0)," ")))</f>
        <v xml:space="preserve"> </v>
      </c>
      <c r="E24" s="96" t="str">
        <f>IFERROR(VLOOKUP(B24,CDHU!A17:F4122,3,0),IFERROR(VLOOKUP(B24,'SINAPI C.'!A15:E7843,3,0),IFERROR(VLOOKUP(B24,'SINAPI I.'!A16:E4854,3,0)," ")))</f>
        <v xml:space="preserve"> </v>
      </c>
      <c r="F24" s="98">
        <f>ORÇAM.!F24</f>
        <v>0</v>
      </c>
      <c r="G24" s="94"/>
      <c r="H24" s="132">
        <f t="shared" si="0"/>
        <v>0</v>
      </c>
      <c r="I24" s="132">
        <f t="shared" si="1"/>
        <v>0</v>
      </c>
      <c r="J24" s="101"/>
      <c r="K24" s="62">
        <f t="shared" si="2"/>
        <v>0</v>
      </c>
      <c r="L24" s="101"/>
      <c r="M24" s="62">
        <f t="shared" si="2"/>
        <v>0</v>
      </c>
      <c r="N24" s="101"/>
      <c r="O24" s="62">
        <f t="shared" ref="O24:Q24" si="32">$H24*N24</f>
        <v>0</v>
      </c>
      <c r="P24" s="101"/>
      <c r="Q24" s="62">
        <f t="shared" si="32"/>
        <v>0</v>
      </c>
      <c r="R24" s="101"/>
      <c r="S24" s="62">
        <f t="shared" ref="S24:U24" si="33">$H24*R24</f>
        <v>0</v>
      </c>
      <c r="T24" s="101"/>
      <c r="U24" s="62">
        <f t="shared" si="33"/>
        <v>0</v>
      </c>
      <c r="V24" s="101"/>
      <c r="W24" s="62">
        <f t="shared" ref="W24:Y24" si="34">$H24*V24</f>
        <v>0</v>
      </c>
      <c r="X24" s="101"/>
      <c r="Y24" s="62">
        <f t="shared" si="34"/>
        <v>0</v>
      </c>
      <c r="Z24" s="101"/>
      <c r="AA24" s="62">
        <f t="shared" ref="AA24:AC24" si="35">$H24*Z24</f>
        <v>0</v>
      </c>
      <c r="AB24" s="101"/>
      <c r="AC24" s="62">
        <f t="shared" si="35"/>
        <v>0</v>
      </c>
      <c r="AD24" s="83">
        <f t="shared" si="7"/>
        <v>0</v>
      </c>
    </row>
    <row r="25" spans="1:30" ht="15" hidden="1" customHeight="1" x14ac:dyDescent="0.3">
      <c r="A25" s="4" t="str">
        <f>ORÇAM.!A25</f>
        <v>CDHU</v>
      </c>
      <c r="B25" s="4">
        <f>IFERROR(ORÇAM.!B25,0)</f>
        <v>0</v>
      </c>
      <c r="C25" s="4" t="str">
        <f>ORÇAM.!C25</f>
        <v>1.10</v>
      </c>
      <c r="D25" s="97" t="str">
        <f>IFERROR(VLOOKUP(B25,CDHU!A18:F4123,2,0),IFERROR(VLOOKUP(B25,'SINAPI C.'!A16:E7844,2,0),IFERROR(VLOOKUP(B25,'SINAPI I.'!A17:E4855,2,0)," ")))</f>
        <v xml:space="preserve"> </v>
      </c>
      <c r="E25" s="96" t="str">
        <f>IFERROR(VLOOKUP(B25,CDHU!A18:F4123,3,0),IFERROR(VLOOKUP(B25,'SINAPI C.'!A16:E7844,3,0),IFERROR(VLOOKUP(B25,'SINAPI I.'!A17:E4855,3,0)," ")))</f>
        <v xml:space="preserve"> </v>
      </c>
      <c r="F25" s="98">
        <f>ORÇAM.!F25</f>
        <v>0</v>
      </c>
      <c r="G25" s="94"/>
      <c r="H25" s="132">
        <f>IFERROR(ROUND((G25+(G25*$H$257)),2),"")</f>
        <v>0</v>
      </c>
      <c r="I25" s="132">
        <f t="shared" si="1"/>
        <v>0</v>
      </c>
      <c r="J25" s="101"/>
      <c r="K25" s="62">
        <f t="shared" si="2"/>
        <v>0</v>
      </c>
      <c r="L25" s="101"/>
      <c r="M25" s="62">
        <f t="shared" si="2"/>
        <v>0</v>
      </c>
      <c r="N25" s="101"/>
      <c r="O25" s="62">
        <f t="shared" ref="O25:Q25" si="36">$H25*N25</f>
        <v>0</v>
      </c>
      <c r="P25" s="101"/>
      <c r="Q25" s="62">
        <f t="shared" si="36"/>
        <v>0</v>
      </c>
      <c r="R25" s="101"/>
      <c r="S25" s="62">
        <f t="shared" ref="S25:U25" si="37">$H25*R25</f>
        <v>0</v>
      </c>
      <c r="T25" s="101"/>
      <c r="U25" s="62">
        <f t="shared" si="37"/>
        <v>0</v>
      </c>
      <c r="V25" s="101"/>
      <c r="W25" s="62">
        <f t="shared" ref="W25:Y25" si="38">$H25*V25</f>
        <v>0</v>
      </c>
      <c r="X25" s="101"/>
      <c r="Y25" s="62">
        <f t="shared" si="38"/>
        <v>0</v>
      </c>
      <c r="Z25" s="101"/>
      <c r="AA25" s="62">
        <f t="shared" ref="AA25:AC25" si="39">$H25*Z25</f>
        <v>0</v>
      </c>
      <c r="AB25" s="101"/>
      <c r="AC25" s="62">
        <f t="shared" si="39"/>
        <v>0</v>
      </c>
      <c r="AD25" s="83">
        <f t="shared" si="7"/>
        <v>0</v>
      </c>
    </row>
    <row r="26" spans="1:30" ht="15" customHeight="1" x14ac:dyDescent="0.3">
      <c r="A26" s="276" t="str">
        <f>ORÇAM.!A26</f>
        <v>Total do Item 01</v>
      </c>
      <c r="B26" s="276"/>
      <c r="C26" s="276"/>
      <c r="D26" s="276"/>
      <c r="E26" s="276"/>
      <c r="F26" s="276"/>
      <c r="G26" s="276"/>
      <c r="H26" s="276"/>
      <c r="I26" s="131">
        <f>SUM(I16:I25)</f>
        <v>0</v>
      </c>
      <c r="J26" s="268">
        <f>SUM(K16:K25)</f>
        <v>0</v>
      </c>
      <c r="K26" s="268"/>
      <c r="L26" s="268">
        <f>SUM(M16:M25)</f>
        <v>0</v>
      </c>
      <c r="M26" s="268"/>
      <c r="N26" s="268">
        <f>SUM(O16:O25)</f>
        <v>0</v>
      </c>
      <c r="O26" s="268"/>
      <c r="P26" s="268">
        <f>SUM(Q16:Q25)</f>
        <v>0</v>
      </c>
      <c r="Q26" s="268"/>
      <c r="R26" s="268">
        <f>SUM(S16:S25)</f>
        <v>0</v>
      </c>
      <c r="S26" s="268"/>
      <c r="T26" s="268">
        <f>SUM(U16:U25)</f>
        <v>0</v>
      </c>
      <c r="U26" s="268"/>
      <c r="V26" s="268">
        <f>SUM(W16:W25)</f>
        <v>0</v>
      </c>
      <c r="W26" s="268"/>
      <c r="X26" s="268">
        <f>SUM(Y16:Y25)</f>
        <v>0</v>
      </c>
      <c r="Y26" s="268"/>
      <c r="Z26" s="268">
        <f>SUM(AA16:AA25)</f>
        <v>0</v>
      </c>
      <c r="AA26" s="268"/>
      <c r="AB26" s="268">
        <f>SUM(AC16:AC25)</f>
        <v>0</v>
      </c>
      <c r="AC26" s="268"/>
      <c r="AD26" s="144">
        <f>SUM(AD16:AD25)</f>
        <v>0</v>
      </c>
    </row>
    <row r="27" spans="1:30" ht="15" customHeight="1" x14ac:dyDescent="0.3">
      <c r="A27" s="167" t="s">
        <v>58</v>
      </c>
      <c r="B27" s="167"/>
      <c r="C27" s="167"/>
      <c r="D27" s="167"/>
      <c r="E27" s="167"/>
      <c r="F27" s="167"/>
      <c r="G27" s="167"/>
      <c r="H27" s="167"/>
      <c r="I27" s="167"/>
      <c r="J27" s="167"/>
      <c r="K27" s="167"/>
      <c r="L27" s="167"/>
      <c r="M27" s="167"/>
      <c r="N27" s="167"/>
      <c r="O27" s="167"/>
      <c r="P27" s="167"/>
      <c r="Q27" s="167"/>
      <c r="R27" s="167"/>
      <c r="S27" s="167"/>
      <c r="T27" s="167"/>
      <c r="U27" s="167"/>
      <c r="V27" s="167"/>
      <c r="W27" s="167"/>
      <c r="X27" s="167"/>
      <c r="Y27" s="167"/>
      <c r="Z27" s="167"/>
      <c r="AA27" s="167"/>
      <c r="AB27" s="167"/>
      <c r="AC27" s="167"/>
      <c r="AD27" s="167"/>
    </row>
    <row r="28" spans="1:30" ht="15" customHeight="1" x14ac:dyDescent="0.3">
      <c r="A28" s="129"/>
      <c r="B28" s="129"/>
      <c r="C28" s="130">
        <f>ORÇAM.!C28</f>
        <v>2</v>
      </c>
      <c r="D28" s="161" t="str">
        <f>ORÇAM.!D28</f>
        <v xml:space="preserve">DEMOLIÇÕES </v>
      </c>
      <c r="E28" s="161"/>
      <c r="F28" s="161"/>
      <c r="G28" s="161"/>
      <c r="H28" s="161"/>
      <c r="I28" s="161"/>
      <c r="J28" s="161"/>
      <c r="K28" s="161"/>
      <c r="L28" s="161"/>
      <c r="M28" s="161"/>
      <c r="N28" s="161"/>
      <c r="O28" s="161"/>
      <c r="P28" s="161"/>
      <c r="Q28" s="161"/>
      <c r="R28" s="161"/>
      <c r="S28" s="161"/>
      <c r="T28" s="161"/>
      <c r="U28" s="161"/>
      <c r="V28" s="161"/>
      <c r="W28" s="161"/>
      <c r="X28" s="161"/>
      <c r="Y28" s="161"/>
      <c r="Z28" s="161"/>
      <c r="AA28" s="161"/>
      <c r="AB28" s="161"/>
      <c r="AC28" s="161"/>
      <c r="AD28" s="161"/>
    </row>
    <row r="29" spans="1:30" ht="15" customHeight="1" x14ac:dyDescent="0.3">
      <c r="A29" s="4" t="str">
        <f>ORÇAM.!A29</f>
        <v>CDHU</v>
      </c>
      <c r="B29" s="4" t="str">
        <f>IFERROR(ORÇAM.!B29,0)</f>
        <v>04.30.020</v>
      </c>
      <c r="C29" s="4" t="str">
        <f>ORÇAM.!C29</f>
        <v>2.1</v>
      </c>
      <c r="D29" s="97" t="str">
        <f>IFERROR(VLOOKUP(B29,CDHU!A22:F4127,2,0),IFERROR(VLOOKUP(B29,'SINAPI C.'!A20:E7848,2,0),IFERROR(VLOOKUP(B29,'SINAPI I.'!A21:E4859,2,0)," ")))</f>
        <v>Remoção de calha ou rufo</v>
      </c>
      <c r="E29" s="96" t="str">
        <f>IFERROR(VLOOKUP(B29,CDHU!A22:F4127,3,0),IFERROR(VLOOKUP(B29,'SINAPI C.'!A20:E7848,3,0),IFERROR(VLOOKUP(B29,'SINAPI I.'!A21:E4859,3,0)," ")))</f>
        <v>M</v>
      </c>
      <c r="F29" s="98">
        <f>ORÇAM.!F29</f>
        <v>13.559999999999999</v>
      </c>
      <c r="G29" s="94"/>
      <c r="H29" s="132">
        <f t="shared" ref="H29:H38" si="40">ROUND((G29+(G29*$H$257)),2)</f>
        <v>0</v>
      </c>
      <c r="I29" s="132">
        <f t="shared" ref="I29:I38" si="41">H29*F29</f>
        <v>0</v>
      </c>
      <c r="J29" s="101"/>
      <c r="K29" s="62">
        <f t="shared" ref="K29:M38" si="42">$H29*J29</f>
        <v>0</v>
      </c>
      <c r="L29" s="101"/>
      <c r="M29" s="62">
        <f t="shared" si="42"/>
        <v>0</v>
      </c>
      <c r="N29" s="101"/>
      <c r="O29" s="62">
        <f t="shared" ref="O29:Q29" si="43">$H29*N29</f>
        <v>0</v>
      </c>
      <c r="P29" s="101"/>
      <c r="Q29" s="62">
        <f t="shared" si="43"/>
        <v>0</v>
      </c>
      <c r="R29" s="101"/>
      <c r="S29" s="62">
        <f t="shared" ref="S29:U29" si="44">$H29*R29</f>
        <v>0</v>
      </c>
      <c r="T29" s="101"/>
      <c r="U29" s="62">
        <f t="shared" si="44"/>
        <v>0</v>
      </c>
      <c r="V29" s="101"/>
      <c r="W29" s="62">
        <f t="shared" ref="W29:Y29" si="45">$H29*V29</f>
        <v>0</v>
      </c>
      <c r="X29" s="101"/>
      <c r="Y29" s="62">
        <f t="shared" si="45"/>
        <v>0</v>
      </c>
      <c r="Z29" s="101"/>
      <c r="AA29" s="62">
        <f t="shared" ref="AA29:AC29" si="46">$H29*Z29</f>
        <v>0</v>
      </c>
      <c r="AB29" s="101"/>
      <c r="AC29" s="62">
        <f t="shared" si="46"/>
        <v>0</v>
      </c>
      <c r="AD29" s="83">
        <f t="shared" ref="AD29:AD38" si="47">I29-K29-M29-O29-Q29-S29-U29-W29-Y29-AA29-AC29</f>
        <v>0</v>
      </c>
    </row>
    <row r="30" spans="1:30" ht="15" customHeight="1" x14ac:dyDescent="0.3">
      <c r="A30" s="4" t="str">
        <f>ORÇAM.!A30</f>
        <v>CDHU</v>
      </c>
      <c r="B30" s="4" t="str">
        <f>IFERROR(ORÇAM.!B30,0)</f>
        <v>04.03.060</v>
      </c>
      <c r="C30" s="4" t="str">
        <f>ORÇAM.!C30</f>
        <v>2.2</v>
      </c>
      <c r="D30" s="97" t="str">
        <f>IFERROR(VLOOKUP(B30,CDHU!A23:F4128,2,0),IFERROR(VLOOKUP(B30,'SINAPI C.'!A21:E7849,2,0),IFERROR(VLOOKUP(B30,'SINAPI I.'!A22:E4860,2,0)," ")))</f>
        <v>Retirada de cumeeira ou espigão em barro</v>
      </c>
      <c r="E30" s="96" t="str">
        <f>IFERROR(VLOOKUP(B30,CDHU!A23:F4128,3,0),IFERROR(VLOOKUP(B30,'SINAPI C.'!A21:E7849,3,0),IFERROR(VLOOKUP(B30,'SINAPI I.'!A22:E4860,3,0)," ")))</f>
        <v>M</v>
      </c>
      <c r="F30" s="98">
        <f>ORÇAM.!F30</f>
        <v>1.35</v>
      </c>
      <c r="G30" s="94"/>
      <c r="H30" s="132">
        <f t="shared" si="40"/>
        <v>0</v>
      </c>
      <c r="I30" s="132">
        <f t="shared" si="41"/>
        <v>0</v>
      </c>
      <c r="J30" s="101"/>
      <c r="K30" s="62">
        <f t="shared" si="42"/>
        <v>0</v>
      </c>
      <c r="L30" s="101"/>
      <c r="M30" s="62">
        <f t="shared" si="42"/>
        <v>0</v>
      </c>
      <c r="N30" s="101"/>
      <c r="O30" s="62">
        <f t="shared" ref="O30:Q30" si="48">$H30*N30</f>
        <v>0</v>
      </c>
      <c r="P30" s="101"/>
      <c r="Q30" s="62">
        <f t="shared" si="48"/>
        <v>0</v>
      </c>
      <c r="R30" s="101"/>
      <c r="S30" s="62">
        <f t="shared" ref="S30:U30" si="49">$H30*R30</f>
        <v>0</v>
      </c>
      <c r="T30" s="101"/>
      <c r="U30" s="62">
        <f t="shared" si="49"/>
        <v>0</v>
      </c>
      <c r="V30" s="101"/>
      <c r="W30" s="62">
        <f t="shared" ref="W30:Y30" si="50">$H30*V30</f>
        <v>0</v>
      </c>
      <c r="X30" s="101"/>
      <c r="Y30" s="62">
        <f t="shared" si="50"/>
        <v>0</v>
      </c>
      <c r="Z30" s="101"/>
      <c r="AA30" s="62">
        <f t="shared" ref="AA30:AC30" si="51">$H30*Z30</f>
        <v>0</v>
      </c>
      <c r="AB30" s="101"/>
      <c r="AC30" s="62">
        <f t="shared" si="51"/>
        <v>0</v>
      </c>
      <c r="AD30" s="83">
        <f t="shared" si="47"/>
        <v>0</v>
      </c>
    </row>
    <row r="31" spans="1:30" ht="15" customHeight="1" x14ac:dyDescent="0.3">
      <c r="A31" s="4" t="str">
        <f>ORÇAM.!A31</f>
        <v>CDHU</v>
      </c>
      <c r="B31" s="4" t="str">
        <f>IFERROR(ORÇAM.!B31,0)</f>
        <v>04.02.090</v>
      </c>
      <c r="C31" s="4" t="str">
        <f>ORÇAM.!C31</f>
        <v>2.3</v>
      </c>
      <c r="D31" s="97" t="str">
        <f>IFERROR(VLOOKUP(B31,CDHU!A24:F4129,2,0),IFERROR(VLOOKUP(B31,'SINAPI C.'!A22:E7850,2,0),IFERROR(VLOOKUP(B31,'SINAPI I.'!A23:E4861,2,0)," ")))</f>
        <v>Retirada de estrutura em madeira pontaletada - telhas de barro</v>
      </c>
      <c r="E31" s="96" t="str">
        <f>IFERROR(VLOOKUP(B31,CDHU!A24:F4129,3,0),IFERROR(VLOOKUP(B31,'SINAPI C.'!A22:E7850,3,0),IFERROR(VLOOKUP(B31,'SINAPI I.'!A23:E4861,3,0)," ")))</f>
        <v>M2</v>
      </c>
      <c r="F31" s="98">
        <f>ORÇAM.!F31</f>
        <v>7.33</v>
      </c>
      <c r="G31" s="94"/>
      <c r="H31" s="132">
        <f t="shared" si="40"/>
        <v>0</v>
      </c>
      <c r="I31" s="132">
        <f t="shared" si="41"/>
        <v>0</v>
      </c>
      <c r="J31" s="101"/>
      <c r="K31" s="62">
        <f t="shared" si="42"/>
        <v>0</v>
      </c>
      <c r="L31" s="101"/>
      <c r="M31" s="62">
        <f t="shared" si="42"/>
        <v>0</v>
      </c>
      <c r="N31" s="101"/>
      <c r="O31" s="62">
        <f t="shared" ref="O31:Q31" si="52">$H31*N31</f>
        <v>0</v>
      </c>
      <c r="P31" s="101"/>
      <c r="Q31" s="62">
        <f t="shared" si="52"/>
        <v>0</v>
      </c>
      <c r="R31" s="101"/>
      <c r="S31" s="62">
        <f t="shared" ref="S31:U31" si="53">$H31*R31</f>
        <v>0</v>
      </c>
      <c r="T31" s="101"/>
      <c r="U31" s="62">
        <f t="shared" si="53"/>
        <v>0</v>
      </c>
      <c r="V31" s="101"/>
      <c r="W31" s="62">
        <f t="shared" ref="W31:Y31" si="54">$H31*V31</f>
        <v>0</v>
      </c>
      <c r="X31" s="101"/>
      <c r="Y31" s="62">
        <f t="shared" si="54"/>
        <v>0</v>
      </c>
      <c r="Z31" s="101"/>
      <c r="AA31" s="62">
        <f t="shared" ref="AA31:AC31" si="55">$H31*Z31</f>
        <v>0</v>
      </c>
      <c r="AB31" s="101"/>
      <c r="AC31" s="62">
        <f t="shared" si="55"/>
        <v>0</v>
      </c>
      <c r="AD31" s="83">
        <f t="shared" si="47"/>
        <v>0</v>
      </c>
    </row>
    <row r="32" spans="1:30" ht="15" customHeight="1" x14ac:dyDescent="0.3">
      <c r="A32" s="4" t="str">
        <f>ORÇAM.!A32</f>
        <v>CDHU</v>
      </c>
      <c r="B32" s="4" t="str">
        <f>IFERROR(ORÇAM.!B32,0)</f>
        <v>04.03.020</v>
      </c>
      <c r="C32" s="4" t="str">
        <f>ORÇAM.!C32</f>
        <v>2.4</v>
      </c>
      <c r="D32" s="97" t="str">
        <f>IFERROR(VLOOKUP(B32,CDHU!A25:F4130,2,0),IFERROR(VLOOKUP(B32,'SINAPI C.'!A23:E7851,2,0),IFERROR(VLOOKUP(B32,'SINAPI I.'!A24:E4862,2,0)," ")))</f>
        <v>Retirada de telhamento em barro</v>
      </c>
      <c r="E32" s="96" t="str">
        <f>IFERROR(VLOOKUP(B32,CDHU!A25:F4130,3,0),IFERROR(VLOOKUP(B32,'SINAPI C.'!A23:E7851,3,0),IFERROR(VLOOKUP(B32,'SINAPI I.'!A24:E4862,3,0)," ")))</f>
        <v>M2</v>
      </c>
      <c r="F32" s="98">
        <f>ORÇAM.!F32</f>
        <v>7.33</v>
      </c>
      <c r="G32" s="94"/>
      <c r="H32" s="132">
        <f t="shared" si="40"/>
        <v>0</v>
      </c>
      <c r="I32" s="132">
        <f t="shared" si="41"/>
        <v>0</v>
      </c>
      <c r="J32" s="101"/>
      <c r="K32" s="62">
        <f t="shared" si="42"/>
        <v>0</v>
      </c>
      <c r="L32" s="101"/>
      <c r="M32" s="62">
        <f t="shared" si="42"/>
        <v>0</v>
      </c>
      <c r="N32" s="101"/>
      <c r="O32" s="62">
        <f t="shared" ref="O32:Q32" si="56">$H32*N32</f>
        <v>0</v>
      </c>
      <c r="P32" s="101"/>
      <c r="Q32" s="62">
        <f t="shared" si="56"/>
        <v>0</v>
      </c>
      <c r="R32" s="101"/>
      <c r="S32" s="62">
        <f t="shared" ref="S32:U32" si="57">$H32*R32</f>
        <v>0</v>
      </c>
      <c r="T32" s="101"/>
      <c r="U32" s="62">
        <f t="shared" si="57"/>
        <v>0</v>
      </c>
      <c r="V32" s="101"/>
      <c r="W32" s="62">
        <f t="shared" ref="W32:Y32" si="58">$H32*V32</f>
        <v>0</v>
      </c>
      <c r="X32" s="101"/>
      <c r="Y32" s="62">
        <f t="shared" si="58"/>
        <v>0</v>
      </c>
      <c r="Z32" s="101"/>
      <c r="AA32" s="62">
        <f t="shared" ref="AA32:AC32" si="59">$H32*Z32</f>
        <v>0</v>
      </c>
      <c r="AB32" s="101"/>
      <c r="AC32" s="62">
        <f t="shared" si="59"/>
        <v>0</v>
      </c>
      <c r="AD32" s="83">
        <f t="shared" si="47"/>
        <v>0</v>
      </c>
    </row>
    <row r="33" spans="1:30" ht="15" customHeight="1" x14ac:dyDescent="0.3">
      <c r="A33" s="4" t="str">
        <f>ORÇAM.!A33</f>
        <v>CDHU</v>
      </c>
      <c r="B33" s="4" t="str">
        <f>IFERROR(ORÇAM.!B33,0)</f>
        <v>04.03.040</v>
      </c>
      <c r="C33" s="4" t="str">
        <f>ORÇAM.!C33</f>
        <v>2.5</v>
      </c>
      <c r="D33" s="97" t="str">
        <f>IFERROR(VLOOKUP(B33,CDHU!A26:F4131,2,0),IFERROR(VLOOKUP(B33,'SINAPI C.'!A24:E7852,2,0),IFERROR(VLOOKUP(B33,'SINAPI I.'!A25:E4863,2,0)," ")))</f>
        <v>Retirada de telhamento perfil e material qualquer, exceto barro</v>
      </c>
      <c r="E33" s="96" t="str">
        <f>IFERROR(VLOOKUP(B33,CDHU!A26:F4131,3,0),IFERROR(VLOOKUP(B33,'SINAPI C.'!A24:E7852,3,0),IFERROR(VLOOKUP(B33,'SINAPI I.'!A25:E4863,3,0)," ")))</f>
        <v>M2</v>
      </c>
      <c r="F33" s="98">
        <f>ORÇAM.!F33</f>
        <v>29.73</v>
      </c>
      <c r="G33" s="94"/>
      <c r="H33" s="132">
        <f t="shared" si="40"/>
        <v>0</v>
      </c>
      <c r="I33" s="132">
        <f t="shared" si="41"/>
        <v>0</v>
      </c>
      <c r="J33" s="101"/>
      <c r="K33" s="62">
        <f t="shared" si="42"/>
        <v>0</v>
      </c>
      <c r="L33" s="101"/>
      <c r="M33" s="62">
        <f t="shared" si="42"/>
        <v>0</v>
      </c>
      <c r="N33" s="101"/>
      <c r="O33" s="62">
        <f t="shared" ref="O33:Q33" si="60">$H33*N33</f>
        <v>0</v>
      </c>
      <c r="P33" s="101"/>
      <c r="Q33" s="62">
        <f t="shared" si="60"/>
        <v>0</v>
      </c>
      <c r="R33" s="101"/>
      <c r="S33" s="62">
        <f t="shared" ref="S33:U33" si="61">$H33*R33</f>
        <v>0</v>
      </c>
      <c r="T33" s="101"/>
      <c r="U33" s="62">
        <f t="shared" si="61"/>
        <v>0</v>
      </c>
      <c r="V33" s="101"/>
      <c r="W33" s="62">
        <f t="shared" ref="W33:Y33" si="62">$H33*V33</f>
        <v>0</v>
      </c>
      <c r="X33" s="101"/>
      <c r="Y33" s="62">
        <f t="shared" si="62"/>
        <v>0</v>
      </c>
      <c r="Z33" s="101"/>
      <c r="AA33" s="62">
        <f t="shared" ref="AA33:AC33" si="63">$H33*Z33</f>
        <v>0</v>
      </c>
      <c r="AB33" s="101"/>
      <c r="AC33" s="62">
        <f t="shared" si="63"/>
        <v>0</v>
      </c>
      <c r="AD33" s="83">
        <f t="shared" si="47"/>
        <v>0</v>
      </c>
    </row>
    <row r="34" spans="1:30" ht="15" customHeight="1" x14ac:dyDescent="0.3">
      <c r="A34" s="4" t="str">
        <f>ORÇAM.!A34</f>
        <v>CDHU</v>
      </c>
      <c r="B34" s="4" t="str">
        <f>IFERROR(ORÇAM.!B34,0)</f>
        <v>04.11.120</v>
      </c>
      <c r="C34" s="4" t="str">
        <f>ORÇAM.!C34</f>
        <v>2.6</v>
      </c>
      <c r="D34" s="97" t="str">
        <f>IFERROR(VLOOKUP(B34,CDHU!A27:F4132,2,0),IFERROR(VLOOKUP(B34,'SINAPI C.'!A25:E7853,2,0),IFERROR(VLOOKUP(B34,'SINAPI I.'!A26:E4864,2,0)," ")))</f>
        <v>Retirada de torneira ou chuveiro</v>
      </c>
      <c r="E34" s="96" t="str">
        <f>IFERROR(VLOOKUP(B34,CDHU!A27:F4132,3,0),IFERROR(VLOOKUP(B34,'SINAPI C.'!A25:E7853,3,0),IFERROR(VLOOKUP(B34,'SINAPI I.'!A26:E4864,3,0)," ")))</f>
        <v>UN</v>
      </c>
      <c r="F34" s="98">
        <f>ORÇAM.!F34</f>
        <v>3</v>
      </c>
      <c r="G34" s="94"/>
      <c r="H34" s="132">
        <f t="shared" si="40"/>
        <v>0</v>
      </c>
      <c r="I34" s="132">
        <f t="shared" si="41"/>
        <v>0</v>
      </c>
      <c r="J34" s="101"/>
      <c r="K34" s="62">
        <f t="shared" si="42"/>
        <v>0</v>
      </c>
      <c r="L34" s="101"/>
      <c r="M34" s="62">
        <f t="shared" si="42"/>
        <v>0</v>
      </c>
      <c r="N34" s="101"/>
      <c r="O34" s="62">
        <f t="shared" ref="O34:Q34" si="64">$H34*N34</f>
        <v>0</v>
      </c>
      <c r="P34" s="101"/>
      <c r="Q34" s="62">
        <f t="shared" si="64"/>
        <v>0</v>
      </c>
      <c r="R34" s="101"/>
      <c r="S34" s="62">
        <f t="shared" ref="S34:U34" si="65">$H34*R34</f>
        <v>0</v>
      </c>
      <c r="T34" s="101"/>
      <c r="U34" s="62">
        <f t="shared" si="65"/>
        <v>0</v>
      </c>
      <c r="V34" s="101"/>
      <c r="W34" s="62">
        <f t="shared" ref="W34:Y34" si="66">$H34*V34</f>
        <v>0</v>
      </c>
      <c r="X34" s="101"/>
      <c r="Y34" s="62">
        <f t="shared" si="66"/>
        <v>0</v>
      </c>
      <c r="Z34" s="101"/>
      <c r="AA34" s="62">
        <f t="shared" ref="AA34:AC34" si="67">$H34*Z34</f>
        <v>0</v>
      </c>
      <c r="AB34" s="101"/>
      <c r="AC34" s="62">
        <f t="shared" si="67"/>
        <v>0</v>
      </c>
      <c r="AD34" s="83">
        <f t="shared" si="47"/>
        <v>0</v>
      </c>
    </row>
    <row r="35" spans="1:30" ht="15" customHeight="1" x14ac:dyDescent="0.3">
      <c r="A35" s="4" t="str">
        <f>ORÇAM.!A35</f>
        <v>CDHU</v>
      </c>
      <c r="B35" s="4" t="str">
        <f>IFERROR(ORÇAM.!B35,0)</f>
        <v>04.11.020</v>
      </c>
      <c r="C35" s="4" t="str">
        <f>ORÇAM.!C35</f>
        <v>2.7</v>
      </c>
      <c r="D35" s="97" t="str">
        <f>IFERROR(VLOOKUP(B35,CDHU!A28:F4133,2,0),IFERROR(VLOOKUP(B35,'SINAPI C.'!A26:E7854,2,0),IFERROR(VLOOKUP(B35,'SINAPI I.'!A27:E4865,2,0)," ")))</f>
        <v>Retirada de aparelho sanitário incluindo acessórios</v>
      </c>
      <c r="E35" s="96" t="str">
        <f>IFERROR(VLOOKUP(B35,CDHU!A28:F4133,3,0),IFERROR(VLOOKUP(B35,'SINAPI C.'!A26:E7854,3,0),IFERROR(VLOOKUP(B35,'SINAPI I.'!A27:E4865,3,0)," ")))</f>
        <v>UN</v>
      </c>
      <c r="F35" s="98">
        <f>ORÇAM.!F35</f>
        <v>2</v>
      </c>
      <c r="G35" s="94"/>
      <c r="H35" s="132">
        <f t="shared" si="40"/>
        <v>0</v>
      </c>
      <c r="I35" s="132">
        <f t="shared" si="41"/>
        <v>0</v>
      </c>
      <c r="J35" s="101"/>
      <c r="K35" s="62">
        <f t="shared" si="42"/>
        <v>0</v>
      </c>
      <c r="L35" s="101"/>
      <c r="M35" s="62">
        <f t="shared" si="42"/>
        <v>0</v>
      </c>
      <c r="N35" s="101"/>
      <c r="O35" s="62">
        <f t="shared" ref="O35:Q35" si="68">$H35*N35</f>
        <v>0</v>
      </c>
      <c r="P35" s="101"/>
      <c r="Q35" s="62">
        <f t="shared" si="68"/>
        <v>0</v>
      </c>
      <c r="R35" s="101"/>
      <c r="S35" s="62">
        <f t="shared" ref="S35:U35" si="69">$H35*R35</f>
        <v>0</v>
      </c>
      <c r="T35" s="101"/>
      <c r="U35" s="62">
        <f t="shared" si="69"/>
        <v>0</v>
      </c>
      <c r="V35" s="101"/>
      <c r="W35" s="62">
        <f t="shared" ref="W35:Y35" si="70">$H35*V35</f>
        <v>0</v>
      </c>
      <c r="X35" s="101"/>
      <c r="Y35" s="62">
        <f t="shared" si="70"/>
        <v>0</v>
      </c>
      <c r="Z35" s="101"/>
      <c r="AA35" s="62">
        <f t="shared" ref="AA35:AC35" si="71">$H35*Z35</f>
        <v>0</v>
      </c>
      <c r="AB35" s="101"/>
      <c r="AC35" s="62">
        <f t="shared" si="71"/>
        <v>0</v>
      </c>
      <c r="AD35" s="83">
        <f t="shared" si="47"/>
        <v>0</v>
      </c>
    </row>
    <row r="36" spans="1:30" ht="15" customHeight="1" x14ac:dyDescent="0.3">
      <c r="A36" s="4" t="str">
        <f>ORÇAM.!A36</f>
        <v>CDHU</v>
      </c>
      <c r="B36" s="4" t="str">
        <f>IFERROR(ORÇAM.!B36,0)</f>
        <v>03.02.040</v>
      </c>
      <c r="C36" s="4" t="str">
        <f>ORÇAM.!C36</f>
        <v>2.8</v>
      </c>
      <c r="D36" s="97" t="str">
        <f>IFERROR(VLOOKUP(B36,CDHU!A29:F4134,2,0),IFERROR(VLOOKUP(B36,'SINAPI C.'!A27:E7855,2,0),IFERROR(VLOOKUP(B36,'SINAPI I.'!A28:E4866,2,0)," ")))</f>
        <v>Demolição manual de alvenaria de elevação ou elemento vazado, incluindo revestimento</v>
      </c>
      <c r="E36" s="96" t="str">
        <f>IFERROR(VLOOKUP(B36,CDHU!A29:F4134,3,0),IFERROR(VLOOKUP(B36,'SINAPI C.'!A27:E7855,3,0),IFERROR(VLOOKUP(B36,'SINAPI I.'!A28:E4866,3,0)," ")))</f>
        <v>M3</v>
      </c>
      <c r="F36" s="98">
        <f>ORÇAM.!F36</f>
        <v>1.1459999999999999</v>
      </c>
      <c r="G36" s="94"/>
      <c r="H36" s="132">
        <f t="shared" si="40"/>
        <v>0</v>
      </c>
      <c r="I36" s="132">
        <f t="shared" si="41"/>
        <v>0</v>
      </c>
      <c r="J36" s="101"/>
      <c r="K36" s="62">
        <f t="shared" si="42"/>
        <v>0</v>
      </c>
      <c r="L36" s="101"/>
      <c r="M36" s="62">
        <f t="shared" si="42"/>
        <v>0</v>
      </c>
      <c r="N36" s="101"/>
      <c r="O36" s="62">
        <f t="shared" ref="O36:Q36" si="72">$H36*N36</f>
        <v>0</v>
      </c>
      <c r="P36" s="101"/>
      <c r="Q36" s="62">
        <f t="shared" si="72"/>
        <v>0</v>
      </c>
      <c r="R36" s="101"/>
      <c r="S36" s="62">
        <f t="shared" ref="S36:U36" si="73">$H36*R36</f>
        <v>0</v>
      </c>
      <c r="T36" s="101"/>
      <c r="U36" s="62">
        <f t="shared" si="73"/>
        <v>0</v>
      </c>
      <c r="V36" s="101"/>
      <c r="W36" s="62">
        <f t="shared" ref="W36:Y36" si="74">$H36*V36</f>
        <v>0</v>
      </c>
      <c r="X36" s="101"/>
      <c r="Y36" s="62">
        <f t="shared" si="74"/>
        <v>0</v>
      </c>
      <c r="Z36" s="101"/>
      <c r="AA36" s="62">
        <f t="shared" ref="AA36:AC36" si="75">$H36*Z36</f>
        <v>0</v>
      </c>
      <c r="AB36" s="101"/>
      <c r="AC36" s="62">
        <f t="shared" si="75"/>
        <v>0</v>
      </c>
      <c r="AD36" s="83">
        <f t="shared" si="47"/>
        <v>0</v>
      </c>
    </row>
    <row r="37" spans="1:30" ht="15" customHeight="1" x14ac:dyDescent="0.3">
      <c r="A37" s="4" t="str">
        <f>ORÇAM.!A37</f>
        <v>CDHU</v>
      </c>
      <c r="B37" s="4" t="str">
        <f>IFERROR(ORÇAM.!B37,0)</f>
        <v>03.01.020</v>
      </c>
      <c r="C37" s="4" t="str">
        <f>ORÇAM.!C37</f>
        <v>2.9</v>
      </c>
      <c r="D37" s="97" t="str">
        <f>IFERROR(VLOOKUP(B37,CDHU!A30:F4135,2,0),IFERROR(VLOOKUP(B37,'SINAPI C.'!A28:E7856,2,0),IFERROR(VLOOKUP(B37,'SINAPI I.'!A29:E4867,2,0)," ")))</f>
        <v>Demolição manual de concreto simples</v>
      </c>
      <c r="E37" s="96" t="str">
        <f>IFERROR(VLOOKUP(B37,CDHU!A30:F4135,3,0),IFERROR(VLOOKUP(B37,'SINAPI C.'!A28:E7856,3,0),IFERROR(VLOOKUP(B37,'SINAPI I.'!A29:E4867,3,0)," ")))</f>
        <v>M3</v>
      </c>
      <c r="F37" s="98">
        <f>ORÇAM.!F37</f>
        <v>5.7988000000000008</v>
      </c>
      <c r="G37" s="94"/>
      <c r="H37" s="132">
        <f t="shared" si="40"/>
        <v>0</v>
      </c>
      <c r="I37" s="132">
        <f t="shared" si="41"/>
        <v>0</v>
      </c>
      <c r="J37" s="101"/>
      <c r="K37" s="62">
        <f t="shared" si="42"/>
        <v>0</v>
      </c>
      <c r="L37" s="101"/>
      <c r="M37" s="62">
        <f t="shared" si="42"/>
        <v>0</v>
      </c>
      <c r="N37" s="101"/>
      <c r="O37" s="62">
        <f t="shared" ref="O37:Q37" si="76">$H37*N37</f>
        <v>0</v>
      </c>
      <c r="P37" s="101"/>
      <c r="Q37" s="62">
        <f t="shared" si="76"/>
        <v>0</v>
      </c>
      <c r="R37" s="101"/>
      <c r="S37" s="62">
        <f t="shared" ref="S37:U37" si="77">$H37*R37</f>
        <v>0</v>
      </c>
      <c r="T37" s="101"/>
      <c r="U37" s="62">
        <f t="shared" si="77"/>
        <v>0</v>
      </c>
      <c r="V37" s="101"/>
      <c r="W37" s="62">
        <f t="shared" ref="W37:Y37" si="78">$H37*V37</f>
        <v>0</v>
      </c>
      <c r="X37" s="101"/>
      <c r="Y37" s="62">
        <f t="shared" si="78"/>
        <v>0</v>
      </c>
      <c r="Z37" s="101"/>
      <c r="AA37" s="62">
        <f t="shared" ref="AA37:AC37" si="79">$H37*Z37</f>
        <v>0</v>
      </c>
      <c r="AB37" s="101"/>
      <c r="AC37" s="62">
        <f t="shared" si="79"/>
        <v>0</v>
      </c>
      <c r="AD37" s="83">
        <f t="shared" si="47"/>
        <v>0</v>
      </c>
    </row>
    <row r="38" spans="1:30" ht="30" customHeight="1" x14ac:dyDescent="0.3">
      <c r="A38" s="4" t="str">
        <f>ORÇAM.!A38</f>
        <v>CDHU</v>
      </c>
      <c r="B38" s="4" t="str">
        <f>IFERROR(ORÇAM.!B38,0)</f>
        <v>05.07.050</v>
      </c>
      <c r="C38" s="4" t="str">
        <f>ORÇAM.!C38</f>
        <v>2.10</v>
      </c>
      <c r="D38" s="97" t="str">
        <f>IFERROR(VLOOKUP(B38,CDHU!A31:F4136,2,0),IFERROR(VLOOKUP(B38,'SINAPI C.'!A29:E7857,2,0),IFERROR(VLOOKUP(B38,'SINAPI I.'!A30:E4868,2,0)," ")))</f>
        <v>Remoção de entulho de obra com caçamba metálica - material volumoso e misturado por alvenaria, terra, madeira, papel, plástico e metal</v>
      </c>
      <c r="E38" s="96" t="str">
        <f>IFERROR(VLOOKUP(B38,CDHU!A31:F4136,3,0),IFERROR(VLOOKUP(B38,'SINAPI C.'!A29:E7857,3,0),IFERROR(VLOOKUP(B38,'SINAPI I.'!A30:E4868,3,0)," ")))</f>
        <v>M3</v>
      </c>
      <c r="F38" s="98">
        <f>ORÇAM.!F38</f>
        <v>8.7978000000000005</v>
      </c>
      <c r="G38" s="94"/>
      <c r="H38" s="132">
        <f t="shared" si="40"/>
        <v>0</v>
      </c>
      <c r="I38" s="132">
        <f t="shared" si="41"/>
        <v>0</v>
      </c>
      <c r="J38" s="101"/>
      <c r="K38" s="62">
        <f t="shared" si="42"/>
        <v>0</v>
      </c>
      <c r="L38" s="101"/>
      <c r="M38" s="62">
        <f t="shared" si="42"/>
        <v>0</v>
      </c>
      <c r="N38" s="101"/>
      <c r="O38" s="62">
        <f t="shared" ref="O38:Q38" si="80">$H38*N38</f>
        <v>0</v>
      </c>
      <c r="P38" s="101"/>
      <c r="Q38" s="62">
        <f t="shared" si="80"/>
        <v>0</v>
      </c>
      <c r="R38" s="101"/>
      <c r="S38" s="62">
        <f t="shared" ref="S38:U38" si="81">$H38*R38</f>
        <v>0</v>
      </c>
      <c r="T38" s="101"/>
      <c r="U38" s="62">
        <f t="shared" si="81"/>
        <v>0</v>
      </c>
      <c r="V38" s="101"/>
      <c r="W38" s="62">
        <f t="shared" ref="W38:Y38" si="82">$H38*V38</f>
        <v>0</v>
      </c>
      <c r="X38" s="101"/>
      <c r="Y38" s="62">
        <f t="shared" si="82"/>
        <v>0</v>
      </c>
      <c r="Z38" s="101"/>
      <c r="AA38" s="62">
        <f t="shared" ref="AA38:AC38" si="83">$H38*Z38</f>
        <v>0</v>
      </c>
      <c r="AB38" s="101"/>
      <c r="AC38" s="62">
        <f t="shared" si="83"/>
        <v>0</v>
      </c>
      <c r="AD38" s="83">
        <f t="shared" si="47"/>
        <v>0</v>
      </c>
    </row>
    <row r="39" spans="1:30" ht="15" customHeight="1" x14ac:dyDescent="0.3">
      <c r="A39" s="276" t="str">
        <f>ORÇAM.!A39</f>
        <v>Total do Item 02</v>
      </c>
      <c r="B39" s="276"/>
      <c r="C39" s="276"/>
      <c r="D39" s="276"/>
      <c r="E39" s="276"/>
      <c r="F39" s="276"/>
      <c r="G39" s="276"/>
      <c r="H39" s="276"/>
      <c r="I39" s="131">
        <f>SUM(I29:I38)</f>
        <v>0</v>
      </c>
      <c r="J39" s="268">
        <f>SUM(K29:K38)</f>
        <v>0</v>
      </c>
      <c r="K39" s="268"/>
      <c r="L39" s="268">
        <f>SUM(M29:M38)</f>
        <v>0</v>
      </c>
      <c r="M39" s="268"/>
      <c r="N39" s="268">
        <f>SUM(O29:O38)</f>
        <v>0</v>
      </c>
      <c r="O39" s="268"/>
      <c r="P39" s="268">
        <f>SUM(Q29:Q38)</f>
        <v>0</v>
      </c>
      <c r="Q39" s="268"/>
      <c r="R39" s="268">
        <f>SUM(S29:S38)</f>
        <v>0</v>
      </c>
      <c r="S39" s="268"/>
      <c r="T39" s="268">
        <f>SUM(U29:U38)</f>
        <v>0</v>
      </c>
      <c r="U39" s="268"/>
      <c r="V39" s="268">
        <f>SUM(W29:W38)</f>
        <v>0</v>
      </c>
      <c r="W39" s="268"/>
      <c r="X39" s="268">
        <f>SUM(Y29:Y38)</f>
        <v>0</v>
      </c>
      <c r="Y39" s="268"/>
      <c r="Z39" s="268">
        <f>SUM(AA29:AA38)</f>
        <v>0</v>
      </c>
      <c r="AA39" s="268"/>
      <c r="AB39" s="268">
        <f>SUM(AC29:AC38)</f>
        <v>0</v>
      </c>
      <c r="AC39" s="268"/>
      <c r="AD39" s="144">
        <f>SUM(AD29:AD38)</f>
        <v>0</v>
      </c>
    </row>
    <row r="40" spans="1:30" ht="15" customHeight="1" x14ac:dyDescent="0.3">
      <c r="A40" s="167"/>
      <c r="B40" s="167"/>
      <c r="C40" s="167"/>
      <c r="D40" s="167"/>
      <c r="E40" s="167"/>
      <c r="F40" s="167"/>
      <c r="G40" s="167"/>
      <c r="H40" s="167"/>
      <c r="I40" s="167"/>
      <c r="J40" s="167"/>
      <c r="K40" s="167"/>
      <c r="L40" s="167"/>
      <c r="M40" s="167"/>
      <c r="N40" s="167"/>
      <c r="O40" s="167"/>
      <c r="P40" s="167"/>
      <c r="Q40" s="167"/>
      <c r="R40" s="167"/>
      <c r="S40" s="167"/>
      <c r="T40" s="167"/>
      <c r="U40" s="167"/>
      <c r="V40" s="167"/>
      <c r="W40" s="167"/>
      <c r="X40" s="167"/>
      <c r="Y40" s="167"/>
      <c r="Z40" s="167"/>
      <c r="AA40" s="167"/>
      <c r="AB40" s="167"/>
      <c r="AC40" s="167"/>
      <c r="AD40" s="167"/>
    </row>
    <row r="41" spans="1:30" ht="15" customHeight="1" x14ac:dyDescent="0.3">
      <c r="A41" s="129"/>
      <c r="B41" s="129"/>
      <c r="C41" s="130">
        <f>ORÇAM.!C41</f>
        <v>3</v>
      </c>
      <c r="D41" s="161" t="str">
        <f>ORÇAM.!D41</f>
        <v>INFRAESTRUTURA</v>
      </c>
      <c r="E41" s="161"/>
      <c r="F41" s="161"/>
      <c r="G41" s="161"/>
      <c r="H41" s="161"/>
      <c r="I41" s="161"/>
      <c r="J41" s="161"/>
      <c r="K41" s="161"/>
      <c r="L41" s="161"/>
      <c r="M41" s="161"/>
      <c r="N41" s="161"/>
      <c r="O41" s="161"/>
      <c r="P41" s="161"/>
      <c r="Q41" s="161"/>
      <c r="R41" s="161"/>
      <c r="S41" s="161"/>
      <c r="T41" s="161"/>
      <c r="U41" s="161"/>
      <c r="V41" s="161"/>
      <c r="W41" s="161"/>
      <c r="X41" s="161"/>
      <c r="Y41" s="161"/>
      <c r="Z41" s="161"/>
      <c r="AA41" s="161"/>
      <c r="AB41" s="161"/>
      <c r="AC41" s="161"/>
      <c r="AD41" s="161"/>
    </row>
    <row r="42" spans="1:30" ht="15" customHeight="1" x14ac:dyDescent="0.3">
      <c r="A42" s="4" t="str">
        <f>ORÇAM.!A42</f>
        <v>CDHU</v>
      </c>
      <c r="B42" s="4" t="str">
        <f>IFERROR(ORÇAM.!B42,0)</f>
        <v>06.02.020</v>
      </c>
      <c r="C42" s="4" t="str">
        <f>ORÇAM.!C42</f>
        <v>3.1</v>
      </c>
      <c r="D42" s="97" t="str">
        <f>IFERROR(VLOOKUP(B42,CDHU!A35:F4140,2,0),IFERROR(VLOOKUP(B42,'SINAPI C.'!A33:E7861,2,0),IFERROR(VLOOKUP(B42,'SINAPI I.'!A34:E4872,2,0)," ")))</f>
        <v>Escavação manual em solo de 1ª e 2ª categoria em vala ou cava até 1,5 m</v>
      </c>
      <c r="E42" s="96" t="str">
        <f>IFERROR(VLOOKUP(B42,CDHU!A35:F4140,3,0),IFERROR(VLOOKUP(B42,'SINAPI C.'!A33:E7861,3,0),IFERROR(VLOOKUP(B42,'SINAPI I.'!A34:E4872,3,0)," ")))</f>
        <v>M3</v>
      </c>
      <c r="F42" s="98">
        <f>ORÇAM.!F42</f>
        <v>14.566500000000001</v>
      </c>
      <c r="G42" s="94"/>
      <c r="H42" s="132">
        <f t="shared" ref="H42:H51" si="84">ROUND((G42+(G42*$H$257)),2)</f>
        <v>0</v>
      </c>
      <c r="I42" s="132">
        <f t="shared" ref="I42:I51" si="85">H42*F42</f>
        <v>0</v>
      </c>
      <c r="J42" s="101"/>
      <c r="K42" s="62">
        <f t="shared" ref="K42:M51" si="86">$H42*J42</f>
        <v>0</v>
      </c>
      <c r="L42" s="101"/>
      <c r="M42" s="62">
        <f t="shared" si="86"/>
        <v>0</v>
      </c>
      <c r="N42" s="101"/>
      <c r="O42" s="62">
        <f t="shared" ref="O42:Q42" si="87">$H42*N42</f>
        <v>0</v>
      </c>
      <c r="P42" s="101"/>
      <c r="Q42" s="62">
        <f t="shared" si="87"/>
        <v>0</v>
      </c>
      <c r="R42" s="101"/>
      <c r="S42" s="62">
        <f t="shared" ref="S42:U42" si="88">$H42*R42</f>
        <v>0</v>
      </c>
      <c r="T42" s="101"/>
      <c r="U42" s="62">
        <f t="shared" si="88"/>
        <v>0</v>
      </c>
      <c r="V42" s="101"/>
      <c r="W42" s="62">
        <f t="shared" ref="W42:Y42" si="89">$H42*V42</f>
        <v>0</v>
      </c>
      <c r="X42" s="101"/>
      <c r="Y42" s="62">
        <f t="shared" si="89"/>
        <v>0</v>
      </c>
      <c r="Z42" s="101"/>
      <c r="AA42" s="62">
        <f t="shared" ref="AA42:AC42" si="90">$H42*Z42</f>
        <v>0</v>
      </c>
      <c r="AB42" s="101"/>
      <c r="AC42" s="62">
        <f t="shared" si="90"/>
        <v>0</v>
      </c>
      <c r="AD42" s="83">
        <f t="shared" ref="AD42:AD51" si="91">I42-K42-M42-O42-Q42-S42-U42-W42-Y42-AA42-AC42</f>
        <v>0</v>
      </c>
    </row>
    <row r="43" spans="1:30" ht="15" customHeight="1" x14ac:dyDescent="0.3">
      <c r="A43" s="4" t="str">
        <f>ORÇAM.!A43</f>
        <v>CDHU</v>
      </c>
      <c r="B43" s="4" t="str">
        <f>IFERROR(ORÇAM.!B43,0)</f>
        <v>12.05.020</v>
      </c>
      <c r="C43" s="4" t="str">
        <f>ORÇAM.!C43</f>
        <v>3.2</v>
      </c>
      <c r="D43" s="97" t="str">
        <f>IFERROR(VLOOKUP(B43,CDHU!A36:F4141,2,0),IFERROR(VLOOKUP(B43,'SINAPI C.'!A34:E7862,2,0),IFERROR(VLOOKUP(B43,'SINAPI I.'!A35:E4873,2,0)," ")))</f>
        <v>Estaca escavada mecanicamente, diâmetro de 25 cm até 20 t</v>
      </c>
      <c r="E43" s="96" t="str">
        <f>IFERROR(VLOOKUP(B43,CDHU!A36:F4141,3,0),IFERROR(VLOOKUP(B43,'SINAPI C.'!A34:E7862,3,0),IFERROR(VLOOKUP(B43,'SINAPI I.'!A35:E4873,3,0)," ")))</f>
        <v>M</v>
      </c>
      <c r="F43" s="98">
        <f>ORÇAM.!F43</f>
        <v>64</v>
      </c>
      <c r="G43" s="94"/>
      <c r="H43" s="132">
        <f t="shared" si="84"/>
        <v>0</v>
      </c>
      <c r="I43" s="132">
        <f t="shared" si="85"/>
        <v>0</v>
      </c>
      <c r="J43" s="101"/>
      <c r="K43" s="62">
        <f t="shared" si="86"/>
        <v>0</v>
      </c>
      <c r="L43" s="101"/>
      <c r="M43" s="62">
        <f t="shared" si="86"/>
        <v>0</v>
      </c>
      <c r="N43" s="101"/>
      <c r="O43" s="62">
        <f t="shared" ref="O43:Q43" si="92">$H43*N43</f>
        <v>0</v>
      </c>
      <c r="P43" s="101"/>
      <c r="Q43" s="62">
        <f t="shared" si="92"/>
        <v>0</v>
      </c>
      <c r="R43" s="101"/>
      <c r="S43" s="62">
        <f t="shared" ref="S43:U43" si="93">$H43*R43</f>
        <v>0</v>
      </c>
      <c r="T43" s="101"/>
      <c r="U43" s="62">
        <f t="shared" si="93"/>
        <v>0</v>
      </c>
      <c r="V43" s="101"/>
      <c r="W43" s="62">
        <f t="shared" ref="W43:Y43" si="94">$H43*V43</f>
        <v>0</v>
      </c>
      <c r="X43" s="101"/>
      <c r="Y43" s="62">
        <f t="shared" si="94"/>
        <v>0</v>
      </c>
      <c r="Z43" s="101"/>
      <c r="AA43" s="62">
        <f t="shared" ref="AA43:AC43" si="95">$H43*Z43</f>
        <v>0</v>
      </c>
      <c r="AB43" s="101"/>
      <c r="AC43" s="62">
        <f t="shared" si="95"/>
        <v>0</v>
      </c>
      <c r="AD43" s="83">
        <f t="shared" si="91"/>
        <v>0</v>
      </c>
    </row>
    <row r="44" spans="1:30" ht="15" customHeight="1" x14ac:dyDescent="0.3">
      <c r="A44" s="4" t="str">
        <f>ORÇAM.!A44</f>
        <v>CDHU</v>
      </c>
      <c r="B44" s="4" t="str">
        <f>IFERROR(ORÇAM.!B44,0)</f>
        <v>09.01.020</v>
      </c>
      <c r="C44" s="4" t="str">
        <f>ORÇAM.!C44</f>
        <v>3.3</v>
      </c>
      <c r="D44" s="97" t="str">
        <f>IFERROR(VLOOKUP(B44,CDHU!A37:F4142,2,0),IFERROR(VLOOKUP(B44,'SINAPI C.'!A35:E7863,2,0),IFERROR(VLOOKUP(B44,'SINAPI I.'!A36:E4874,2,0)," ")))</f>
        <v>Forma em madeira comum para fundação</v>
      </c>
      <c r="E44" s="96" t="str">
        <f>IFERROR(VLOOKUP(B44,CDHU!A37:F4142,3,0),IFERROR(VLOOKUP(B44,'SINAPI C.'!A35:E7863,3,0),IFERROR(VLOOKUP(B44,'SINAPI I.'!A36:E4874,3,0)," ")))</f>
        <v>M2</v>
      </c>
      <c r="F44" s="98">
        <f>ORÇAM.!F44</f>
        <v>27</v>
      </c>
      <c r="G44" s="94"/>
      <c r="H44" s="132">
        <f t="shared" si="84"/>
        <v>0</v>
      </c>
      <c r="I44" s="132">
        <f t="shared" si="85"/>
        <v>0</v>
      </c>
      <c r="J44" s="101"/>
      <c r="K44" s="62">
        <f t="shared" si="86"/>
        <v>0</v>
      </c>
      <c r="L44" s="101"/>
      <c r="M44" s="62">
        <f t="shared" si="86"/>
        <v>0</v>
      </c>
      <c r="N44" s="101"/>
      <c r="O44" s="62">
        <f t="shared" ref="O44:Q44" si="96">$H44*N44</f>
        <v>0</v>
      </c>
      <c r="P44" s="101"/>
      <c r="Q44" s="62">
        <f t="shared" si="96"/>
        <v>0</v>
      </c>
      <c r="R44" s="101"/>
      <c r="S44" s="62">
        <f t="shared" ref="S44:U44" si="97">$H44*R44</f>
        <v>0</v>
      </c>
      <c r="T44" s="101"/>
      <c r="U44" s="62">
        <f t="shared" si="97"/>
        <v>0</v>
      </c>
      <c r="V44" s="101"/>
      <c r="W44" s="62">
        <f t="shared" ref="W44:Y44" si="98">$H44*V44</f>
        <v>0</v>
      </c>
      <c r="X44" s="101"/>
      <c r="Y44" s="62">
        <f t="shared" si="98"/>
        <v>0</v>
      </c>
      <c r="Z44" s="101"/>
      <c r="AA44" s="62">
        <f t="shared" ref="AA44:AC44" si="99">$H44*Z44</f>
        <v>0</v>
      </c>
      <c r="AB44" s="101"/>
      <c r="AC44" s="62">
        <f t="shared" si="99"/>
        <v>0</v>
      </c>
      <c r="AD44" s="83">
        <f t="shared" si="91"/>
        <v>0</v>
      </c>
    </row>
    <row r="45" spans="1:30" ht="15" customHeight="1" x14ac:dyDescent="0.3">
      <c r="A45" s="4" t="str">
        <f>ORÇAM.!A45</f>
        <v>CDHU</v>
      </c>
      <c r="B45" s="4" t="str">
        <f>IFERROR(ORÇAM.!B45,0)</f>
        <v>10.01.040</v>
      </c>
      <c r="C45" s="4" t="str">
        <f>ORÇAM.!C45</f>
        <v>3.4</v>
      </c>
      <c r="D45" s="97" t="str">
        <f>IFERROR(VLOOKUP(B45,CDHU!A38:F4143,2,0),IFERROR(VLOOKUP(B45,'SINAPI C.'!A36:E7864,2,0),IFERROR(VLOOKUP(B45,'SINAPI I.'!A37:E4875,2,0)," ")))</f>
        <v>Armadura em barra de aço CA-50 (A ou B) fyk = 500 MPa</v>
      </c>
      <c r="E45" s="96" t="str">
        <f>IFERROR(VLOOKUP(B45,CDHU!A38:F4143,3,0),IFERROR(VLOOKUP(B45,'SINAPI C.'!A36:E7864,3,0),IFERROR(VLOOKUP(B45,'SINAPI I.'!A37:E4875,3,0)," ")))</f>
        <v>KG</v>
      </c>
      <c r="F45" s="98">
        <f>ORÇAM.!F45</f>
        <v>106.00060000000001</v>
      </c>
      <c r="G45" s="94"/>
      <c r="H45" s="132">
        <f t="shared" si="84"/>
        <v>0</v>
      </c>
      <c r="I45" s="132">
        <f t="shared" si="85"/>
        <v>0</v>
      </c>
      <c r="J45" s="101"/>
      <c r="K45" s="62">
        <f t="shared" si="86"/>
        <v>0</v>
      </c>
      <c r="L45" s="101"/>
      <c r="M45" s="62">
        <f t="shared" si="86"/>
        <v>0</v>
      </c>
      <c r="N45" s="101"/>
      <c r="O45" s="62">
        <f t="shared" ref="O45:Q45" si="100">$H45*N45</f>
        <v>0</v>
      </c>
      <c r="P45" s="101"/>
      <c r="Q45" s="62">
        <f t="shared" si="100"/>
        <v>0</v>
      </c>
      <c r="R45" s="101"/>
      <c r="S45" s="62">
        <f t="shared" ref="S45:U45" si="101">$H45*R45</f>
        <v>0</v>
      </c>
      <c r="T45" s="101"/>
      <c r="U45" s="62">
        <f t="shared" si="101"/>
        <v>0</v>
      </c>
      <c r="V45" s="101"/>
      <c r="W45" s="62">
        <f t="shared" ref="W45:Y45" si="102">$H45*V45</f>
        <v>0</v>
      </c>
      <c r="X45" s="101"/>
      <c r="Y45" s="62">
        <f t="shared" si="102"/>
        <v>0</v>
      </c>
      <c r="Z45" s="101"/>
      <c r="AA45" s="62">
        <f t="shared" ref="AA45:AC45" si="103">$H45*Z45</f>
        <v>0</v>
      </c>
      <c r="AB45" s="101"/>
      <c r="AC45" s="62">
        <f t="shared" si="103"/>
        <v>0</v>
      </c>
      <c r="AD45" s="83">
        <f t="shared" si="91"/>
        <v>0</v>
      </c>
    </row>
    <row r="46" spans="1:30" ht="15" customHeight="1" x14ac:dyDescent="0.3">
      <c r="A46" s="4" t="str">
        <f>ORÇAM.!A46</f>
        <v>CDHU</v>
      </c>
      <c r="B46" s="4" t="str">
        <f>IFERROR(ORÇAM.!B46,0)</f>
        <v>10.01.060</v>
      </c>
      <c r="C46" s="4" t="str">
        <f>ORÇAM.!C46</f>
        <v>3.5</v>
      </c>
      <c r="D46" s="97" t="str">
        <f>IFERROR(VLOOKUP(B46,CDHU!A39:F4144,2,0),IFERROR(VLOOKUP(B46,'SINAPI C.'!A37:E7865,2,0),IFERROR(VLOOKUP(B46,'SINAPI I.'!A38:E4876,2,0)," ")))</f>
        <v>Armadura em barra de aço CA-60 (A ou B) fyk = 600 MPa</v>
      </c>
      <c r="E46" s="96" t="str">
        <f>IFERROR(VLOOKUP(B46,CDHU!A39:F4144,3,0),IFERROR(VLOOKUP(B46,'SINAPI C.'!A37:E7865,3,0),IFERROR(VLOOKUP(B46,'SINAPI I.'!A38:E4876,3,0)," ")))</f>
        <v>KG</v>
      </c>
      <c r="F46" s="98">
        <f>ORÇAM.!F46</f>
        <v>53.438000000000002</v>
      </c>
      <c r="G46" s="94"/>
      <c r="H46" s="132">
        <f t="shared" si="84"/>
        <v>0</v>
      </c>
      <c r="I46" s="132">
        <f t="shared" si="85"/>
        <v>0</v>
      </c>
      <c r="J46" s="101"/>
      <c r="K46" s="62">
        <f t="shared" si="86"/>
        <v>0</v>
      </c>
      <c r="L46" s="101"/>
      <c r="M46" s="62">
        <f t="shared" si="86"/>
        <v>0</v>
      </c>
      <c r="N46" s="101"/>
      <c r="O46" s="62">
        <f t="shared" ref="O46:Q46" si="104">$H46*N46</f>
        <v>0</v>
      </c>
      <c r="P46" s="101"/>
      <c r="Q46" s="62">
        <f t="shared" si="104"/>
        <v>0</v>
      </c>
      <c r="R46" s="101"/>
      <c r="S46" s="62">
        <f t="shared" ref="S46:U46" si="105">$H46*R46</f>
        <v>0</v>
      </c>
      <c r="T46" s="101"/>
      <c r="U46" s="62">
        <f t="shared" si="105"/>
        <v>0</v>
      </c>
      <c r="V46" s="101"/>
      <c r="W46" s="62">
        <f t="shared" ref="W46:Y46" si="106">$H46*V46</f>
        <v>0</v>
      </c>
      <c r="X46" s="101"/>
      <c r="Y46" s="62">
        <f t="shared" si="106"/>
        <v>0</v>
      </c>
      <c r="Z46" s="101"/>
      <c r="AA46" s="62">
        <f t="shared" ref="AA46:AC46" si="107">$H46*Z46</f>
        <v>0</v>
      </c>
      <c r="AB46" s="101"/>
      <c r="AC46" s="62">
        <f t="shared" si="107"/>
        <v>0</v>
      </c>
      <c r="AD46" s="83">
        <f t="shared" si="91"/>
        <v>0</v>
      </c>
    </row>
    <row r="47" spans="1:30" ht="15" customHeight="1" x14ac:dyDescent="0.3">
      <c r="A47" s="4" t="str">
        <f>ORÇAM.!A47</f>
        <v>CDHU</v>
      </c>
      <c r="B47" s="4" t="str">
        <f>IFERROR(ORÇAM.!B47,0)</f>
        <v>11.01.290</v>
      </c>
      <c r="C47" s="4" t="str">
        <f>ORÇAM.!C47</f>
        <v>3.6</v>
      </c>
      <c r="D47" s="97" t="str">
        <f>IFERROR(VLOOKUP(B47,CDHU!A40:F4145,2,0),IFERROR(VLOOKUP(B47,'SINAPI C.'!A38:E7866,2,0),IFERROR(VLOOKUP(B47,'SINAPI I.'!A39:E4877,2,0)," ")))</f>
        <v>Concreto usinado, fck = 25 MPa - para bombeamento</v>
      </c>
      <c r="E47" s="96" t="str">
        <f>IFERROR(VLOOKUP(B47,CDHU!A40:F4145,3,0),IFERROR(VLOOKUP(B47,'SINAPI C.'!A38:E7866,3,0),IFERROR(VLOOKUP(B47,'SINAPI I.'!A39:E4877,3,0)," ")))</f>
        <v>M3</v>
      </c>
      <c r="F47" s="98">
        <f>ORÇAM.!F47</f>
        <v>4.6899999999999995</v>
      </c>
      <c r="G47" s="94"/>
      <c r="H47" s="132">
        <f t="shared" si="84"/>
        <v>0</v>
      </c>
      <c r="I47" s="132">
        <f t="shared" si="85"/>
        <v>0</v>
      </c>
      <c r="J47" s="101"/>
      <c r="K47" s="62">
        <f t="shared" si="86"/>
        <v>0</v>
      </c>
      <c r="L47" s="101"/>
      <c r="M47" s="62">
        <f t="shared" si="86"/>
        <v>0</v>
      </c>
      <c r="N47" s="101"/>
      <c r="O47" s="62">
        <f t="shared" ref="O47:Q47" si="108">$H47*N47</f>
        <v>0</v>
      </c>
      <c r="P47" s="101"/>
      <c r="Q47" s="62">
        <f t="shared" si="108"/>
        <v>0</v>
      </c>
      <c r="R47" s="101"/>
      <c r="S47" s="62">
        <f t="shared" ref="S47:U47" si="109">$H47*R47</f>
        <v>0</v>
      </c>
      <c r="T47" s="101"/>
      <c r="U47" s="62">
        <f t="shared" si="109"/>
        <v>0</v>
      </c>
      <c r="V47" s="101"/>
      <c r="W47" s="62">
        <f t="shared" ref="W47:Y47" si="110">$H47*V47</f>
        <v>0</v>
      </c>
      <c r="X47" s="101"/>
      <c r="Y47" s="62">
        <f t="shared" si="110"/>
        <v>0</v>
      </c>
      <c r="Z47" s="101"/>
      <c r="AA47" s="62">
        <f t="shared" ref="AA47:AC47" si="111">$H47*Z47</f>
        <v>0</v>
      </c>
      <c r="AB47" s="101"/>
      <c r="AC47" s="62">
        <f t="shared" si="111"/>
        <v>0</v>
      </c>
      <c r="AD47" s="83">
        <f t="shared" si="91"/>
        <v>0</v>
      </c>
    </row>
    <row r="48" spans="1:30" ht="15" customHeight="1" x14ac:dyDescent="0.3">
      <c r="A48" s="4" t="str">
        <f>ORÇAM.!A48</f>
        <v>CDHU</v>
      </c>
      <c r="B48" s="4" t="str">
        <f>IFERROR(ORÇAM.!B48,0)</f>
        <v>11.16.040</v>
      </c>
      <c r="C48" s="4" t="str">
        <f>ORÇAM.!C48</f>
        <v>3.7</v>
      </c>
      <c r="D48" s="97" t="str">
        <f>IFERROR(VLOOKUP(B48,CDHU!A41:F4146,2,0),IFERROR(VLOOKUP(B48,'SINAPI C.'!A39:E7867,2,0),IFERROR(VLOOKUP(B48,'SINAPI I.'!A40:E4878,2,0)," ")))</f>
        <v>Lançamento e adensamento de concreto ou massa em fundação</v>
      </c>
      <c r="E48" s="96" t="str">
        <f>IFERROR(VLOOKUP(B48,CDHU!A41:F4146,3,0),IFERROR(VLOOKUP(B48,'SINAPI C.'!A39:E7867,3,0),IFERROR(VLOOKUP(B48,'SINAPI I.'!A40:E4878,3,0)," ")))</f>
        <v>M3</v>
      </c>
      <c r="F48" s="98">
        <f>ORÇAM.!F48</f>
        <v>4.6899999999999995</v>
      </c>
      <c r="G48" s="94"/>
      <c r="H48" s="132">
        <f t="shared" si="84"/>
        <v>0</v>
      </c>
      <c r="I48" s="132">
        <f t="shared" si="85"/>
        <v>0</v>
      </c>
      <c r="J48" s="101"/>
      <c r="K48" s="62">
        <f t="shared" si="86"/>
        <v>0</v>
      </c>
      <c r="L48" s="101"/>
      <c r="M48" s="62">
        <f t="shared" si="86"/>
        <v>0</v>
      </c>
      <c r="N48" s="101"/>
      <c r="O48" s="62">
        <f t="shared" ref="O48:Q48" si="112">$H48*N48</f>
        <v>0</v>
      </c>
      <c r="P48" s="101"/>
      <c r="Q48" s="62">
        <f t="shared" si="112"/>
        <v>0</v>
      </c>
      <c r="R48" s="101"/>
      <c r="S48" s="62">
        <f t="shared" ref="S48:U48" si="113">$H48*R48</f>
        <v>0</v>
      </c>
      <c r="T48" s="101"/>
      <c r="U48" s="62">
        <f t="shared" si="113"/>
        <v>0</v>
      </c>
      <c r="V48" s="101"/>
      <c r="W48" s="62">
        <f t="shared" ref="W48:Y48" si="114">$H48*V48</f>
        <v>0</v>
      </c>
      <c r="X48" s="101"/>
      <c r="Y48" s="62">
        <f t="shared" si="114"/>
        <v>0</v>
      </c>
      <c r="Z48" s="101"/>
      <c r="AA48" s="62">
        <f t="shared" ref="AA48:AC48" si="115">$H48*Z48</f>
        <v>0</v>
      </c>
      <c r="AB48" s="101"/>
      <c r="AC48" s="62">
        <f t="shared" si="115"/>
        <v>0</v>
      </c>
      <c r="AD48" s="83">
        <f t="shared" si="91"/>
        <v>0</v>
      </c>
    </row>
    <row r="49" spans="1:30" ht="15" customHeight="1" x14ac:dyDescent="0.3">
      <c r="A49" s="4" t="str">
        <f>ORÇAM.!A49</f>
        <v>CDHU</v>
      </c>
      <c r="B49" s="4" t="str">
        <f>IFERROR(ORÇAM.!B49,0)</f>
        <v>06.11.040</v>
      </c>
      <c r="C49" s="4" t="str">
        <f>ORÇAM.!C49</f>
        <v>3.8</v>
      </c>
      <c r="D49" s="97" t="str">
        <f>IFERROR(VLOOKUP(B49,CDHU!A42:F4147,2,0),IFERROR(VLOOKUP(B49,'SINAPI C.'!A40:E7868,2,0),IFERROR(VLOOKUP(B49,'SINAPI I.'!A41:E4879,2,0)," ")))</f>
        <v>Reaterro manual apiloado sem controle de compactação</v>
      </c>
      <c r="E49" s="96" t="str">
        <f>IFERROR(VLOOKUP(B49,CDHU!A42:F4147,3,0),IFERROR(VLOOKUP(B49,'SINAPI C.'!A40:E7868,3,0),IFERROR(VLOOKUP(B49,'SINAPI I.'!A41:E4879,3,0)," ")))</f>
        <v>M3</v>
      </c>
      <c r="F49" s="98">
        <f>ORÇAM.!F49</f>
        <v>9.8765000000000018</v>
      </c>
      <c r="G49" s="94"/>
      <c r="H49" s="132">
        <f t="shared" si="84"/>
        <v>0</v>
      </c>
      <c r="I49" s="132">
        <f t="shared" si="85"/>
        <v>0</v>
      </c>
      <c r="J49" s="101"/>
      <c r="K49" s="62">
        <f t="shared" si="86"/>
        <v>0</v>
      </c>
      <c r="L49" s="101"/>
      <c r="M49" s="62">
        <f t="shared" si="86"/>
        <v>0</v>
      </c>
      <c r="N49" s="101"/>
      <c r="O49" s="62">
        <f t="shared" ref="O49:Q49" si="116">$H49*N49</f>
        <v>0</v>
      </c>
      <c r="P49" s="101"/>
      <c r="Q49" s="62">
        <f t="shared" si="116"/>
        <v>0</v>
      </c>
      <c r="R49" s="101"/>
      <c r="S49" s="62">
        <f t="shared" ref="S49:U49" si="117">$H49*R49</f>
        <v>0</v>
      </c>
      <c r="T49" s="101"/>
      <c r="U49" s="62">
        <f t="shared" si="117"/>
        <v>0</v>
      </c>
      <c r="V49" s="101"/>
      <c r="W49" s="62">
        <f t="shared" ref="W49:Y49" si="118">$H49*V49</f>
        <v>0</v>
      </c>
      <c r="X49" s="101"/>
      <c r="Y49" s="62">
        <f t="shared" si="118"/>
        <v>0</v>
      </c>
      <c r="Z49" s="101"/>
      <c r="AA49" s="62">
        <f t="shared" ref="AA49:AC49" si="119">$H49*Z49</f>
        <v>0</v>
      </c>
      <c r="AB49" s="101"/>
      <c r="AC49" s="62">
        <f t="shared" si="119"/>
        <v>0</v>
      </c>
      <c r="AD49" s="83">
        <f t="shared" si="91"/>
        <v>0</v>
      </c>
    </row>
    <row r="50" spans="1:30" ht="15" customHeight="1" x14ac:dyDescent="0.3">
      <c r="A50" s="4" t="str">
        <f>ORÇAM.!A50</f>
        <v>CDHU</v>
      </c>
      <c r="B50" s="4" t="str">
        <f>IFERROR(ORÇAM.!B50,0)</f>
        <v>32.16.010</v>
      </c>
      <c r="C50" s="4" t="str">
        <f>ORÇAM.!C50</f>
        <v>3.9</v>
      </c>
      <c r="D50" s="97" t="str">
        <f>IFERROR(VLOOKUP(B50,CDHU!A43:F4148,2,0),IFERROR(VLOOKUP(B50,'SINAPI C.'!A41:E7869,2,0),IFERROR(VLOOKUP(B50,'SINAPI I.'!A42:E4880,2,0)," ")))</f>
        <v>Impermeabilização em pintura de asfalto oxidado com solventes orgânicos, sobre massa</v>
      </c>
      <c r="E50" s="96" t="str">
        <f>IFERROR(VLOOKUP(B50,CDHU!A43:F4148,3,0),IFERROR(VLOOKUP(B50,'SINAPI C.'!A41:E7869,3,0),IFERROR(VLOOKUP(B50,'SINAPI I.'!A42:E4880,3,0)," ")))</f>
        <v>M2</v>
      </c>
      <c r="F50" s="98">
        <f>ORÇAM.!F50</f>
        <v>36.034999999999997</v>
      </c>
      <c r="G50" s="94"/>
      <c r="H50" s="132">
        <f t="shared" si="84"/>
        <v>0</v>
      </c>
      <c r="I50" s="132">
        <f t="shared" si="85"/>
        <v>0</v>
      </c>
      <c r="J50" s="101"/>
      <c r="K50" s="62">
        <f t="shared" si="86"/>
        <v>0</v>
      </c>
      <c r="L50" s="101"/>
      <c r="M50" s="62">
        <f t="shared" si="86"/>
        <v>0</v>
      </c>
      <c r="N50" s="101"/>
      <c r="O50" s="62">
        <f t="shared" ref="O50:Q50" si="120">$H50*N50</f>
        <v>0</v>
      </c>
      <c r="P50" s="101"/>
      <c r="Q50" s="62">
        <f t="shared" si="120"/>
        <v>0</v>
      </c>
      <c r="R50" s="101"/>
      <c r="S50" s="62">
        <f t="shared" ref="S50:U50" si="121">$H50*R50</f>
        <v>0</v>
      </c>
      <c r="T50" s="101"/>
      <c r="U50" s="62">
        <f t="shared" si="121"/>
        <v>0</v>
      </c>
      <c r="V50" s="101"/>
      <c r="W50" s="62">
        <f t="shared" ref="W50:Y50" si="122">$H50*V50</f>
        <v>0</v>
      </c>
      <c r="X50" s="101"/>
      <c r="Y50" s="62">
        <f t="shared" si="122"/>
        <v>0</v>
      </c>
      <c r="Z50" s="101"/>
      <c r="AA50" s="62">
        <f t="shared" ref="AA50:AC50" si="123">$H50*Z50</f>
        <v>0</v>
      </c>
      <c r="AB50" s="101"/>
      <c r="AC50" s="62">
        <f t="shared" si="123"/>
        <v>0</v>
      </c>
      <c r="AD50" s="83">
        <f t="shared" si="91"/>
        <v>0</v>
      </c>
    </row>
    <row r="51" spans="1:30" ht="15" hidden="1" customHeight="1" x14ac:dyDescent="0.3">
      <c r="A51" s="4" t="str">
        <f>ORÇAM.!A51</f>
        <v>CDHU</v>
      </c>
      <c r="B51" s="4">
        <f>IFERROR(ORÇAM.!B51,0)</f>
        <v>0</v>
      </c>
      <c r="C51" s="4" t="str">
        <f>ORÇAM.!C51</f>
        <v>3.10</v>
      </c>
      <c r="D51" s="97" t="str">
        <f>IFERROR(VLOOKUP(B51,CDHU!A44:F4149,2,0),IFERROR(VLOOKUP(B51,'SINAPI C.'!A42:E7870,2,0),IFERROR(VLOOKUP(B51,'SINAPI I.'!A43:E4881,2,0)," ")))</f>
        <v xml:space="preserve"> </v>
      </c>
      <c r="E51" s="96" t="str">
        <f>IFERROR(VLOOKUP(B51,CDHU!A44:F4149,3,0),IFERROR(VLOOKUP(B51,'SINAPI C.'!A42:E7870,3,0),IFERROR(VLOOKUP(B51,'SINAPI I.'!A43:E4881,3,0)," ")))</f>
        <v xml:space="preserve"> </v>
      </c>
      <c r="F51" s="98">
        <f>ORÇAM.!F51</f>
        <v>0</v>
      </c>
      <c r="G51" s="94"/>
      <c r="H51" s="132">
        <f t="shared" si="84"/>
        <v>0</v>
      </c>
      <c r="I51" s="132">
        <f t="shared" si="85"/>
        <v>0</v>
      </c>
      <c r="J51" s="101"/>
      <c r="K51" s="62">
        <f t="shared" si="86"/>
        <v>0</v>
      </c>
      <c r="L51" s="101"/>
      <c r="M51" s="62">
        <f t="shared" si="86"/>
        <v>0</v>
      </c>
      <c r="N51" s="101"/>
      <c r="O51" s="62">
        <f t="shared" ref="O51:Q51" si="124">$H51*N51</f>
        <v>0</v>
      </c>
      <c r="P51" s="101"/>
      <c r="Q51" s="62">
        <f t="shared" si="124"/>
        <v>0</v>
      </c>
      <c r="R51" s="101"/>
      <c r="S51" s="62">
        <f t="shared" ref="S51:U51" si="125">$H51*R51</f>
        <v>0</v>
      </c>
      <c r="T51" s="101"/>
      <c r="U51" s="62">
        <f t="shared" si="125"/>
        <v>0</v>
      </c>
      <c r="V51" s="101"/>
      <c r="W51" s="62">
        <f t="shared" ref="W51:Y51" si="126">$H51*V51</f>
        <v>0</v>
      </c>
      <c r="X51" s="101"/>
      <c r="Y51" s="62">
        <f t="shared" si="126"/>
        <v>0</v>
      </c>
      <c r="Z51" s="101"/>
      <c r="AA51" s="62">
        <f t="shared" ref="AA51:AC51" si="127">$H51*Z51</f>
        <v>0</v>
      </c>
      <c r="AB51" s="101"/>
      <c r="AC51" s="62">
        <f t="shared" si="127"/>
        <v>0</v>
      </c>
      <c r="AD51" s="83">
        <f t="shared" si="91"/>
        <v>0</v>
      </c>
    </row>
    <row r="52" spans="1:30" ht="15" customHeight="1" x14ac:dyDescent="0.3">
      <c r="A52" s="276" t="str">
        <f>ORÇAM.!A52</f>
        <v>Total do Item 03</v>
      </c>
      <c r="B52" s="276"/>
      <c r="C52" s="276"/>
      <c r="D52" s="276"/>
      <c r="E52" s="276"/>
      <c r="F52" s="276"/>
      <c r="G52" s="276"/>
      <c r="H52" s="276"/>
      <c r="I52" s="131">
        <f>SUM(I42:I51)</f>
        <v>0</v>
      </c>
      <c r="J52" s="268">
        <f>SUM(K42:K51)</f>
        <v>0</v>
      </c>
      <c r="K52" s="268"/>
      <c r="L52" s="268">
        <f>SUM(M42:M51)</f>
        <v>0</v>
      </c>
      <c r="M52" s="268"/>
      <c r="N52" s="268">
        <f>SUM(O42:O51)</f>
        <v>0</v>
      </c>
      <c r="O52" s="268"/>
      <c r="P52" s="268">
        <f>SUM(Q42:Q51)</f>
        <v>0</v>
      </c>
      <c r="Q52" s="268"/>
      <c r="R52" s="268">
        <f>SUM(S42:S51)</f>
        <v>0</v>
      </c>
      <c r="S52" s="268"/>
      <c r="T52" s="268">
        <f>SUM(U42:U51)</f>
        <v>0</v>
      </c>
      <c r="U52" s="268"/>
      <c r="V52" s="268">
        <f>SUM(W42:W51)</f>
        <v>0</v>
      </c>
      <c r="W52" s="268"/>
      <c r="X52" s="268">
        <f>SUM(Y42:Y51)</f>
        <v>0</v>
      </c>
      <c r="Y52" s="268"/>
      <c r="Z52" s="268">
        <f>SUM(AA42:AA51)</f>
        <v>0</v>
      </c>
      <c r="AA52" s="268"/>
      <c r="AB52" s="268">
        <f>SUM(AC42:AC51)</f>
        <v>0</v>
      </c>
      <c r="AC52" s="268"/>
      <c r="AD52" s="144">
        <f>SUM(AD42:AD51)</f>
        <v>0</v>
      </c>
    </row>
    <row r="53" spans="1:30" ht="15" customHeight="1" x14ac:dyDescent="0.3">
      <c r="A53" s="167"/>
      <c r="B53" s="167"/>
      <c r="C53" s="167"/>
      <c r="D53" s="167"/>
      <c r="E53" s="167"/>
      <c r="F53" s="167"/>
      <c r="G53" s="167"/>
      <c r="H53" s="167"/>
      <c r="I53" s="167"/>
      <c r="J53" s="167"/>
      <c r="K53" s="167"/>
      <c r="L53" s="167"/>
      <c r="M53" s="167"/>
      <c r="N53" s="167"/>
      <c r="O53" s="167"/>
      <c r="P53" s="167"/>
      <c r="Q53" s="167"/>
      <c r="R53" s="167"/>
      <c r="S53" s="167"/>
      <c r="T53" s="167"/>
      <c r="U53" s="167"/>
      <c r="V53" s="167"/>
      <c r="W53" s="167"/>
      <c r="X53" s="167"/>
      <c r="Y53" s="167"/>
      <c r="Z53" s="167"/>
      <c r="AA53" s="167"/>
      <c r="AB53" s="167"/>
      <c r="AC53" s="167"/>
      <c r="AD53" s="167"/>
    </row>
    <row r="54" spans="1:30" ht="15" customHeight="1" x14ac:dyDescent="0.3">
      <c r="A54" s="129"/>
      <c r="B54" s="129"/>
      <c r="C54" s="130">
        <f>ORÇAM.!C54</f>
        <v>4</v>
      </c>
      <c r="D54" s="161" t="str">
        <f>ORÇAM.!D54</f>
        <v>ALVENARIA E FECHAMENTOS</v>
      </c>
      <c r="E54" s="161"/>
      <c r="F54" s="16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row>
    <row r="55" spans="1:30" ht="15" customHeight="1" x14ac:dyDescent="0.3">
      <c r="A55" s="4" t="str">
        <f>ORÇAM.!A55</f>
        <v>CDHU</v>
      </c>
      <c r="B55" s="4" t="str">
        <f>IFERROR(ORÇAM.!B55,0)</f>
        <v>14.04.200</v>
      </c>
      <c r="C55" s="4" t="str">
        <f>ORÇAM.!C55</f>
        <v>4.1</v>
      </c>
      <c r="D55" s="97" t="str">
        <f>IFERROR(VLOOKUP(B55,CDHU!A48:F4153,2,0),IFERROR(VLOOKUP(B55,'SINAPI C.'!A46:E7874,2,0),IFERROR(VLOOKUP(B55,'SINAPI I.'!A47:E4885,2,0)," ")))</f>
        <v>Alvenaria de bloco cerâmico de vedação de 9 cm</v>
      </c>
      <c r="E55" s="96" t="str">
        <f>IFERROR(VLOOKUP(B55,CDHU!A48:F4153,3,0),IFERROR(VLOOKUP(B55,'SINAPI C.'!A46:E7874,3,0),IFERROR(VLOOKUP(B55,'SINAPI I.'!A47:E4885,3,0)," ")))</f>
        <v>M2</v>
      </c>
      <c r="F55" s="98">
        <f>ORÇAM.!F55</f>
        <v>5.28</v>
      </c>
      <c r="G55" s="94"/>
      <c r="H55" s="132">
        <f t="shared" ref="H55:H64" si="128">ROUND((G55+(G55*$H$257)),2)</f>
        <v>0</v>
      </c>
      <c r="I55" s="132">
        <f t="shared" ref="I55:I64" si="129">H55*F55</f>
        <v>0</v>
      </c>
      <c r="J55" s="101"/>
      <c r="K55" s="62">
        <f t="shared" ref="K55:M64" si="130">$H55*J55</f>
        <v>0</v>
      </c>
      <c r="L55" s="101"/>
      <c r="M55" s="62">
        <f t="shared" si="130"/>
        <v>0</v>
      </c>
      <c r="N55" s="101"/>
      <c r="O55" s="62">
        <f t="shared" ref="O55:Q55" si="131">$H55*N55</f>
        <v>0</v>
      </c>
      <c r="P55" s="101"/>
      <c r="Q55" s="62">
        <f t="shared" si="131"/>
        <v>0</v>
      </c>
      <c r="R55" s="101"/>
      <c r="S55" s="62">
        <f t="shared" ref="S55:U55" si="132">$H55*R55</f>
        <v>0</v>
      </c>
      <c r="T55" s="101"/>
      <c r="U55" s="62">
        <f t="shared" si="132"/>
        <v>0</v>
      </c>
      <c r="V55" s="101"/>
      <c r="W55" s="62">
        <f t="shared" ref="W55:Y55" si="133">$H55*V55</f>
        <v>0</v>
      </c>
      <c r="X55" s="101"/>
      <c r="Y55" s="62">
        <f t="shared" si="133"/>
        <v>0</v>
      </c>
      <c r="Z55" s="101"/>
      <c r="AA55" s="62">
        <f t="shared" ref="AA55:AC55" si="134">$H55*Z55</f>
        <v>0</v>
      </c>
      <c r="AB55" s="101"/>
      <c r="AC55" s="62">
        <f t="shared" si="134"/>
        <v>0</v>
      </c>
      <c r="AD55" s="83">
        <f t="shared" ref="AD55:AD64" si="135">I55-K55-M55-O55-Q55-S55-U55-W55-Y55-AA55-AC55</f>
        <v>0</v>
      </c>
    </row>
    <row r="56" spans="1:30" ht="15" customHeight="1" x14ac:dyDescent="0.3">
      <c r="A56" s="4" t="str">
        <f>ORÇAM.!A56</f>
        <v>CDHU</v>
      </c>
      <c r="B56" s="4" t="str">
        <f>IFERROR(ORÇAM.!B56,0)</f>
        <v>14.04.210</v>
      </c>
      <c r="C56" s="4" t="str">
        <f>ORÇAM.!C56</f>
        <v>4.2</v>
      </c>
      <c r="D56" s="97" t="str">
        <f>IFERROR(VLOOKUP(B56,CDHU!A49:F4154,2,0),IFERROR(VLOOKUP(B56,'SINAPI C.'!A47:E7875,2,0),IFERROR(VLOOKUP(B56,'SINAPI I.'!A48:E4886,2,0)," ")))</f>
        <v>Alvenaria de bloco cerâmico de vedação de 14 cm</v>
      </c>
      <c r="E56" s="96" t="str">
        <f>IFERROR(VLOOKUP(B56,CDHU!A49:F4154,3,0),IFERROR(VLOOKUP(B56,'SINAPI C.'!A47:E7875,3,0),IFERROR(VLOOKUP(B56,'SINAPI I.'!A48:E4886,3,0)," ")))</f>
        <v>M2</v>
      </c>
      <c r="F56" s="98">
        <f>ORÇAM.!F56</f>
        <v>68.94</v>
      </c>
      <c r="G56" s="94"/>
      <c r="H56" s="132">
        <f t="shared" si="128"/>
        <v>0</v>
      </c>
      <c r="I56" s="132">
        <f t="shared" si="129"/>
        <v>0</v>
      </c>
      <c r="J56" s="101"/>
      <c r="K56" s="62">
        <f t="shared" si="130"/>
        <v>0</v>
      </c>
      <c r="L56" s="101"/>
      <c r="M56" s="62">
        <f t="shared" si="130"/>
        <v>0</v>
      </c>
      <c r="N56" s="101"/>
      <c r="O56" s="62">
        <f t="shared" ref="O56:Q56" si="136">$H56*N56</f>
        <v>0</v>
      </c>
      <c r="P56" s="101"/>
      <c r="Q56" s="62">
        <f t="shared" si="136"/>
        <v>0</v>
      </c>
      <c r="R56" s="101"/>
      <c r="S56" s="62">
        <f t="shared" ref="S56:U56" si="137">$H56*R56</f>
        <v>0</v>
      </c>
      <c r="T56" s="101"/>
      <c r="U56" s="62">
        <f t="shared" si="137"/>
        <v>0</v>
      </c>
      <c r="V56" s="101"/>
      <c r="W56" s="62">
        <f t="shared" ref="W56:Y56" si="138">$H56*V56</f>
        <v>0</v>
      </c>
      <c r="X56" s="101"/>
      <c r="Y56" s="62">
        <f t="shared" si="138"/>
        <v>0</v>
      </c>
      <c r="Z56" s="101"/>
      <c r="AA56" s="62">
        <f t="shared" ref="AA56:AC56" si="139">$H56*Z56</f>
        <v>0</v>
      </c>
      <c r="AB56" s="101"/>
      <c r="AC56" s="62">
        <f t="shared" si="139"/>
        <v>0</v>
      </c>
      <c r="AD56" s="83">
        <f t="shared" si="135"/>
        <v>0</v>
      </c>
    </row>
    <row r="57" spans="1:30" ht="15" customHeight="1" x14ac:dyDescent="0.3">
      <c r="A57" s="4" t="str">
        <f>ORÇAM.!A57</f>
        <v>CDHU</v>
      </c>
      <c r="B57" s="4" t="str">
        <f>IFERROR(ORÇAM.!B57,0)</f>
        <v>17.02.020</v>
      </c>
      <c r="C57" s="4" t="str">
        <f>ORÇAM.!C57</f>
        <v>4.3</v>
      </c>
      <c r="D57" s="97" t="str">
        <f>IFERROR(VLOOKUP(B57,CDHU!A50:F4155,2,0),IFERROR(VLOOKUP(B57,'SINAPI C.'!A48:E7876,2,0),IFERROR(VLOOKUP(B57,'SINAPI I.'!A49:E4887,2,0)," ")))</f>
        <v>Chapisco</v>
      </c>
      <c r="E57" s="96" t="str">
        <f>IFERROR(VLOOKUP(B57,CDHU!A50:F4155,3,0),IFERROR(VLOOKUP(B57,'SINAPI C.'!A48:E7876,3,0),IFERROR(VLOOKUP(B57,'SINAPI I.'!A49:E4887,3,0)," ")))</f>
        <v>M2</v>
      </c>
      <c r="F57" s="98">
        <f>ORÇAM.!F57</f>
        <v>148.44</v>
      </c>
      <c r="G57" s="94"/>
      <c r="H57" s="132">
        <f t="shared" si="128"/>
        <v>0</v>
      </c>
      <c r="I57" s="132">
        <f t="shared" si="129"/>
        <v>0</v>
      </c>
      <c r="J57" s="101"/>
      <c r="K57" s="62">
        <f t="shared" si="130"/>
        <v>0</v>
      </c>
      <c r="L57" s="101"/>
      <c r="M57" s="62">
        <f t="shared" si="130"/>
        <v>0</v>
      </c>
      <c r="N57" s="101"/>
      <c r="O57" s="62">
        <f t="shared" ref="O57:Q57" si="140">$H57*N57</f>
        <v>0</v>
      </c>
      <c r="P57" s="101"/>
      <c r="Q57" s="62">
        <f t="shared" si="140"/>
        <v>0</v>
      </c>
      <c r="R57" s="101"/>
      <c r="S57" s="62">
        <f t="shared" ref="S57:U57" si="141">$H57*R57</f>
        <v>0</v>
      </c>
      <c r="T57" s="101"/>
      <c r="U57" s="62">
        <f t="shared" si="141"/>
        <v>0</v>
      </c>
      <c r="V57" s="101"/>
      <c r="W57" s="62">
        <f t="shared" ref="W57:Y57" si="142">$H57*V57</f>
        <v>0</v>
      </c>
      <c r="X57" s="101"/>
      <c r="Y57" s="62">
        <f t="shared" si="142"/>
        <v>0</v>
      </c>
      <c r="Z57" s="101"/>
      <c r="AA57" s="62">
        <f t="shared" ref="AA57:AC57" si="143">$H57*Z57</f>
        <v>0</v>
      </c>
      <c r="AB57" s="101"/>
      <c r="AC57" s="62">
        <f t="shared" si="143"/>
        <v>0</v>
      </c>
      <c r="AD57" s="83">
        <f t="shared" si="135"/>
        <v>0</v>
      </c>
    </row>
    <row r="58" spans="1:30" ht="15" customHeight="1" x14ac:dyDescent="0.3">
      <c r="A58" s="4" t="str">
        <f>ORÇAM.!A58</f>
        <v>CDHU</v>
      </c>
      <c r="B58" s="4" t="str">
        <f>IFERROR(ORÇAM.!B58,0)</f>
        <v>17.02.120</v>
      </c>
      <c r="C58" s="4" t="str">
        <f>ORÇAM.!C58</f>
        <v>4.4</v>
      </c>
      <c r="D58" s="97" t="str">
        <f>IFERROR(VLOOKUP(B58,CDHU!A51:F4156,2,0),IFERROR(VLOOKUP(B58,'SINAPI C.'!A49:E7877,2,0),IFERROR(VLOOKUP(B58,'SINAPI I.'!A50:E4888,2,0)," ")))</f>
        <v>Emboço comum</v>
      </c>
      <c r="E58" s="96" t="str">
        <f>IFERROR(VLOOKUP(B58,CDHU!A51:F4156,3,0),IFERROR(VLOOKUP(B58,'SINAPI C.'!A49:E7877,3,0),IFERROR(VLOOKUP(B58,'SINAPI I.'!A50:E4888,3,0)," ")))</f>
        <v>M2</v>
      </c>
      <c r="F58" s="98">
        <f>ORÇAM.!F58</f>
        <v>148.44</v>
      </c>
      <c r="G58" s="94"/>
      <c r="H58" s="132">
        <f t="shared" si="128"/>
        <v>0</v>
      </c>
      <c r="I58" s="132">
        <f t="shared" si="129"/>
        <v>0</v>
      </c>
      <c r="J58" s="101"/>
      <c r="K58" s="62">
        <f t="shared" si="130"/>
        <v>0</v>
      </c>
      <c r="L58" s="101"/>
      <c r="M58" s="62">
        <f t="shared" si="130"/>
        <v>0</v>
      </c>
      <c r="N58" s="101"/>
      <c r="O58" s="62">
        <f t="shared" ref="O58:Q58" si="144">$H58*N58</f>
        <v>0</v>
      </c>
      <c r="P58" s="101"/>
      <c r="Q58" s="62">
        <f t="shared" si="144"/>
        <v>0</v>
      </c>
      <c r="R58" s="101"/>
      <c r="S58" s="62">
        <f t="shared" ref="S58:U58" si="145">$H58*R58</f>
        <v>0</v>
      </c>
      <c r="T58" s="101"/>
      <c r="U58" s="62">
        <f t="shared" si="145"/>
        <v>0</v>
      </c>
      <c r="V58" s="101"/>
      <c r="W58" s="62">
        <f t="shared" ref="W58:Y58" si="146">$H58*V58</f>
        <v>0</v>
      </c>
      <c r="X58" s="101"/>
      <c r="Y58" s="62">
        <f t="shared" si="146"/>
        <v>0</v>
      </c>
      <c r="Z58" s="101"/>
      <c r="AA58" s="62">
        <f t="shared" ref="AA58:AC58" si="147">$H58*Z58</f>
        <v>0</v>
      </c>
      <c r="AB58" s="101"/>
      <c r="AC58" s="62">
        <f t="shared" si="147"/>
        <v>0</v>
      </c>
      <c r="AD58" s="83">
        <f t="shared" si="135"/>
        <v>0</v>
      </c>
    </row>
    <row r="59" spans="1:30" ht="15" customHeight="1" x14ac:dyDescent="0.3">
      <c r="A59" s="4" t="str">
        <f>ORÇAM.!A59</f>
        <v>CDHU</v>
      </c>
      <c r="B59" s="4" t="str">
        <f>IFERROR(ORÇAM.!B59,0)</f>
        <v>17.02.220</v>
      </c>
      <c r="C59" s="4" t="str">
        <f>ORÇAM.!C59</f>
        <v>4.5</v>
      </c>
      <c r="D59" s="97" t="str">
        <f>IFERROR(VLOOKUP(B59,CDHU!A52:F4157,2,0),IFERROR(VLOOKUP(B59,'SINAPI C.'!A50:E7878,2,0),IFERROR(VLOOKUP(B59,'SINAPI I.'!A51:E4889,2,0)," ")))</f>
        <v>Reboco</v>
      </c>
      <c r="E59" s="96" t="str">
        <f>IFERROR(VLOOKUP(B59,CDHU!A52:F4157,3,0),IFERROR(VLOOKUP(B59,'SINAPI C.'!A50:E7878,3,0),IFERROR(VLOOKUP(B59,'SINAPI I.'!A51:E4889,3,0)," ")))</f>
        <v>M2</v>
      </c>
      <c r="F59" s="98">
        <f>ORÇAM.!F59</f>
        <v>148.44</v>
      </c>
      <c r="G59" s="94"/>
      <c r="H59" s="132">
        <f t="shared" si="128"/>
        <v>0</v>
      </c>
      <c r="I59" s="132">
        <f t="shared" si="129"/>
        <v>0</v>
      </c>
      <c r="J59" s="101"/>
      <c r="K59" s="62">
        <f t="shared" si="130"/>
        <v>0</v>
      </c>
      <c r="L59" s="101"/>
      <c r="M59" s="62">
        <f t="shared" si="130"/>
        <v>0</v>
      </c>
      <c r="N59" s="101"/>
      <c r="O59" s="62">
        <f t="shared" ref="O59:Q59" si="148">$H59*N59</f>
        <v>0</v>
      </c>
      <c r="P59" s="101"/>
      <c r="Q59" s="62">
        <f t="shared" si="148"/>
        <v>0</v>
      </c>
      <c r="R59" s="101"/>
      <c r="S59" s="62">
        <f t="shared" ref="S59:U59" si="149">$H59*R59</f>
        <v>0</v>
      </c>
      <c r="T59" s="101"/>
      <c r="U59" s="62">
        <f t="shared" si="149"/>
        <v>0</v>
      </c>
      <c r="V59" s="101"/>
      <c r="W59" s="62">
        <f t="shared" ref="W59:Y59" si="150">$H59*V59</f>
        <v>0</v>
      </c>
      <c r="X59" s="101"/>
      <c r="Y59" s="62">
        <f t="shared" si="150"/>
        <v>0</v>
      </c>
      <c r="Z59" s="101"/>
      <c r="AA59" s="62">
        <f t="shared" ref="AA59:AC59" si="151">$H59*Z59</f>
        <v>0</v>
      </c>
      <c r="AB59" s="101"/>
      <c r="AC59" s="62">
        <f t="shared" si="151"/>
        <v>0</v>
      </c>
      <c r="AD59" s="83">
        <f t="shared" si="135"/>
        <v>0</v>
      </c>
    </row>
    <row r="60" spans="1:30" ht="30" customHeight="1" x14ac:dyDescent="0.3">
      <c r="A60" s="4" t="str">
        <f>ORÇAM.!A60</f>
        <v>CDHU</v>
      </c>
      <c r="B60" s="4" t="str">
        <f>IFERROR(ORÇAM.!B60,0)</f>
        <v>18.08.090</v>
      </c>
      <c r="C60" s="4" t="str">
        <f>ORÇAM.!C60</f>
        <v>4.6</v>
      </c>
      <c r="D60" s="97" t="str">
        <f>IFERROR(VLOOKUP(B60,CDHU!A53:F4158,2,0),IFERROR(VLOOKUP(B60,'SINAPI C.'!A51:E7879,2,0),IFERROR(VLOOKUP(B60,'SINAPI I.'!A52:E4890,2,0)," ")))</f>
        <v>Revestimento em porcelanato esmaltado acetinado para área interna e ambiente com acesso ao exterior, grupo de absorção BIa, resistência química B, assentado com argamassa colante industrializada, rejuntado</v>
      </c>
      <c r="E60" s="96" t="str">
        <f>IFERROR(VLOOKUP(B60,CDHU!A53:F4158,3,0),IFERROR(VLOOKUP(B60,'SINAPI C.'!A51:E7879,3,0),IFERROR(VLOOKUP(B60,'SINAPI I.'!A52:E4890,3,0)," ")))</f>
        <v>M2</v>
      </c>
      <c r="F60" s="98">
        <f>ORÇAM.!F60</f>
        <v>11.72</v>
      </c>
      <c r="G60" s="94"/>
      <c r="H60" s="132">
        <f t="shared" si="128"/>
        <v>0</v>
      </c>
      <c r="I60" s="132">
        <f t="shared" si="129"/>
        <v>0</v>
      </c>
      <c r="J60" s="101"/>
      <c r="K60" s="62">
        <f t="shared" si="130"/>
        <v>0</v>
      </c>
      <c r="L60" s="101"/>
      <c r="M60" s="62">
        <f t="shared" si="130"/>
        <v>0</v>
      </c>
      <c r="N60" s="101"/>
      <c r="O60" s="62">
        <f t="shared" ref="O60:Q60" si="152">$H60*N60</f>
        <v>0</v>
      </c>
      <c r="P60" s="101"/>
      <c r="Q60" s="62">
        <f t="shared" si="152"/>
        <v>0</v>
      </c>
      <c r="R60" s="101"/>
      <c r="S60" s="62">
        <f t="shared" ref="S60:U60" si="153">$H60*R60</f>
        <v>0</v>
      </c>
      <c r="T60" s="101"/>
      <c r="U60" s="62">
        <f t="shared" si="153"/>
        <v>0</v>
      </c>
      <c r="V60" s="101"/>
      <c r="W60" s="62">
        <f t="shared" ref="W60:Y60" si="154">$H60*V60</f>
        <v>0</v>
      </c>
      <c r="X60" s="101"/>
      <c r="Y60" s="62">
        <f t="shared" si="154"/>
        <v>0</v>
      </c>
      <c r="Z60" s="101"/>
      <c r="AA60" s="62">
        <f t="shared" ref="AA60:AC60" si="155">$H60*Z60</f>
        <v>0</v>
      </c>
      <c r="AB60" s="101"/>
      <c r="AC60" s="62">
        <f t="shared" si="155"/>
        <v>0</v>
      </c>
      <c r="AD60" s="83">
        <f t="shared" si="135"/>
        <v>0</v>
      </c>
    </row>
    <row r="61" spans="1:30" ht="15" customHeight="1" x14ac:dyDescent="0.3">
      <c r="A61" s="4" t="str">
        <f>ORÇAM.!A61</f>
        <v>CDHU</v>
      </c>
      <c r="B61" s="4" t="str">
        <f>IFERROR(ORÇAM.!B61,0)</f>
        <v>16.33.022</v>
      </c>
      <c r="C61" s="4" t="str">
        <f>ORÇAM.!C61</f>
        <v>4.7</v>
      </c>
      <c r="D61" s="97" t="str">
        <f>IFERROR(VLOOKUP(B61,CDHU!A54:F4159,2,0),IFERROR(VLOOKUP(B61,'SINAPI C.'!A52:E7880,2,0),IFERROR(VLOOKUP(B61,'SINAPI I.'!A53:E4891,2,0)," ")))</f>
        <v>Calha, rufo, afins em chapa galvanizada nº 24 - corte 0,33 m</v>
      </c>
      <c r="E61" s="96" t="str">
        <f>IFERROR(VLOOKUP(B61,CDHU!A54:F4159,3,0),IFERROR(VLOOKUP(B61,'SINAPI C.'!A52:E7880,3,0),IFERROR(VLOOKUP(B61,'SINAPI I.'!A53:E4891,3,0)," ")))</f>
        <v>M</v>
      </c>
      <c r="F61" s="98">
        <f>ORÇAM.!F61</f>
        <v>22.44</v>
      </c>
      <c r="G61" s="94"/>
      <c r="H61" s="132">
        <f t="shared" si="128"/>
        <v>0</v>
      </c>
      <c r="I61" s="132">
        <f t="shared" si="129"/>
        <v>0</v>
      </c>
      <c r="J61" s="101"/>
      <c r="K61" s="62">
        <f t="shared" si="130"/>
        <v>0</v>
      </c>
      <c r="L61" s="101"/>
      <c r="M61" s="62">
        <f t="shared" si="130"/>
        <v>0</v>
      </c>
      <c r="N61" s="101"/>
      <c r="O61" s="62">
        <f t="shared" ref="O61:Q61" si="156">$H61*N61</f>
        <v>0</v>
      </c>
      <c r="P61" s="101"/>
      <c r="Q61" s="62">
        <f t="shared" si="156"/>
        <v>0</v>
      </c>
      <c r="R61" s="101"/>
      <c r="S61" s="62">
        <f t="shared" ref="S61:U61" si="157">$H61*R61</f>
        <v>0</v>
      </c>
      <c r="T61" s="101"/>
      <c r="U61" s="62">
        <f t="shared" si="157"/>
        <v>0</v>
      </c>
      <c r="V61" s="101"/>
      <c r="W61" s="62">
        <f t="shared" ref="W61:Y61" si="158">$H61*V61</f>
        <v>0</v>
      </c>
      <c r="X61" s="101"/>
      <c r="Y61" s="62">
        <f t="shared" si="158"/>
        <v>0</v>
      </c>
      <c r="Z61" s="101"/>
      <c r="AA61" s="62">
        <f t="shared" ref="AA61:AC61" si="159">$H61*Z61</f>
        <v>0</v>
      </c>
      <c r="AB61" s="101"/>
      <c r="AC61" s="62">
        <f t="shared" si="159"/>
        <v>0</v>
      </c>
      <c r="AD61" s="83">
        <f t="shared" si="135"/>
        <v>0</v>
      </c>
    </row>
    <row r="62" spans="1:30" ht="15" hidden="1" customHeight="1" x14ac:dyDescent="0.3">
      <c r="A62" s="4" t="str">
        <f>ORÇAM.!A62</f>
        <v>CDHU</v>
      </c>
      <c r="B62" s="4">
        <f>IFERROR(ORÇAM.!B62,0)</f>
        <v>0</v>
      </c>
      <c r="C62" s="4" t="str">
        <f>ORÇAM.!C62</f>
        <v>4.8</v>
      </c>
      <c r="D62" s="97" t="str">
        <f>IFERROR(VLOOKUP(B62,CDHU!A55:F4160,2,0),IFERROR(VLOOKUP(B62,'SINAPI C.'!A53:E7881,2,0),IFERROR(VLOOKUP(B62,'SINAPI I.'!A54:E4892,2,0)," ")))</f>
        <v xml:space="preserve"> </v>
      </c>
      <c r="E62" s="96" t="str">
        <f>IFERROR(VLOOKUP(B62,CDHU!A55:F4160,3,0),IFERROR(VLOOKUP(B62,'SINAPI C.'!A53:E7881,3,0),IFERROR(VLOOKUP(B62,'SINAPI I.'!A54:E4892,3,0)," ")))</f>
        <v xml:space="preserve"> </v>
      </c>
      <c r="F62" s="98">
        <f>ORÇAM.!F62</f>
        <v>0</v>
      </c>
      <c r="G62" s="94"/>
      <c r="H62" s="132">
        <f t="shared" si="128"/>
        <v>0</v>
      </c>
      <c r="I62" s="132">
        <f t="shared" si="129"/>
        <v>0</v>
      </c>
      <c r="J62" s="101"/>
      <c r="K62" s="62">
        <f t="shared" si="130"/>
        <v>0</v>
      </c>
      <c r="L62" s="101"/>
      <c r="M62" s="62">
        <f t="shared" si="130"/>
        <v>0</v>
      </c>
      <c r="N62" s="101"/>
      <c r="O62" s="62">
        <f t="shared" ref="O62:Q62" si="160">$H62*N62</f>
        <v>0</v>
      </c>
      <c r="P62" s="101"/>
      <c r="Q62" s="62">
        <f t="shared" si="160"/>
        <v>0</v>
      </c>
      <c r="R62" s="101"/>
      <c r="S62" s="62">
        <f t="shared" ref="S62:U62" si="161">$H62*R62</f>
        <v>0</v>
      </c>
      <c r="T62" s="101"/>
      <c r="U62" s="62">
        <f t="shared" si="161"/>
        <v>0</v>
      </c>
      <c r="V62" s="101"/>
      <c r="W62" s="62">
        <f t="shared" ref="W62:Y62" si="162">$H62*V62</f>
        <v>0</v>
      </c>
      <c r="X62" s="101"/>
      <c r="Y62" s="62">
        <f t="shared" si="162"/>
        <v>0</v>
      </c>
      <c r="Z62" s="101"/>
      <c r="AA62" s="62">
        <f t="shared" ref="AA62:AC62" si="163">$H62*Z62</f>
        <v>0</v>
      </c>
      <c r="AB62" s="101"/>
      <c r="AC62" s="62">
        <f t="shared" si="163"/>
        <v>0</v>
      </c>
      <c r="AD62" s="83">
        <f t="shared" si="135"/>
        <v>0</v>
      </c>
    </row>
    <row r="63" spans="1:30" ht="15" hidden="1" customHeight="1" x14ac:dyDescent="0.3">
      <c r="A63" s="4" t="str">
        <f>ORÇAM.!A63</f>
        <v>CDHU</v>
      </c>
      <c r="B63" s="4">
        <f>IFERROR(ORÇAM.!B63,0)</f>
        <v>0</v>
      </c>
      <c r="C63" s="4" t="str">
        <f>ORÇAM.!C63</f>
        <v>4.9</v>
      </c>
      <c r="D63" s="97" t="str">
        <f>IFERROR(VLOOKUP(B63,CDHU!A56:F4161,2,0),IFERROR(VLOOKUP(B63,'SINAPI C.'!A54:E7882,2,0),IFERROR(VLOOKUP(B63,'SINAPI I.'!A55:E4893,2,0)," ")))</f>
        <v xml:space="preserve"> </v>
      </c>
      <c r="E63" s="96" t="str">
        <f>IFERROR(VLOOKUP(B63,CDHU!A56:F4161,3,0),IFERROR(VLOOKUP(B63,'SINAPI C.'!A54:E7882,3,0),IFERROR(VLOOKUP(B63,'SINAPI I.'!A55:E4893,3,0)," ")))</f>
        <v xml:space="preserve"> </v>
      </c>
      <c r="F63" s="98">
        <f>ORÇAM.!F63</f>
        <v>0</v>
      </c>
      <c r="G63" s="94"/>
      <c r="H63" s="132">
        <f t="shared" si="128"/>
        <v>0</v>
      </c>
      <c r="I63" s="132">
        <f t="shared" si="129"/>
        <v>0</v>
      </c>
      <c r="J63" s="101"/>
      <c r="K63" s="62">
        <f t="shared" si="130"/>
        <v>0</v>
      </c>
      <c r="L63" s="101"/>
      <c r="M63" s="62">
        <f t="shared" si="130"/>
        <v>0</v>
      </c>
      <c r="N63" s="101"/>
      <c r="O63" s="62">
        <f t="shared" ref="O63:Q63" si="164">$H63*N63</f>
        <v>0</v>
      </c>
      <c r="P63" s="101"/>
      <c r="Q63" s="62">
        <f t="shared" si="164"/>
        <v>0</v>
      </c>
      <c r="R63" s="101"/>
      <c r="S63" s="62">
        <f t="shared" ref="S63:U63" si="165">$H63*R63</f>
        <v>0</v>
      </c>
      <c r="T63" s="101"/>
      <c r="U63" s="62">
        <f t="shared" si="165"/>
        <v>0</v>
      </c>
      <c r="V63" s="101"/>
      <c r="W63" s="62">
        <f t="shared" ref="W63:Y63" si="166">$H63*V63</f>
        <v>0</v>
      </c>
      <c r="X63" s="101"/>
      <c r="Y63" s="62">
        <f t="shared" si="166"/>
        <v>0</v>
      </c>
      <c r="Z63" s="101"/>
      <c r="AA63" s="62">
        <f t="shared" ref="AA63:AC63" si="167">$H63*Z63</f>
        <v>0</v>
      </c>
      <c r="AB63" s="101"/>
      <c r="AC63" s="62">
        <f t="shared" si="167"/>
        <v>0</v>
      </c>
      <c r="AD63" s="83">
        <f t="shared" si="135"/>
        <v>0</v>
      </c>
    </row>
    <row r="64" spans="1:30" ht="15" hidden="1" customHeight="1" x14ac:dyDescent="0.3">
      <c r="A64" s="4" t="str">
        <f>ORÇAM.!A64</f>
        <v>CDHU</v>
      </c>
      <c r="B64" s="4">
        <f>IFERROR(ORÇAM.!B64,0)</f>
        <v>0</v>
      </c>
      <c r="C64" s="4" t="str">
        <f>ORÇAM.!C64</f>
        <v>4.10</v>
      </c>
      <c r="D64" s="97" t="str">
        <f>IFERROR(VLOOKUP(B64,CDHU!A57:F4162,2,0),IFERROR(VLOOKUP(B64,'SINAPI C.'!A55:E7883,2,0),IFERROR(VLOOKUP(B64,'SINAPI I.'!A56:E4894,2,0)," ")))</f>
        <v xml:space="preserve"> </v>
      </c>
      <c r="E64" s="96" t="str">
        <f>IFERROR(VLOOKUP(B64,CDHU!A57:F4162,3,0),IFERROR(VLOOKUP(B64,'SINAPI C.'!A55:E7883,3,0),IFERROR(VLOOKUP(B64,'SINAPI I.'!A56:E4894,3,0)," ")))</f>
        <v xml:space="preserve"> </v>
      </c>
      <c r="F64" s="98">
        <f>ORÇAM.!F64</f>
        <v>0</v>
      </c>
      <c r="G64" s="94"/>
      <c r="H64" s="132">
        <f t="shared" si="128"/>
        <v>0</v>
      </c>
      <c r="I64" s="132">
        <f t="shared" si="129"/>
        <v>0</v>
      </c>
      <c r="J64" s="101"/>
      <c r="K64" s="62">
        <f t="shared" si="130"/>
        <v>0</v>
      </c>
      <c r="L64" s="101"/>
      <c r="M64" s="62">
        <f t="shared" si="130"/>
        <v>0</v>
      </c>
      <c r="N64" s="101"/>
      <c r="O64" s="62">
        <f t="shared" ref="O64:Q64" si="168">$H64*N64</f>
        <v>0</v>
      </c>
      <c r="P64" s="101"/>
      <c r="Q64" s="62">
        <f t="shared" si="168"/>
        <v>0</v>
      </c>
      <c r="R64" s="101"/>
      <c r="S64" s="62">
        <f t="shared" ref="S64:U64" si="169">$H64*R64</f>
        <v>0</v>
      </c>
      <c r="T64" s="101"/>
      <c r="U64" s="62">
        <f t="shared" si="169"/>
        <v>0</v>
      </c>
      <c r="V64" s="101"/>
      <c r="W64" s="62">
        <f t="shared" ref="W64:Y64" si="170">$H64*V64</f>
        <v>0</v>
      </c>
      <c r="X64" s="101"/>
      <c r="Y64" s="62">
        <f t="shared" si="170"/>
        <v>0</v>
      </c>
      <c r="Z64" s="101"/>
      <c r="AA64" s="62">
        <f t="shared" ref="AA64:AC64" si="171">$H64*Z64</f>
        <v>0</v>
      </c>
      <c r="AB64" s="101"/>
      <c r="AC64" s="62">
        <f t="shared" si="171"/>
        <v>0</v>
      </c>
      <c r="AD64" s="83">
        <f t="shared" si="135"/>
        <v>0</v>
      </c>
    </row>
    <row r="65" spans="1:30" ht="15" customHeight="1" x14ac:dyDescent="0.3">
      <c r="A65" s="276" t="str">
        <f>ORÇAM.!A65</f>
        <v>Total do Item 04</v>
      </c>
      <c r="B65" s="276"/>
      <c r="C65" s="276"/>
      <c r="D65" s="276"/>
      <c r="E65" s="276"/>
      <c r="F65" s="276"/>
      <c r="G65" s="276"/>
      <c r="H65" s="276"/>
      <c r="I65" s="131">
        <f>SUM(I55:I64)</f>
        <v>0</v>
      </c>
      <c r="J65" s="268">
        <f>SUM(K55:K64)</f>
        <v>0</v>
      </c>
      <c r="K65" s="268"/>
      <c r="L65" s="268">
        <f>SUM(M55:M64)</f>
        <v>0</v>
      </c>
      <c r="M65" s="268"/>
      <c r="N65" s="268">
        <f>SUM(O55:O64)</f>
        <v>0</v>
      </c>
      <c r="O65" s="268"/>
      <c r="P65" s="268">
        <f>SUM(Q55:Q64)</f>
        <v>0</v>
      </c>
      <c r="Q65" s="268"/>
      <c r="R65" s="268">
        <f>SUM(S55:S64)</f>
        <v>0</v>
      </c>
      <c r="S65" s="268"/>
      <c r="T65" s="268">
        <f>SUM(U55:U64)</f>
        <v>0</v>
      </c>
      <c r="U65" s="268"/>
      <c r="V65" s="268">
        <f>SUM(W55:W64)</f>
        <v>0</v>
      </c>
      <c r="W65" s="268"/>
      <c r="X65" s="268">
        <f>SUM(Y55:Y64)</f>
        <v>0</v>
      </c>
      <c r="Y65" s="268"/>
      <c r="Z65" s="268">
        <f>SUM(AA55:AA64)</f>
        <v>0</v>
      </c>
      <c r="AA65" s="268"/>
      <c r="AB65" s="268">
        <f>SUM(AC55:AC64)</f>
        <v>0</v>
      </c>
      <c r="AC65" s="268"/>
      <c r="AD65" s="144">
        <f>SUM(AD55:AD64)</f>
        <v>0</v>
      </c>
    </row>
    <row r="66" spans="1:30" ht="15" customHeight="1" x14ac:dyDescent="0.3">
      <c r="A66" s="167"/>
      <c r="B66" s="167"/>
      <c r="C66" s="167"/>
      <c r="D66" s="167"/>
      <c r="E66" s="167"/>
      <c r="F66" s="167"/>
      <c r="G66" s="167"/>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row>
    <row r="67" spans="1:30" ht="15" customHeight="1" x14ac:dyDescent="0.3">
      <c r="A67" s="129"/>
      <c r="B67" s="129"/>
      <c r="C67" s="130">
        <f>ORÇAM.!C67</f>
        <v>5</v>
      </c>
      <c r="D67" s="161" t="str">
        <f>ORÇAM.!D67</f>
        <v>SUPRAESTRUTURA</v>
      </c>
      <c r="E67" s="161"/>
      <c r="F67" s="161"/>
      <c r="G67" s="161"/>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row>
    <row r="68" spans="1:30" ht="15" customHeight="1" x14ac:dyDescent="0.3">
      <c r="A68" s="4" t="str">
        <f>ORÇAM.!A68</f>
        <v>CDHU</v>
      </c>
      <c r="B68" s="4" t="str">
        <f>IFERROR(ORÇAM.!B68,0)</f>
        <v>09.01.030</v>
      </c>
      <c r="C68" s="4" t="str">
        <f>ORÇAM.!C68</f>
        <v>5.1</v>
      </c>
      <c r="D68" s="97" t="str">
        <f>IFERROR(VLOOKUP(B68,CDHU!A61:F4166,2,0),IFERROR(VLOOKUP(B68,'SINAPI C.'!A59:E7887,2,0),IFERROR(VLOOKUP(B68,'SINAPI I.'!A60:E4898,2,0)," ")))</f>
        <v>Forma em madeira comum para estrutura</v>
      </c>
      <c r="E68" s="96" t="str">
        <f>IFERROR(VLOOKUP(B68,CDHU!A61:F4166,3,0),IFERROR(VLOOKUP(B68,'SINAPI C.'!A59:E7887,3,0),IFERROR(VLOOKUP(B68,'SINAPI I.'!A60:E4898,3,0)," ")))</f>
        <v>M2</v>
      </c>
      <c r="F68" s="98">
        <f>ORÇAM.!F68</f>
        <v>71.614500000000007</v>
      </c>
      <c r="G68" s="94"/>
      <c r="H68" s="132">
        <f t="shared" ref="H68:H82" si="172">ROUND((G68+(G68*$H$257)),2)</f>
        <v>0</v>
      </c>
      <c r="I68" s="132">
        <f t="shared" ref="I68:I82" si="173">H68*F68</f>
        <v>0</v>
      </c>
      <c r="J68" s="101"/>
      <c r="K68" s="62">
        <f t="shared" ref="K68:M82" si="174">$H68*J68</f>
        <v>0</v>
      </c>
      <c r="L68" s="101"/>
      <c r="M68" s="62">
        <f t="shared" si="174"/>
        <v>0</v>
      </c>
      <c r="N68" s="101"/>
      <c r="O68" s="62">
        <f t="shared" ref="O68:Q68" si="175">$H68*N68</f>
        <v>0</v>
      </c>
      <c r="P68" s="101"/>
      <c r="Q68" s="62">
        <f t="shared" si="175"/>
        <v>0</v>
      </c>
      <c r="R68" s="101"/>
      <c r="S68" s="62">
        <f t="shared" ref="S68:U68" si="176">$H68*R68</f>
        <v>0</v>
      </c>
      <c r="T68" s="101"/>
      <c r="U68" s="62">
        <f t="shared" si="176"/>
        <v>0</v>
      </c>
      <c r="V68" s="101"/>
      <c r="W68" s="62">
        <f t="shared" ref="W68:Y68" si="177">$H68*V68</f>
        <v>0</v>
      </c>
      <c r="X68" s="101"/>
      <c r="Y68" s="62">
        <f t="shared" si="177"/>
        <v>0</v>
      </c>
      <c r="Z68" s="101"/>
      <c r="AA68" s="62">
        <f t="shared" ref="AA68:AC68" si="178">$H68*Z68</f>
        <v>0</v>
      </c>
      <c r="AB68" s="101"/>
      <c r="AC68" s="62">
        <f t="shared" si="178"/>
        <v>0</v>
      </c>
      <c r="AD68" s="83">
        <f t="shared" ref="AD68:AD82" si="179">I68-K68-M68-O68-Q68-S68-U68-W68-Y68-AA68-AC68</f>
        <v>0</v>
      </c>
    </row>
    <row r="69" spans="1:30" ht="15" customHeight="1" x14ac:dyDescent="0.3">
      <c r="A69" s="4" t="str">
        <f>ORÇAM.!A69</f>
        <v>CDHU</v>
      </c>
      <c r="B69" s="4" t="str">
        <f>IFERROR(ORÇAM.!B69,0)</f>
        <v>10.01.040</v>
      </c>
      <c r="C69" s="4" t="str">
        <f>ORÇAM.!C69</f>
        <v>5.2</v>
      </c>
      <c r="D69" s="97" t="str">
        <f>IFERROR(VLOOKUP(B69,CDHU!A62:F4167,2,0),IFERROR(VLOOKUP(B69,'SINAPI C.'!A60:E7888,2,0),IFERROR(VLOOKUP(B69,'SINAPI I.'!A61:E4899,2,0)," ")))</f>
        <v>Armadura em barra de aço CA-50 (A ou B) fyk = 500 MPa</v>
      </c>
      <c r="E69" s="96" t="str">
        <f>IFERROR(VLOOKUP(B69,CDHU!A62:F4167,3,0),IFERROR(VLOOKUP(B69,'SINAPI C.'!A60:E7888,3,0),IFERROR(VLOOKUP(B69,'SINAPI I.'!A61:E4899,3,0)," ")))</f>
        <v>KG</v>
      </c>
      <c r="F69" s="98">
        <f>ORÇAM.!F69</f>
        <v>338.05430000000001</v>
      </c>
      <c r="G69" s="94"/>
      <c r="H69" s="132">
        <f t="shared" si="172"/>
        <v>0</v>
      </c>
      <c r="I69" s="132">
        <f t="shared" si="173"/>
        <v>0</v>
      </c>
      <c r="J69" s="101"/>
      <c r="K69" s="62">
        <f t="shared" si="174"/>
        <v>0</v>
      </c>
      <c r="L69" s="101"/>
      <c r="M69" s="62">
        <f t="shared" si="174"/>
        <v>0</v>
      </c>
      <c r="N69" s="101"/>
      <c r="O69" s="62">
        <f t="shared" ref="O69:Q69" si="180">$H69*N69</f>
        <v>0</v>
      </c>
      <c r="P69" s="101"/>
      <c r="Q69" s="62">
        <f t="shared" si="180"/>
        <v>0</v>
      </c>
      <c r="R69" s="101"/>
      <c r="S69" s="62">
        <f t="shared" ref="S69:U69" si="181">$H69*R69</f>
        <v>0</v>
      </c>
      <c r="T69" s="101"/>
      <c r="U69" s="62">
        <f t="shared" si="181"/>
        <v>0</v>
      </c>
      <c r="V69" s="101"/>
      <c r="W69" s="62">
        <f t="shared" ref="W69:Y69" si="182">$H69*V69</f>
        <v>0</v>
      </c>
      <c r="X69" s="101"/>
      <c r="Y69" s="62">
        <f t="shared" si="182"/>
        <v>0</v>
      </c>
      <c r="Z69" s="101"/>
      <c r="AA69" s="62">
        <f t="shared" ref="AA69:AC69" si="183">$H69*Z69</f>
        <v>0</v>
      </c>
      <c r="AB69" s="101"/>
      <c r="AC69" s="62">
        <f t="shared" si="183"/>
        <v>0</v>
      </c>
      <c r="AD69" s="83">
        <f t="shared" si="179"/>
        <v>0</v>
      </c>
    </row>
    <row r="70" spans="1:30" ht="15" customHeight="1" x14ac:dyDescent="0.3">
      <c r="A70" s="4" t="str">
        <f>ORÇAM.!A70</f>
        <v>CDHU</v>
      </c>
      <c r="B70" s="4" t="str">
        <f>IFERROR(ORÇAM.!B70,0)</f>
        <v>10.01.060</v>
      </c>
      <c r="C70" s="4" t="str">
        <f>ORÇAM.!C70</f>
        <v>5.3</v>
      </c>
      <c r="D70" s="97" t="str">
        <f>IFERROR(VLOOKUP(B70,CDHU!A63:F4168,2,0),IFERROR(VLOOKUP(B70,'SINAPI C.'!A61:E7889,2,0),IFERROR(VLOOKUP(B70,'SINAPI I.'!A62:E4900,2,0)," ")))</f>
        <v>Armadura em barra de aço CA-60 (A ou B) fyk = 600 MPa</v>
      </c>
      <c r="E70" s="96" t="str">
        <f>IFERROR(VLOOKUP(B70,CDHU!A63:F4168,3,0),IFERROR(VLOOKUP(B70,'SINAPI C.'!A61:E7889,3,0),IFERROR(VLOOKUP(B70,'SINAPI I.'!A62:E4900,3,0)," ")))</f>
        <v>KG</v>
      </c>
      <c r="F70" s="98">
        <f>ORÇAM.!F70</f>
        <v>186.84397199999998</v>
      </c>
      <c r="G70" s="94"/>
      <c r="H70" s="132">
        <f t="shared" si="172"/>
        <v>0</v>
      </c>
      <c r="I70" s="132">
        <f t="shared" si="173"/>
        <v>0</v>
      </c>
      <c r="J70" s="101"/>
      <c r="K70" s="62">
        <f t="shared" si="174"/>
        <v>0</v>
      </c>
      <c r="L70" s="101"/>
      <c r="M70" s="62">
        <f t="shared" si="174"/>
        <v>0</v>
      </c>
      <c r="N70" s="101"/>
      <c r="O70" s="62">
        <f t="shared" ref="O70:Q70" si="184">$H70*N70</f>
        <v>0</v>
      </c>
      <c r="P70" s="101"/>
      <c r="Q70" s="62">
        <f t="shared" si="184"/>
        <v>0</v>
      </c>
      <c r="R70" s="101"/>
      <c r="S70" s="62">
        <f t="shared" ref="S70:U70" si="185">$H70*R70</f>
        <v>0</v>
      </c>
      <c r="T70" s="101"/>
      <c r="U70" s="62">
        <f t="shared" si="185"/>
        <v>0</v>
      </c>
      <c r="V70" s="101"/>
      <c r="W70" s="62">
        <f t="shared" ref="W70:Y70" si="186">$H70*V70</f>
        <v>0</v>
      </c>
      <c r="X70" s="101"/>
      <c r="Y70" s="62">
        <f t="shared" si="186"/>
        <v>0</v>
      </c>
      <c r="Z70" s="101"/>
      <c r="AA70" s="62">
        <f t="shared" ref="AA70:AC70" si="187">$H70*Z70</f>
        <v>0</v>
      </c>
      <c r="AB70" s="101"/>
      <c r="AC70" s="62">
        <f t="shared" si="187"/>
        <v>0</v>
      </c>
      <c r="AD70" s="83">
        <f t="shared" si="179"/>
        <v>0</v>
      </c>
    </row>
    <row r="71" spans="1:30" ht="15" customHeight="1" x14ac:dyDescent="0.3">
      <c r="A71" s="4" t="str">
        <f>ORÇAM.!A71</f>
        <v>CDHU</v>
      </c>
      <c r="B71" s="4" t="str">
        <f>IFERROR(ORÇAM.!B71,0)</f>
        <v>11.01.290</v>
      </c>
      <c r="C71" s="4" t="str">
        <f>ORÇAM.!C71</f>
        <v>5.4</v>
      </c>
      <c r="D71" s="97" t="str">
        <f>IFERROR(VLOOKUP(B71,CDHU!A64:F4169,2,0),IFERROR(VLOOKUP(B71,'SINAPI C.'!A62:E7890,2,0),IFERROR(VLOOKUP(B71,'SINAPI I.'!A63:E4901,2,0)," ")))</f>
        <v>Concreto usinado, fck = 25 MPa - para bombeamento</v>
      </c>
      <c r="E71" s="96" t="str">
        <f>IFERROR(VLOOKUP(B71,CDHU!A64:F4169,3,0),IFERROR(VLOOKUP(B71,'SINAPI C.'!A62:E7890,3,0),IFERROR(VLOOKUP(B71,'SINAPI I.'!A63:E4901,3,0)," ")))</f>
        <v>M3</v>
      </c>
      <c r="F71" s="98">
        <f>ORÇAM.!F71</f>
        <v>4.75</v>
      </c>
      <c r="G71" s="94"/>
      <c r="H71" s="132">
        <f t="shared" si="172"/>
        <v>0</v>
      </c>
      <c r="I71" s="132">
        <f t="shared" si="173"/>
        <v>0</v>
      </c>
      <c r="J71" s="101"/>
      <c r="K71" s="62">
        <f t="shared" si="174"/>
        <v>0</v>
      </c>
      <c r="L71" s="101"/>
      <c r="M71" s="62">
        <f t="shared" si="174"/>
        <v>0</v>
      </c>
      <c r="N71" s="101"/>
      <c r="O71" s="62">
        <f t="shared" ref="O71:Q71" si="188">$H71*N71</f>
        <v>0</v>
      </c>
      <c r="P71" s="101"/>
      <c r="Q71" s="62">
        <f t="shared" si="188"/>
        <v>0</v>
      </c>
      <c r="R71" s="101"/>
      <c r="S71" s="62">
        <f t="shared" ref="S71:U71" si="189">$H71*R71</f>
        <v>0</v>
      </c>
      <c r="T71" s="101"/>
      <c r="U71" s="62">
        <f t="shared" si="189"/>
        <v>0</v>
      </c>
      <c r="V71" s="101"/>
      <c r="W71" s="62">
        <f t="shared" ref="W71:Y71" si="190">$H71*V71</f>
        <v>0</v>
      </c>
      <c r="X71" s="101"/>
      <c r="Y71" s="62">
        <f t="shared" si="190"/>
        <v>0</v>
      </c>
      <c r="Z71" s="101"/>
      <c r="AA71" s="62">
        <f t="shared" ref="AA71:AC71" si="191">$H71*Z71</f>
        <v>0</v>
      </c>
      <c r="AB71" s="101"/>
      <c r="AC71" s="62">
        <f t="shared" si="191"/>
        <v>0</v>
      </c>
      <c r="AD71" s="83">
        <f t="shared" si="179"/>
        <v>0</v>
      </c>
    </row>
    <row r="72" spans="1:30" ht="15" customHeight="1" x14ac:dyDescent="0.3">
      <c r="A72" s="4" t="str">
        <f>ORÇAM.!A72</f>
        <v>CDHU</v>
      </c>
      <c r="B72" s="4" t="str">
        <f>IFERROR(ORÇAM.!B72,0)</f>
        <v>11.16.060</v>
      </c>
      <c r="C72" s="4" t="str">
        <f>ORÇAM.!C72</f>
        <v>5.5</v>
      </c>
      <c r="D72" s="97" t="str">
        <f>IFERROR(VLOOKUP(B72,CDHU!A65:F4170,2,0),IFERROR(VLOOKUP(B72,'SINAPI C.'!A63:E7891,2,0),IFERROR(VLOOKUP(B72,'SINAPI I.'!A64:E4902,2,0)," ")))</f>
        <v>Lançamento e adensamento de concreto ou massa em estrutura</v>
      </c>
      <c r="E72" s="96" t="str">
        <f>IFERROR(VLOOKUP(B72,CDHU!A65:F4170,3,0),IFERROR(VLOOKUP(B72,'SINAPI C.'!A63:E7891,3,0),IFERROR(VLOOKUP(B72,'SINAPI I.'!A64:E4902,3,0)," ")))</f>
        <v>M3</v>
      </c>
      <c r="F72" s="98">
        <f>ORÇAM.!F72</f>
        <v>4.75</v>
      </c>
      <c r="G72" s="94"/>
      <c r="H72" s="132">
        <f t="shared" si="172"/>
        <v>0</v>
      </c>
      <c r="I72" s="132">
        <f t="shared" si="173"/>
        <v>0</v>
      </c>
      <c r="J72" s="101"/>
      <c r="K72" s="62">
        <f t="shared" si="174"/>
        <v>0</v>
      </c>
      <c r="L72" s="101"/>
      <c r="M72" s="62">
        <f t="shared" si="174"/>
        <v>0</v>
      </c>
      <c r="N72" s="101"/>
      <c r="O72" s="62">
        <f t="shared" ref="O72:Q72" si="192">$H72*N72</f>
        <v>0</v>
      </c>
      <c r="P72" s="101"/>
      <c r="Q72" s="62">
        <f t="shared" si="192"/>
        <v>0</v>
      </c>
      <c r="R72" s="101"/>
      <c r="S72" s="62">
        <f t="shared" ref="S72:U72" si="193">$H72*R72</f>
        <v>0</v>
      </c>
      <c r="T72" s="101"/>
      <c r="U72" s="62">
        <f t="shared" si="193"/>
        <v>0</v>
      </c>
      <c r="V72" s="101"/>
      <c r="W72" s="62">
        <f t="shared" ref="W72:Y72" si="194">$H72*V72</f>
        <v>0</v>
      </c>
      <c r="X72" s="101"/>
      <c r="Y72" s="62">
        <f t="shared" si="194"/>
        <v>0</v>
      </c>
      <c r="Z72" s="101"/>
      <c r="AA72" s="62">
        <f t="shared" ref="AA72:AC72" si="195">$H72*Z72</f>
        <v>0</v>
      </c>
      <c r="AB72" s="101"/>
      <c r="AC72" s="62">
        <f t="shared" si="195"/>
        <v>0</v>
      </c>
      <c r="AD72" s="83">
        <f t="shared" si="179"/>
        <v>0</v>
      </c>
    </row>
    <row r="73" spans="1:30" ht="15" customHeight="1" x14ac:dyDescent="0.3">
      <c r="A73" s="4" t="str">
        <f>ORÇAM.!A73</f>
        <v>CDHU</v>
      </c>
      <c r="B73" s="4" t="str">
        <f>IFERROR(ORÇAM.!B73,0)</f>
        <v>13.02.170</v>
      </c>
      <c r="C73" s="4" t="str">
        <f>ORÇAM.!C73</f>
        <v>5.6</v>
      </c>
      <c r="D73" s="97" t="str">
        <f>IFERROR(VLOOKUP(B73,CDHU!A66:F4171,2,0),IFERROR(VLOOKUP(B73,'SINAPI C.'!A64:E7892,2,0),IFERROR(VLOOKUP(B73,'SINAPI I.'!A65:E4903,2,0)," ")))</f>
        <v>Laje pré-fabricada mista vigota protendida/lajota cerâmica - LP 16 (12+4) e capa com concreto de 25 MPa</v>
      </c>
      <c r="E73" s="96" t="str">
        <f>IFERROR(VLOOKUP(B73,CDHU!A66:F4171,3,0),IFERROR(VLOOKUP(B73,'SINAPI C.'!A64:E7892,3,0),IFERROR(VLOOKUP(B73,'SINAPI I.'!A65:E4903,3,0)," ")))</f>
        <v>M2</v>
      </c>
      <c r="F73" s="98">
        <f>ORÇAM.!F73</f>
        <v>59.72</v>
      </c>
      <c r="G73" s="94"/>
      <c r="H73" s="132">
        <f t="shared" si="172"/>
        <v>0</v>
      </c>
      <c r="I73" s="132">
        <f t="shared" si="173"/>
        <v>0</v>
      </c>
      <c r="J73" s="101"/>
      <c r="K73" s="62">
        <f t="shared" si="174"/>
        <v>0</v>
      </c>
      <c r="L73" s="101"/>
      <c r="M73" s="62">
        <f t="shared" si="174"/>
        <v>0</v>
      </c>
      <c r="N73" s="101"/>
      <c r="O73" s="62">
        <f t="shared" ref="O73:Q73" si="196">$H73*N73</f>
        <v>0</v>
      </c>
      <c r="P73" s="101"/>
      <c r="Q73" s="62">
        <f t="shared" si="196"/>
        <v>0</v>
      </c>
      <c r="R73" s="101"/>
      <c r="S73" s="62">
        <f t="shared" ref="S73:U73" si="197">$H73*R73</f>
        <v>0</v>
      </c>
      <c r="T73" s="101"/>
      <c r="U73" s="62">
        <f t="shared" si="197"/>
        <v>0</v>
      </c>
      <c r="V73" s="101"/>
      <c r="W73" s="62">
        <f t="shared" ref="W73:Y73" si="198">$H73*V73</f>
        <v>0</v>
      </c>
      <c r="X73" s="101"/>
      <c r="Y73" s="62">
        <f t="shared" si="198"/>
        <v>0</v>
      </c>
      <c r="Z73" s="101"/>
      <c r="AA73" s="62">
        <f t="shared" ref="AA73:AC73" si="199">$H73*Z73</f>
        <v>0</v>
      </c>
      <c r="AB73" s="101"/>
      <c r="AC73" s="62">
        <f t="shared" si="199"/>
        <v>0</v>
      </c>
      <c r="AD73" s="83">
        <f t="shared" si="179"/>
        <v>0</v>
      </c>
    </row>
    <row r="74" spans="1:30" ht="15" customHeight="1" x14ac:dyDescent="0.3">
      <c r="A74" s="4" t="str">
        <f>ORÇAM.!A74</f>
        <v>CDHU</v>
      </c>
      <c r="B74" s="4" t="str">
        <f>IFERROR(ORÇAM.!B74,0)</f>
        <v>10.02.020</v>
      </c>
      <c r="C74" s="4" t="str">
        <f>ORÇAM.!C74</f>
        <v>5.7</v>
      </c>
      <c r="D74" s="97" t="str">
        <f>IFERROR(VLOOKUP(B74,CDHU!A67:F4172,2,0),IFERROR(VLOOKUP(B74,'SINAPI C.'!A65:E7893,2,0),IFERROR(VLOOKUP(B74,'SINAPI I.'!A66:E4904,2,0)," ")))</f>
        <v>Armadura em tela soldada de aço</v>
      </c>
      <c r="E74" s="96" t="str">
        <f>IFERROR(VLOOKUP(B74,CDHU!A67:F4172,3,0),IFERROR(VLOOKUP(B74,'SINAPI C.'!A65:E7893,3,0),IFERROR(VLOOKUP(B74,'SINAPI I.'!A66:E4904,3,0)," ")))</f>
        <v>KG</v>
      </c>
      <c r="F74" s="98">
        <f>ORÇAM.!F74</f>
        <v>88.564760000000007</v>
      </c>
      <c r="G74" s="94"/>
      <c r="H74" s="132">
        <f t="shared" si="172"/>
        <v>0</v>
      </c>
      <c r="I74" s="132">
        <f t="shared" si="173"/>
        <v>0</v>
      </c>
      <c r="J74" s="101"/>
      <c r="K74" s="62">
        <f t="shared" si="174"/>
        <v>0</v>
      </c>
      <c r="L74" s="101"/>
      <c r="M74" s="62">
        <f t="shared" si="174"/>
        <v>0</v>
      </c>
      <c r="N74" s="101"/>
      <c r="O74" s="62">
        <f t="shared" ref="O74:Q74" si="200">$H74*N74</f>
        <v>0</v>
      </c>
      <c r="P74" s="101"/>
      <c r="Q74" s="62">
        <f t="shared" si="200"/>
        <v>0</v>
      </c>
      <c r="R74" s="101"/>
      <c r="S74" s="62">
        <f t="shared" ref="S74:U74" si="201">$H74*R74</f>
        <v>0</v>
      </c>
      <c r="T74" s="101"/>
      <c r="U74" s="62">
        <f t="shared" si="201"/>
        <v>0</v>
      </c>
      <c r="V74" s="101"/>
      <c r="W74" s="62">
        <f t="shared" ref="W74:Y74" si="202">$H74*V74</f>
        <v>0</v>
      </c>
      <c r="X74" s="101"/>
      <c r="Y74" s="62">
        <f t="shared" si="202"/>
        <v>0</v>
      </c>
      <c r="Z74" s="101"/>
      <c r="AA74" s="62">
        <f t="shared" ref="AA74:AC74" si="203">$H74*Z74</f>
        <v>0</v>
      </c>
      <c r="AB74" s="101"/>
      <c r="AC74" s="62">
        <f t="shared" si="203"/>
        <v>0</v>
      </c>
      <c r="AD74" s="83">
        <f t="shared" si="179"/>
        <v>0</v>
      </c>
    </row>
    <row r="75" spans="1:30" ht="15" customHeight="1" x14ac:dyDescent="0.3">
      <c r="A75" s="4" t="str">
        <f>ORÇAM.!A75</f>
        <v>CDHU</v>
      </c>
      <c r="B75" s="4" t="str">
        <f>IFERROR(ORÇAM.!B75,0)</f>
        <v>17.02.020</v>
      </c>
      <c r="C75" s="4" t="str">
        <f>ORÇAM.!C75</f>
        <v>5.8</v>
      </c>
      <c r="D75" s="97" t="str">
        <f>IFERROR(VLOOKUP(B75,CDHU!A68:F4173,2,0),IFERROR(VLOOKUP(B75,'SINAPI C.'!A66:E7894,2,0),IFERROR(VLOOKUP(B75,'SINAPI I.'!A67:E4905,2,0)," ")))</f>
        <v>Chapisco</v>
      </c>
      <c r="E75" s="96" t="str">
        <f>IFERROR(VLOOKUP(B75,CDHU!A68:F4173,3,0),IFERROR(VLOOKUP(B75,'SINAPI C.'!A66:E7894,3,0),IFERROR(VLOOKUP(B75,'SINAPI I.'!A67:E4905,3,0)," ")))</f>
        <v>M2</v>
      </c>
      <c r="F75" s="98">
        <f>ORÇAM.!F75</f>
        <v>59.72</v>
      </c>
      <c r="G75" s="94"/>
      <c r="H75" s="132">
        <f t="shared" si="172"/>
        <v>0</v>
      </c>
      <c r="I75" s="132">
        <f t="shared" si="173"/>
        <v>0</v>
      </c>
      <c r="J75" s="101"/>
      <c r="K75" s="62">
        <f t="shared" si="174"/>
        <v>0</v>
      </c>
      <c r="L75" s="101"/>
      <c r="M75" s="62">
        <f t="shared" si="174"/>
        <v>0</v>
      </c>
      <c r="N75" s="101"/>
      <c r="O75" s="62">
        <f t="shared" ref="O75:Q75" si="204">$H75*N75</f>
        <v>0</v>
      </c>
      <c r="P75" s="101"/>
      <c r="Q75" s="62">
        <f t="shared" si="204"/>
        <v>0</v>
      </c>
      <c r="R75" s="101"/>
      <c r="S75" s="62">
        <f t="shared" ref="S75:U75" si="205">$H75*R75</f>
        <v>0</v>
      </c>
      <c r="T75" s="101"/>
      <c r="U75" s="62">
        <f t="shared" si="205"/>
        <v>0</v>
      </c>
      <c r="V75" s="101"/>
      <c r="W75" s="62">
        <f t="shared" ref="W75:Y75" si="206">$H75*V75</f>
        <v>0</v>
      </c>
      <c r="X75" s="101"/>
      <c r="Y75" s="62">
        <f t="shared" si="206"/>
        <v>0</v>
      </c>
      <c r="Z75" s="101"/>
      <c r="AA75" s="62">
        <f t="shared" ref="AA75:AC75" si="207">$H75*Z75</f>
        <v>0</v>
      </c>
      <c r="AB75" s="101"/>
      <c r="AC75" s="62">
        <f t="shared" si="207"/>
        <v>0</v>
      </c>
      <c r="AD75" s="83">
        <f t="shared" si="179"/>
        <v>0</v>
      </c>
    </row>
    <row r="76" spans="1:30" ht="15" customHeight="1" x14ac:dyDescent="0.3">
      <c r="A76" s="4" t="str">
        <f>ORÇAM.!A76</f>
        <v>CDHU</v>
      </c>
      <c r="B76" s="4" t="str">
        <f>IFERROR(ORÇAM.!B76,0)</f>
        <v>17.02.120</v>
      </c>
      <c r="C76" s="4" t="str">
        <f>ORÇAM.!C76</f>
        <v>5.9</v>
      </c>
      <c r="D76" s="97" t="str">
        <f>IFERROR(VLOOKUP(B76,CDHU!A69:F4174,2,0),IFERROR(VLOOKUP(B76,'SINAPI C.'!A67:E7895,2,0),IFERROR(VLOOKUP(B76,'SINAPI I.'!A68:E4906,2,0)," ")))</f>
        <v>Emboço comum</v>
      </c>
      <c r="E76" s="96" t="str">
        <f>IFERROR(VLOOKUP(B76,CDHU!A69:F4174,3,0),IFERROR(VLOOKUP(B76,'SINAPI C.'!A67:E7895,3,0),IFERROR(VLOOKUP(B76,'SINAPI I.'!A68:E4906,3,0)," ")))</f>
        <v>M2</v>
      </c>
      <c r="F76" s="98">
        <f>ORÇAM.!F76</f>
        <v>59.72</v>
      </c>
      <c r="G76" s="94"/>
      <c r="H76" s="132">
        <f t="shared" si="172"/>
        <v>0</v>
      </c>
      <c r="I76" s="132">
        <f t="shared" si="173"/>
        <v>0</v>
      </c>
      <c r="J76" s="101"/>
      <c r="K76" s="62">
        <f t="shared" si="174"/>
        <v>0</v>
      </c>
      <c r="L76" s="101"/>
      <c r="M76" s="62">
        <f t="shared" si="174"/>
        <v>0</v>
      </c>
      <c r="N76" s="101"/>
      <c r="O76" s="62">
        <f t="shared" ref="O76:Q76" si="208">$H76*N76</f>
        <v>0</v>
      </c>
      <c r="P76" s="101"/>
      <c r="Q76" s="62">
        <f t="shared" si="208"/>
        <v>0</v>
      </c>
      <c r="R76" s="101"/>
      <c r="S76" s="62">
        <f t="shared" ref="S76:U76" si="209">$H76*R76</f>
        <v>0</v>
      </c>
      <c r="T76" s="101"/>
      <c r="U76" s="62">
        <f t="shared" si="209"/>
        <v>0</v>
      </c>
      <c r="V76" s="101"/>
      <c r="W76" s="62">
        <f t="shared" ref="W76:Y76" si="210">$H76*V76</f>
        <v>0</v>
      </c>
      <c r="X76" s="101"/>
      <c r="Y76" s="62">
        <f t="shared" si="210"/>
        <v>0</v>
      </c>
      <c r="Z76" s="101"/>
      <c r="AA76" s="62">
        <f t="shared" ref="AA76:AC76" si="211">$H76*Z76</f>
        <v>0</v>
      </c>
      <c r="AB76" s="101"/>
      <c r="AC76" s="62">
        <f t="shared" si="211"/>
        <v>0</v>
      </c>
      <c r="AD76" s="83">
        <f t="shared" si="179"/>
        <v>0</v>
      </c>
    </row>
    <row r="77" spans="1:30" ht="15" customHeight="1" x14ac:dyDescent="0.3">
      <c r="A77" s="4" t="str">
        <f>ORÇAM.!A77</f>
        <v>CDHU</v>
      </c>
      <c r="B77" s="4" t="str">
        <f>IFERROR(ORÇAM.!B77,0)</f>
        <v>17.02.220</v>
      </c>
      <c r="C77" s="4" t="str">
        <f>ORÇAM.!C77</f>
        <v>5.10</v>
      </c>
      <c r="D77" s="97" t="str">
        <f>IFERROR(VLOOKUP(B77,CDHU!A70:F4175,2,0),IFERROR(VLOOKUP(B77,'SINAPI C.'!A68:E7896,2,0),IFERROR(VLOOKUP(B77,'SINAPI I.'!A69:E4907,2,0)," ")))</f>
        <v>Reboco</v>
      </c>
      <c r="E77" s="96" t="str">
        <f>IFERROR(VLOOKUP(B77,CDHU!A70:F4175,3,0),IFERROR(VLOOKUP(B77,'SINAPI C.'!A68:E7896,3,0),IFERROR(VLOOKUP(B77,'SINAPI I.'!A69:E4907,3,0)," ")))</f>
        <v>M2</v>
      </c>
      <c r="F77" s="98">
        <f>ORÇAM.!F77</f>
        <v>59.72</v>
      </c>
      <c r="G77" s="94"/>
      <c r="H77" s="132">
        <f t="shared" si="172"/>
        <v>0</v>
      </c>
      <c r="I77" s="132">
        <f t="shared" si="173"/>
        <v>0</v>
      </c>
      <c r="J77" s="101"/>
      <c r="K77" s="62">
        <f t="shared" si="174"/>
        <v>0</v>
      </c>
      <c r="L77" s="101"/>
      <c r="M77" s="62">
        <f t="shared" si="174"/>
        <v>0</v>
      </c>
      <c r="N77" s="101"/>
      <c r="O77" s="62">
        <f t="shared" ref="O77:Q77" si="212">$H77*N77</f>
        <v>0</v>
      </c>
      <c r="P77" s="101"/>
      <c r="Q77" s="62">
        <f t="shared" si="212"/>
        <v>0</v>
      </c>
      <c r="R77" s="101"/>
      <c r="S77" s="62">
        <f t="shared" ref="S77:U77" si="213">$H77*R77</f>
        <v>0</v>
      </c>
      <c r="T77" s="101"/>
      <c r="U77" s="62">
        <f t="shared" si="213"/>
        <v>0</v>
      </c>
      <c r="V77" s="101"/>
      <c r="W77" s="62">
        <f t="shared" ref="W77:Y77" si="214">$H77*V77</f>
        <v>0</v>
      </c>
      <c r="X77" s="101"/>
      <c r="Y77" s="62">
        <f t="shared" si="214"/>
        <v>0</v>
      </c>
      <c r="Z77" s="101"/>
      <c r="AA77" s="62">
        <f t="shared" ref="AA77:AC77" si="215">$H77*Z77</f>
        <v>0</v>
      </c>
      <c r="AB77" s="101"/>
      <c r="AC77" s="62">
        <f t="shared" si="215"/>
        <v>0</v>
      </c>
      <c r="AD77" s="83">
        <f t="shared" si="179"/>
        <v>0</v>
      </c>
    </row>
    <row r="78" spans="1:30" ht="15" hidden="1" customHeight="1" x14ac:dyDescent="0.3">
      <c r="A78" s="4" t="str">
        <f>ORÇAM.!A78</f>
        <v>CDHU</v>
      </c>
      <c r="B78" s="4">
        <f>IFERROR(ORÇAM.!B78,0)</f>
        <v>0</v>
      </c>
      <c r="C78" s="4" t="str">
        <f>ORÇAM.!C78</f>
        <v>5.11</v>
      </c>
      <c r="D78" s="97" t="str">
        <f>IFERROR(VLOOKUP(B78,CDHU!A71:F4176,2,0),IFERROR(VLOOKUP(B78,'SINAPI C.'!A69:E7897,2,0),IFERROR(VLOOKUP(B78,'SINAPI I.'!A70:E4908,2,0)," ")))</f>
        <v xml:space="preserve"> </v>
      </c>
      <c r="E78" s="96" t="str">
        <f>IFERROR(VLOOKUP(B78,CDHU!A71:F4176,3,0),IFERROR(VLOOKUP(B78,'SINAPI C.'!A69:E7897,3,0),IFERROR(VLOOKUP(B78,'SINAPI I.'!A70:E4908,3,0)," ")))</f>
        <v xml:space="preserve"> </v>
      </c>
      <c r="F78" s="98">
        <f>ORÇAM.!F78</f>
        <v>0</v>
      </c>
      <c r="G78" s="94"/>
      <c r="H78" s="132">
        <f t="shared" si="172"/>
        <v>0</v>
      </c>
      <c r="I78" s="132">
        <f t="shared" si="173"/>
        <v>0</v>
      </c>
      <c r="J78" s="101"/>
      <c r="K78" s="62">
        <f t="shared" si="174"/>
        <v>0</v>
      </c>
      <c r="L78" s="101"/>
      <c r="M78" s="62">
        <f t="shared" si="174"/>
        <v>0</v>
      </c>
      <c r="N78" s="101"/>
      <c r="O78" s="62">
        <f t="shared" ref="O78:Q78" si="216">$H78*N78</f>
        <v>0</v>
      </c>
      <c r="P78" s="101"/>
      <c r="Q78" s="62">
        <f t="shared" si="216"/>
        <v>0</v>
      </c>
      <c r="R78" s="101"/>
      <c r="S78" s="62">
        <f t="shared" ref="S78:U78" si="217">$H78*R78</f>
        <v>0</v>
      </c>
      <c r="T78" s="101"/>
      <c r="U78" s="62">
        <f t="shared" si="217"/>
        <v>0</v>
      </c>
      <c r="V78" s="101"/>
      <c r="W78" s="62">
        <f t="shared" ref="W78:Y78" si="218">$H78*V78</f>
        <v>0</v>
      </c>
      <c r="X78" s="101"/>
      <c r="Y78" s="62">
        <f t="shared" si="218"/>
        <v>0</v>
      </c>
      <c r="Z78" s="101"/>
      <c r="AA78" s="62">
        <f t="shared" ref="AA78:AC78" si="219">$H78*Z78</f>
        <v>0</v>
      </c>
      <c r="AB78" s="101"/>
      <c r="AC78" s="62">
        <f t="shared" si="219"/>
        <v>0</v>
      </c>
      <c r="AD78" s="83">
        <f t="shared" si="179"/>
        <v>0</v>
      </c>
    </row>
    <row r="79" spans="1:30" ht="15" hidden="1" customHeight="1" x14ac:dyDescent="0.3">
      <c r="A79" s="4" t="str">
        <f>ORÇAM.!A79</f>
        <v>CDHU</v>
      </c>
      <c r="B79" s="4">
        <f>IFERROR(ORÇAM.!B79,0)</f>
        <v>0</v>
      </c>
      <c r="C79" s="4" t="str">
        <f>ORÇAM.!C79</f>
        <v>5.12</v>
      </c>
      <c r="D79" s="97" t="str">
        <f>IFERROR(VLOOKUP(B79,CDHU!A72:F4177,2,0),IFERROR(VLOOKUP(B79,'SINAPI C.'!A70:E7898,2,0),IFERROR(VLOOKUP(B79,'SINAPI I.'!A71:E4909,2,0)," ")))</f>
        <v xml:space="preserve"> </v>
      </c>
      <c r="E79" s="96" t="str">
        <f>IFERROR(VLOOKUP(B79,CDHU!A72:F4177,3,0),IFERROR(VLOOKUP(B79,'SINAPI C.'!A70:E7898,3,0),IFERROR(VLOOKUP(B79,'SINAPI I.'!A71:E4909,3,0)," ")))</f>
        <v xml:space="preserve"> </v>
      </c>
      <c r="F79" s="98">
        <f>ORÇAM.!F79</f>
        <v>0</v>
      </c>
      <c r="G79" s="94"/>
      <c r="H79" s="132">
        <f t="shared" si="172"/>
        <v>0</v>
      </c>
      <c r="I79" s="132">
        <f t="shared" si="173"/>
        <v>0</v>
      </c>
      <c r="J79" s="101"/>
      <c r="K79" s="62">
        <f t="shared" si="174"/>
        <v>0</v>
      </c>
      <c r="L79" s="101"/>
      <c r="M79" s="62">
        <f t="shared" si="174"/>
        <v>0</v>
      </c>
      <c r="N79" s="101"/>
      <c r="O79" s="62">
        <f t="shared" ref="O79:Q79" si="220">$H79*N79</f>
        <v>0</v>
      </c>
      <c r="P79" s="101"/>
      <c r="Q79" s="62">
        <f t="shared" si="220"/>
        <v>0</v>
      </c>
      <c r="R79" s="101"/>
      <c r="S79" s="62">
        <f t="shared" ref="S79:U79" si="221">$H79*R79</f>
        <v>0</v>
      </c>
      <c r="T79" s="101"/>
      <c r="U79" s="62">
        <f t="shared" si="221"/>
        <v>0</v>
      </c>
      <c r="V79" s="101"/>
      <c r="W79" s="62">
        <f t="shared" ref="W79:Y79" si="222">$H79*V79</f>
        <v>0</v>
      </c>
      <c r="X79" s="101"/>
      <c r="Y79" s="62">
        <f t="shared" si="222"/>
        <v>0</v>
      </c>
      <c r="Z79" s="101"/>
      <c r="AA79" s="62">
        <f t="shared" ref="AA79:AC79" si="223">$H79*Z79</f>
        <v>0</v>
      </c>
      <c r="AB79" s="101"/>
      <c r="AC79" s="62">
        <f t="shared" si="223"/>
        <v>0</v>
      </c>
      <c r="AD79" s="83">
        <f t="shared" si="179"/>
        <v>0</v>
      </c>
    </row>
    <row r="80" spans="1:30" ht="15" hidden="1" customHeight="1" x14ac:dyDescent="0.3">
      <c r="A80" s="4" t="str">
        <f>ORÇAM.!A80</f>
        <v>CDHU</v>
      </c>
      <c r="B80" s="4">
        <f>IFERROR(ORÇAM.!B80,0)</f>
        <v>0</v>
      </c>
      <c r="C80" s="4" t="str">
        <f>ORÇAM.!C80</f>
        <v>5.13</v>
      </c>
      <c r="D80" s="97" t="str">
        <f>IFERROR(VLOOKUP(B80,CDHU!A73:F4178,2,0),IFERROR(VLOOKUP(B80,'SINAPI C.'!A71:E7899,2,0),IFERROR(VLOOKUP(B80,'SINAPI I.'!A72:E4910,2,0)," ")))</f>
        <v xml:space="preserve"> </v>
      </c>
      <c r="E80" s="96" t="str">
        <f>IFERROR(VLOOKUP(B80,CDHU!A73:F4178,3,0),IFERROR(VLOOKUP(B80,'SINAPI C.'!A71:E7899,3,0),IFERROR(VLOOKUP(B80,'SINAPI I.'!A72:E4910,3,0)," ")))</f>
        <v xml:space="preserve"> </v>
      </c>
      <c r="F80" s="98">
        <f>ORÇAM.!F80</f>
        <v>0</v>
      </c>
      <c r="G80" s="94"/>
      <c r="H80" s="132">
        <f t="shared" si="172"/>
        <v>0</v>
      </c>
      <c r="I80" s="132">
        <f t="shared" si="173"/>
        <v>0</v>
      </c>
      <c r="J80" s="101"/>
      <c r="K80" s="62">
        <f t="shared" si="174"/>
        <v>0</v>
      </c>
      <c r="L80" s="101"/>
      <c r="M80" s="62">
        <f t="shared" si="174"/>
        <v>0</v>
      </c>
      <c r="N80" s="101"/>
      <c r="O80" s="62">
        <f t="shared" ref="O80:Q80" si="224">$H80*N80</f>
        <v>0</v>
      </c>
      <c r="P80" s="101"/>
      <c r="Q80" s="62">
        <f t="shared" si="224"/>
        <v>0</v>
      </c>
      <c r="R80" s="101"/>
      <c r="S80" s="62">
        <f t="shared" ref="S80:U80" si="225">$H80*R80</f>
        <v>0</v>
      </c>
      <c r="T80" s="101"/>
      <c r="U80" s="62">
        <f t="shared" si="225"/>
        <v>0</v>
      </c>
      <c r="V80" s="101"/>
      <c r="W80" s="62">
        <f t="shared" ref="W80:Y80" si="226">$H80*V80</f>
        <v>0</v>
      </c>
      <c r="X80" s="101"/>
      <c r="Y80" s="62">
        <f t="shared" si="226"/>
        <v>0</v>
      </c>
      <c r="Z80" s="101"/>
      <c r="AA80" s="62">
        <f t="shared" ref="AA80:AC80" si="227">$H80*Z80</f>
        <v>0</v>
      </c>
      <c r="AB80" s="101"/>
      <c r="AC80" s="62">
        <f t="shared" si="227"/>
        <v>0</v>
      </c>
      <c r="AD80" s="83">
        <f t="shared" si="179"/>
        <v>0</v>
      </c>
    </row>
    <row r="81" spans="1:30" ht="15" hidden="1" customHeight="1" x14ac:dyDescent="0.3">
      <c r="A81" s="4" t="str">
        <f>ORÇAM.!A81</f>
        <v>CDHU</v>
      </c>
      <c r="B81" s="4">
        <f>IFERROR(ORÇAM.!B81,0)</f>
        <v>0</v>
      </c>
      <c r="C81" s="4" t="str">
        <f>ORÇAM.!C81</f>
        <v>5.14</v>
      </c>
      <c r="D81" s="97" t="str">
        <f>IFERROR(VLOOKUP(B81,CDHU!A74:F4179,2,0),IFERROR(VLOOKUP(B81,'SINAPI C.'!A72:E7900,2,0),IFERROR(VLOOKUP(B81,'SINAPI I.'!A73:E4911,2,0)," ")))</f>
        <v xml:space="preserve"> </v>
      </c>
      <c r="E81" s="96" t="str">
        <f>IFERROR(VLOOKUP(B81,CDHU!A74:F4179,3,0),IFERROR(VLOOKUP(B81,'SINAPI C.'!A72:E7900,3,0),IFERROR(VLOOKUP(B81,'SINAPI I.'!A73:E4911,3,0)," ")))</f>
        <v xml:space="preserve"> </v>
      </c>
      <c r="F81" s="98">
        <f>ORÇAM.!F81</f>
        <v>0</v>
      </c>
      <c r="G81" s="94"/>
      <c r="H81" s="132">
        <f t="shared" si="172"/>
        <v>0</v>
      </c>
      <c r="I81" s="132">
        <f t="shared" si="173"/>
        <v>0</v>
      </c>
      <c r="J81" s="101"/>
      <c r="K81" s="62">
        <f t="shared" si="174"/>
        <v>0</v>
      </c>
      <c r="L81" s="101"/>
      <c r="M81" s="62">
        <f t="shared" si="174"/>
        <v>0</v>
      </c>
      <c r="N81" s="101"/>
      <c r="O81" s="62">
        <f t="shared" ref="O81:Q81" si="228">$H81*N81</f>
        <v>0</v>
      </c>
      <c r="P81" s="101"/>
      <c r="Q81" s="62">
        <f t="shared" si="228"/>
        <v>0</v>
      </c>
      <c r="R81" s="101"/>
      <c r="S81" s="62">
        <f t="shared" ref="S81:U81" si="229">$H81*R81</f>
        <v>0</v>
      </c>
      <c r="T81" s="101"/>
      <c r="U81" s="62">
        <f t="shared" si="229"/>
        <v>0</v>
      </c>
      <c r="V81" s="101"/>
      <c r="W81" s="62">
        <f t="shared" ref="W81:Y81" si="230">$H81*V81</f>
        <v>0</v>
      </c>
      <c r="X81" s="101"/>
      <c r="Y81" s="62">
        <f t="shared" si="230"/>
        <v>0</v>
      </c>
      <c r="Z81" s="101"/>
      <c r="AA81" s="62">
        <f t="shared" ref="AA81:AC81" si="231">$H81*Z81</f>
        <v>0</v>
      </c>
      <c r="AB81" s="101"/>
      <c r="AC81" s="62">
        <f t="shared" si="231"/>
        <v>0</v>
      </c>
      <c r="AD81" s="83">
        <f t="shared" si="179"/>
        <v>0</v>
      </c>
    </row>
    <row r="82" spans="1:30" ht="15" hidden="1" customHeight="1" x14ac:dyDescent="0.3">
      <c r="A82" s="4" t="str">
        <f>ORÇAM.!A82</f>
        <v>CDHU</v>
      </c>
      <c r="B82" s="4">
        <f>IFERROR(ORÇAM.!B82,0)</f>
        <v>0</v>
      </c>
      <c r="C82" s="4" t="str">
        <f>ORÇAM.!C82</f>
        <v>5.15</v>
      </c>
      <c r="D82" s="97" t="str">
        <f>IFERROR(VLOOKUP(B82,CDHU!A75:F4180,2,0),IFERROR(VLOOKUP(B82,'SINAPI C.'!A73:E7901,2,0),IFERROR(VLOOKUP(B82,'SINAPI I.'!A74:E4912,2,0)," ")))</f>
        <v xml:space="preserve"> </v>
      </c>
      <c r="E82" s="96" t="str">
        <f>IFERROR(VLOOKUP(B82,CDHU!A75:F4180,3,0),IFERROR(VLOOKUP(B82,'SINAPI C.'!A73:E7901,3,0),IFERROR(VLOOKUP(B82,'SINAPI I.'!A74:E4912,3,0)," ")))</f>
        <v xml:space="preserve"> </v>
      </c>
      <c r="F82" s="98">
        <f>ORÇAM.!F82</f>
        <v>0</v>
      </c>
      <c r="G82" s="94"/>
      <c r="H82" s="132">
        <f t="shared" si="172"/>
        <v>0</v>
      </c>
      <c r="I82" s="132">
        <f t="shared" si="173"/>
        <v>0</v>
      </c>
      <c r="J82" s="101"/>
      <c r="K82" s="62">
        <f t="shared" si="174"/>
        <v>0</v>
      </c>
      <c r="L82" s="101"/>
      <c r="M82" s="62">
        <f t="shared" si="174"/>
        <v>0</v>
      </c>
      <c r="N82" s="101"/>
      <c r="O82" s="62">
        <f t="shared" ref="O82:Q82" si="232">$H82*N82</f>
        <v>0</v>
      </c>
      <c r="P82" s="101"/>
      <c r="Q82" s="62">
        <f t="shared" si="232"/>
        <v>0</v>
      </c>
      <c r="R82" s="101"/>
      <c r="S82" s="62">
        <f t="shared" ref="S82:U82" si="233">$H82*R82</f>
        <v>0</v>
      </c>
      <c r="T82" s="101"/>
      <c r="U82" s="62">
        <f t="shared" si="233"/>
        <v>0</v>
      </c>
      <c r="V82" s="101"/>
      <c r="W82" s="62">
        <f t="shared" ref="W82:Y82" si="234">$H82*V82</f>
        <v>0</v>
      </c>
      <c r="X82" s="101"/>
      <c r="Y82" s="62">
        <f t="shared" si="234"/>
        <v>0</v>
      </c>
      <c r="Z82" s="101"/>
      <c r="AA82" s="62">
        <f t="shared" ref="AA82:AC82" si="235">$H82*Z82</f>
        <v>0</v>
      </c>
      <c r="AB82" s="101"/>
      <c r="AC82" s="62">
        <f t="shared" si="235"/>
        <v>0</v>
      </c>
      <c r="AD82" s="83">
        <f t="shared" si="179"/>
        <v>0</v>
      </c>
    </row>
    <row r="83" spans="1:30" ht="15" customHeight="1" x14ac:dyDescent="0.3">
      <c r="A83" s="276" t="str">
        <f>ORÇAM.!A83</f>
        <v>Total do Item 05</v>
      </c>
      <c r="B83" s="276"/>
      <c r="C83" s="276"/>
      <c r="D83" s="276"/>
      <c r="E83" s="276"/>
      <c r="F83" s="276"/>
      <c r="G83" s="276"/>
      <c r="H83" s="276"/>
      <c r="I83" s="131">
        <f>SUM(I68:I82)</f>
        <v>0</v>
      </c>
      <c r="J83" s="268">
        <f>SUM(K68:K82)</f>
        <v>0</v>
      </c>
      <c r="K83" s="268"/>
      <c r="L83" s="268">
        <f>SUM(M68:M82)</f>
        <v>0</v>
      </c>
      <c r="M83" s="268"/>
      <c r="N83" s="268">
        <f>SUM(O68:O82)</f>
        <v>0</v>
      </c>
      <c r="O83" s="268"/>
      <c r="P83" s="268">
        <f>SUM(Q68:Q82)</f>
        <v>0</v>
      </c>
      <c r="Q83" s="268"/>
      <c r="R83" s="268">
        <f>SUM(S68:S82)</f>
        <v>0</v>
      </c>
      <c r="S83" s="268"/>
      <c r="T83" s="268">
        <f>SUM(U68:U82)</f>
        <v>0</v>
      </c>
      <c r="U83" s="268"/>
      <c r="V83" s="268">
        <f>SUM(W68:W82)</f>
        <v>0</v>
      </c>
      <c r="W83" s="268"/>
      <c r="X83" s="268">
        <f>SUM(Y68:Y82)</f>
        <v>0</v>
      </c>
      <c r="Y83" s="268"/>
      <c r="Z83" s="268">
        <f>SUM(AA68:AA82)</f>
        <v>0</v>
      </c>
      <c r="AA83" s="268"/>
      <c r="AB83" s="268">
        <f>SUM(AC68:AC82)</f>
        <v>0</v>
      </c>
      <c r="AC83" s="268"/>
      <c r="AD83" s="144">
        <f>SUM(AD68:AD82)</f>
        <v>0</v>
      </c>
    </row>
    <row r="84" spans="1:30" ht="15" customHeight="1" x14ac:dyDescent="0.3">
      <c r="A84" s="168"/>
      <c r="B84" s="168"/>
      <c r="C84" s="168"/>
      <c r="D84" s="168"/>
      <c r="E84" s="168"/>
      <c r="F84" s="168"/>
      <c r="G84" s="168"/>
      <c r="H84" s="168"/>
      <c r="I84" s="168"/>
      <c r="J84" s="168"/>
      <c r="K84" s="168"/>
      <c r="L84" s="168"/>
      <c r="M84" s="168"/>
      <c r="N84" s="168"/>
      <c r="O84" s="168"/>
      <c r="P84" s="168"/>
      <c r="Q84" s="168"/>
      <c r="R84" s="168"/>
      <c r="S84" s="168"/>
      <c r="T84" s="168"/>
      <c r="U84" s="168"/>
      <c r="V84" s="168"/>
      <c r="W84" s="168"/>
      <c r="X84" s="168"/>
      <c r="Y84" s="168"/>
      <c r="Z84" s="168"/>
      <c r="AA84" s="168"/>
      <c r="AB84" s="168"/>
      <c r="AC84" s="168"/>
      <c r="AD84" s="168"/>
    </row>
    <row r="85" spans="1:30" ht="15" customHeight="1" x14ac:dyDescent="0.3">
      <c r="A85" s="129"/>
      <c r="B85" s="129"/>
      <c r="C85" s="130">
        <f>ORÇAM.!C85</f>
        <v>6</v>
      </c>
      <c r="D85" s="161" t="str">
        <f>ORÇAM.!D85</f>
        <v>COBERTURA</v>
      </c>
      <c r="E85" s="161"/>
      <c r="F85" s="161"/>
      <c r="G85" s="161"/>
      <c r="H85" s="161"/>
      <c r="I85" s="161"/>
      <c r="J85" s="161"/>
      <c r="K85" s="161"/>
      <c r="L85" s="161"/>
      <c r="M85" s="161"/>
      <c r="N85" s="161"/>
      <c r="O85" s="161"/>
      <c r="P85" s="161"/>
      <c r="Q85" s="161"/>
      <c r="R85" s="161"/>
      <c r="S85" s="161"/>
      <c r="T85" s="161"/>
      <c r="U85" s="161"/>
      <c r="V85" s="161"/>
      <c r="W85" s="161"/>
      <c r="X85" s="161"/>
      <c r="Y85" s="161"/>
      <c r="Z85" s="161"/>
      <c r="AA85" s="161"/>
      <c r="AB85" s="161"/>
      <c r="AC85" s="161"/>
      <c r="AD85" s="161"/>
    </row>
    <row r="86" spans="1:30" ht="15" customHeight="1" x14ac:dyDescent="0.3">
      <c r="A86" s="4" t="str">
        <f>ORÇAM.!A86</f>
        <v>CDHU</v>
      </c>
      <c r="B86" s="4" t="str">
        <f>IFERROR(ORÇAM.!B86,0)</f>
        <v>15.01.220</v>
      </c>
      <c r="C86" s="4" t="str">
        <f>ORÇAM.!C86</f>
        <v>6.1</v>
      </c>
      <c r="D86" s="97" t="str">
        <f>IFERROR(VLOOKUP(B86,CDHU!A79:F4184,2,0),IFERROR(VLOOKUP(B86,'SINAPI C.'!A77:E7905,2,0),IFERROR(VLOOKUP(B86,'SINAPI I.'!A78:E4916,2,0)," ")))</f>
        <v>Estrutura pontaletada para telhas onduladas</v>
      </c>
      <c r="E86" s="96" t="str">
        <f>IFERROR(VLOOKUP(B86,CDHU!A79:F4184,3,0),IFERROR(VLOOKUP(B86,'SINAPI C.'!A77:E7905,3,0),IFERROR(VLOOKUP(B86,'SINAPI I.'!A78:E4916,3,0)," ")))</f>
        <v>M2</v>
      </c>
      <c r="F86" s="98">
        <f>ORÇAM.!F86</f>
        <v>50.06</v>
      </c>
      <c r="G86" s="62"/>
      <c r="H86" s="132">
        <f t="shared" ref="H86:H100" si="236">ROUND((G86+(G86*$H$257)),2)</f>
        <v>0</v>
      </c>
      <c r="I86" s="132">
        <f t="shared" ref="I86:I100" si="237">H86*F86</f>
        <v>0</v>
      </c>
      <c r="J86" s="101"/>
      <c r="K86" s="62">
        <f t="shared" ref="K86:M100" si="238">$H86*J86</f>
        <v>0</v>
      </c>
      <c r="L86" s="101"/>
      <c r="M86" s="62">
        <f t="shared" si="238"/>
        <v>0</v>
      </c>
      <c r="N86" s="101"/>
      <c r="O86" s="62">
        <f t="shared" ref="O86:Q86" si="239">$H86*N86</f>
        <v>0</v>
      </c>
      <c r="P86" s="101"/>
      <c r="Q86" s="62">
        <f t="shared" si="239"/>
        <v>0</v>
      </c>
      <c r="R86" s="101"/>
      <c r="S86" s="62">
        <f t="shared" ref="S86:U86" si="240">$H86*R86</f>
        <v>0</v>
      </c>
      <c r="T86" s="101"/>
      <c r="U86" s="62">
        <f t="shared" si="240"/>
        <v>0</v>
      </c>
      <c r="V86" s="101"/>
      <c r="W86" s="62">
        <f t="shared" ref="W86:Y86" si="241">$H86*V86</f>
        <v>0</v>
      </c>
      <c r="X86" s="101"/>
      <c r="Y86" s="62">
        <f t="shared" si="241"/>
        <v>0</v>
      </c>
      <c r="Z86" s="101"/>
      <c r="AA86" s="62">
        <f t="shared" ref="AA86:AC86" si="242">$H86*Z86</f>
        <v>0</v>
      </c>
      <c r="AB86" s="101"/>
      <c r="AC86" s="62">
        <f t="shared" si="242"/>
        <v>0</v>
      </c>
      <c r="AD86" s="83">
        <f t="shared" ref="AD86:AD100" si="243">I86-K86-M86-O86-Q86-S86-U86-W86-Y86-AA86-AC86</f>
        <v>0</v>
      </c>
    </row>
    <row r="87" spans="1:30" ht="15" customHeight="1" x14ac:dyDescent="0.3">
      <c r="A87" s="4" t="str">
        <f>ORÇAM.!A87</f>
        <v>CDHU</v>
      </c>
      <c r="B87" s="4" t="str">
        <f>IFERROR(ORÇAM.!B87,0)</f>
        <v>16.12.020</v>
      </c>
      <c r="C87" s="4" t="str">
        <f>ORÇAM.!C87</f>
        <v>6.2</v>
      </c>
      <c r="D87" s="97" t="str">
        <f>IFERROR(VLOOKUP(B87,CDHU!A80:F4185,2,0),IFERROR(VLOOKUP(B87,'SINAPI C.'!A78:E7906,2,0),IFERROR(VLOOKUP(B87,'SINAPI I.'!A79:E4917,2,0)," ")))</f>
        <v>Telhamento em chapa de aço pré-pintada com epóxi e poliéster, perfil ondulado, com espessura de 0,50 mm</v>
      </c>
      <c r="E87" s="96" t="str">
        <f>IFERROR(VLOOKUP(B87,CDHU!A80:F4185,3,0),IFERROR(VLOOKUP(B87,'SINAPI C.'!A78:E7906,3,0),IFERROR(VLOOKUP(B87,'SINAPI I.'!A79:E4917,3,0)," ")))</f>
        <v>M2</v>
      </c>
      <c r="F87" s="98">
        <f>ORÇAM.!F87</f>
        <v>50.06</v>
      </c>
      <c r="G87" s="62"/>
      <c r="H87" s="132">
        <f t="shared" si="236"/>
        <v>0</v>
      </c>
      <c r="I87" s="132">
        <f t="shared" si="237"/>
        <v>0</v>
      </c>
      <c r="J87" s="101"/>
      <c r="K87" s="62">
        <f t="shared" si="238"/>
        <v>0</v>
      </c>
      <c r="L87" s="101"/>
      <c r="M87" s="62">
        <f t="shared" si="238"/>
        <v>0</v>
      </c>
      <c r="N87" s="101"/>
      <c r="O87" s="62">
        <f t="shared" ref="O87:Q87" si="244">$H87*N87</f>
        <v>0</v>
      </c>
      <c r="P87" s="101"/>
      <c r="Q87" s="62">
        <f t="shared" si="244"/>
        <v>0</v>
      </c>
      <c r="R87" s="101"/>
      <c r="S87" s="62">
        <f t="shared" ref="S87:U87" si="245">$H87*R87</f>
        <v>0</v>
      </c>
      <c r="T87" s="101"/>
      <c r="U87" s="62">
        <f t="shared" si="245"/>
        <v>0</v>
      </c>
      <c r="V87" s="101"/>
      <c r="W87" s="62">
        <f t="shared" ref="W87:Y87" si="246">$H87*V87</f>
        <v>0</v>
      </c>
      <c r="X87" s="101"/>
      <c r="Y87" s="62">
        <f t="shared" si="246"/>
        <v>0</v>
      </c>
      <c r="Z87" s="101"/>
      <c r="AA87" s="62">
        <f t="shared" ref="AA87:AC87" si="247">$H87*Z87</f>
        <v>0</v>
      </c>
      <c r="AB87" s="101"/>
      <c r="AC87" s="62">
        <f t="shared" si="247"/>
        <v>0</v>
      </c>
      <c r="AD87" s="83">
        <f t="shared" si="243"/>
        <v>0</v>
      </c>
    </row>
    <row r="88" spans="1:30" ht="15" customHeight="1" x14ac:dyDescent="0.3">
      <c r="A88" s="4" t="str">
        <f>ORÇAM.!A88</f>
        <v>CDHU</v>
      </c>
      <c r="B88" s="4" t="str">
        <f>IFERROR(ORÇAM.!B88,0)</f>
        <v>16.33.062</v>
      </c>
      <c r="C88" s="4" t="str">
        <f>ORÇAM.!C88</f>
        <v>6.3</v>
      </c>
      <c r="D88" s="97" t="str">
        <f>IFERROR(VLOOKUP(B88,CDHU!A81:F4186,2,0),IFERROR(VLOOKUP(B88,'SINAPI C.'!A79:E7907,2,0),IFERROR(VLOOKUP(B88,'SINAPI I.'!A80:E4918,2,0)," ")))</f>
        <v>Calha, rufo, afins em chapa galvanizada nº 24 - corte 1,00 m</v>
      </c>
      <c r="E88" s="96" t="str">
        <f>IFERROR(VLOOKUP(B88,CDHU!A81:F4186,3,0),IFERROR(VLOOKUP(B88,'SINAPI C.'!A79:E7907,3,0),IFERROR(VLOOKUP(B88,'SINAPI I.'!A80:E4918,3,0)," ")))</f>
        <v>M</v>
      </c>
      <c r="F88" s="98">
        <f>ORÇAM.!F88</f>
        <v>30.950000000000003</v>
      </c>
      <c r="G88" s="62"/>
      <c r="H88" s="132">
        <f t="shared" si="236"/>
        <v>0</v>
      </c>
      <c r="I88" s="132">
        <f t="shared" si="237"/>
        <v>0</v>
      </c>
      <c r="J88" s="101"/>
      <c r="K88" s="62">
        <f t="shared" si="238"/>
        <v>0</v>
      </c>
      <c r="L88" s="101"/>
      <c r="M88" s="62">
        <f t="shared" si="238"/>
        <v>0</v>
      </c>
      <c r="N88" s="101"/>
      <c r="O88" s="62">
        <f t="shared" ref="O88:Q88" si="248">$H88*N88</f>
        <v>0</v>
      </c>
      <c r="P88" s="101"/>
      <c r="Q88" s="62">
        <f t="shared" si="248"/>
        <v>0</v>
      </c>
      <c r="R88" s="101"/>
      <c r="S88" s="62">
        <f t="shared" ref="S88:U88" si="249">$H88*R88</f>
        <v>0</v>
      </c>
      <c r="T88" s="101"/>
      <c r="U88" s="62">
        <f t="shared" si="249"/>
        <v>0</v>
      </c>
      <c r="V88" s="101"/>
      <c r="W88" s="62">
        <f t="shared" ref="W88:Y88" si="250">$H88*V88</f>
        <v>0</v>
      </c>
      <c r="X88" s="101"/>
      <c r="Y88" s="62">
        <f t="shared" si="250"/>
        <v>0</v>
      </c>
      <c r="Z88" s="101"/>
      <c r="AA88" s="62">
        <f t="shared" ref="AA88:AC88" si="251">$H88*Z88</f>
        <v>0</v>
      </c>
      <c r="AB88" s="101"/>
      <c r="AC88" s="62">
        <f t="shared" si="251"/>
        <v>0</v>
      </c>
      <c r="AD88" s="83">
        <f t="shared" si="243"/>
        <v>0</v>
      </c>
    </row>
    <row r="89" spans="1:30" ht="15" customHeight="1" x14ac:dyDescent="0.3">
      <c r="A89" s="4" t="str">
        <f>ORÇAM.!A89</f>
        <v>CDHU</v>
      </c>
      <c r="B89" s="4" t="str">
        <f>IFERROR(ORÇAM.!B89,0)</f>
        <v>16.33.052</v>
      </c>
      <c r="C89" s="4" t="str">
        <f>ORÇAM.!C89</f>
        <v>6.4</v>
      </c>
      <c r="D89" s="97" t="str">
        <f>IFERROR(VLOOKUP(B89,CDHU!A82:F4187,2,0),IFERROR(VLOOKUP(B89,'SINAPI C.'!A80:E7908,2,0),IFERROR(VLOOKUP(B89,'SINAPI I.'!A81:E4919,2,0)," ")))</f>
        <v>Calha, rufo, afins em chapa galvanizada nº 24 - corte 0,50 m</v>
      </c>
      <c r="E89" s="96" t="str">
        <f>IFERROR(VLOOKUP(B89,CDHU!A82:F4187,3,0),IFERROR(VLOOKUP(B89,'SINAPI C.'!A80:E7908,3,0),IFERROR(VLOOKUP(B89,'SINAPI I.'!A81:E4919,3,0)," ")))</f>
        <v>M</v>
      </c>
      <c r="F89" s="98">
        <f>ORÇAM.!F89</f>
        <v>17.12</v>
      </c>
      <c r="G89" s="62"/>
      <c r="H89" s="132">
        <f t="shared" si="236"/>
        <v>0</v>
      </c>
      <c r="I89" s="132">
        <f t="shared" si="237"/>
        <v>0</v>
      </c>
      <c r="J89" s="101"/>
      <c r="K89" s="62">
        <f t="shared" si="238"/>
        <v>0</v>
      </c>
      <c r="L89" s="101"/>
      <c r="M89" s="62">
        <f t="shared" si="238"/>
        <v>0</v>
      </c>
      <c r="N89" s="101"/>
      <c r="O89" s="62">
        <f t="shared" ref="O89:Q89" si="252">$H89*N89</f>
        <v>0</v>
      </c>
      <c r="P89" s="101"/>
      <c r="Q89" s="62">
        <f t="shared" si="252"/>
        <v>0</v>
      </c>
      <c r="R89" s="101"/>
      <c r="S89" s="62">
        <f t="shared" ref="S89:U89" si="253">$H89*R89</f>
        <v>0</v>
      </c>
      <c r="T89" s="101"/>
      <c r="U89" s="62">
        <f t="shared" si="253"/>
        <v>0</v>
      </c>
      <c r="V89" s="101"/>
      <c r="W89" s="62">
        <f t="shared" ref="W89:Y89" si="254">$H89*V89</f>
        <v>0</v>
      </c>
      <c r="X89" s="101"/>
      <c r="Y89" s="62">
        <f t="shared" si="254"/>
        <v>0</v>
      </c>
      <c r="Z89" s="101"/>
      <c r="AA89" s="62">
        <f t="shared" ref="AA89:AC89" si="255">$H89*Z89</f>
        <v>0</v>
      </c>
      <c r="AB89" s="101"/>
      <c r="AC89" s="62">
        <f t="shared" si="255"/>
        <v>0</v>
      </c>
      <c r="AD89" s="83">
        <f t="shared" si="243"/>
        <v>0</v>
      </c>
    </row>
    <row r="90" spans="1:30" ht="15" hidden="1" customHeight="1" x14ac:dyDescent="0.3">
      <c r="A90" s="4" t="str">
        <f>ORÇAM.!A90</f>
        <v>CDHU</v>
      </c>
      <c r="B90" s="4">
        <f>IFERROR(ORÇAM.!B90,0)</f>
        <v>0</v>
      </c>
      <c r="C90" s="4" t="str">
        <f>ORÇAM.!C90</f>
        <v>6.5</v>
      </c>
      <c r="D90" s="97" t="str">
        <f>IFERROR(VLOOKUP(B90,CDHU!A83:F4188,2,0),IFERROR(VLOOKUP(B90,'SINAPI C.'!A81:E7909,2,0),IFERROR(VLOOKUP(B90,'SINAPI I.'!A82:E4920,2,0)," ")))</f>
        <v xml:space="preserve"> </v>
      </c>
      <c r="E90" s="96" t="str">
        <f>IFERROR(VLOOKUP(B90,CDHU!A83:F4188,3,0),IFERROR(VLOOKUP(B90,'SINAPI C.'!A81:E7909,3,0),IFERROR(VLOOKUP(B90,'SINAPI I.'!A82:E4920,3,0)," ")))</f>
        <v xml:space="preserve"> </v>
      </c>
      <c r="F90" s="98">
        <f>ORÇAM.!F90</f>
        <v>0</v>
      </c>
      <c r="G90" s="62"/>
      <c r="H90" s="132">
        <f t="shared" si="236"/>
        <v>0</v>
      </c>
      <c r="I90" s="132">
        <f t="shared" si="237"/>
        <v>0</v>
      </c>
      <c r="J90" s="101"/>
      <c r="K90" s="62">
        <f t="shared" si="238"/>
        <v>0</v>
      </c>
      <c r="L90" s="101"/>
      <c r="M90" s="62">
        <f t="shared" si="238"/>
        <v>0</v>
      </c>
      <c r="N90" s="101"/>
      <c r="O90" s="62">
        <f t="shared" ref="O90:Q90" si="256">$H90*N90</f>
        <v>0</v>
      </c>
      <c r="P90" s="101"/>
      <c r="Q90" s="62">
        <f t="shared" si="256"/>
        <v>0</v>
      </c>
      <c r="R90" s="101"/>
      <c r="S90" s="62">
        <f t="shared" ref="S90:U90" si="257">$H90*R90</f>
        <v>0</v>
      </c>
      <c r="T90" s="101"/>
      <c r="U90" s="62">
        <f t="shared" si="257"/>
        <v>0</v>
      </c>
      <c r="V90" s="101"/>
      <c r="W90" s="62">
        <f t="shared" ref="W90:Y90" si="258">$H90*V90</f>
        <v>0</v>
      </c>
      <c r="X90" s="101"/>
      <c r="Y90" s="62">
        <f t="shared" si="258"/>
        <v>0</v>
      </c>
      <c r="Z90" s="101"/>
      <c r="AA90" s="62">
        <f t="shared" ref="AA90:AC90" si="259">$H90*Z90</f>
        <v>0</v>
      </c>
      <c r="AB90" s="101"/>
      <c r="AC90" s="62">
        <f t="shared" si="259"/>
        <v>0</v>
      </c>
      <c r="AD90" s="83">
        <f t="shared" si="243"/>
        <v>0</v>
      </c>
    </row>
    <row r="91" spans="1:30" ht="15" hidden="1" customHeight="1" x14ac:dyDescent="0.3">
      <c r="A91" s="4" t="str">
        <f>ORÇAM.!A91</f>
        <v>CDHU</v>
      </c>
      <c r="B91" s="4">
        <f>IFERROR(ORÇAM.!B91,0)</f>
        <v>0</v>
      </c>
      <c r="C91" s="4" t="str">
        <f>ORÇAM.!C91</f>
        <v>6.6</v>
      </c>
      <c r="D91" s="97" t="str">
        <f>IFERROR(VLOOKUP(B91,CDHU!A84:F4189,2,0),IFERROR(VLOOKUP(B91,'SINAPI C.'!A82:E7910,2,0),IFERROR(VLOOKUP(B91,'SINAPI I.'!A83:E4921,2,0)," ")))</f>
        <v xml:space="preserve"> </v>
      </c>
      <c r="E91" s="96" t="str">
        <f>IFERROR(VLOOKUP(B91,CDHU!A84:F4189,3,0),IFERROR(VLOOKUP(B91,'SINAPI C.'!A82:E7910,3,0),IFERROR(VLOOKUP(B91,'SINAPI I.'!A83:E4921,3,0)," ")))</f>
        <v xml:space="preserve"> </v>
      </c>
      <c r="F91" s="98">
        <f>ORÇAM.!F91</f>
        <v>0</v>
      </c>
      <c r="G91" s="62"/>
      <c r="H91" s="132">
        <f t="shared" si="236"/>
        <v>0</v>
      </c>
      <c r="I91" s="132">
        <f t="shared" si="237"/>
        <v>0</v>
      </c>
      <c r="J91" s="101"/>
      <c r="K91" s="62">
        <f t="shared" si="238"/>
        <v>0</v>
      </c>
      <c r="L91" s="101"/>
      <c r="M91" s="62">
        <f t="shared" si="238"/>
        <v>0</v>
      </c>
      <c r="N91" s="101"/>
      <c r="O91" s="62">
        <f t="shared" ref="O91:Q91" si="260">$H91*N91</f>
        <v>0</v>
      </c>
      <c r="P91" s="101"/>
      <c r="Q91" s="62">
        <f t="shared" si="260"/>
        <v>0</v>
      </c>
      <c r="R91" s="101"/>
      <c r="S91" s="62">
        <f t="shared" ref="S91:U91" si="261">$H91*R91</f>
        <v>0</v>
      </c>
      <c r="T91" s="101"/>
      <c r="U91" s="62">
        <f t="shared" si="261"/>
        <v>0</v>
      </c>
      <c r="V91" s="101"/>
      <c r="W91" s="62">
        <f t="shared" ref="W91:Y91" si="262">$H91*V91</f>
        <v>0</v>
      </c>
      <c r="X91" s="101"/>
      <c r="Y91" s="62">
        <f t="shared" si="262"/>
        <v>0</v>
      </c>
      <c r="Z91" s="101"/>
      <c r="AA91" s="62">
        <f t="shared" ref="AA91:AC91" si="263">$H91*Z91</f>
        <v>0</v>
      </c>
      <c r="AB91" s="101"/>
      <c r="AC91" s="62">
        <f t="shared" si="263"/>
        <v>0</v>
      </c>
      <c r="AD91" s="83">
        <f t="shared" si="243"/>
        <v>0</v>
      </c>
    </row>
    <row r="92" spans="1:30" ht="15" hidden="1" customHeight="1" x14ac:dyDescent="0.3">
      <c r="A92" s="4" t="str">
        <f>ORÇAM.!A92</f>
        <v>CDHU</v>
      </c>
      <c r="B92" s="4">
        <f>IFERROR(ORÇAM.!B92,0)</f>
        <v>0</v>
      </c>
      <c r="C92" s="4" t="str">
        <f>ORÇAM.!C92</f>
        <v>6.7</v>
      </c>
      <c r="D92" s="97" t="str">
        <f>IFERROR(VLOOKUP(B92,CDHU!A85:F4190,2,0),IFERROR(VLOOKUP(B92,'SINAPI C.'!A83:E7911,2,0),IFERROR(VLOOKUP(B92,'SINAPI I.'!A84:E4922,2,0)," ")))</f>
        <v xml:space="preserve"> </v>
      </c>
      <c r="E92" s="96" t="str">
        <f>IFERROR(VLOOKUP(B92,CDHU!A85:F4190,3,0),IFERROR(VLOOKUP(B92,'SINAPI C.'!A83:E7911,3,0),IFERROR(VLOOKUP(B92,'SINAPI I.'!A84:E4922,3,0)," ")))</f>
        <v xml:space="preserve"> </v>
      </c>
      <c r="F92" s="98">
        <f>ORÇAM.!F92</f>
        <v>0</v>
      </c>
      <c r="G92" s="62"/>
      <c r="H92" s="132">
        <f t="shared" si="236"/>
        <v>0</v>
      </c>
      <c r="I92" s="132">
        <f t="shared" si="237"/>
        <v>0</v>
      </c>
      <c r="J92" s="101"/>
      <c r="K92" s="62">
        <f t="shared" si="238"/>
        <v>0</v>
      </c>
      <c r="L92" s="101"/>
      <c r="M92" s="62">
        <f t="shared" si="238"/>
        <v>0</v>
      </c>
      <c r="N92" s="101"/>
      <c r="O92" s="62">
        <f t="shared" ref="O92:Q92" si="264">$H92*N92</f>
        <v>0</v>
      </c>
      <c r="P92" s="101"/>
      <c r="Q92" s="62">
        <f t="shared" si="264"/>
        <v>0</v>
      </c>
      <c r="R92" s="101"/>
      <c r="S92" s="62">
        <f t="shared" ref="S92:U92" si="265">$H92*R92</f>
        <v>0</v>
      </c>
      <c r="T92" s="101"/>
      <c r="U92" s="62">
        <f t="shared" si="265"/>
        <v>0</v>
      </c>
      <c r="V92" s="101"/>
      <c r="W92" s="62">
        <f t="shared" ref="W92:Y92" si="266">$H92*V92</f>
        <v>0</v>
      </c>
      <c r="X92" s="101"/>
      <c r="Y92" s="62">
        <f t="shared" si="266"/>
        <v>0</v>
      </c>
      <c r="Z92" s="101"/>
      <c r="AA92" s="62">
        <f t="shared" ref="AA92:AC92" si="267">$H92*Z92</f>
        <v>0</v>
      </c>
      <c r="AB92" s="101"/>
      <c r="AC92" s="62">
        <f t="shared" si="267"/>
        <v>0</v>
      </c>
      <c r="AD92" s="83">
        <f t="shared" si="243"/>
        <v>0</v>
      </c>
    </row>
    <row r="93" spans="1:30" ht="15" hidden="1" customHeight="1" x14ac:dyDescent="0.3">
      <c r="A93" s="4" t="str">
        <f>ORÇAM.!A93</f>
        <v>CDHU</v>
      </c>
      <c r="B93" s="4">
        <f>IFERROR(ORÇAM.!B93,0)</f>
        <v>0</v>
      </c>
      <c r="C93" s="4" t="str">
        <f>ORÇAM.!C93</f>
        <v>6.8</v>
      </c>
      <c r="D93" s="97" t="str">
        <f>IFERROR(VLOOKUP(B93,CDHU!A86:F4191,2,0),IFERROR(VLOOKUP(B93,'SINAPI C.'!A84:E7912,2,0),IFERROR(VLOOKUP(B93,'SINAPI I.'!A85:E4923,2,0)," ")))</f>
        <v xml:space="preserve"> </v>
      </c>
      <c r="E93" s="96" t="str">
        <f>IFERROR(VLOOKUP(B93,CDHU!A86:F4191,3,0),IFERROR(VLOOKUP(B93,'SINAPI C.'!A84:E7912,3,0),IFERROR(VLOOKUP(B93,'SINAPI I.'!A85:E4923,3,0)," ")))</f>
        <v xml:space="preserve"> </v>
      </c>
      <c r="F93" s="98">
        <f>ORÇAM.!F93</f>
        <v>0</v>
      </c>
      <c r="G93" s="62"/>
      <c r="H93" s="132">
        <f t="shared" si="236"/>
        <v>0</v>
      </c>
      <c r="I93" s="132">
        <f t="shared" si="237"/>
        <v>0</v>
      </c>
      <c r="J93" s="101"/>
      <c r="K93" s="62">
        <f t="shared" si="238"/>
        <v>0</v>
      </c>
      <c r="L93" s="101"/>
      <c r="M93" s="62">
        <f t="shared" si="238"/>
        <v>0</v>
      </c>
      <c r="N93" s="101"/>
      <c r="O93" s="62">
        <f t="shared" ref="O93:Q93" si="268">$H93*N93</f>
        <v>0</v>
      </c>
      <c r="P93" s="101"/>
      <c r="Q93" s="62">
        <f t="shared" si="268"/>
        <v>0</v>
      </c>
      <c r="R93" s="101"/>
      <c r="S93" s="62">
        <f t="shared" ref="S93:U93" si="269">$H93*R93</f>
        <v>0</v>
      </c>
      <c r="T93" s="101"/>
      <c r="U93" s="62">
        <f t="shared" si="269"/>
        <v>0</v>
      </c>
      <c r="V93" s="101"/>
      <c r="W93" s="62">
        <f t="shared" ref="W93:Y93" si="270">$H93*V93</f>
        <v>0</v>
      </c>
      <c r="X93" s="101"/>
      <c r="Y93" s="62">
        <f t="shared" si="270"/>
        <v>0</v>
      </c>
      <c r="Z93" s="101"/>
      <c r="AA93" s="62">
        <f t="shared" ref="AA93:AC93" si="271">$H93*Z93</f>
        <v>0</v>
      </c>
      <c r="AB93" s="101"/>
      <c r="AC93" s="62">
        <f t="shared" si="271"/>
        <v>0</v>
      </c>
      <c r="AD93" s="83">
        <f t="shared" si="243"/>
        <v>0</v>
      </c>
    </row>
    <row r="94" spans="1:30" ht="15" hidden="1" customHeight="1" x14ac:dyDescent="0.3">
      <c r="A94" s="4" t="str">
        <f>ORÇAM.!A94</f>
        <v>CDHU</v>
      </c>
      <c r="B94" s="4">
        <f>IFERROR(ORÇAM.!B94,0)</f>
        <v>0</v>
      </c>
      <c r="C94" s="4" t="str">
        <f>ORÇAM.!C94</f>
        <v>6.9</v>
      </c>
      <c r="D94" s="97" t="str">
        <f>IFERROR(VLOOKUP(B94,CDHU!A87:F4192,2,0),IFERROR(VLOOKUP(B94,'SINAPI C.'!A85:E7913,2,0),IFERROR(VLOOKUP(B94,'SINAPI I.'!A86:E4924,2,0)," ")))</f>
        <v xml:space="preserve"> </v>
      </c>
      <c r="E94" s="96" t="str">
        <f>IFERROR(VLOOKUP(B94,CDHU!A87:F4192,3,0),IFERROR(VLOOKUP(B94,'SINAPI C.'!A85:E7913,3,0),IFERROR(VLOOKUP(B94,'SINAPI I.'!A86:E4924,3,0)," ")))</f>
        <v xml:space="preserve"> </v>
      </c>
      <c r="F94" s="98">
        <f>ORÇAM.!F94</f>
        <v>0</v>
      </c>
      <c r="G94" s="62"/>
      <c r="H94" s="132">
        <f t="shared" si="236"/>
        <v>0</v>
      </c>
      <c r="I94" s="132">
        <f t="shared" si="237"/>
        <v>0</v>
      </c>
      <c r="J94" s="101"/>
      <c r="K94" s="62">
        <f t="shared" si="238"/>
        <v>0</v>
      </c>
      <c r="L94" s="101"/>
      <c r="M94" s="62">
        <f t="shared" si="238"/>
        <v>0</v>
      </c>
      <c r="N94" s="101"/>
      <c r="O94" s="62">
        <f t="shared" ref="O94:Q94" si="272">$H94*N94</f>
        <v>0</v>
      </c>
      <c r="P94" s="101"/>
      <c r="Q94" s="62">
        <f t="shared" si="272"/>
        <v>0</v>
      </c>
      <c r="R94" s="101"/>
      <c r="S94" s="62">
        <f t="shared" ref="S94:U94" si="273">$H94*R94</f>
        <v>0</v>
      </c>
      <c r="T94" s="101"/>
      <c r="U94" s="62">
        <f t="shared" si="273"/>
        <v>0</v>
      </c>
      <c r="V94" s="101"/>
      <c r="W94" s="62">
        <f t="shared" ref="W94:Y94" si="274">$H94*V94</f>
        <v>0</v>
      </c>
      <c r="X94" s="101"/>
      <c r="Y94" s="62">
        <f t="shared" si="274"/>
        <v>0</v>
      </c>
      <c r="Z94" s="101"/>
      <c r="AA94" s="62">
        <f t="shared" ref="AA94:AC94" si="275">$H94*Z94</f>
        <v>0</v>
      </c>
      <c r="AB94" s="101"/>
      <c r="AC94" s="62">
        <f t="shared" si="275"/>
        <v>0</v>
      </c>
      <c r="AD94" s="83">
        <f t="shared" si="243"/>
        <v>0</v>
      </c>
    </row>
    <row r="95" spans="1:30" ht="15" hidden="1" customHeight="1" x14ac:dyDescent="0.3">
      <c r="A95" s="4" t="str">
        <f>ORÇAM.!A95</f>
        <v>CDHU</v>
      </c>
      <c r="B95" s="4">
        <f>IFERROR(ORÇAM.!B95,0)</f>
        <v>0</v>
      </c>
      <c r="C95" s="4" t="str">
        <f>ORÇAM.!C95</f>
        <v>6.10</v>
      </c>
      <c r="D95" s="97" t="str">
        <f>IFERROR(VLOOKUP(B95,CDHU!A88:F4193,2,0),IFERROR(VLOOKUP(B95,'SINAPI C.'!A86:E7914,2,0),IFERROR(VLOOKUP(B95,'SINAPI I.'!A87:E4925,2,0)," ")))</f>
        <v xml:space="preserve"> </v>
      </c>
      <c r="E95" s="96" t="str">
        <f>IFERROR(VLOOKUP(B95,CDHU!A88:F4193,3,0),IFERROR(VLOOKUP(B95,'SINAPI C.'!A86:E7914,3,0),IFERROR(VLOOKUP(B95,'SINAPI I.'!A87:E4925,3,0)," ")))</f>
        <v xml:space="preserve"> </v>
      </c>
      <c r="F95" s="98">
        <f>ORÇAM.!F95</f>
        <v>0</v>
      </c>
      <c r="G95" s="62"/>
      <c r="H95" s="132">
        <f t="shared" si="236"/>
        <v>0</v>
      </c>
      <c r="I95" s="132">
        <f t="shared" si="237"/>
        <v>0</v>
      </c>
      <c r="J95" s="101"/>
      <c r="K95" s="62">
        <f t="shared" si="238"/>
        <v>0</v>
      </c>
      <c r="L95" s="101"/>
      <c r="M95" s="62">
        <f t="shared" si="238"/>
        <v>0</v>
      </c>
      <c r="N95" s="101"/>
      <c r="O95" s="62">
        <f t="shared" ref="O95:Q95" si="276">$H95*N95</f>
        <v>0</v>
      </c>
      <c r="P95" s="101"/>
      <c r="Q95" s="62">
        <f t="shared" si="276"/>
        <v>0</v>
      </c>
      <c r="R95" s="101"/>
      <c r="S95" s="62">
        <f t="shared" ref="S95:U95" si="277">$H95*R95</f>
        <v>0</v>
      </c>
      <c r="T95" s="101"/>
      <c r="U95" s="62">
        <f t="shared" si="277"/>
        <v>0</v>
      </c>
      <c r="V95" s="101"/>
      <c r="W95" s="62">
        <f t="shared" ref="W95:Y95" si="278">$H95*V95</f>
        <v>0</v>
      </c>
      <c r="X95" s="101"/>
      <c r="Y95" s="62">
        <f t="shared" si="278"/>
        <v>0</v>
      </c>
      <c r="Z95" s="101"/>
      <c r="AA95" s="62">
        <f t="shared" ref="AA95:AC95" si="279">$H95*Z95</f>
        <v>0</v>
      </c>
      <c r="AB95" s="101"/>
      <c r="AC95" s="62">
        <f t="shared" si="279"/>
        <v>0</v>
      </c>
      <c r="AD95" s="83">
        <f t="shared" si="243"/>
        <v>0</v>
      </c>
    </row>
    <row r="96" spans="1:30" ht="15" hidden="1" customHeight="1" x14ac:dyDescent="0.3">
      <c r="A96" s="4" t="str">
        <f>ORÇAM.!A96</f>
        <v>CDHU</v>
      </c>
      <c r="B96" s="4">
        <f>IFERROR(ORÇAM.!B96,0)</f>
        <v>0</v>
      </c>
      <c r="C96" s="4" t="str">
        <f>ORÇAM.!C96</f>
        <v>6.11</v>
      </c>
      <c r="D96" s="97" t="str">
        <f>IFERROR(VLOOKUP(B96,CDHU!A89:F4194,2,0),IFERROR(VLOOKUP(B96,'SINAPI C.'!A87:E7915,2,0),IFERROR(VLOOKUP(B96,'SINAPI I.'!A88:E4926,2,0)," ")))</f>
        <v xml:space="preserve"> </v>
      </c>
      <c r="E96" s="96" t="str">
        <f>IFERROR(VLOOKUP(B96,CDHU!A89:F4194,3,0),IFERROR(VLOOKUP(B96,'SINAPI C.'!A87:E7915,3,0),IFERROR(VLOOKUP(B96,'SINAPI I.'!A88:E4926,3,0)," ")))</f>
        <v xml:space="preserve"> </v>
      </c>
      <c r="F96" s="98">
        <f>ORÇAM.!F96</f>
        <v>0</v>
      </c>
      <c r="G96" s="62"/>
      <c r="H96" s="132">
        <f t="shared" si="236"/>
        <v>0</v>
      </c>
      <c r="I96" s="132">
        <f t="shared" si="237"/>
        <v>0</v>
      </c>
      <c r="J96" s="101"/>
      <c r="K96" s="62">
        <f t="shared" si="238"/>
        <v>0</v>
      </c>
      <c r="L96" s="101"/>
      <c r="M96" s="62">
        <f t="shared" si="238"/>
        <v>0</v>
      </c>
      <c r="N96" s="101"/>
      <c r="O96" s="62">
        <f t="shared" ref="O96:Q96" si="280">$H96*N96</f>
        <v>0</v>
      </c>
      <c r="P96" s="101"/>
      <c r="Q96" s="62">
        <f t="shared" si="280"/>
        <v>0</v>
      </c>
      <c r="R96" s="101"/>
      <c r="S96" s="62">
        <f t="shared" ref="S96:U96" si="281">$H96*R96</f>
        <v>0</v>
      </c>
      <c r="T96" s="101"/>
      <c r="U96" s="62">
        <f t="shared" si="281"/>
        <v>0</v>
      </c>
      <c r="V96" s="101"/>
      <c r="W96" s="62">
        <f t="shared" ref="W96:Y96" si="282">$H96*V96</f>
        <v>0</v>
      </c>
      <c r="X96" s="101"/>
      <c r="Y96" s="62">
        <f t="shared" si="282"/>
        <v>0</v>
      </c>
      <c r="Z96" s="101"/>
      <c r="AA96" s="62">
        <f t="shared" ref="AA96:AC96" si="283">$H96*Z96</f>
        <v>0</v>
      </c>
      <c r="AB96" s="101"/>
      <c r="AC96" s="62">
        <f t="shared" si="283"/>
        <v>0</v>
      </c>
      <c r="AD96" s="83">
        <f t="shared" si="243"/>
        <v>0</v>
      </c>
    </row>
    <row r="97" spans="1:30" ht="15" hidden="1" customHeight="1" x14ac:dyDescent="0.3">
      <c r="A97" s="4" t="str">
        <f>ORÇAM.!A97</f>
        <v>CDHU</v>
      </c>
      <c r="B97" s="4">
        <f>IFERROR(ORÇAM.!B97,0)</f>
        <v>0</v>
      </c>
      <c r="C97" s="4" t="str">
        <f>ORÇAM.!C97</f>
        <v>6.12</v>
      </c>
      <c r="D97" s="97" t="str">
        <f>IFERROR(VLOOKUP(B97,CDHU!A90:F4195,2,0),IFERROR(VLOOKUP(B97,'SINAPI C.'!A88:E7916,2,0),IFERROR(VLOOKUP(B97,'SINAPI I.'!A89:E4927,2,0)," ")))</f>
        <v xml:space="preserve"> </v>
      </c>
      <c r="E97" s="96" t="str">
        <f>IFERROR(VLOOKUP(B97,CDHU!A90:F4195,3,0),IFERROR(VLOOKUP(B97,'SINAPI C.'!A88:E7916,3,0),IFERROR(VLOOKUP(B97,'SINAPI I.'!A89:E4927,3,0)," ")))</f>
        <v xml:space="preserve"> </v>
      </c>
      <c r="F97" s="98">
        <f>ORÇAM.!F97</f>
        <v>0</v>
      </c>
      <c r="G97" s="62"/>
      <c r="H97" s="132">
        <f t="shared" si="236"/>
        <v>0</v>
      </c>
      <c r="I97" s="132">
        <f t="shared" si="237"/>
        <v>0</v>
      </c>
      <c r="J97" s="101"/>
      <c r="K97" s="62">
        <f t="shared" si="238"/>
        <v>0</v>
      </c>
      <c r="L97" s="101"/>
      <c r="M97" s="62">
        <f t="shared" si="238"/>
        <v>0</v>
      </c>
      <c r="N97" s="101"/>
      <c r="O97" s="62">
        <f t="shared" ref="O97:Q97" si="284">$H97*N97</f>
        <v>0</v>
      </c>
      <c r="P97" s="101"/>
      <c r="Q97" s="62">
        <f t="shared" si="284"/>
        <v>0</v>
      </c>
      <c r="R97" s="101"/>
      <c r="S97" s="62">
        <f t="shared" ref="S97:U97" si="285">$H97*R97</f>
        <v>0</v>
      </c>
      <c r="T97" s="101"/>
      <c r="U97" s="62">
        <f t="shared" si="285"/>
        <v>0</v>
      </c>
      <c r="V97" s="101"/>
      <c r="W97" s="62">
        <f t="shared" ref="W97:Y97" si="286">$H97*V97</f>
        <v>0</v>
      </c>
      <c r="X97" s="101"/>
      <c r="Y97" s="62">
        <f t="shared" si="286"/>
        <v>0</v>
      </c>
      <c r="Z97" s="101"/>
      <c r="AA97" s="62">
        <f t="shared" ref="AA97:AC97" si="287">$H97*Z97</f>
        <v>0</v>
      </c>
      <c r="AB97" s="101"/>
      <c r="AC97" s="62">
        <f t="shared" si="287"/>
        <v>0</v>
      </c>
      <c r="AD97" s="83">
        <f t="shared" si="243"/>
        <v>0</v>
      </c>
    </row>
    <row r="98" spans="1:30" ht="15" hidden="1" customHeight="1" x14ac:dyDescent="0.3">
      <c r="A98" s="4" t="str">
        <f>ORÇAM.!A98</f>
        <v>CDHU</v>
      </c>
      <c r="B98" s="4">
        <f>IFERROR(ORÇAM.!B98,0)</f>
        <v>0</v>
      </c>
      <c r="C98" s="4" t="str">
        <f>ORÇAM.!C98</f>
        <v>6.13</v>
      </c>
      <c r="D98" s="97" t="str">
        <f>IFERROR(VLOOKUP(B98,CDHU!A91:F4196,2,0),IFERROR(VLOOKUP(B98,'SINAPI C.'!A89:E7917,2,0),IFERROR(VLOOKUP(B98,'SINAPI I.'!A90:E4928,2,0)," ")))</f>
        <v xml:space="preserve"> </v>
      </c>
      <c r="E98" s="96" t="str">
        <f>IFERROR(VLOOKUP(B98,CDHU!A91:F4196,3,0),IFERROR(VLOOKUP(B98,'SINAPI C.'!A89:E7917,3,0),IFERROR(VLOOKUP(B98,'SINAPI I.'!A90:E4928,3,0)," ")))</f>
        <v xml:space="preserve"> </v>
      </c>
      <c r="F98" s="98">
        <f>ORÇAM.!F98</f>
        <v>0</v>
      </c>
      <c r="G98" s="62"/>
      <c r="H98" s="132">
        <f t="shared" si="236"/>
        <v>0</v>
      </c>
      <c r="I98" s="132">
        <f t="shared" si="237"/>
        <v>0</v>
      </c>
      <c r="J98" s="101"/>
      <c r="K98" s="62">
        <f t="shared" si="238"/>
        <v>0</v>
      </c>
      <c r="L98" s="101"/>
      <c r="M98" s="62">
        <f t="shared" si="238"/>
        <v>0</v>
      </c>
      <c r="N98" s="101"/>
      <c r="O98" s="62">
        <f t="shared" ref="O98:Q98" si="288">$H98*N98</f>
        <v>0</v>
      </c>
      <c r="P98" s="101"/>
      <c r="Q98" s="62">
        <f t="shared" si="288"/>
        <v>0</v>
      </c>
      <c r="R98" s="101"/>
      <c r="S98" s="62">
        <f t="shared" ref="S98:U98" si="289">$H98*R98</f>
        <v>0</v>
      </c>
      <c r="T98" s="101"/>
      <c r="U98" s="62">
        <f t="shared" si="289"/>
        <v>0</v>
      </c>
      <c r="V98" s="101"/>
      <c r="W98" s="62">
        <f t="shared" ref="W98:Y98" si="290">$H98*V98</f>
        <v>0</v>
      </c>
      <c r="X98" s="101"/>
      <c r="Y98" s="62">
        <f t="shared" si="290"/>
        <v>0</v>
      </c>
      <c r="Z98" s="101"/>
      <c r="AA98" s="62">
        <f t="shared" ref="AA98:AC98" si="291">$H98*Z98</f>
        <v>0</v>
      </c>
      <c r="AB98" s="101"/>
      <c r="AC98" s="62">
        <f t="shared" si="291"/>
        <v>0</v>
      </c>
      <c r="AD98" s="83">
        <f t="shared" si="243"/>
        <v>0</v>
      </c>
    </row>
    <row r="99" spans="1:30" ht="15" hidden="1" customHeight="1" x14ac:dyDescent="0.3">
      <c r="A99" s="4" t="str">
        <f>ORÇAM.!A99</f>
        <v>CDHU</v>
      </c>
      <c r="B99" s="4">
        <f>IFERROR(ORÇAM.!B99,0)</f>
        <v>0</v>
      </c>
      <c r="C99" s="4" t="str">
        <f>ORÇAM.!C99</f>
        <v>6.14</v>
      </c>
      <c r="D99" s="97" t="str">
        <f>IFERROR(VLOOKUP(B99,CDHU!A92:F4197,2,0),IFERROR(VLOOKUP(B99,'SINAPI C.'!A90:E7918,2,0),IFERROR(VLOOKUP(B99,'SINAPI I.'!A91:E4929,2,0)," ")))</f>
        <v xml:space="preserve"> </v>
      </c>
      <c r="E99" s="96" t="str">
        <f>IFERROR(VLOOKUP(B99,CDHU!A92:F4197,3,0),IFERROR(VLOOKUP(B99,'SINAPI C.'!A90:E7918,3,0),IFERROR(VLOOKUP(B99,'SINAPI I.'!A91:E4929,3,0)," ")))</f>
        <v xml:space="preserve"> </v>
      </c>
      <c r="F99" s="98">
        <f>ORÇAM.!F99</f>
        <v>0</v>
      </c>
      <c r="G99" s="62"/>
      <c r="H99" s="132">
        <f t="shared" si="236"/>
        <v>0</v>
      </c>
      <c r="I99" s="132">
        <f t="shared" si="237"/>
        <v>0</v>
      </c>
      <c r="J99" s="101"/>
      <c r="K99" s="62">
        <f t="shared" si="238"/>
        <v>0</v>
      </c>
      <c r="L99" s="101"/>
      <c r="M99" s="62">
        <f t="shared" si="238"/>
        <v>0</v>
      </c>
      <c r="N99" s="101"/>
      <c r="O99" s="62">
        <f t="shared" ref="O99:Q99" si="292">$H99*N99</f>
        <v>0</v>
      </c>
      <c r="P99" s="101"/>
      <c r="Q99" s="62">
        <f t="shared" si="292"/>
        <v>0</v>
      </c>
      <c r="R99" s="101"/>
      <c r="S99" s="62">
        <f t="shared" ref="S99:U99" si="293">$H99*R99</f>
        <v>0</v>
      </c>
      <c r="T99" s="101"/>
      <c r="U99" s="62">
        <f t="shared" si="293"/>
        <v>0</v>
      </c>
      <c r="V99" s="101"/>
      <c r="W99" s="62">
        <f t="shared" ref="W99:Y99" si="294">$H99*V99</f>
        <v>0</v>
      </c>
      <c r="X99" s="101"/>
      <c r="Y99" s="62">
        <f t="shared" si="294"/>
        <v>0</v>
      </c>
      <c r="Z99" s="101"/>
      <c r="AA99" s="62">
        <f t="shared" ref="AA99:AC99" si="295">$H99*Z99</f>
        <v>0</v>
      </c>
      <c r="AB99" s="101"/>
      <c r="AC99" s="62">
        <f t="shared" si="295"/>
        <v>0</v>
      </c>
      <c r="AD99" s="83">
        <f t="shared" si="243"/>
        <v>0</v>
      </c>
    </row>
    <row r="100" spans="1:30" ht="15" hidden="1" customHeight="1" x14ac:dyDescent="0.3">
      <c r="A100" s="4" t="str">
        <f>ORÇAM.!A100</f>
        <v>CDHU</v>
      </c>
      <c r="B100" s="4">
        <f>IFERROR(ORÇAM.!B100,0)</f>
        <v>0</v>
      </c>
      <c r="C100" s="4" t="str">
        <f>ORÇAM.!C100</f>
        <v>6.15</v>
      </c>
      <c r="D100" s="97" t="str">
        <f>IFERROR(VLOOKUP(B100,CDHU!A93:F4198,2,0),IFERROR(VLOOKUP(B100,'SINAPI C.'!A91:E7919,2,0),IFERROR(VLOOKUP(B100,'SINAPI I.'!A92:E4930,2,0)," ")))</f>
        <v xml:space="preserve"> </v>
      </c>
      <c r="E100" s="96" t="str">
        <f>IFERROR(VLOOKUP(B100,CDHU!A93:F4198,3,0),IFERROR(VLOOKUP(B100,'SINAPI C.'!A91:E7919,3,0),IFERROR(VLOOKUP(B100,'SINAPI I.'!A92:E4930,3,0)," ")))</f>
        <v xml:space="preserve"> </v>
      </c>
      <c r="F100" s="98">
        <f>ORÇAM.!F100</f>
        <v>0</v>
      </c>
      <c r="G100" s="62"/>
      <c r="H100" s="132">
        <f t="shared" si="236"/>
        <v>0</v>
      </c>
      <c r="I100" s="132">
        <f t="shared" si="237"/>
        <v>0</v>
      </c>
      <c r="J100" s="101"/>
      <c r="K100" s="62">
        <f t="shared" si="238"/>
        <v>0</v>
      </c>
      <c r="L100" s="101"/>
      <c r="M100" s="62">
        <f t="shared" si="238"/>
        <v>0</v>
      </c>
      <c r="N100" s="101"/>
      <c r="O100" s="62">
        <f t="shared" ref="O100:Q100" si="296">$H100*N100</f>
        <v>0</v>
      </c>
      <c r="P100" s="101"/>
      <c r="Q100" s="62">
        <f t="shared" si="296"/>
        <v>0</v>
      </c>
      <c r="R100" s="101"/>
      <c r="S100" s="62">
        <f t="shared" ref="S100:U100" si="297">$H100*R100</f>
        <v>0</v>
      </c>
      <c r="T100" s="101"/>
      <c r="U100" s="62">
        <f t="shared" si="297"/>
        <v>0</v>
      </c>
      <c r="V100" s="101"/>
      <c r="W100" s="62">
        <f t="shared" ref="W100:Y100" si="298">$H100*V100</f>
        <v>0</v>
      </c>
      <c r="X100" s="101"/>
      <c r="Y100" s="62">
        <f t="shared" si="298"/>
        <v>0</v>
      </c>
      <c r="Z100" s="101"/>
      <c r="AA100" s="62">
        <f t="shared" ref="AA100:AC100" si="299">$H100*Z100</f>
        <v>0</v>
      </c>
      <c r="AB100" s="101"/>
      <c r="AC100" s="62">
        <f t="shared" si="299"/>
        <v>0</v>
      </c>
      <c r="AD100" s="83">
        <f t="shared" si="243"/>
        <v>0</v>
      </c>
    </row>
    <row r="101" spans="1:30" ht="15" customHeight="1" x14ac:dyDescent="0.3">
      <c r="A101" s="276" t="str">
        <f>ORÇAM.!A101</f>
        <v>Total do Item 06</v>
      </c>
      <c r="B101" s="276"/>
      <c r="C101" s="276"/>
      <c r="D101" s="276"/>
      <c r="E101" s="276"/>
      <c r="F101" s="276"/>
      <c r="G101" s="276"/>
      <c r="H101" s="276"/>
      <c r="I101" s="131">
        <f>SUM(I86:I100)</f>
        <v>0</v>
      </c>
      <c r="J101" s="268">
        <f>SUM(K86:K100)</f>
        <v>0</v>
      </c>
      <c r="K101" s="268"/>
      <c r="L101" s="268">
        <f>SUM(M86:M100)</f>
        <v>0</v>
      </c>
      <c r="M101" s="268"/>
      <c r="N101" s="268">
        <f>SUM(O86:O100)</f>
        <v>0</v>
      </c>
      <c r="O101" s="268"/>
      <c r="P101" s="268">
        <f>SUM(Q86:Q100)</f>
        <v>0</v>
      </c>
      <c r="Q101" s="268"/>
      <c r="R101" s="268">
        <f>SUM(S86:S100)</f>
        <v>0</v>
      </c>
      <c r="S101" s="268"/>
      <c r="T101" s="268">
        <f>SUM(U86:U100)</f>
        <v>0</v>
      </c>
      <c r="U101" s="268"/>
      <c r="V101" s="268">
        <f>SUM(W86:W100)</f>
        <v>0</v>
      </c>
      <c r="W101" s="268"/>
      <c r="X101" s="268">
        <f>SUM(Y86:Y100)</f>
        <v>0</v>
      </c>
      <c r="Y101" s="268"/>
      <c r="Z101" s="268">
        <f>SUM(AA86:AA100)</f>
        <v>0</v>
      </c>
      <c r="AA101" s="268"/>
      <c r="AB101" s="268">
        <f>SUM(AC86:AC100)</f>
        <v>0</v>
      </c>
      <c r="AC101" s="268"/>
      <c r="AD101" s="144">
        <f>SUM(AD86:AD100)</f>
        <v>0</v>
      </c>
    </row>
    <row r="102" spans="1:30" ht="15" customHeight="1" x14ac:dyDescent="0.3">
      <c r="A102" s="168"/>
      <c r="B102" s="168"/>
      <c r="C102" s="168"/>
      <c r="D102" s="168"/>
      <c r="E102" s="168"/>
      <c r="F102" s="168"/>
      <c r="G102" s="168"/>
      <c r="H102" s="168"/>
      <c r="I102" s="168"/>
      <c r="J102" s="168"/>
      <c r="K102" s="168"/>
      <c r="L102" s="168"/>
      <c r="M102" s="168"/>
      <c r="N102" s="168"/>
      <c r="O102" s="168"/>
      <c r="P102" s="168"/>
      <c r="Q102" s="168"/>
      <c r="R102" s="168"/>
      <c r="S102" s="168"/>
      <c r="T102" s="168"/>
      <c r="U102" s="168"/>
      <c r="V102" s="168"/>
      <c r="W102" s="168"/>
      <c r="X102" s="168"/>
      <c r="Y102" s="168"/>
      <c r="Z102" s="168"/>
      <c r="AA102" s="168"/>
      <c r="AB102" s="168"/>
      <c r="AC102" s="168"/>
      <c r="AD102" s="168"/>
    </row>
    <row r="103" spans="1:30" ht="15" customHeight="1" x14ac:dyDescent="0.3">
      <c r="A103" s="129"/>
      <c r="B103" s="129"/>
      <c r="C103" s="130">
        <f>ORÇAM.!C103</f>
        <v>7</v>
      </c>
      <c r="D103" s="161" t="str">
        <f>ORÇAM.!D103</f>
        <v>ESQUADRIAS E FERRAGENS</v>
      </c>
      <c r="E103" s="161"/>
      <c r="F103" s="161"/>
      <c r="G103" s="161"/>
      <c r="H103" s="161"/>
      <c r="I103" s="161"/>
      <c r="J103" s="161"/>
      <c r="K103" s="161"/>
      <c r="L103" s="161"/>
      <c r="M103" s="161"/>
      <c r="N103" s="161"/>
      <c r="O103" s="161"/>
      <c r="P103" s="161"/>
      <c r="Q103" s="161"/>
      <c r="R103" s="161"/>
      <c r="S103" s="161"/>
      <c r="T103" s="161"/>
      <c r="U103" s="161"/>
      <c r="V103" s="161"/>
      <c r="W103" s="161"/>
      <c r="X103" s="161"/>
      <c r="Y103" s="161"/>
      <c r="Z103" s="161"/>
      <c r="AA103" s="161"/>
      <c r="AB103" s="161"/>
      <c r="AC103" s="161"/>
      <c r="AD103" s="161"/>
    </row>
    <row r="104" spans="1:30" ht="15" customHeight="1" x14ac:dyDescent="0.3">
      <c r="A104" s="4" t="str">
        <f>ORÇAM.!A104</f>
        <v>CDHU</v>
      </c>
      <c r="B104" s="4" t="str">
        <f>IFERROR(ORÇAM.!B104,0)</f>
        <v>14.20.010</v>
      </c>
      <c r="C104" s="4" t="str">
        <f>ORÇAM.!C104</f>
        <v>7.1</v>
      </c>
      <c r="D104" s="97" t="str">
        <f>IFERROR(VLOOKUP(B104,CDHU!A97:F4202,2,0),IFERROR(VLOOKUP(B104,'SINAPI C.'!A95:E7923,2,0),IFERROR(VLOOKUP(B104,'SINAPI I.'!A96:E4934,2,0)," ")))</f>
        <v>Vergas, contravergas e pilaretes de concreto armado</v>
      </c>
      <c r="E104" s="96" t="str">
        <f>IFERROR(VLOOKUP(B104,CDHU!A97:F4202,3,0),IFERROR(VLOOKUP(B104,'SINAPI C.'!A95:E7923,3,0),IFERROR(VLOOKUP(B104,'SINAPI I.'!A96:E4934,3,0)," ")))</f>
        <v>M3</v>
      </c>
      <c r="F104" s="98">
        <f>ORÇAM.!F104</f>
        <v>0.06</v>
      </c>
      <c r="G104" s="62"/>
      <c r="H104" s="132">
        <f t="shared" ref="H104:H113" si="300">ROUND((G104+(G104*$H$257)),2)</f>
        <v>0</v>
      </c>
      <c r="I104" s="132">
        <f t="shared" ref="I104:I113" si="301">H104*F104</f>
        <v>0</v>
      </c>
      <c r="J104" s="101"/>
      <c r="K104" s="62">
        <f t="shared" ref="K104:M113" si="302">$H104*J104</f>
        <v>0</v>
      </c>
      <c r="L104" s="101"/>
      <c r="M104" s="62">
        <f t="shared" si="302"/>
        <v>0</v>
      </c>
      <c r="N104" s="101"/>
      <c r="O104" s="62">
        <f t="shared" ref="O104:Q104" si="303">$H104*N104</f>
        <v>0</v>
      </c>
      <c r="P104" s="101"/>
      <c r="Q104" s="62">
        <f t="shared" si="303"/>
        <v>0</v>
      </c>
      <c r="R104" s="101"/>
      <c r="S104" s="62">
        <f t="shared" ref="S104:U104" si="304">$H104*R104</f>
        <v>0</v>
      </c>
      <c r="T104" s="101"/>
      <c r="U104" s="62">
        <f t="shared" si="304"/>
        <v>0</v>
      </c>
      <c r="V104" s="101"/>
      <c r="W104" s="62">
        <f t="shared" ref="W104:Y104" si="305">$H104*V104</f>
        <v>0</v>
      </c>
      <c r="X104" s="101"/>
      <c r="Y104" s="62">
        <f t="shared" si="305"/>
        <v>0</v>
      </c>
      <c r="Z104" s="101"/>
      <c r="AA104" s="62">
        <f t="shared" ref="AA104:AC104" si="306">$H104*Z104</f>
        <v>0</v>
      </c>
      <c r="AB104" s="101"/>
      <c r="AC104" s="62">
        <f t="shared" si="306"/>
        <v>0</v>
      </c>
      <c r="AD104" s="83">
        <f t="shared" ref="AD104:AD113" si="307">I104-K104-M104-O104-Q104-S104-U104-W104-Y104-AA104-AC104</f>
        <v>0</v>
      </c>
    </row>
    <row r="105" spans="1:30" ht="15" customHeight="1" x14ac:dyDescent="0.3">
      <c r="A105" s="4" t="str">
        <f>ORÇAM.!A105</f>
        <v>CDHU</v>
      </c>
      <c r="B105" s="4" t="str">
        <f>IFERROR(ORÇAM.!B105,0)</f>
        <v>25.01.020</v>
      </c>
      <c r="C105" s="4" t="str">
        <f>ORÇAM.!C105</f>
        <v>7.2</v>
      </c>
      <c r="D105" s="97" t="str">
        <f>IFERROR(VLOOKUP(B105,CDHU!A98:F4203,2,0),IFERROR(VLOOKUP(B105,'SINAPI C.'!A96:E7924,2,0),IFERROR(VLOOKUP(B105,'SINAPI I.'!A97:E4935,2,0)," ")))</f>
        <v>Caixilho em alumínio fixo, sob medida</v>
      </c>
      <c r="E105" s="96" t="str">
        <f>IFERROR(VLOOKUP(B105,CDHU!A98:F4203,3,0),IFERROR(VLOOKUP(B105,'SINAPI C.'!A96:E7924,3,0),IFERROR(VLOOKUP(B105,'SINAPI I.'!A97:E4935,3,0)," ")))</f>
        <v>M2</v>
      </c>
      <c r="F105" s="98">
        <f>ORÇAM.!F105</f>
        <v>4.3099999999999996</v>
      </c>
      <c r="G105" s="62"/>
      <c r="H105" s="132">
        <f t="shared" si="300"/>
        <v>0</v>
      </c>
      <c r="I105" s="132">
        <f t="shared" si="301"/>
        <v>0</v>
      </c>
      <c r="J105" s="101"/>
      <c r="K105" s="62">
        <f t="shared" si="302"/>
        <v>0</v>
      </c>
      <c r="L105" s="101"/>
      <c r="M105" s="62">
        <f t="shared" si="302"/>
        <v>0</v>
      </c>
      <c r="N105" s="101"/>
      <c r="O105" s="62">
        <f t="shared" ref="O105:Q105" si="308">$H105*N105</f>
        <v>0</v>
      </c>
      <c r="P105" s="101"/>
      <c r="Q105" s="62">
        <f t="shared" si="308"/>
        <v>0</v>
      </c>
      <c r="R105" s="101"/>
      <c r="S105" s="62">
        <f t="shared" ref="S105:U105" si="309">$H105*R105</f>
        <v>0</v>
      </c>
      <c r="T105" s="101"/>
      <c r="U105" s="62">
        <f t="shared" si="309"/>
        <v>0</v>
      </c>
      <c r="V105" s="101"/>
      <c r="W105" s="62">
        <f t="shared" ref="W105:Y105" si="310">$H105*V105</f>
        <v>0</v>
      </c>
      <c r="X105" s="101"/>
      <c r="Y105" s="62">
        <f t="shared" si="310"/>
        <v>0</v>
      </c>
      <c r="Z105" s="101"/>
      <c r="AA105" s="62">
        <f t="shared" ref="AA105:AC105" si="311">$H105*Z105</f>
        <v>0</v>
      </c>
      <c r="AB105" s="101"/>
      <c r="AC105" s="62">
        <f t="shared" si="311"/>
        <v>0</v>
      </c>
      <c r="AD105" s="83">
        <f t="shared" si="307"/>
        <v>0</v>
      </c>
    </row>
    <row r="106" spans="1:30" ht="15" customHeight="1" x14ac:dyDescent="0.3">
      <c r="A106" s="4" t="str">
        <f>ORÇAM.!A106</f>
        <v>CDHU</v>
      </c>
      <c r="B106" s="4" t="str">
        <f>IFERROR(ORÇAM.!B106,0)</f>
        <v>26.02.060</v>
      </c>
      <c r="C106" s="4" t="str">
        <f>ORÇAM.!C106</f>
        <v>7.3</v>
      </c>
      <c r="D106" s="97" t="str">
        <f>IFERROR(VLOOKUP(B106,CDHU!A99:F4204,2,0),IFERROR(VLOOKUP(B106,'SINAPI C.'!A97:E7925,2,0),IFERROR(VLOOKUP(B106,'SINAPI I.'!A98:E4936,2,0)," ")))</f>
        <v>Vidro temperado incolor de 10 mm</v>
      </c>
      <c r="E106" s="96" t="str">
        <f>IFERROR(VLOOKUP(B106,CDHU!A99:F4204,3,0),IFERROR(VLOOKUP(B106,'SINAPI C.'!A97:E7925,3,0),IFERROR(VLOOKUP(B106,'SINAPI I.'!A98:E4936,3,0)," ")))</f>
        <v>M2</v>
      </c>
      <c r="F106" s="98">
        <f>ORÇAM.!F106</f>
        <v>4.3099999999999996</v>
      </c>
      <c r="G106" s="62"/>
      <c r="H106" s="132">
        <f t="shared" si="300"/>
        <v>0</v>
      </c>
      <c r="I106" s="132">
        <f t="shared" si="301"/>
        <v>0</v>
      </c>
      <c r="J106" s="101"/>
      <c r="K106" s="62">
        <f t="shared" si="302"/>
        <v>0</v>
      </c>
      <c r="L106" s="101"/>
      <c r="M106" s="62">
        <f t="shared" si="302"/>
        <v>0</v>
      </c>
      <c r="N106" s="101"/>
      <c r="O106" s="62">
        <f t="shared" ref="O106:Q106" si="312">$H106*N106</f>
        <v>0</v>
      </c>
      <c r="P106" s="101"/>
      <c r="Q106" s="62">
        <f t="shared" si="312"/>
        <v>0</v>
      </c>
      <c r="R106" s="101"/>
      <c r="S106" s="62">
        <f t="shared" ref="S106:U106" si="313">$H106*R106</f>
        <v>0</v>
      </c>
      <c r="T106" s="101"/>
      <c r="U106" s="62">
        <f t="shared" si="313"/>
        <v>0</v>
      </c>
      <c r="V106" s="101"/>
      <c r="W106" s="62">
        <f t="shared" ref="W106:Y106" si="314">$H106*V106</f>
        <v>0</v>
      </c>
      <c r="X106" s="101"/>
      <c r="Y106" s="62">
        <f t="shared" si="314"/>
        <v>0</v>
      </c>
      <c r="Z106" s="101"/>
      <c r="AA106" s="62">
        <f t="shared" ref="AA106:AC106" si="315">$H106*Z106</f>
        <v>0</v>
      </c>
      <c r="AB106" s="101"/>
      <c r="AC106" s="62">
        <f t="shared" si="315"/>
        <v>0</v>
      </c>
      <c r="AD106" s="83">
        <f t="shared" si="307"/>
        <v>0</v>
      </c>
    </row>
    <row r="107" spans="1:30" ht="15" customHeight="1" x14ac:dyDescent="0.3">
      <c r="A107" s="4" t="str">
        <f>ORÇAM.!A107</f>
        <v>CDHU</v>
      </c>
      <c r="B107" s="4" t="str">
        <f>IFERROR(ORÇAM.!B107,0)</f>
        <v>28.01.020</v>
      </c>
      <c r="C107" s="4" t="str">
        <f>ORÇAM.!C107</f>
        <v>7.4</v>
      </c>
      <c r="D107" s="97" t="str">
        <f>IFERROR(VLOOKUP(B107,CDHU!A100:F4205,2,0),IFERROR(VLOOKUP(B107,'SINAPI C.'!A98:E7926,2,0),IFERROR(VLOOKUP(B107,'SINAPI I.'!A99:E4937,2,0)," ")))</f>
        <v>Ferragem completa com maçaneta tipo alavanca, para porta externa com 1 folha</v>
      </c>
      <c r="E107" s="96" t="str">
        <f>IFERROR(VLOOKUP(B107,CDHU!A100:F4205,3,0),IFERROR(VLOOKUP(B107,'SINAPI C.'!A98:E7926,3,0),IFERROR(VLOOKUP(B107,'SINAPI I.'!A99:E4937,3,0)," ")))</f>
        <v>CJ</v>
      </c>
      <c r="F107" s="98">
        <f>ORÇAM.!F107</f>
        <v>2</v>
      </c>
      <c r="G107" s="62"/>
      <c r="H107" s="132">
        <f t="shared" si="300"/>
        <v>0</v>
      </c>
      <c r="I107" s="132">
        <f t="shared" si="301"/>
        <v>0</v>
      </c>
      <c r="J107" s="101"/>
      <c r="K107" s="62">
        <f t="shared" si="302"/>
        <v>0</v>
      </c>
      <c r="L107" s="101"/>
      <c r="M107" s="62">
        <f t="shared" si="302"/>
        <v>0</v>
      </c>
      <c r="N107" s="101"/>
      <c r="O107" s="62">
        <f t="shared" ref="O107:Q107" si="316">$H107*N107</f>
        <v>0</v>
      </c>
      <c r="P107" s="101"/>
      <c r="Q107" s="62">
        <f t="shared" si="316"/>
        <v>0</v>
      </c>
      <c r="R107" s="101"/>
      <c r="S107" s="62">
        <f t="shared" ref="S107:U107" si="317">$H107*R107</f>
        <v>0</v>
      </c>
      <c r="T107" s="101"/>
      <c r="U107" s="62">
        <f t="shared" si="317"/>
        <v>0</v>
      </c>
      <c r="V107" s="101"/>
      <c r="W107" s="62">
        <f t="shared" ref="W107:Y107" si="318">$H107*V107</f>
        <v>0</v>
      </c>
      <c r="X107" s="101"/>
      <c r="Y107" s="62">
        <f t="shared" si="318"/>
        <v>0</v>
      </c>
      <c r="Z107" s="101"/>
      <c r="AA107" s="62">
        <f t="shared" ref="AA107:AC107" si="319">$H107*Z107</f>
        <v>0</v>
      </c>
      <c r="AB107" s="101"/>
      <c r="AC107" s="62">
        <f t="shared" si="319"/>
        <v>0</v>
      </c>
      <c r="AD107" s="83">
        <f t="shared" si="307"/>
        <v>0</v>
      </c>
    </row>
    <row r="108" spans="1:30" ht="15" customHeight="1" x14ac:dyDescent="0.3">
      <c r="A108" s="4" t="str">
        <f>ORÇAM.!A108</f>
        <v>CDHU</v>
      </c>
      <c r="B108" s="4" t="str">
        <f>IFERROR(ORÇAM.!B108,0)</f>
        <v>24.02.840</v>
      </c>
      <c r="C108" s="4" t="str">
        <f>ORÇAM.!C108</f>
        <v>7.5</v>
      </c>
      <c r="D108" s="97" t="str">
        <f>IFERROR(VLOOKUP(B108,CDHU!A101:F4206,2,0),IFERROR(VLOOKUP(B108,'SINAPI C.'!A99:E7927,2,0),IFERROR(VLOOKUP(B108,'SINAPI I.'!A100:E4938,2,0)," ")))</f>
        <v>Portão basculante em chapa metálica, estruturado com perfis metálicos</v>
      </c>
      <c r="E108" s="96" t="str">
        <f>IFERROR(VLOOKUP(B108,CDHU!A101:F4206,3,0),IFERROR(VLOOKUP(B108,'SINAPI C.'!A99:E7927,3,0),IFERROR(VLOOKUP(B108,'SINAPI I.'!A100:E4938,3,0)," ")))</f>
        <v>M2</v>
      </c>
      <c r="F108" s="98">
        <f>ORÇAM.!F108</f>
        <v>12</v>
      </c>
      <c r="G108" s="62"/>
      <c r="H108" s="132">
        <f t="shared" si="300"/>
        <v>0</v>
      </c>
      <c r="I108" s="132">
        <f t="shared" si="301"/>
        <v>0</v>
      </c>
      <c r="J108" s="101"/>
      <c r="K108" s="62">
        <f t="shared" si="302"/>
        <v>0</v>
      </c>
      <c r="L108" s="101"/>
      <c r="M108" s="62">
        <f t="shared" si="302"/>
        <v>0</v>
      </c>
      <c r="N108" s="101"/>
      <c r="O108" s="62">
        <f t="shared" ref="O108:Q108" si="320">$H108*N108</f>
        <v>0</v>
      </c>
      <c r="P108" s="101"/>
      <c r="Q108" s="62">
        <f t="shared" si="320"/>
        <v>0</v>
      </c>
      <c r="R108" s="101"/>
      <c r="S108" s="62">
        <f t="shared" ref="S108:U108" si="321">$H108*R108</f>
        <v>0</v>
      </c>
      <c r="T108" s="101"/>
      <c r="U108" s="62">
        <f t="shared" si="321"/>
        <v>0</v>
      </c>
      <c r="V108" s="101"/>
      <c r="W108" s="62">
        <f t="shared" ref="W108:Y108" si="322">$H108*V108</f>
        <v>0</v>
      </c>
      <c r="X108" s="101"/>
      <c r="Y108" s="62">
        <f t="shared" si="322"/>
        <v>0</v>
      </c>
      <c r="Z108" s="101"/>
      <c r="AA108" s="62">
        <f t="shared" ref="AA108:AC108" si="323">$H108*Z108</f>
        <v>0</v>
      </c>
      <c r="AB108" s="101"/>
      <c r="AC108" s="62">
        <f t="shared" si="323"/>
        <v>0</v>
      </c>
      <c r="AD108" s="83">
        <f t="shared" si="307"/>
        <v>0</v>
      </c>
    </row>
    <row r="109" spans="1:30" ht="15" hidden="1" customHeight="1" x14ac:dyDescent="0.3">
      <c r="A109" s="4" t="str">
        <f>ORÇAM.!A109</f>
        <v>CDHU</v>
      </c>
      <c r="B109" s="4">
        <f>IFERROR(ORÇAM.!B109,0)</f>
        <v>0</v>
      </c>
      <c r="C109" s="4" t="str">
        <f>ORÇAM.!C109</f>
        <v>7.6</v>
      </c>
      <c r="D109" s="97" t="str">
        <f>IFERROR(VLOOKUP(B109,CDHU!A102:F4207,2,0),IFERROR(VLOOKUP(B109,'SINAPI C.'!A100:E7928,2,0),IFERROR(VLOOKUP(B109,'SINAPI I.'!A101:E4939,2,0)," ")))</f>
        <v xml:space="preserve"> </v>
      </c>
      <c r="E109" s="96" t="str">
        <f>IFERROR(VLOOKUP(B109,CDHU!A102:F4207,3,0),IFERROR(VLOOKUP(B109,'SINAPI C.'!A100:E7928,3,0),IFERROR(VLOOKUP(B109,'SINAPI I.'!A101:E4939,3,0)," ")))</f>
        <v xml:space="preserve"> </v>
      </c>
      <c r="F109" s="98">
        <f>ORÇAM.!F109</f>
        <v>0</v>
      </c>
      <c r="G109" s="62"/>
      <c r="H109" s="132">
        <f t="shared" si="300"/>
        <v>0</v>
      </c>
      <c r="I109" s="132">
        <f t="shared" si="301"/>
        <v>0</v>
      </c>
      <c r="J109" s="101"/>
      <c r="K109" s="62">
        <f t="shared" si="302"/>
        <v>0</v>
      </c>
      <c r="L109" s="101"/>
      <c r="M109" s="62">
        <f t="shared" si="302"/>
        <v>0</v>
      </c>
      <c r="N109" s="101"/>
      <c r="O109" s="62">
        <f t="shared" ref="O109:Q109" si="324">$H109*N109</f>
        <v>0</v>
      </c>
      <c r="P109" s="101"/>
      <c r="Q109" s="62">
        <f t="shared" si="324"/>
        <v>0</v>
      </c>
      <c r="R109" s="101"/>
      <c r="S109" s="62">
        <f t="shared" ref="S109:U109" si="325">$H109*R109</f>
        <v>0</v>
      </c>
      <c r="T109" s="101"/>
      <c r="U109" s="62">
        <f t="shared" si="325"/>
        <v>0</v>
      </c>
      <c r="V109" s="101"/>
      <c r="W109" s="62">
        <f t="shared" ref="W109:Y109" si="326">$H109*V109</f>
        <v>0</v>
      </c>
      <c r="X109" s="101"/>
      <c r="Y109" s="62">
        <f t="shared" si="326"/>
        <v>0</v>
      </c>
      <c r="Z109" s="101"/>
      <c r="AA109" s="62">
        <f t="shared" ref="AA109:AC109" si="327">$H109*Z109</f>
        <v>0</v>
      </c>
      <c r="AB109" s="101"/>
      <c r="AC109" s="62">
        <f t="shared" si="327"/>
        <v>0</v>
      </c>
      <c r="AD109" s="83">
        <f t="shared" si="307"/>
        <v>0</v>
      </c>
    </row>
    <row r="110" spans="1:30" ht="15" hidden="1" customHeight="1" x14ac:dyDescent="0.3">
      <c r="A110" s="4" t="str">
        <f>ORÇAM.!A110</f>
        <v>CDHU</v>
      </c>
      <c r="B110" s="4">
        <f>IFERROR(ORÇAM.!B110,0)</f>
        <v>0</v>
      </c>
      <c r="C110" s="4" t="str">
        <f>ORÇAM.!C110</f>
        <v>7.7</v>
      </c>
      <c r="D110" s="97" t="str">
        <f>IFERROR(VLOOKUP(B110,CDHU!A103:F4208,2,0),IFERROR(VLOOKUP(B110,'SINAPI C.'!A101:E7929,2,0),IFERROR(VLOOKUP(B110,'SINAPI I.'!A102:E4940,2,0)," ")))</f>
        <v xml:space="preserve"> </v>
      </c>
      <c r="E110" s="96" t="str">
        <f>IFERROR(VLOOKUP(B110,CDHU!A103:F4208,3,0),IFERROR(VLOOKUP(B110,'SINAPI C.'!A101:E7929,3,0),IFERROR(VLOOKUP(B110,'SINAPI I.'!A102:E4940,3,0)," ")))</f>
        <v xml:space="preserve"> </v>
      </c>
      <c r="F110" s="98">
        <f>ORÇAM.!F110</f>
        <v>0</v>
      </c>
      <c r="G110" s="62"/>
      <c r="H110" s="132">
        <f t="shared" si="300"/>
        <v>0</v>
      </c>
      <c r="I110" s="132">
        <f t="shared" si="301"/>
        <v>0</v>
      </c>
      <c r="J110" s="101"/>
      <c r="K110" s="62">
        <f t="shared" si="302"/>
        <v>0</v>
      </c>
      <c r="L110" s="101"/>
      <c r="M110" s="62">
        <f t="shared" si="302"/>
        <v>0</v>
      </c>
      <c r="N110" s="101"/>
      <c r="O110" s="62">
        <f t="shared" ref="O110:Q110" si="328">$H110*N110</f>
        <v>0</v>
      </c>
      <c r="P110" s="101"/>
      <c r="Q110" s="62">
        <f t="shared" si="328"/>
        <v>0</v>
      </c>
      <c r="R110" s="101"/>
      <c r="S110" s="62">
        <f t="shared" ref="S110:U110" si="329">$H110*R110</f>
        <v>0</v>
      </c>
      <c r="T110" s="101"/>
      <c r="U110" s="62">
        <f t="shared" si="329"/>
        <v>0</v>
      </c>
      <c r="V110" s="101"/>
      <c r="W110" s="62">
        <f t="shared" ref="W110:Y110" si="330">$H110*V110</f>
        <v>0</v>
      </c>
      <c r="X110" s="101"/>
      <c r="Y110" s="62">
        <f t="shared" si="330"/>
        <v>0</v>
      </c>
      <c r="Z110" s="101"/>
      <c r="AA110" s="62">
        <f t="shared" ref="AA110:AC110" si="331">$H110*Z110</f>
        <v>0</v>
      </c>
      <c r="AB110" s="101"/>
      <c r="AC110" s="62">
        <f t="shared" si="331"/>
        <v>0</v>
      </c>
      <c r="AD110" s="83">
        <f t="shared" si="307"/>
        <v>0</v>
      </c>
    </row>
    <row r="111" spans="1:30" ht="15" hidden="1" customHeight="1" x14ac:dyDescent="0.3">
      <c r="A111" s="4" t="str">
        <f>ORÇAM.!A111</f>
        <v>CDHU</v>
      </c>
      <c r="B111" s="4">
        <f>IFERROR(ORÇAM.!B111,0)</f>
        <v>0</v>
      </c>
      <c r="C111" s="4" t="str">
        <f>ORÇAM.!C111</f>
        <v>7.8</v>
      </c>
      <c r="D111" s="97" t="str">
        <f>IFERROR(VLOOKUP(B111,CDHU!A104:F4209,2,0),IFERROR(VLOOKUP(B111,'SINAPI C.'!A102:E7930,2,0),IFERROR(VLOOKUP(B111,'SINAPI I.'!A103:E4941,2,0)," ")))</f>
        <v xml:space="preserve"> </v>
      </c>
      <c r="E111" s="96" t="str">
        <f>IFERROR(VLOOKUP(B111,CDHU!A104:F4209,3,0),IFERROR(VLOOKUP(B111,'SINAPI C.'!A102:E7930,3,0),IFERROR(VLOOKUP(B111,'SINAPI I.'!A103:E4941,3,0)," ")))</f>
        <v xml:space="preserve"> </v>
      </c>
      <c r="F111" s="98">
        <f>ORÇAM.!F111</f>
        <v>0</v>
      </c>
      <c r="G111" s="62"/>
      <c r="H111" s="132">
        <f t="shared" si="300"/>
        <v>0</v>
      </c>
      <c r="I111" s="132">
        <f t="shared" si="301"/>
        <v>0</v>
      </c>
      <c r="J111" s="101"/>
      <c r="K111" s="62">
        <f t="shared" si="302"/>
        <v>0</v>
      </c>
      <c r="L111" s="101"/>
      <c r="M111" s="62">
        <f t="shared" si="302"/>
        <v>0</v>
      </c>
      <c r="N111" s="101"/>
      <c r="O111" s="62">
        <f t="shared" ref="O111:Q111" si="332">$H111*N111</f>
        <v>0</v>
      </c>
      <c r="P111" s="101"/>
      <c r="Q111" s="62">
        <f t="shared" si="332"/>
        <v>0</v>
      </c>
      <c r="R111" s="101"/>
      <c r="S111" s="62">
        <f t="shared" ref="S111:U111" si="333">$H111*R111</f>
        <v>0</v>
      </c>
      <c r="T111" s="101"/>
      <c r="U111" s="62">
        <f t="shared" si="333"/>
        <v>0</v>
      </c>
      <c r="V111" s="101"/>
      <c r="W111" s="62">
        <f t="shared" ref="W111:Y111" si="334">$H111*V111</f>
        <v>0</v>
      </c>
      <c r="X111" s="101"/>
      <c r="Y111" s="62">
        <f t="shared" si="334"/>
        <v>0</v>
      </c>
      <c r="Z111" s="101"/>
      <c r="AA111" s="62">
        <f t="shared" ref="AA111:AC111" si="335">$H111*Z111</f>
        <v>0</v>
      </c>
      <c r="AB111" s="101"/>
      <c r="AC111" s="62">
        <f t="shared" si="335"/>
        <v>0</v>
      </c>
      <c r="AD111" s="83">
        <f t="shared" si="307"/>
        <v>0</v>
      </c>
    </row>
    <row r="112" spans="1:30" ht="15" hidden="1" customHeight="1" x14ac:dyDescent="0.3">
      <c r="A112" s="4" t="str">
        <f>ORÇAM.!A112</f>
        <v>CDHU</v>
      </c>
      <c r="B112" s="4">
        <f>IFERROR(ORÇAM.!B112,0)</f>
        <v>0</v>
      </c>
      <c r="C112" s="4" t="str">
        <f>ORÇAM.!C112</f>
        <v>7.9</v>
      </c>
      <c r="D112" s="97" t="str">
        <f>IFERROR(VLOOKUP(B112,CDHU!A105:F4210,2,0),IFERROR(VLOOKUP(B112,'SINAPI C.'!A103:E7931,2,0),IFERROR(VLOOKUP(B112,'SINAPI I.'!A104:E4942,2,0)," ")))</f>
        <v xml:space="preserve"> </v>
      </c>
      <c r="E112" s="96" t="str">
        <f>IFERROR(VLOOKUP(B112,CDHU!A105:F4210,3,0),IFERROR(VLOOKUP(B112,'SINAPI C.'!A103:E7931,3,0),IFERROR(VLOOKUP(B112,'SINAPI I.'!A104:E4942,3,0)," ")))</f>
        <v xml:space="preserve"> </v>
      </c>
      <c r="F112" s="98">
        <f>ORÇAM.!F112</f>
        <v>0</v>
      </c>
      <c r="G112" s="62"/>
      <c r="H112" s="132">
        <f t="shared" si="300"/>
        <v>0</v>
      </c>
      <c r="I112" s="132">
        <f t="shared" si="301"/>
        <v>0</v>
      </c>
      <c r="J112" s="101"/>
      <c r="K112" s="62">
        <f t="shared" si="302"/>
        <v>0</v>
      </c>
      <c r="L112" s="101"/>
      <c r="M112" s="62">
        <f t="shared" si="302"/>
        <v>0</v>
      </c>
      <c r="N112" s="101"/>
      <c r="O112" s="62">
        <f t="shared" ref="O112:Q112" si="336">$H112*N112</f>
        <v>0</v>
      </c>
      <c r="P112" s="101"/>
      <c r="Q112" s="62">
        <f t="shared" si="336"/>
        <v>0</v>
      </c>
      <c r="R112" s="101"/>
      <c r="S112" s="62">
        <f t="shared" ref="S112:U112" si="337">$H112*R112</f>
        <v>0</v>
      </c>
      <c r="T112" s="101"/>
      <c r="U112" s="62">
        <f t="shared" si="337"/>
        <v>0</v>
      </c>
      <c r="V112" s="101"/>
      <c r="W112" s="62">
        <f t="shared" ref="W112:Y112" si="338">$H112*V112</f>
        <v>0</v>
      </c>
      <c r="X112" s="101"/>
      <c r="Y112" s="62">
        <f t="shared" si="338"/>
        <v>0</v>
      </c>
      <c r="Z112" s="101"/>
      <c r="AA112" s="62">
        <f t="shared" ref="AA112:AC112" si="339">$H112*Z112</f>
        <v>0</v>
      </c>
      <c r="AB112" s="101"/>
      <c r="AC112" s="62">
        <f t="shared" si="339"/>
        <v>0</v>
      </c>
      <c r="AD112" s="83">
        <f t="shared" si="307"/>
        <v>0</v>
      </c>
    </row>
    <row r="113" spans="1:30" ht="15" hidden="1" customHeight="1" x14ac:dyDescent="0.3">
      <c r="A113" s="4" t="str">
        <f>ORÇAM.!A113</f>
        <v>CDHU</v>
      </c>
      <c r="B113" s="4">
        <f>IFERROR(ORÇAM.!B113,0)</f>
        <v>0</v>
      </c>
      <c r="C113" s="4" t="str">
        <f>ORÇAM.!C113</f>
        <v>7.10</v>
      </c>
      <c r="D113" s="97" t="str">
        <f>IFERROR(VLOOKUP(B113,CDHU!A106:F4211,2,0),IFERROR(VLOOKUP(B113,'SINAPI C.'!A104:E7932,2,0),IFERROR(VLOOKUP(B113,'SINAPI I.'!A105:E4943,2,0)," ")))</f>
        <v xml:space="preserve"> </v>
      </c>
      <c r="E113" s="96" t="str">
        <f>IFERROR(VLOOKUP(B113,CDHU!A106:F4211,3,0),IFERROR(VLOOKUP(B113,'SINAPI C.'!A104:E7932,3,0),IFERROR(VLOOKUP(B113,'SINAPI I.'!A105:E4943,3,0)," ")))</f>
        <v xml:space="preserve"> </v>
      </c>
      <c r="F113" s="98">
        <f>ORÇAM.!F113</f>
        <v>0</v>
      </c>
      <c r="G113" s="62"/>
      <c r="H113" s="132">
        <f t="shared" si="300"/>
        <v>0</v>
      </c>
      <c r="I113" s="132">
        <f t="shared" si="301"/>
        <v>0</v>
      </c>
      <c r="J113" s="101"/>
      <c r="K113" s="62">
        <f t="shared" si="302"/>
        <v>0</v>
      </c>
      <c r="L113" s="101"/>
      <c r="M113" s="62">
        <f t="shared" si="302"/>
        <v>0</v>
      </c>
      <c r="N113" s="101"/>
      <c r="O113" s="62">
        <f t="shared" ref="O113:Q113" si="340">$H113*N113</f>
        <v>0</v>
      </c>
      <c r="P113" s="101"/>
      <c r="Q113" s="62">
        <f t="shared" si="340"/>
        <v>0</v>
      </c>
      <c r="R113" s="101"/>
      <c r="S113" s="62">
        <f t="shared" ref="S113:U113" si="341">$H113*R113</f>
        <v>0</v>
      </c>
      <c r="T113" s="101"/>
      <c r="U113" s="62">
        <f t="shared" si="341"/>
        <v>0</v>
      </c>
      <c r="V113" s="101"/>
      <c r="W113" s="62">
        <f t="shared" ref="W113:Y113" si="342">$H113*V113</f>
        <v>0</v>
      </c>
      <c r="X113" s="101"/>
      <c r="Y113" s="62">
        <f t="shared" si="342"/>
        <v>0</v>
      </c>
      <c r="Z113" s="101"/>
      <c r="AA113" s="62">
        <f t="shared" ref="AA113:AC113" si="343">$H113*Z113</f>
        <v>0</v>
      </c>
      <c r="AB113" s="101"/>
      <c r="AC113" s="62">
        <f t="shared" si="343"/>
        <v>0</v>
      </c>
      <c r="AD113" s="83">
        <f t="shared" si="307"/>
        <v>0</v>
      </c>
    </row>
    <row r="114" spans="1:30" ht="15" customHeight="1" x14ac:dyDescent="0.3">
      <c r="A114" s="276" t="str">
        <f>ORÇAM.!A114</f>
        <v>Total do Item 07</v>
      </c>
      <c r="B114" s="276"/>
      <c r="C114" s="276"/>
      <c r="D114" s="276"/>
      <c r="E114" s="276"/>
      <c r="F114" s="276"/>
      <c r="G114" s="276"/>
      <c r="H114" s="276"/>
      <c r="I114" s="131">
        <f>SUM(I104:I113)</f>
        <v>0</v>
      </c>
      <c r="J114" s="268">
        <f>SUM(K104:K113)</f>
        <v>0</v>
      </c>
      <c r="K114" s="268"/>
      <c r="L114" s="268">
        <f>SUM(M104:M113)</f>
        <v>0</v>
      </c>
      <c r="M114" s="268"/>
      <c r="N114" s="268">
        <f>SUM(O104:O113)</f>
        <v>0</v>
      </c>
      <c r="O114" s="268"/>
      <c r="P114" s="268">
        <f>SUM(Q104:Q113)</f>
        <v>0</v>
      </c>
      <c r="Q114" s="268"/>
      <c r="R114" s="268">
        <f>SUM(S104:S113)</f>
        <v>0</v>
      </c>
      <c r="S114" s="268"/>
      <c r="T114" s="268">
        <f>SUM(U104:U113)</f>
        <v>0</v>
      </c>
      <c r="U114" s="268"/>
      <c r="V114" s="268">
        <f>SUM(W104:W113)</f>
        <v>0</v>
      </c>
      <c r="W114" s="268"/>
      <c r="X114" s="268">
        <f>SUM(Y104:Y113)</f>
        <v>0</v>
      </c>
      <c r="Y114" s="268"/>
      <c r="Z114" s="268">
        <f>SUM(AA104:AA113)</f>
        <v>0</v>
      </c>
      <c r="AA114" s="268"/>
      <c r="AB114" s="268">
        <f>SUM(AC104:AC113)</f>
        <v>0</v>
      </c>
      <c r="AC114" s="268"/>
      <c r="AD114" s="144">
        <f>SUM(AD104:AD113)</f>
        <v>0</v>
      </c>
    </row>
    <row r="115" spans="1:30" ht="15" customHeight="1" x14ac:dyDescent="0.3">
      <c r="A115" s="167"/>
      <c r="B115" s="167"/>
      <c r="C115" s="167"/>
      <c r="D115" s="167"/>
      <c r="E115" s="167"/>
      <c r="F115" s="167"/>
      <c r="G115" s="167"/>
      <c r="H115" s="167"/>
      <c r="I115" s="167"/>
      <c r="J115" s="167"/>
      <c r="K115" s="167"/>
      <c r="L115" s="167"/>
      <c r="M115" s="167"/>
      <c r="N115" s="167"/>
      <c r="O115" s="167"/>
      <c r="P115" s="167"/>
      <c r="Q115" s="167"/>
      <c r="R115" s="167"/>
      <c r="S115" s="167"/>
      <c r="T115" s="167"/>
      <c r="U115" s="167"/>
      <c r="V115" s="167"/>
      <c r="W115" s="167"/>
      <c r="X115" s="167"/>
      <c r="Y115" s="167"/>
      <c r="Z115" s="167"/>
      <c r="AA115" s="167"/>
      <c r="AB115" s="167"/>
      <c r="AC115" s="167"/>
      <c r="AD115" s="167"/>
    </row>
    <row r="116" spans="1:30" ht="15" customHeight="1" x14ac:dyDescent="0.3">
      <c r="A116" s="129"/>
      <c r="B116" s="129"/>
      <c r="C116" s="130">
        <f>ORÇAM.!C116</f>
        <v>8</v>
      </c>
      <c r="D116" s="161" t="str">
        <f>ORÇAM.!D116</f>
        <v>PISOS</v>
      </c>
      <c r="E116" s="161"/>
      <c r="F116" s="161"/>
      <c r="G116" s="161"/>
      <c r="H116" s="161"/>
      <c r="I116" s="161"/>
      <c r="J116" s="161"/>
      <c r="K116" s="161"/>
      <c r="L116" s="161"/>
      <c r="M116" s="161"/>
      <c r="N116" s="161"/>
      <c r="O116" s="161"/>
      <c r="P116" s="161"/>
      <c r="Q116" s="161"/>
      <c r="R116" s="161"/>
      <c r="S116" s="161"/>
      <c r="T116" s="161"/>
      <c r="U116" s="161"/>
      <c r="V116" s="161"/>
      <c r="W116" s="161"/>
      <c r="X116" s="161"/>
      <c r="Y116" s="161"/>
      <c r="Z116" s="161"/>
      <c r="AA116" s="161"/>
      <c r="AB116" s="161"/>
      <c r="AC116" s="161"/>
      <c r="AD116" s="161"/>
    </row>
    <row r="117" spans="1:30" ht="15" customHeight="1" x14ac:dyDescent="0.3">
      <c r="A117" s="4" t="str">
        <f>ORÇAM.!A117</f>
        <v>CDHU</v>
      </c>
      <c r="B117" s="4" t="str">
        <f>IFERROR(ORÇAM.!B117,0)</f>
        <v>54.01.010</v>
      </c>
      <c r="C117" s="4" t="str">
        <f>ORÇAM.!C117</f>
        <v>8.1</v>
      </c>
      <c r="D117" s="97" t="str">
        <f>IFERROR(VLOOKUP(B117,CDHU!A110:F4215,2,0),IFERROR(VLOOKUP(B117,'SINAPI C.'!A108:E7936,2,0),IFERROR(VLOOKUP(B117,'SINAPI I.'!A109:E4947,2,0)," ")))</f>
        <v>Regularização e compactação mecanizada de superfície, sem controle do proctor normal</v>
      </c>
      <c r="E117" s="96" t="str">
        <f>IFERROR(VLOOKUP(B117,CDHU!A110:F4215,3,0),IFERROR(VLOOKUP(B117,'SINAPI C.'!A108:E7936,3,0),IFERROR(VLOOKUP(B117,'SINAPI I.'!A109:E4947,3,0)," ")))</f>
        <v>M2</v>
      </c>
      <c r="F117" s="98">
        <f>ORÇAM.!F117</f>
        <v>80.489999999999995</v>
      </c>
      <c r="G117" s="62"/>
      <c r="H117" s="132">
        <f t="shared" ref="H117:H131" si="344">ROUND((G117+(G117*$H$257)),2)</f>
        <v>0</v>
      </c>
      <c r="I117" s="132">
        <f t="shared" ref="I117:I131" si="345">H117*F117</f>
        <v>0</v>
      </c>
      <c r="J117" s="101"/>
      <c r="K117" s="62">
        <f t="shared" ref="K117:M131" si="346">$H117*J117</f>
        <v>0</v>
      </c>
      <c r="L117" s="101"/>
      <c r="M117" s="62">
        <f t="shared" si="346"/>
        <v>0</v>
      </c>
      <c r="N117" s="101"/>
      <c r="O117" s="62">
        <f t="shared" ref="O117:Q117" si="347">$H117*N117</f>
        <v>0</v>
      </c>
      <c r="P117" s="101"/>
      <c r="Q117" s="62">
        <f t="shared" si="347"/>
        <v>0</v>
      </c>
      <c r="R117" s="101"/>
      <c r="S117" s="62">
        <f t="shared" ref="S117:U117" si="348">$H117*R117</f>
        <v>0</v>
      </c>
      <c r="T117" s="101"/>
      <c r="U117" s="62">
        <f t="shared" si="348"/>
        <v>0</v>
      </c>
      <c r="V117" s="101"/>
      <c r="W117" s="62">
        <f t="shared" ref="W117:Y117" si="349">$H117*V117</f>
        <v>0</v>
      </c>
      <c r="X117" s="101"/>
      <c r="Y117" s="62">
        <f t="shared" si="349"/>
        <v>0</v>
      </c>
      <c r="Z117" s="101"/>
      <c r="AA117" s="62">
        <f t="shared" ref="AA117:AC117" si="350">$H117*Z117</f>
        <v>0</v>
      </c>
      <c r="AB117" s="101"/>
      <c r="AC117" s="62">
        <f t="shared" si="350"/>
        <v>0</v>
      </c>
      <c r="AD117" s="83">
        <f t="shared" ref="AD117:AD131" si="351">I117-K117-M117-O117-Q117-S117-U117-W117-Y117-AA117-AC117</f>
        <v>0</v>
      </c>
    </row>
    <row r="118" spans="1:30" ht="15" customHeight="1" x14ac:dyDescent="0.3">
      <c r="A118" s="4" t="str">
        <f>ORÇAM.!A118</f>
        <v>CDHU</v>
      </c>
      <c r="B118" s="4" t="str">
        <f>IFERROR(ORÇAM.!B118,0)</f>
        <v>10.02.020</v>
      </c>
      <c r="C118" s="4" t="str">
        <f>ORÇAM.!C118</f>
        <v>8.2</v>
      </c>
      <c r="D118" s="97" t="str">
        <f>IFERROR(VLOOKUP(B118,CDHU!A111:F4216,2,0),IFERROR(VLOOKUP(B118,'SINAPI C.'!A109:E7937,2,0),IFERROR(VLOOKUP(B118,'SINAPI I.'!A110:E4948,2,0)," ")))</f>
        <v>Armadura em tela soldada de aço</v>
      </c>
      <c r="E118" s="96" t="str">
        <f>IFERROR(VLOOKUP(B118,CDHU!A111:F4216,3,0),IFERROR(VLOOKUP(B118,'SINAPI C.'!A109:E7937,3,0),IFERROR(VLOOKUP(B118,'SINAPI I.'!A110:E4948,3,0)," ")))</f>
        <v>KG</v>
      </c>
      <c r="F118" s="98">
        <f>ORÇAM.!F118</f>
        <v>212.20131000000001</v>
      </c>
      <c r="G118" s="62"/>
      <c r="H118" s="132">
        <f t="shared" si="344"/>
        <v>0</v>
      </c>
      <c r="I118" s="132">
        <f t="shared" si="345"/>
        <v>0</v>
      </c>
      <c r="J118" s="101"/>
      <c r="K118" s="62">
        <f t="shared" si="346"/>
        <v>0</v>
      </c>
      <c r="L118" s="101"/>
      <c r="M118" s="62">
        <f t="shared" si="346"/>
        <v>0</v>
      </c>
      <c r="N118" s="101"/>
      <c r="O118" s="62">
        <f t="shared" ref="O118:Q118" si="352">$H118*N118</f>
        <v>0</v>
      </c>
      <c r="P118" s="101"/>
      <c r="Q118" s="62">
        <f t="shared" si="352"/>
        <v>0</v>
      </c>
      <c r="R118" s="101"/>
      <c r="S118" s="62">
        <f t="shared" ref="S118:U118" si="353">$H118*R118</f>
        <v>0</v>
      </c>
      <c r="T118" s="101"/>
      <c r="U118" s="62">
        <f t="shared" si="353"/>
        <v>0</v>
      </c>
      <c r="V118" s="101"/>
      <c r="W118" s="62">
        <f t="shared" ref="W118:Y118" si="354">$H118*V118</f>
        <v>0</v>
      </c>
      <c r="X118" s="101"/>
      <c r="Y118" s="62">
        <f t="shared" si="354"/>
        <v>0</v>
      </c>
      <c r="Z118" s="101"/>
      <c r="AA118" s="62">
        <f t="shared" ref="AA118:AC118" si="355">$H118*Z118</f>
        <v>0</v>
      </c>
      <c r="AB118" s="101"/>
      <c r="AC118" s="62">
        <f t="shared" si="355"/>
        <v>0</v>
      </c>
      <c r="AD118" s="83">
        <f t="shared" si="351"/>
        <v>0</v>
      </c>
    </row>
    <row r="119" spans="1:30" ht="15" customHeight="1" x14ac:dyDescent="0.3">
      <c r="A119" s="4" t="str">
        <f>ORÇAM.!A119</f>
        <v>CDHU</v>
      </c>
      <c r="B119" s="4" t="str">
        <f>IFERROR(ORÇAM.!B119,0)</f>
        <v>11.01.130</v>
      </c>
      <c r="C119" s="4" t="str">
        <f>ORÇAM.!C119</f>
        <v>8.3</v>
      </c>
      <c r="D119" s="97" t="str">
        <f>IFERROR(VLOOKUP(B119,CDHU!A112:F4217,2,0),IFERROR(VLOOKUP(B119,'SINAPI C.'!A110:E7938,2,0),IFERROR(VLOOKUP(B119,'SINAPI I.'!A111:E4949,2,0)," ")))</f>
        <v>Concreto usinado, fck = 25 MPa</v>
      </c>
      <c r="E119" s="96" t="str">
        <f>IFERROR(VLOOKUP(B119,CDHU!A112:F4217,3,0),IFERROR(VLOOKUP(B119,'SINAPI C.'!A110:E7938,3,0),IFERROR(VLOOKUP(B119,'SINAPI I.'!A111:E4949,3,0)," ")))</f>
        <v>M3</v>
      </c>
      <c r="F119" s="98">
        <f>ORÇAM.!F119</f>
        <v>7.6806000000000001</v>
      </c>
      <c r="G119" s="62"/>
      <c r="H119" s="132">
        <f t="shared" si="344"/>
        <v>0</v>
      </c>
      <c r="I119" s="132">
        <f t="shared" si="345"/>
        <v>0</v>
      </c>
      <c r="J119" s="101"/>
      <c r="K119" s="62">
        <f t="shared" si="346"/>
        <v>0</v>
      </c>
      <c r="L119" s="101"/>
      <c r="M119" s="62">
        <f t="shared" si="346"/>
        <v>0</v>
      </c>
      <c r="N119" s="101"/>
      <c r="O119" s="62">
        <f t="shared" ref="O119:Q119" si="356">$H119*N119</f>
        <v>0</v>
      </c>
      <c r="P119" s="101"/>
      <c r="Q119" s="62">
        <f t="shared" si="356"/>
        <v>0</v>
      </c>
      <c r="R119" s="101"/>
      <c r="S119" s="62">
        <f t="shared" ref="S119:U119" si="357">$H119*R119</f>
        <v>0</v>
      </c>
      <c r="T119" s="101"/>
      <c r="U119" s="62">
        <f t="shared" si="357"/>
        <v>0</v>
      </c>
      <c r="V119" s="101"/>
      <c r="W119" s="62">
        <f t="shared" ref="W119:Y119" si="358">$H119*V119</f>
        <v>0</v>
      </c>
      <c r="X119" s="101"/>
      <c r="Y119" s="62">
        <f t="shared" si="358"/>
        <v>0</v>
      </c>
      <c r="Z119" s="101"/>
      <c r="AA119" s="62">
        <f t="shared" ref="AA119:AC119" si="359">$H119*Z119</f>
        <v>0</v>
      </c>
      <c r="AB119" s="101"/>
      <c r="AC119" s="62">
        <f t="shared" si="359"/>
        <v>0</v>
      </c>
      <c r="AD119" s="83">
        <f t="shared" si="351"/>
        <v>0</v>
      </c>
    </row>
    <row r="120" spans="1:30" ht="15" customHeight="1" x14ac:dyDescent="0.3">
      <c r="A120" s="4" t="str">
        <f>ORÇAM.!A120</f>
        <v>CDHU</v>
      </c>
      <c r="B120" s="4" t="str">
        <f>IFERROR(ORÇAM.!B120,0)</f>
        <v>11.16.020</v>
      </c>
      <c r="C120" s="4" t="str">
        <f>ORÇAM.!C120</f>
        <v>8.4</v>
      </c>
      <c r="D120" s="97" t="str">
        <f>IFERROR(VLOOKUP(B120,CDHU!A113:F4218,2,0),IFERROR(VLOOKUP(B120,'SINAPI C.'!A111:E7939,2,0),IFERROR(VLOOKUP(B120,'SINAPI I.'!A112:E4950,2,0)," ")))</f>
        <v>Lançamento, espalhamento e adensamento de concreto ou massa em lastro e/ou enchimento</v>
      </c>
      <c r="E120" s="96" t="str">
        <f>IFERROR(VLOOKUP(B120,CDHU!A113:F4218,3,0),IFERROR(VLOOKUP(B120,'SINAPI C.'!A111:E7939,3,0),IFERROR(VLOOKUP(B120,'SINAPI I.'!A112:E4950,3,0)," ")))</f>
        <v>M3</v>
      </c>
      <c r="F120" s="98">
        <f>ORÇAM.!F120</f>
        <v>7.6806000000000001</v>
      </c>
      <c r="G120" s="62"/>
      <c r="H120" s="132">
        <f t="shared" si="344"/>
        <v>0</v>
      </c>
      <c r="I120" s="132">
        <f t="shared" si="345"/>
        <v>0</v>
      </c>
      <c r="J120" s="101"/>
      <c r="K120" s="62">
        <f t="shared" si="346"/>
        <v>0</v>
      </c>
      <c r="L120" s="101"/>
      <c r="M120" s="62">
        <f t="shared" si="346"/>
        <v>0</v>
      </c>
      <c r="N120" s="101"/>
      <c r="O120" s="62">
        <f t="shared" ref="O120:Q120" si="360">$H120*N120</f>
        <v>0</v>
      </c>
      <c r="P120" s="101"/>
      <c r="Q120" s="62">
        <f t="shared" si="360"/>
        <v>0</v>
      </c>
      <c r="R120" s="101"/>
      <c r="S120" s="62">
        <f t="shared" ref="S120:U120" si="361">$H120*R120</f>
        <v>0</v>
      </c>
      <c r="T120" s="101"/>
      <c r="U120" s="62">
        <f t="shared" si="361"/>
        <v>0</v>
      </c>
      <c r="V120" s="101"/>
      <c r="W120" s="62">
        <f t="shared" ref="W120:Y120" si="362">$H120*V120</f>
        <v>0</v>
      </c>
      <c r="X120" s="101"/>
      <c r="Y120" s="62">
        <f t="shared" si="362"/>
        <v>0</v>
      </c>
      <c r="Z120" s="101"/>
      <c r="AA120" s="62">
        <f t="shared" ref="AA120:AC120" si="363">$H120*Z120</f>
        <v>0</v>
      </c>
      <c r="AB120" s="101"/>
      <c r="AC120" s="62">
        <f t="shared" si="363"/>
        <v>0</v>
      </c>
      <c r="AD120" s="83">
        <f t="shared" si="351"/>
        <v>0</v>
      </c>
    </row>
    <row r="121" spans="1:30" ht="30" customHeight="1" x14ac:dyDescent="0.3">
      <c r="A121" s="4" t="str">
        <f>ORÇAM.!A121</f>
        <v>CDHU</v>
      </c>
      <c r="B121" s="4" t="str">
        <f>IFERROR(ORÇAM.!B121,0)</f>
        <v>18.08.090</v>
      </c>
      <c r="C121" s="4" t="str">
        <f>ORÇAM.!C121</f>
        <v>8.5</v>
      </c>
      <c r="D121" s="97" t="str">
        <f>IFERROR(VLOOKUP(B121,CDHU!A114:F4219,2,0),IFERROR(VLOOKUP(B121,'SINAPI C.'!A112:E7940,2,0),IFERROR(VLOOKUP(B121,'SINAPI I.'!A113:E4951,2,0)," ")))</f>
        <v>Revestimento em porcelanato esmaltado acetinado para área interna e ambiente com acesso ao exterior, grupo de absorção BIa, resistência química B, assentado com argamassa colante industrializada, rejuntado</v>
      </c>
      <c r="E121" s="96" t="str">
        <f>IFERROR(VLOOKUP(B121,CDHU!A114:F4219,3,0),IFERROR(VLOOKUP(B121,'SINAPI C.'!A112:E7940,3,0),IFERROR(VLOOKUP(B121,'SINAPI I.'!A113:E4951,3,0)," ")))</f>
        <v>M2</v>
      </c>
      <c r="F121" s="98">
        <f>ORÇAM.!F121</f>
        <v>78.569999999999993</v>
      </c>
      <c r="G121" s="62"/>
      <c r="H121" s="132">
        <f t="shared" si="344"/>
        <v>0</v>
      </c>
      <c r="I121" s="132">
        <f t="shared" si="345"/>
        <v>0</v>
      </c>
      <c r="J121" s="101"/>
      <c r="K121" s="62">
        <f t="shared" si="346"/>
        <v>0</v>
      </c>
      <c r="L121" s="101"/>
      <c r="M121" s="62">
        <f t="shared" si="346"/>
        <v>0</v>
      </c>
      <c r="N121" s="101"/>
      <c r="O121" s="62">
        <f t="shared" ref="O121:Q121" si="364">$H121*N121</f>
        <v>0</v>
      </c>
      <c r="P121" s="101"/>
      <c r="Q121" s="62">
        <f t="shared" si="364"/>
        <v>0</v>
      </c>
      <c r="R121" s="101"/>
      <c r="S121" s="62">
        <f t="shared" ref="S121:U121" si="365">$H121*R121</f>
        <v>0</v>
      </c>
      <c r="T121" s="101"/>
      <c r="U121" s="62">
        <f t="shared" si="365"/>
        <v>0</v>
      </c>
      <c r="V121" s="101"/>
      <c r="W121" s="62">
        <f t="shared" ref="W121:Y121" si="366">$H121*V121</f>
        <v>0</v>
      </c>
      <c r="X121" s="101"/>
      <c r="Y121" s="62">
        <f t="shared" si="366"/>
        <v>0</v>
      </c>
      <c r="Z121" s="101"/>
      <c r="AA121" s="62">
        <f t="shared" ref="AA121:AC121" si="367">$H121*Z121</f>
        <v>0</v>
      </c>
      <c r="AB121" s="101"/>
      <c r="AC121" s="62">
        <f t="shared" si="367"/>
        <v>0</v>
      </c>
      <c r="AD121" s="83">
        <f t="shared" si="351"/>
        <v>0</v>
      </c>
    </row>
    <row r="122" spans="1:30" ht="15" customHeight="1" x14ac:dyDescent="0.3">
      <c r="A122" s="4" t="str">
        <f>ORÇAM.!A122</f>
        <v>CDHU</v>
      </c>
      <c r="B122" s="4" t="str">
        <f>IFERROR(ORÇAM.!B122,0)</f>
        <v>19.01.062</v>
      </c>
      <c r="C122" s="4" t="str">
        <f>ORÇAM.!C122</f>
        <v>8.6</v>
      </c>
      <c r="D122" s="97" t="str">
        <f>IFERROR(VLOOKUP(B122,CDHU!A115:F4220,2,0),IFERROR(VLOOKUP(B122,'SINAPI C.'!A113:E7941,2,0),IFERROR(VLOOKUP(B122,'SINAPI I.'!A114:E4952,2,0)," ")))</f>
        <v>Peitoril e/ou soleira em granito, espessura de 2 cm e largura até 20 cm, acabamento polido</v>
      </c>
      <c r="E122" s="96" t="str">
        <f>IFERROR(VLOOKUP(B122,CDHU!A115:F4220,3,0),IFERROR(VLOOKUP(B122,'SINAPI C.'!A113:E7941,3,0),IFERROR(VLOOKUP(B122,'SINAPI I.'!A114:E4952,3,0)," ")))</f>
        <v>M</v>
      </c>
      <c r="F122" s="98">
        <f>ORÇAM.!F122</f>
        <v>12.950000000000001</v>
      </c>
      <c r="G122" s="62"/>
      <c r="H122" s="132">
        <f t="shared" si="344"/>
        <v>0</v>
      </c>
      <c r="I122" s="132">
        <f t="shared" si="345"/>
        <v>0</v>
      </c>
      <c r="J122" s="101"/>
      <c r="K122" s="62">
        <f t="shared" si="346"/>
        <v>0</v>
      </c>
      <c r="L122" s="101"/>
      <c r="M122" s="62">
        <f t="shared" si="346"/>
        <v>0</v>
      </c>
      <c r="N122" s="101"/>
      <c r="O122" s="62">
        <f t="shared" ref="O122:Q122" si="368">$H122*N122</f>
        <v>0</v>
      </c>
      <c r="P122" s="101"/>
      <c r="Q122" s="62">
        <f t="shared" si="368"/>
        <v>0</v>
      </c>
      <c r="R122" s="101"/>
      <c r="S122" s="62">
        <f t="shared" ref="S122:U122" si="369">$H122*R122</f>
        <v>0</v>
      </c>
      <c r="T122" s="101"/>
      <c r="U122" s="62">
        <f t="shared" si="369"/>
        <v>0</v>
      </c>
      <c r="V122" s="101"/>
      <c r="W122" s="62">
        <f t="shared" ref="W122:Y122" si="370">$H122*V122</f>
        <v>0</v>
      </c>
      <c r="X122" s="101"/>
      <c r="Y122" s="62">
        <f t="shared" si="370"/>
        <v>0</v>
      </c>
      <c r="Z122" s="101"/>
      <c r="AA122" s="62">
        <f t="shared" ref="AA122:AC122" si="371">$H122*Z122</f>
        <v>0</v>
      </c>
      <c r="AB122" s="101"/>
      <c r="AC122" s="62">
        <f t="shared" si="371"/>
        <v>0</v>
      </c>
      <c r="AD122" s="83">
        <f t="shared" si="351"/>
        <v>0</v>
      </c>
    </row>
    <row r="123" spans="1:30" ht="15" hidden="1" customHeight="1" x14ac:dyDescent="0.3">
      <c r="A123" s="4" t="str">
        <f>ORÇAM.!A123</f>
        <v>CDHU</v>
      </c>
      <c r="B123" s="4">
        <f>IFERROR(ORÇAM.!B123,0)</f>
        <v>0</v>
      </c>
      <c r="C123" s="4" t="str">
        <f>ORÇAM.!C123</f>
        <v>8.7</v>
      </c>
      <c r="D123" s="97" t="str">
        <f>IFERROR(VLOOKUP(B123,CDHU!A116:F4221,2,0),IFERROR(VLOOKUP(B123,'SINAPI C.'!A114:E7942,2,0),IFERROR(VLOOKUP(B123,'SINAPI I.'!A115:E4953,2,0)," ")))</f>
        <v xml:space="preserve"> </v>
      </c>
      <c r="E123" s="96" t="str">
        <f>IFERROR(VLOOKUP(B123,CDHU!A116:F4221,3,0),IFERROR(VLOOKUP(B123,'SINAPI C.'!A114:E7942,3,0),IFERROR(VLOOKUP(B123,'SINAPI I.'!A115:E4953,3,0)," ")))</f>
        <v xml:space="preserve"> </v>
      </c>
      <c r="F123" s="98">
        <f>ORÇAM.!F123</f>
        <v>0</v>
      </c>
      <c r="G123" s="62"/>
      <c r="H123" s="132">
        <f t="shared" si="344"/>
        <v>0</v>
      </c>
      <c r="I123" s="132">
        <f t="shared" si="345"/>
        <v>0</v>
      </c>
      <c r="J123" s="101"/>
      <c r="K123" s="62">
        <f t="shared" si="346"/>
        <v>0</v>
      </c>
      <c r="L123" s="101"/>
      <c r="M123" s="62">
        <f t="shared" si="346"/>
        <v>0</v>
      </c>
      <c r="N123" s="101"/>
      <c r="O123" s="62">
        <f t="shared" ref="O123:Q123" si="372">$H123*N123</f>
        <v>0</v>
      </c>
      <c r="P123" s="101"/>
      <c r="Q123" s="62">
        <f t="shared" si="372"/>
        <v>0</v>
      </c>
      <c r="R123" s="101"/>
      <c r="S123" s="62">
        <f t="shared" ref="S123:U123" si="373">$H123*R123</f>
        <v>0</v>
      </c>
      <c r="T123" s="101"/>
      <c r="U123" s="62">
        <f t="shared" si="373"/>
        <v>0</v>
      </c>
      <c r="V123" s="101"/>
      <c r="W123" s="62">
        <f t="shared" ref="W123:Y123" si="374">$H123*V123</f>
        <v>0</v>
      </c>
      <c r="X123" s="101"/>
      <c r="Y123" s="62">
        <f t="shared" si="374"/>
        <v>0</v>
      </c>
      <c r="Z123" s="101"/>
      <c r="AA123" s="62">
        <f t="shared" ref="AA123:AC123" si="375">$H123*Z123</f>
        <v>0</v>
      </c>
      <c r="AB123" s="101"/>
      <c r="AC123" s="62">
        <f t="shared" si="375"/>
        <v>0</v>
      </c>
      <c r="AD123" s="83">
        <f t="shared" si="351"/>
        <v>0</v>
      </c>
    </row>
    <row r="124" spans="1:30" ht="15" hidden="1" customHeight="1" x14ac:dyDescent="0.3">
      <c r="A124" s="4" t="str">
        <f>ORÇAM.!A124</f>
        <v>CDHU</v>
      </c>
      <c r="B124" s="4">
        <f>IFERROR(ORÇAM.!B124,0)</f>
        <v>0</v>
      </c>
      <c r="C124" s="4" t="str">
        <f>ORÇAM.!C124</f>
        <v>8.8</v>
      </c>
      <c r="D124" s="97" t="str">
        <f>IFERROR(VLOOKUP(B124,CDHU!A117:F4222,2,0),IFERROR(VLOOKUP(B124,'SINAPI C.'!A115:E7943,2,0),IFERROR(VLOOKUP(B124,'SINAPI I.'!A116:E4954,2,0)," ")))</f>
        <v xml:space="preserve"> </v>
      </c>
      <c r="E124" s="96" t="str">
        <f>IFERROR(VLOOKUP(B124,CDHU!A117:F4222,3,0),IFERROR(VLOOKUP(B124,'SINAPI C.'!A115:E7943,3,0),IFERROR(VLOOKUP(B124,'SINAPI I.'!A116:E4954,3,0)," ")))</f>
        <v xml:space="preserve"> </v>
      </c>
      <c r="F124" s="98">
        <f>ORÇAM.!F124</f>
        <v>0</v>
      </c>
      <c r="G124" s="62"/>
      <c r="H124" s="132">
        <f t="shared" si="344"/>
        <v>0</v>
      </c>
      <c r="I124" s="132">
        <f t="shared" si="345"/>
        <v>0</v>
      </c>
      <c r="J124" s="101"/>
      <c r="K124" s="62">
        <f t="shared" si="346"/>
        <v>0</v>
      </c>
      <c r="L124" s="101"/>
      <c r="M124" s="62">
        <f t="shared" si="346"/>
        <v>0</v>
      </c>
      <c r="N124" s="101"/>
      <c r="O124" s="62">
        <f t="shared" ref="O124:Q124" si="376">$H124*N124</f>
        <v>0</v>
      </c>
      <c r="P124" s="101"/>
      <c r="Q124" s="62">
        <f t="shared" si="376"/>
        <v>0</v>
      </c>
      <c r="R124" s="101"/>
      <c r="S124" s="62">
        <f t="shared" ref="S124:U124" si="377">$H124*R124</f>
        <v>0</v>
      </c>
      <c r="T124" s="101"/>
      <c r="U124" s="62">
        <f t="shared" si="377"/>
        <v>0</v>
      </c>
      <c r="V124" s="101"/>
      <c r="W124" s="62">
        <f t="shared" ref="W124:Y124" si="378">$H124*V124</f>
        <v>0</v>
      </c>
      <c r="X124" s="101"/>
      <c r="Y124" s="62">
        <f t="shared" si="378"/>
        <v>0</v>
      </c>
      <c r="Z124" s="101"/>
      <c r="AA124" s="62">
        <f t="shared" ref="AA124:AC124" si="379">$H124*Z124</f>
        <v>0</v>
      </c>
      <c r="AB124" s="101"/>
      <c r="AC124" s="62">
        <f t="shared" si="379"/>
        <v>0</v>
      </c>
      <c r="AD124" s="83">
        <f t="shared" si="351"/>
        <v>0</v>
      </c>
    </row>
    <row r="125" spans="1:30" ht="15" hidden="1" customHeight="1" x14ac:dyDescent="0.3">
      <c r="A125" s="4" t="str">
        <f>ORÇAM.!A125</f>
        <v>CDHU</v>
      </c>
      <c r="B125" s="4">
        <f>IFERROR(ORÇAM.!B125,0)</f>
        <v>0</v>
      </c>
      <c r="C125" s="4" t="str">
        <f>ORÇAM.!C125</f>
        <v>8.9</v>
      </c>
      <c r="D125" s="97" t="str">
        <f>IFERROR(VLOOKUP(B125,CDHU!A118:F4223,2,0),IFERROR(VLOOKUP(B125,'SINAPI C.'!A116:E7944,2,0),IFERROR(VLOOKUP(B125,'SINAPI I.'!A117:E4955,2,0)," ")))</f>
        <v xml:space="preserve"> </v>
      </c>
      <c r="E125" s="96" t="str">
        <f>IFERROR(VLOOKUP(B125,CDHU!A118:F4223,3,0),IFERROR(VLOOKUP(B125,'SINAPI C.'!A116:E7944,3,0),IFERROR(VLOOKUP(B125,'SINAPI I.'!A117:E4955,3,0)," ")))</f>
        <v xml:space="preserve"> </v>
      </c>
      <c r="F125" s="98">
        <f>ORÇAM.!F125</f>
        <v>0</v>
      </c>
      <c r="G125" s="62"/>
      <c r="H125" s="132">
        <f t="shared" si="344"/>
        <v>0</v>
      </c>
      <c r="I125" s="132">
        <f t="shared" si="345"/>
        <v>0</v>
      </c>
      <c r="J125" s="101"/>
      <c r="K125" s="62">
        <f t="shared" si="346"/>
        <v>0</v>
      </c>
      <c r="L125" s="101"/>
      <c r="M125" s="62">
        <f t="shared" si="346"/>
        <v>0</v>
      </c>
      <c r="N125" s="101"/>
      <c r="O125" s="62">
        <f t="shared" ref="O125:Q125" si="380">$H125*N125</f>
        <v>0</v>
      </c>
      <c r="P125" s="101"/>
      <c r="Q125" s="62">
        <f t="shared" si="380"/>
        <v>0</v>
      </c>
      <c r="R125" s="101"/>
      <c r="S125" s="62">
        <f t="shared" ref="S125:U125" si="381">$H125*R125</f>
        <v>0</v>
      </c>
      <c r="T125" s="101"/>
      <c r="U125" s="62">
        <f t="shared" si="381"/>
        <v>0</v>
      </c>
      <c r="V125" s="101"/>
      <c r="W125" s="62">
        <f t="shared" ref="W125:Y125" si="382">$H125*V125</f>
        <v>0</v>
      </c>
      <c r="X125" s="101"/>
      <c r="Y125" s="62">
        <f t="shared" si="382"/>
        <v>0</v>
      </c>
      <c r="Z125" s="101"/>
      <c r="AA125" s="62">
        <f t="shared" ref="AA125:AC125" si="383">$H125*Z125</f>
        <v>0</v>
      </c>
      <c r="AB125" s="101"/>
      <c r="AC125" s="62">
        <f t="shared" si="383"/>
        <v>0</v>
      </c>
      <c r="AD125" s="83">
        <f t="shared" si="351"/>
        <v>0</v>
      </c>
    </row>
    <row r="126" spans="1:30" ht="15" hidden="1" customHeight="1" x14ac:dyDescent="0.3">
      <c r="A126" s="4" t="str">
        <f>ORÇAM.!A126</f>
        <v>CDHU</v>
      </c>
      <c r="B126" s="4">
        <f>IFERROR(ORÇAM.!B126,0)</f>
        <v>0</v>
      </c>
      <c r="C126" s="4" t="str">
        <f>ORÇAM.!C126</f>
        <v>8.10</v>
      </c>
      <c r="D126" s="97" t="str">
        <f>IFERROR(VLOOKUP(B126,CDHU!A119:F4224,2,0),IFERROR(VLOOKUP(B126,'SINAPI C.'!A117:E7945,2,0),IFERROR(VLOOKUP(B126,'SINAPI I.'!A118:E4956,2,0)," ")))</f>
        <v xml:space="preserve"> </v>
      </c>
      <c r="E126" s="96" t="str">
        <f>IFERROR(VLOOKUP(B126,CDHU!A119:F4224,3,0),IFERROR(VLOOKUP(B126,'SINAPI C.'!A117:E7945,3,0),IFERROR(VLOOKUP(B126,'SINAPI I.'!A118:E4956,3,0)," ")))</f>
        <v xml:space="preserve"> </v>
      </c>
      <c r="F126" s="98">
        <f>ORÇAM.!F126</f>
        <v>0</v>
      </c>
      <c r="G126" s="62"/>
      <c r="H126" s="132">
        <f t="shared" si="344"/>
        <v>0</v>
      </c>
      <c r="I126" s="132">
        <f t="shared" si="345"/>
        <v>0</v>
      </c>
      <c r="J126" s="101"/>
      <c r="K126" s="62">
        <f t="shared" si="346"/>
        <v>0</v>
      </c>
      <c r="L126" s="101"/>
      <c r="M126" s="62">
        <f t="shared" si="346"/>
        <v>0</v>
      </c>
      <c r="N126" s="101"/>
      <c r="O126" s="62">
        <f t="shared" ref="O126:Q126" si="384">$H126*N126</f>
        <v>0</v>
      </c>
      <c r="P126" s="101"/>
      <c r="Q126" s="62">
        <f t="shared" si="384"/>
        <v>0</v>
      </c>
      <c r="R126" s="101"/>
      <c r="S126" s="62">
        <f t="shared" ref="S126:U126" si="385">$H126*R126</f>
        <v>0</v>
      </c>
      <c r="T126" s="101"/>
      <c r="U126" s="62">
        <f t="shared" si="385"/>
        <v>0</v>
      </c>
      <c r="V126" s="101"/>
      <c r="W126" s="62">
        <f t="shared" ref="W126:Y126" si="386">$H126*V126</f>
        <v>0</v>
      </c>
      <c r="X126" s="101"/>
      <c r="Y126" s="62">
        <f t="shared" si="386"/>
        <v>0</v>
      </c>
      <c r="Z126" s="101"/>
      <c r="AA126" s="62">
        <f t="shared" ref="AA126:AC126" si="387">$H126*Z126</f>
        <v>0</v>
      </c>
      <c r="AB126" s="101"/>
      <c r="AC126" s="62">
        <f t="shared" si="387"/>
        <v>0</v>
      </c>
      <c r="AD126" s="83">
        <f t="shared" si="351"/>
        <v>0</v>
      </c>
    </row>
    <row r="127" spans="1:30" ht="15" hidden="1" customHeight="1" x14ac:dyDescent="0.3">
      <c r="A127" s="4" t="str">
        <f>ORÇAM.!A127</f>
        <v>CDHU</v>
      </c>
      <c r="B127" s="4">
        <f>IFERROR(ORÇAM.!B127,0)</f>
        <v>0</v>
      </c>
      <c r="C127" s="4" t="str">
        <f>ORÇAM.!C127</f>
        <v>8.11</v>
      </c>
      <c r="D127" s="97" t="str">
        <f>IFERROR(VLOOKUP(B127,CDHU!A120:F4225,2,0),IFERROR(VLOOKUP(B127,'SINAPI C.'!A118:E7946,2,0),IFERROR(VLOOKUP(B127,'SINAPI I.'!A119:E4957,2,0)," ")))</f>
        <v xml:space="preserve"> </v>
      </c>
      <c r="E127" s="96" t="str">
        <f>IFERROR(VLOOKUP(B127,CDHU!A120:F4225,3,0),IFERROR(VLOOKUP(B127,'SINAPI C.'!A118:E7946,3,0),IFERROR(VLOOKUP(B127,'SINAPI I.'!A119:E4957,3,0)," ")))</f>
        <v xml:space="preserve"> </v>
      </c>
      <c r="F127" s="98">
        <f>ORÇAM.!F127</f>
        <v>0</v>
      </c>
      <c r="G127" s="62"/>
      <c r="H127" s="132">
        <f t="shared" si="344"/>
        <v>0</v>
      </c>
      <c r="I127" s="132">
        <f t="shared" si="345"/>
        <v>0</v>
      </c>
      <c r="J127" s="101"/>
      <c r="K127" s="62">
        <f t="shared" si="346"/>
        <v>0</v>
      </c>
      <c r="L127" s="101"/>
      <c r="M127" s="62">
        <f t="shared" si="346"/>
        <v>0</v>
      </c>
      <c r="N127" s="101"/>
      <c r="O127" s="62">
        <f t="shared" ref="O127:Q127" si="388">$H127*N127</f>
        <v>0</v>
      </c>
      <c r="P127" s="101"/>
      <c r="Q127" s="62">
        <f t="shared" si="388"/>
        <v>0</v>
      </c>
      <c r="R127" s="101"/>
      <c r="S127" s="62">
        <f t="shared" ref="S127:U127" si="389">$H127*R127</f>
        <v>0</v>
      </c>
      <c r="T127" s="101"/>
      <c r="U127" s="62">
        <f t="shared" si="389"/>
        <v>0</v>
      </c>
      <c r="V127" s="101"/>
      <c r="W127" s="62">
        <f t="shared" ref="W127:Y127" si="390">$H127*V127</f>
        <v>0</v>
      </c>
      <c r="X127" s="101"/>
      <c r="Y127" s="62">
        <f t="shared" si="390"/>
        <v>0</v>
      </c>
      <c r="Z127" s="101"/>
      <c r="AA127" s="62">
        <f t="shared" ref="AA127:AC127" si="391">$H127*Z127</f>
        <v>0</v>
      </c>
      <c r="AB127" s="101"/>
      <c r="AC127" s="62">
        <f t="shared" si="391"/>
        <v>0</v>
      </c>
      <c r="AD127" s="83">
        <f t="shared" si="351"/>
        <v>0</v>
      </c>
    </row>
    <row r="128" spans="1:30" ht="15" hidden="1" customHeight="1" x14ac:dyDescent="0.3">
      <c r="A128" s="4" t="str">
        <f>ORÇAM.!A128</f>
        <v>CDHU</v>
      </c>
      <c r="B128" s="4">
        <f>IFERROR(ORÇAM.!B128,0)</f>
        <v>0</v>
      </c>
      <c r="C128" s="4" t="str">
        <f>ORÇAM.!C128</f>
        <v>8.12</v>
      </c>
      <c r="D128" s="97" t="str">
        <f>IFERROR(VLOOKUP(B128,CDHU!A121:F4226,2,0),IFERROR(VLOOKUP(B128,'SINAPI C.'!A119:E7947,2,0),IFERROR(VLOOKUP(B128,'SINAPI I.'!A120:E4958,2,0)," ")))</f>
        <v xml:space="preserve"> </v>
      </c>
      <c r="E128" s="96" t="str">
        <f>IFERROR(VLOOKUP(B128,CDHU!A121:F4226,3,0),IFERROR(VLOOKUP(B128,'SINAPI C.'!A119:E7947,3,0),IFERROR(VLOOKUP(B128,'SINAPI I.'!A120:E4958,3,0)," ")))</f>
        <v xml:space="preserve"> </v>
      </c>
      <c r="F128" s="98">
        <f>ORÇAM.!F128</f>
        <v>0</v>
      </c>
      <c r="G128" s="62"/>
      <c r="H128" s="132">
        <f t="shared" si="344"/>
        <v>0</v>
      </c>
      <c r="I128" s="132">
        <f t="shared" si="345"/>
        <v>0</v>
      </c>
      <c r="J128" s="101"/>
      <c r="K128" s="62">
        <f t="shared" si="346"/>
        <v>0</v>
      </c>
      <c r="L128" s="101"/>
      <c r="M128" s="62">
        <f t="shared" si="346"/>
        <v>0</v>
      </c>
      <c r="N128" s="101"/>
      <c r="O128" s="62">
        <f t="shared" ref="O128:Q128" si="392">$H128*N128</f>
        <v>0</v>
      </c>
      <c r="P128" s="101"/>
      <c r="Q128" s="62">
        <f t="shared" si="392"/>
        <v>0</v>
      </c>
      <c r="R128" s="101"/>
      <c r="S128" s="62">
        <f t="shared" ref="S128:U128" si="393">$H128*R128</f>
        <v>0</v>
      </c>
      <c r="T128" s="101"/>
      <c r="U128" s="62">
        <f t="shared" si="393"/>
        <v>0</v>
      </c>
      <c r="V128" s="101"/>
      <c r="W128" s="62">
        <f t="shared" ref="W128:Y128" si="394">$H128*V128</f>
        <v>0</v>
      </c>
      <c r="X128" s="101"/>
      <c r="Y128" s="62">
        <f t="shared" si="394"/>
        <v>0</v>
      </c>
      <c r="Z128" s="101"/>
      <c r="AA128" s="62">
        <f t="shared" ref="AA128:AC128" si="395">$H128*Z128</f>
        <v>0</v>
      </c>
      <c r="AB128" s="101"/>
      <c r="AC128" s="62">
        <f t="shared" si="395"/>
        <v>0</v>
      </c>
      <c r="AD128" s="83">
        <f t="shared" si="351"/>
        <v>0</v>
      </c>
    </row>
    <row r="129" spans="1:30" ht="15" hidden="1" customHeight="1" x14ac:dyDescent="0.3">
      <c r="A129" s="4" t="str">
        <f>ORÇAM.!A129</f>
        <v>CDHU</v>
      </c>
      <c r="B129" s="4">
        <f>IFERROR(ORÇAM.!B129,0)</f>
        <v>0</v>
      </c>
      <c r="C129" s="4" t="str">
        <f>ORÇAM.!C129</f>
        <v>8.13</v>
      </c>
      <c r="D129" s="97" t="str">
        <f>IFERROR(VLOOKUP(B129,CDHU!A122:F4227,2,0),IFERROR(VLOOKUP(B129,'SINAPI C.'!A120:E7948,2,0),IFERROR(VLOOKUP(B129,'SINAPI I.'!A121:E4959,2,0)," ")))</f>
        <v xml:space="preserve"> </v>
      </c>
      <c r="E129" s="96" t="str">
        <f>IFERROR(VLOOKUP(B129,CDHU!A122:F4227,3,0),IFERROR(VLOOKUP(B129,'SINAPI C.'!A120:E7948,3,0),IFERROR(VLOOKUP(B129,'SINAPI I.'!A121:E4959,3,0)," ")))</f>
        <v xml:space="preserve"> </v>
      </c>
      <c r="F129" s="98">
        <f>ORÇAM.!F129</f>
        <v>0</v>
      </c>
      <c r="G129" s="62"/>
      <c r="H129" s="132">
        <f t="shared" si="344"/>
        <v>0</v>
      </c>
      <c r="I129" s="132">
        <f t="shared" si="345"/>
        <v>0</v>
      </c>
      <c r="J129" s="101"/>
      <c r="K129" s="62">
        <f t="shared" si="346"/>
        <v>0</v>
      </c>
      <c r="L129" s="101"/>
      <c r="M129" s="62">
        <f t="shared" si="346"/>
        <v>0</v>
      </c>
      <c r="N129" s="101"/>
      <c r="O129" s="62">
        <f t="shared" ref="O129:Q129" si="396">$H129*N129</f>
        <v>0</v>
      </c>
      <c r="P129" s="101"/>
      <c r="Q129" s="62">
        <f t="shared" si="396"/>
        <v>0</v>
      </c>
      <c r="R129" s="101"/>
      <c r="S129" s="62">
        <f t="shared" ref="S129:U129" si="397">$H129*R129</f>
        <v>0</v>
      </c>
      <c r="T129" s="101"/>
      <c r="U129" s="62">
        <f t="shared" si="397"/>
        <v>0</v>
      </c>
      <c r="V129" s="101"/>
      <c r="W129" s="62">
        <f t="shared" ref="W129:Y129" si="398">$H129*V129</f>
        <v>0</v>
      </c>
      <c r="X129" s="101"/>
      <c r="Y129" s="62">
        <f t="shared" si="398"/>
        <v>0</v>
      </c>
      <c r="Z129" s="101"/>
      <c r="AA129" s="62">
        <f t="shared" ref="AA129:AC129" si="399">$H129*Z129</f>
        <v>0</v>
      </c>
      <c r="AB129" s="101"/>
      <c r="AC129" s="62">
        <f t="shared" si="399"/>
        <v>0</v>
      </c>
      <c r="AD129" s="83">
        <f t="shared" si="351"/>
        <v>0</v>
      </c>
    </row>
    <row r="130" spans="1:30" ht="15" hidden="1" customHeight="1" x14ac:dyDescent="0.3">
      <c r="A130" s="4" t="str">
        <f>ORÇAM.!A130</f>
        <v>CDHU</v>
      </c>
      <c r="B130" s="4">
        <f>IFERROR(ORÇAM.!B130,0)</f>
        <v>0</v>
      </c>
      <c r="C130" s="4" t="str">
        <f>ORÇAM.!C130</f>
        <v>8.14</v>
      </c>
      <c r="D130" s="97" t="str">
        <f>IFERROR(VLOOKUP(B130,CDHU!A123:F4228,2,0),IFERROR(VLOOKUP(B130,'SINAPI C.'!A121:E7949,2,0),IFERROR(VLOOKUP(B130,'SINAPI I.'!A122:E4960,2,0)," ")))</f>
        <v xml:space="preserve"> </v>
      </c>
      <c r="E130" s="96" t="str">
        <f>IFERROR(VLOOKUP(B130,CDHU!A123:F4228,3,0),IFERROR(VLOOKUP(B130,'SINAPI C.'!A121:E7949,3,0),IFERROR(VLOOKUP(B130,'SINAPI I.'!A122:E4960,3,0)," ")))</f>
        <v xml:space="preserve"> </v>
      </c>
      <c r="F130" s="98">
        <f>ORÇAM.!F130</f>
        <v>0</v>
      </c>
      <c r="G130" s="62"/>
      <c r="H130" s="132">
        <f t="shared" si="344"/>
        <v>0</v>
      </c>
      <c r="I130" s="132">
        <f t="shared" si="345"/>
        <v>0</v>
      </c>
      <c r="J130" s="101"/>
      <c r="K130" s="62">
        <f t="shared" si="346"/>
        <v>0</v>
      </c>
      <c r="L130" s="101"/>
      <c r="M130" s="62">
        <f t="shared" si="346"/>
        <v>0</v>
      </c>
      <c r="N130" s="101"/>
      <c r="O130" s="62">
        <f t="shared" ref="O130:Q130" si="400">$H130*N130</f>
        <v>0</v>
      </c>
      <c r="P130" s="101"/>
      <c r="Q130" s="62">
        <f t="shared" si="400"/>
        <v>0</v>
      </c>
      <c r="R130" s="101"/>
      <c r="S130" s="62">
        <f t="shared" ref="S130:U130" si="401">$H130*R130</f>
        <v>0</v>
      </c>
      <c r="T130" s="101"/>
      <c r="U130" s="62">
        <f t="shared" si="401"/>
        <v>0</v>
      </c>
      <c r="V130" s="101"/>
      <c r="W130" s="62">
        <f t="shared" ref="W130:Y130" si="402">$H130*V130</f>
        <v>0</v>
      </c>
      <c r="X130" s="101"/>
      <c r="Y130" s="62">
        <f t="shared" si="402"/>
        <v>0</v>
      </c>
      <c r="Z130" s="101"/>
      <c r="AA130" s="62">
        <f t="shared" ref="AA130:AC130" si="403">$H130*Z130</f>
        <v>0</v>
      </c>
      <c r="AB130" s="101"/>
      <c r="AC130" s="62">
        <f t="shared" si="403"/>
        <v>0</v>
      </c>
      <c r="AD130" s="83">
        <f t="shared" si="351"/>
        <v>0</v>
      </c>
    </row>
    <row r="131" spans="1:30" ht="15" hidden="1" customHeight="1" x14ac:dyDescent="0.3">
      <c r="A131" s="4" t="str">
        <f>ORÇAM.!A131</f>
        <v>CDHU</v>
      </c>
      <c r="B131" s="4">
        <f>IFERROR(ORÇAM.!B131,0)</f>
        <v>0</v>
      </c>
      <c r="C131" s="4" t="str">
        <f>ORÇAM.!C131</f>
        <v>8.15</v>
      </c>
      <c r="D131" s="97" t="str">
        <f>IFERROR(VLOOKUP(B131,CDHU!A124:F4229,2,0),IFERROR(VLOOKUP(B131,'SINAPI C.'!A122:E7950,2,0),IFERROR(VLOOKUP(B131,'SINAPI I.'!A123:E4961,2,0)," ")))</f>
        <v xml:space="preserve"> </v>
      </c>
      <c r="E131" s="96" t="str">
        <f>IFERROR(VLOOKUP(B131,CDHU!A124:F4229,3,0),IFERROR(VLOOKUP(B131,'SINAPI C.'!A122:E7950,3,0),IFERROR(VLOOKUP(B131,'SINAPI I.'!A123:E4961,3,0)," ")))</f>
        <v xml:space="preserve"> </v>
      </c>
      <c r="F131" s="98">
        <f>ORÇAM.!F131</f>
        <v>0</v>
      </c>
      <c r="G131" s="62"/>
      <c r="H131" s="132">
        <f t="shared" si="344"/>
        <v>0</v>
      </c>
      <c r="I131" s="132">
        <f t="shared" si="345"/>
        <v>0</v>
      </c>
      <c r="J131" s="101"/>
      <c r="K131" s="62">
        <f t="shared" si="346"/>
        <v>0</v>
      </c>
      <c r="L131" s="101"/>
      <c r="M131" s="62">
        <f t="shared" si="346"/>
        <v>0</v>
      </c>
      <c r="N131" s="101"/>
      <c r="O131" s="62">
        <f t="shared" ref="O131:Q131" si="404">$H131*N131</f>
        <v>0</v>
      </c>
      <c r="P131" s="101"/>
      <c r="Q131" s="62">
        <f t="shared" si="404"/>
        <v>0</v>
      </c>
      <c r="R131" s="101"/>
      <c r="S131" s="62">
        <f t="shared" ref="S131:U131" si="405">$H131*R131</f>
        <v>0</v>
      </c>
      <c r="T131" s="101"/>
      <c r="U131" s="62">
        <f t="shared" si="405"/>
        <v>0</v>
      </c>
      <c r="V131" s="101"/>
      <c r="W131" s="62">
        <f t="shared" ref="W131:Y131" si="406">$H131*V131</f>
        <v>0</v>
      </c>
      <c r="X131" s="101"/>
      <c r="Y131" s="62">
        <f t="shared" si="406"/>
        <v>0</v>
      </c>
      <c r="Z131" s="101"/>
      <c r="AA131" s="62">
        <f t="shared" ref="AA131:AC131" si="407">$H131*Z131</f>
        <v>0</v>
      </c>
      <c r="AB131" s="101"/>
      <c r="AC131" s="62">
        <f t="shared" si="407"/>
        <v>0</v>
      </c>
      <c r="AD131" s="83">
        <f t="shared" si="351"/>
        <v>0</v>
      </c>
    </row>
    <row r="132" spans="1:30" ht="15" customHeight="1" x14ac:dyDescent="0.3">
      <c r="A132" s="276" t="str">
        <f>ORÇAM.!A132</f>
        <v>Total do Item 08</v>
      </c>
      <c r="B132" s="276"/>
      <c r="C132" s="276"/>
      <c r="D132" s="276"/>
      <c r="E132" s="276"/>
      <c r="F132" s="276"/>
      <c r="G132" s="276"/>
      <c r="H132" s="276"/>
      <c r="I132" s="131">
        <f>SUM(I117:I131)</f>
        <v>0</v>
      </c>
      <c r="J132" s="268">
        <f>SUM(K117:K131)</f>
        <v>0</v>
      </c>
      <c r="K132" s="268"/>
      <c r="L132" s="268">
        <f>SUM(M117:M131)</f>
        <v>0</v>
      </c>
      <c r="M132" s="268"/>
      <c r="N132" s="268">
        <f>SUM(O117:O131)</f>
        <v>0</v>
      </c>
      <c r="O132" s="268"/>
      <c r="P132" s="268">
        <f>SUM(Q117:Q131)</f>
        <v>0</v>
      </c>
      <c r="Q132" s="268"/>
      <c r="R132" s="268">
        <f>SUM(S117:S131)</f>
        <v>0</v>
      </c>
      <c r="S132" s="268"/>
      <c r="T132" s="268">
        <f>SUM(U117:U131)</f>
        <v>0</v>
      </c>
      <c r="U132" s="268"/>
      <c r="V132" s="268">
        <f>SUM(W117:W131)</f>
        <v>0</v>
      </c>
      <c r="W132" s="268"/>
      <c r="X132" s="268">
        <f>SUM(Y117:Y131)</f>
        <v>0</v>
      </c>
      <c r="Y132" s="268"/>
      <c r="Z132" s="268">
        <f>SUM(AA117:AA131)</f>
        <v>0</v>
      </c>
      <c r="AA132" s="268"/>
      <c r="AB132" s="268">
        <f>SUM(AC117:AC131)</f>
        <v>0</v>
      </c>
      <c r="AC132" s="268"/>
      <c r="AD132" s="144">
        <f>SUM(AD117:AD131)</f>
        <v>0</v>
      </c>
    </row>
    <row r="133" spans="1:30" ht="15" customHeight="1" x14ac:dyDescent="0.3">
      <c r="A133" s="167"/>
      <c r="B133" s="167"/>
      <c r="C133" s="167"/>
      <c r="D133" s="167"/>
      <c r="E133" s="167"/>
      <c r="F133" s="167"/>
      <c r="G133" s="167"/>
      <c r="H133" s="167"/>
      <c r="I133" s="167"/>
      <c r="J133" s="167"/>
      <c r="K133" s="167"/>
      <c r="L133" s="167"/>
      <c r="M133" s="167"/>
      <c r="N133" s="167"/>
      <c r="O133" s="167"/>
      <c r="P133" s="167"/>
      <c r="Q133" s="167"/>
      <c r="R133" s="167"/>
      <c r="S133" s="167"/>
      <c r="T133" s="167"/>
      <c r="U133" s="167"/>
      <c r="V133" s="167"/>
      <c r="W133" s="167"/>
      <c r="X133" s="167"/>
      <c r="Y133" s="167"/>
      <c r="Z133" s="167"/>
      <c r="AA133" s="167"/>
      <c r="AB133" s="167"/>
      <c r="AC133" s="167"/>
      <c r="AD133" s="167"/>
    </row>
    <row r="134" spans="1:30" ht="15" customHeight="1" x14ac:dyDescent="0.3">
      <c r="A134" s="129"/>
      <c r="B134" s="129"/>
      <c r="C134" s="130">
        <f>ORÇAM.!C134</f>
        <v>9</v>
      </c>
      <c r="D134" s="161" t="str">
        <f>ORÇAM.!D134</f>
        <v>INSTALAÇÕES HIDROSSANITÁRIAS, LOUÇAS E METAIS</v>
      </c>
      <c r="E134" s="161"/>
      <c r="F134" s="161"/>
      <c r="G134" s="161"/>
      <c r="H134" s="161"/>
      <c r="I134" s="161"/>
      <c r="J134" s="161"/>
      <c r="K134" s="161"/>
      <c r="L134" s="161"/>
      <c r="M134" s="161"/>
      <c r="N134" s="161"/>
      <c r="O134" s="161"/>
      <c r="P134" s="161"/>
      <c r="Q134" s="161"/>
      <c r="R134" s="161"/>
      <c r="S134" s="161"/>
      <c r="T134" s="161"/>
      <c r="U134" s="161"/>
      <c r="V134" s="161"/>
      <c r="W134" s="161"/>
      <c r="X134" s="161"/>
      <c r="Y134" s="161"/>
      <c r="Z134" s="161"/>
      <c r="AA134" s="161"/>
      <c r="AB134" s="161"/>
      <c r="AC134" s="161"/>
      <c r="AD134" s="161"/>
    </row>
    <row r="135" spans="1:30" ht="15" customHeight="1" x14ac:dyDescent="0.3">
      <c r="A135" s="4" t="str">
        <f>ORÇAM.!A135</f>
        <v>CDHU</v>
      </c>
      <c r="B135" s="4" t="str">
        <f>IFERROR(ORÇAM.!B135,0)</f>
        <v>46.01.020</v>
      </c>
      <c r="C135" s="4" t="str">
        <f>ORÇAM.!C135</f>
        <v>9.1</v>
      </c>
      <c r="D135" s="97" t="str">
        <f>IFERROR(VLOOKUP(B135,CDHU!A128:F4233,2,0),IFERROR(VLOOKUP(B135,'SINAPI C.'!A126:E7954,2,0),IFERROR(VLOOKUP(B135,'SINAPI I.'!A127:E4965,2,0)," ")))</f>
        <v>Tubo de PVC rígido soldável marrom, DN= 25 mm, (3/4´), inclusive conexões</v>
      </c>
      <c r="E135" s="96" t="str">
        <f>IFERROR(VLOOKUP(B135,CDHU!A128:F4233,3,0),IFERROR(VLOOKUP(B135,'SINAPI C.'!A126:E7954,3,0),IFERROR(VLOOKUP(B135,'SINAPI I.'!A127:E4965,3,0)," ")))</f>
        <v>M</v>
      </c>
      <c r="F135" s="98">
        <f>ORÇAM.!F135</f>
        <v>62.41</v>
      </c>
      <c r="G135" s="62"/>
      <c r="H135" s="132">
        <f t="shared" ref="H135:H149" si="408">ROUND((G135+(G135*$H$257)),2)</f>
        <v>0</v>
      </c>
      <c r="I135" s="132">
        <f t="shared" ref="I135:I149" si="409">H135*F135</f>
        <v>0</v>
      </c>
      <c r="J135" s="101"/>
      <c r="K135" s="62">
        <f t="shared" ref="K135:M149" si="410">$H135*J135</f>
        <v>0</v>
      </c>
      <c r="L135" s="101"/>
      <c r="M135" s="62">
        <f t="shared" si="410"/>
        <v>0</v>
      </c>
      <c r="N135" s="101"/>
      <c r="O135" s="62">
        <f t="shared" ref="O135:Q135" si="411">$H135*N135</f>
        <v>0</v>
      </c>
      <c r="P135" s="101"/>
      <c r="Q135" s="62">
        <f t="shared" si="411"/>
        <v>0</v>
      </c>
      <c r="R135" s="101"/>
      <c r="S135" s="62">
        <f t="shared" ref="S135:U135" si="412">$H135*R135</f>
        <v>0</v>
      </c>
      <c r="T135" s="101"/>
      <c r="U135" s="62">
        <f t="shared" si="412"/>
        <v>0</v>
      </c>
      <c r="V135" s="101"/>
      <c r="W135" s="62">
        <f t="shared" ref="W135:Y135" si="413">$H135*V135</f>
        <v>0</v>
      </c>
      <c r="X135" s="101"/>
      <c r="Y135" s="62">
        <f t="shared" si="413"/>
        <v>0</v>
      </c>
      <c r="Z135" s="101"/>
      <c r="AA135" s="62">
        <f t="shared" ref="AA135:AC135" si="414">$H135*Z135</f>
        <v>0</v>
      </c>
      <c r="AB135" s="101"/>
      <c r="AC135" s="62">
        <f t="shared" si="414"/>
        <v>0</v>
      </c>
      <c r="AD135" s="83">
        <f t="shared" ref="AD135:AD149" si="415">I135-K135-M135-O135-Q135-S135-U135-W135-Y135-AA135-AC135</f>
        <v>0</v>
      </c>
    </row>
    <row r="136" spans="1:30" ht="15" customHeight="1" x14ac:dyDescent="0.3">
      <c r="A136" s="4" t="str">
        <f>ORÇAM.!A136</f>
        <v>CDHU</v>
      </c>
      <c r="B136" s="4" t="str">
        <f>IFERROR(ORÇAM.!B136,0)</f>
        <v>47.02.020</v>
      </c>
      <c r="C136" s="4" t="str">
        <f>ORÇAM.!C136</f>
        <v>9.2</v>
      </c>
      <c r="D136" s="97" t="str">
        <f>IFERROR(VLOOKUP(B136,CDHU!A129:F4234,2,0),IFERROR(VLOOKUP(B136,'SINAPI C.'!A127:E7955,2,0),IFERROR(VLOOKUP(B136,'SINAPI I.'!A128:E4966,2,0)," ")))</f>
        <v>Registro de gaveta em latão fundido cromado com canopla, DN= 3/4´ - linha especial</v>
      </c>
      <c r="E136" s="96" t="str">
        <f>IFERROR(VLOOKUP(B136,CDHU!A129:F4234,3,0),IFERROR(VLOOKUP(B136,'SINAPI C.'!A127:E7955,3,0),IFERROR(VLOOKUP(B136,'SINAPI I.'!A128:E4966,3,0)," ")))</f>
        <v>UN</v>
      </c>
      <c r="F136" s="98">
        <f>ORÇAM.!F136</f>
        <v>1</v>
      </c>
      <c r="G136" s="62"/>
      <c r="H136" s="132">
        <f t="shared" si="408"/>
        <v>0</v>
      </c>
      <c r="I136" s="132">
        <f t="shared" si="409"/>
        <v>0</v>
      </c>
      <c r="J136" s="101"/>
      <c r="K136" s="62">
        <f t="shared" si="410"/>
        <v>0</v>
      </c>
      <c r="L136" s="101"/>
      <c r="M136" s="62">
        <f t="shared" si="410"/>
        <v>0</v>
      </c>
      <c r="N136" s="101"/>
      <c r="O136" s="62">
        <f t="shared" ref="O136:Q136" si="416">$H136*N136</f>
        <v>0</v>
      </c>
      <c r="P136" s="101"/>
      <c r="Q136" s="62">
        <f t="shared" si="416"/>
        <v>0</v>
      </c>
      <c r="R136" s="101"/>
      <c r="S136" s="62">
        <f t="shared" ref="S136:U136" si="417">$H136*R136</f>
        <v>0</v>
      </c>
      <c r="T136" s="101"/>
      <c r="U136" s="62">
        <f t="shared" si="417"/>
        <v>0</v>
      </c>
      <c r="V136" s="101"/>
      <c r="W136" s="62">
        <f t="shared" ref="W136:Y136" si="418">$H136*V136</f>
        <v>0</v>
      </c>
      <c r="X136" s="101"/>
      <c r="Y136" s="62">
        <f t="shared" si="418"/>
        <v>0</v>
      </c>
      <c r="Z136" s="101"/>
      <c r="AA136" s="62">
        <f t="shared" ref="AA136:AC136" si="419">$H136*Z136</f>
        <v>0</v>
      </c>
      <c r="AB136" s="101"/>
      <c r="AC136" s="62">
        <f t="shared" si="419"/>
        <v>0</v>
      </c>
      <c r="AD136" s="83">
        <f t="shared" si="415"/>
        <v>0</v>
      </c>
    </row>
    <row r="137" spans="1:30" ht="30" customHeight="1" x14ac:dyDescent="0.3">
      <c r="A137" s="4" t="str">
        <f>ORÇAM.!A137</f>
        <v>CDHU</v>
      </c>
      <c r="B137" s="4" t="str">
        <f>IFERROR(ORÇAM.!B137,0)</f>
        <v>46.02.070</v>
      </c>
      <c r="C137" s="4" t="str">
        <f>ORÇAM.!C137</f>
        <v>9.3</v>
      </c>
      <c r="D137" s="97" t="str">
        <f>IFERROR(VLOOKUP(B137,CDHU!A130:F4235,2,0),IFERROR(VLOOKUP(B137,'SINAPI C.'!A128:E7956,2,0),IFERROR(VLOOKUP(B137,'SINAPI I.'!A129:E4967,2,0)," ")))</f>
        <v>Tubo de PVC rígido branco PxB com virola e anel de borracha, linha esgoto série normal, DN= 100 mm, inclusive conexões</v>
      </c>
      <c r="E137" s="96" t="str">
        <f>IFERROR(VLOOKUP(B137,CDHU!A130:F4235,3,0),IFERROR(VLOOKUP(B137,'SINAPI C.'!A128:E7956,3,0),IFERROR(VLOOKUP(B137,'SINAPI I.'!A129:E4967,3,0)," ")))</f>
        <v>M</v>
      </c>
      <c r="F137" s="98">
        <f>ORÇAM.!F137</f>
        <v>117.93</v>
      </c>
      <c r="G137" s="62"/>
      <c r="H137" s="132">
        <f t="shared" si="408"/>
        <v>0</v>
      </c>
      <c r="I137" s="132">
        <f t="shared" si="409"/>
        <v>0</v>
      </c>
      <c r="J137" s="101"/>
      <c r="K137" s="62">
        <f t="shared" si="410"/>
        <v>0</v>
      </c>
      <c r="L137" s="101"/>
      <c r="M137" s="62">
        <f t="shared" si="410"/>
        <v>0</v>
      </c>
      <c r="N137" s="101"/>
      <c r="O137" s="62">
        <f t="shared" ref="O137:Q137" si="420">$H137*N137</f>
        <v>0</v>
      </c>
      <c r="P137" s="101"/>
      <c r="Q137" s="62">
        <f t="shared" si="420"/>
        <v>0</v>
      </c>
      <c r="R137" s="101"/>
      <c r="S137" s="62">
        <f t="shared" ref="S137:U137" si="421">$H137*R137</f>
        <v>0</v>
      </c>
      <c r="T137" s="101"/>
      <c r="U137" s="62">
        <f t="shared" si="421"/>
        <v>0</v>
      </c>
      <c r="V137" s="101"/>
      <c r="W137" s="62">
        <f t="shared" ref="W137:Y137" si="422">$H137*V137</f>
        <v>0</v>
      </c>
      <c r="X137" s="101"/>
      <c r="Y137" s="62">
        <f t="shared" si="422"/>
        <v>0</v>
      </c>
      <c r="Z137" s="101"/>
      <c r="AA137" s="62">
        <f t="shared" ref="AA137:AC137" si="423">$H137*Z137</f>
        <v>0</v>
      </c>
      <c r="AB137" s="101"/>
      <c r="AC137" s="62">
        <f t="shared" si="423"/>
        <v>0</v>
      </c>
      <c r="AD137" s="83">
        <f t="shared" si="415"/>
        <v>0</v>
      </c>
    </row>
    <row r="138" spans="1:30" ht="30" customHeight="1" x14ac:dyDescent="0.3">
      <c r="A138" s="4" t="str">
        <f>ORÇAM.!A138</f>
        <v>CDHU</v>
      </c>
      <c r="B138" s="4" t="str">
        <f>IFERROR(ORÇAM.!B138,0)</f>
        <v>46.02.060</v>
      </c>
      <c r="C138" s="4" t="str">
        <f>ORÇAM.!C138</f>
        <v>9.4</v>
      </c>
      <c r="D138" s="97" t="str">
        <f>IFERROR(VLOOKUP(B138,CDHU!A131:F4236,2,0),IFERROR(VLOOKUP(B138,'SINAPI C.'!A129:E7957,2,0),IFERROR(VLOOKUP(B138,'SINAPI I.'!A130:E4968,2,0)," ")))</f>
        <v>Tubo de PVC rígido branco PxB com virola e anel de borracha, linha esgoto série normal, DN= 75 mm, inclusive conexões</v>
      </c>
      <c r="E138" s="96" t="str">
        <f>IFERROR(VLOOKUP(B138,CDHU!A131:F4236,3,0),IFERROR(VLOOKUP(B138,'SINAPI C.'!A129:E7957,3,0),IFERROR(VLOOKUP(B138,'SINAPI I.'!A130:E4968,3,0)," ")))</f>
        <v>M</v>
      </c>
      <c r="F138" s="98">
        <f>ORÇAM.!F138</f>
        <v>15.32</v>
      </c>
      <c r="G138" s="62"/>
      <c r="H138" s="132">
        <f t="shared" si="408"/>
        <v>0</v>
      </c>
      <c r="I138" s="132">
        <f t="shared" si="409"/>
        <v>0</v>
      </c>
      <c r="J138" s="101"/>
      <c r="K138" s="62">
        <f t="shared" si="410"/>
        <v>0</v>
      </c>
      <c r="L138" s="101"/>
      <c r="M138" s="62">
        <f t="shared" si="410"/>
        <v>0</v>
      </c>
      <c r="N138" s="101"/>
      <c r="O138" s="62">
        <f t="shared" ref="O138:Q138" si="424">$H138*N138</f>
        <v>0</v>
      </c>
      <c r="P138" s="101"/>
      <c r="Q138" s="62">
        <f t="shared" si="424"/>
        <v>0</v>
      </c>
      <c r="R138" s="101"/>
      <c r="S138" s="62">
        <f t="shared" ref="S138:U138" si="425">$H138*R138</f>
        <v>0</v>
      </c>
      <c r="T138" s="101"/>
      <c r="U138" s="62">
        <f t="shared" si="425"/>
        <v>0</v>
      </c>
      <c r="V138" s="101"/>
      <c r="W138" s="62">
        <f t="shared" ref="W138:Y138" si="426">$H138*V138</f>
        <v>0</v>
      </c>
      <c r="X138" s="101"/>
      <c r="Y138" s="62">
        <f t="shared" si="426"/>
        <v>0</v>
      </c>
      <c r="Z138" s="101"/>
      <c r="AA138" s="62">
        <f t="shared" ref="AA138:AC138" si="427">$H138*Z138</f>
        <v>0</v>
      </c>
      <c r="AB138" s="101"/>
      <c r="AC138" s="62">
        <f t="shared" si="427"/>
        <v>0</v>
      </c>
      <c r="AD138" s="83">
        <f t="shared" si="415"/>
        <v>0</v>
      </c>
    </row>
    <row r="139" spans="1:30" ht="15" customHeight="1" x14ac:dyDescent="0.3">
      <c r="A139" s="4" t="str">
        <f>ORÇAM.!A139</f>
        <v>CDHU</v>
      </c>
      <c r="B139" s="4" t="str">
        <f>IFERROR(ORÇAM.!B139,0)</f>
        <v>46.02.010</v>
      </c>
      <c r="C139" s="4" t="str">
        <f>ORÇAM.!C139</f>
        <v>9.5</v>
      </c>
      <c r="D139" s="97" t="str">
        <f>IFERROR(VLOOKUP(B139,CDHU!A132:F4237,2,0),IFERROR(VLOOKUP(B139,'SINAPI C.'!A130:E7958,2,0),IFERROR(VLOOKUP(B139,'SINAPI I.'!A131:E4969,2,0)," ")))</f>
        <v>Tubo de PVC rígido branco, pontas lisas, soldável, linha esgoto série normal, DN= 40 mm, inclusive conexões</v>
      </c>
      <c r="E139" s="96" t="str">
        <f>IFERROR(VLOOKUP(B139,CDHU!A132:F4237,3,0),IFERROR(VLOOKUP(B139,'SINAPI C.'!A130:E7958,3,0),IFERROR(VLOOKUP(B139,'SINAPI I.'!A131:E4969,3,0)," ")))</f>
        <v>M</v>
      </c>
      <c r="F139" s="98">
        <f>ORÇAM.!F139</f>
        <v>4.16</v>
      </c>
      <c r="G139" s="62"/>
      <c r="H139" s="132">
        <f t="shared" si="408"/>
        <v>0</v>
      </c>
      <c r="I139" s="132">
        <f t="shared" si="409"/>
        <v>0</v>
      </c>
      <c r="J139" s="101"/>
      <c r="K139" s="62">
        <f t="shared" si="410"/>
        <v>0</v>
      </c>
      <c r="L139" s="101"/>
      <c r="M139" s="62">
        <f t="shared" si="410"/>
        <v>0</v>
      </c>
      <c r="N139" s="101"/>
      <c r="O139" s="62">
        <f t="shared" ref="O139:Q139" si="428">$H139*N139</f>
        <v>0</v>
      </c>
      <c r="P139" s="101"/>
      <c r="Q139" s="62">
        <f t="shared" si="428"/>
        <v>0</v>
      </c>
      <c r="R139" s="101"/>
      <c r="S139" s="62">
        <f t="shared" ref="S139:U139" si="429">$H139*R139</f>
        <v>0</v>
      </c>
      <c r="T139" s="101"/>
      <c r="U139" s="62">
        <f t="shared" si="429"/>
        <v>0</v>
      </c>
      <c r="V139" s="101"/>
      <c r="W139" s="62">
        <f t="shared" ref="W139:Y139" si="430">$H139*V139</f>
        <v>0</v>
      </c>
      <c r="X139" s="101"/>
      <c r="Y139" s="62">
        <f t="shared" si="430"/>
        <v>0</v>
      </c>
      <c r="Z139" s="101"/>
      <c r="AA139" s="62">
        <f t="shared" ref="AA139:AC139" si="431">$H139*Z139</f>
        <v>0</v>
      </c>
      <c r="AB139" s="101"/>
      <c r="AC139" s="62">
        <f t="shared" si="431"/>
        <v>0</v>
      </c>
      <c r="AD139" s="83">
        <f t="shared" si="415"/>
        <v>0</v>
      </c>
    </row>
    <row r="140" spans="1:30" ht="15" customHeight="1" x14ac:dyDescent="0.3">
      <c r="A140" s="4" t="str">
        <f>ORÇAM.!A140</f>
        <v>CDHU</v>
      </c>
      <c r="B140" s="4" t="str">
        <f>IFERROR(ORÇAM.!B140,0)</f>
        <v>49.01.040</v>
      </c>
      <c r="C140" s="4" t="str">
        <f>ORÇAM.!C140</f>
        <v>9.6</v>
      </c>
      <c r="D140" s="97" t="str">
        <f>IFERROR(VLOOKUP(B140,CDHU!A133:F4238,2,0),IFERROR(VLOOKUP(B140,'SINAPI C.'!A131:E7959,2,0),IFERROR(VLOOKUP(B140,'SINAPI I.'!A132:E4970,2,0)," ")))</f>
        <v>Caixa sifonada de PVC rígido de 150 x 185 x 75 mm, com grelha</v>
      </c>
      <c r="E140" s="96" t="str">
        <f>IFERROR(VLOOKUP(B140,CDHU!A133:F4238,3,0),IFERROR(VLOOKUP(B140,'SINAPI C.'!A131:E7959,3,0),IFERROR(VLOOKUP(B140,'SINAPI I.'!A132:E4970,3,0)," ")))</f>
        <v>UN</v>
      </c>
      <c r="F140" s="98">
        <f>ORÇAM.!F140</f>
        <v>1</v>
      </c>
      <c r="G140" s="62"/>
      <c r="H140" s="132">
        <f t="shared" si="408"/>
        <v>0</v>
      </c>
      <c r="I140" s="132">
        <f t="shared" si="409"/>
        <v>0</v>
      </c>
      <c r="J140" s="101"/>
      <c r="K140" s="62">
        <f t="shared" si="410"/>
        <v>0</v>
      </c>
      <c r="L140" s="101"/>
      <c r="M140" s="62">
        <f t="shared" si="410"/>
        <v>0</v>
      </c>
      <c r="N140" s="101"/>
      <c r="O140" s="62">
        <f t="shared" ref="O140:Q140" si="432">$H140*N140</f>
        <v>0</v>
      </c>
      <c r="P140" s="101"/>
      <c r="Q140" s="62">
        <f t="shared" si="432"/>
        <v>0</v>
      </c>
      <c r="R140" s="101"/>
      <c r="S140" s="62">
        <f t="shared" ref="S140:U140" si="433">$H140*R140</f>
        <v>0</v>
      </c>
      <c r="T140" s="101"/>
      <c r="U140" s="62">
        <f t="shared" si="433"/>
        <v>0</v>
      </c>
      <c r="V140" s="101"/>
      <c r="W140" s="62">
        <f t="shared" ref="W140:Y140" si="434">$H140*V140</f>
        <v>0</v>
      </c>
      <c r="X140" s="101"/>
      <c r="Y140" s="62">
        <f t="shared" si="434"/>
        <v>0</v>
      </c>
      <c r="Z140" s="101"/>
      <c r="AA140" s="62">
        <f t="shared" ref="AA140:AC140" si="435">$H140*Z140</f>
        <v>0</v>
      </c>
      <c r="AB140" s="101"/>
      <c r="AC140" s="62">
        <f t="shared" si="435"/>
        <v>0</v>
      </c>
      <c r="AD140" s="83">
        <f t="shared" si="415"/>
        <v>0</v>
      </c>
    </row>
    <row r="141" spans="1:30" ht="15" customHeight="1" x14ac:dyDescent="0.3">
      <c r="A141" s="4" t="str">
        <f>ORÇAM.!A141</f>
        <v>CDHU</v>
      </c>
      <c r="B141" s="4" t="str">
        <f>IFERROR(ORÇAM.!B141,0)</f>
        <v>44.01.370</v>
      </c>
      <c r="C141" s="4" t="str">
        <f>ORÇAM.!C141</f>
        <v>9.7</v>
      </c>
      <c r="D141" s="97" t="str">
        <f>IFERROR(VLOOKUP(B141,CDHU!A134:F4239,2,0),IFERROR(VLOOKUP(B141,'SINAPI C.'!A132:E7960,2,0),IFERROR(VLOOKUP(B141,'SINAPI I.'!A133:E4971,2,0)," ")))</f>
        <v>Tanque em granito sintético, linha comercial - sem pertences</v>
      </c>
      <c r="E141" s="96" t="str">
        <f>IFERROR(VLOOKUP(B141,CDHU!A134:F4239,3,0),IFERROR(VLOOKUP(B141,'SINAPI C.'!A132:E7960,3,0),IFERROR(VLOOKUP(B141,'SINAPI I.'!A133:E4971,3,0)," ")))</f>
        <v>UN</v>
      </c>
      <c r="F141" s="98">
        <f>ORÇAM.!F141</f>
        <v>1</v>
      </c>
      <c r="G141" s="62"/>
      <c r="H141" s="132">
        <f t="shared" si="408"/>
        <v>0</v>
      </c>
      <c r="I141" s="132">
        <f t="shared" si="409"/>
        <v>0</v>
      </c>
      <c r="J141" s="101"/>
      <c r="K141" s="62">
        <f t="shared" si="410"/>
        <v>0</v>
      </c>
      <c r="L141" s="101"/>
      <c r="M141" s="62">
        <f t="shared" si="410"/>
        <v>0</v>
      </c>
      <c r="N141" s="101"/>
      <c r="O141" s="62">
        <f t="shared" ref="O141:Q141" si="436">$H141*N141</f>
        <v>0</v>
      </c>
      <c r="P141" s="101"/>
      <c r="Q141" s="62">
        <f t="shared" si="436"/>
        <v>0</v>
      </c>
      <c r="R141" s="101"/>
      <c r="S141" s="62">
        <f t="shared" ref="S141:U141" si="437">$H141*R141</f>
        <v>0</v>
      </c>
      <c r="T141" s="101"/>
      <c r="U141" s="62">
        <f t="shared" si="437"/>
        <v>0</v>
      </c>
      <c r="V141" s="101"/>
      <c r="W141" s="62">
        <f t="shared" ref="W141:Y141" si="438">$H141*V141</f>
        <v>0</v>
      </c>
      <c r="X141" s="101"/>
      <c r="Y141" s="62">
        <f t="shared" si="438"/>
        <v>0</v>
      </c>
      <c r="Z141" s="101"/>
      <c r="AA141" s="62">
        <f t="shared" ref="AA141:AC141" si="439">$H141*Z141</f>
        <v>0</v>
      </c>
      <c r="AB141" s="101"/>
      <c r="AC141" s="62">
        <f t="shared" si="439"/>
        <v>0</v>
      </c>
      <c r="AD141" s="83">
        <f t="shared" si="415"/>
        <v>0</v>
      </c>
    </row>
    <row r="142" spans="1:30" ht="15" customHeight="1" x14ac:dyDescent="0.3">
      <c r="A142" s="4" t="str">
        <f>ORÇAM.!A142</f>
        <v>CDHU</v>
      </c>
      <c r="B142" s="4" t="str">
        <f>IFERROR(ORÇAM.!B142,0)</f>
        <v>44.20.010</v>
      </c>
      <c r="C142" s="4" t="str">
        <f>ORÇAM.!C142</f>
        <v>9.8</v>
      </c>
      <c r="D142" s="97" t="str">
        <f>IFERROR(VLOOKUP(B142,CDHU!A135:F4240,2,0),IFERROR(VLOOKUP(B142,'SINAPI C.'!A133:E7961,2,0),IFERROR(VLOOKUP(B142,'SINAPI I.'!A134:E4972,2,0)," ")))</f>
        <v>Sifão plástico sanfonado universal de 1´</v>
      </c>
      <c r="E142" s="96" t="str">
        <f>IFERROR(VLOOKUP(B142,CDHU!A135:F4240,3,0),IFERROR(VLOOKUP(B142,'SINAPI C.'!A133:E7961,3,0),IFERROR(VLOOKUP(B142,'SINAPI I.'!A134:E4972,3,0)," ")))</f>
        <v>UN</v>
      </c>
      <c r="F142" s="98">
        <f>ORÇAM.!F142</f>
        <v>1</v>
      </c>
      <c r="G142" s="62"/>
      <c r="H142" s="132">
        <f t="shared" si="408"/>
        <v>0</v>
      </c>
      <c r="I142" s="132">
        <f t="shared" si="409"/>
        <v>0</v>
      </c>
      <c r="J142" s="101"/>
      <c r="K142" s="62">
        <f t="shared" si="410"/>
        <v>0</v>
      </c>
      <c r="L142" s="101"/>
      <c r="M142" s="62">
        <f t="shared" si="410"/>
        <v>0</v>
      </c>
      <c r="N142" s="101"/>
      <c r="O142" s="62">
        <f t="shared" ref="O142:Q142" si="440">$H142*N142</f>
        <v>0</v>
      </c>
      <c r="P142" s="101"/>
      <c r="Q142" s="62">
        <f t="shared" si="440"/>
        <v>0</v>
      </c>
      <c r="R142" s="101"/>
      <c r="S142" s="62">
        <f t="shared" ref="S142:U142" si="441">$H142*R142</f>
        <v>0</v>
      </c>
      <c r="T142" s="101"/>
      <c r="U142" s="62">
        <f t="shared" si="441"/>
        <v>0</v>
      </c>
      <c r="V142" s="101"/>
      <c r="W142" s="62">
        <f t="shared" ref="W142:Y142" si="442">$H142*V142</f>
        <v>0</v>
      </c>
      <c r="X142" s="101"/>
      <c r="Y142" s="62">
        <f t="shared" si="442"/>
        <v>0</v>
      </c>
      <c r="Z142" s="101"/>
      <c r="AA142" s="62">
        <f t="shared" ref="AA142:AC142" si="443">$H142*Z142</f>
        <v>0</v>
      </c>
      <c r="AB142" s="101"/>
      <c r="AC142" s="62">
        <f t="shared" si="443"/>
        <v>0</v>
      </c>
      <c r="AD142" s="83">
        <f t="shared" si="415"/>
        <v>0</v>
      </c>
    </row>
    <row r="143" spans="1:30" ht="15" customHeight="1" x14ac:dyDescent="0.3">
      <c r="A143" s="4" t="str">
        <f>ORÇAM.!A143</f>
        <v>CDHU</v>
      </c>
      <c r="B143" s="4" t="str">
        <f>IFERROR(ORÇAM.!B143,0)</f>
        <v>44.03.470</v>
      </c>
      <c r="C143" s="4" t="str">
        <f>ORÇAM.!C143</f>
        <v>9.9</v>
      </c>
      <c r="D143" s="97" t="str">
        <f>IFERROR(VLOOKUP(B143,CDHU!A136:F4241,2,0),IFERROR(VLOOKUP(B143,'SINAPI C.'!A134:E7962,2,0),IFERROR(VLOOKUP(B143,'SINAPI I.'!A135:E4973,2,0)," ")))</f>
        <v>Torneira de parede para pia com bica móvel e arejador, em latão fundido cromado</v>
      </c>
      <c r="E143" s="96" t="str">
        <f>IFERROR(VLOOKUP(B143,CDHU!A136:F4241,3,0),IFERROR(VLOOKUP(B143,'SINAPI C.'!A134:E7962,3,0),IFERROR(VLOOKUP(B143,'SINAPI I.'!A135:E4973,3,0)," ")))</f>
        <v>UN</v>
      </c>
      <c r="F143" s="98">
        <f>ORÇAM.!F143</f>
        <v>1</v>
      </c>
      <c r="G143" s="62"/>
      <c r="H143" s="132">
        <f t="shared" si="408"/>
        <v>0</v>
      </c>
      <c r="I143" s="132">
        <f t="shared" si="409"/>
        <v>0</v>
      </c>
      <c r="J143" s="101"/>
      <c r="K143" s="62">
        <f t="shared" si="410"/>
        <v>0</v>
      </c>
      <c r="L143" s="101"/>
      <c r="M143" s="62">
        <f t="shared" si="410"/>
        <v>0</v>
      </c>
      <c r="N143" s="101"/>
      <c r="O143" s="62">
        <f t="shared" ref="O143:Q143" si="444">$H143*N143</f>
        <v>0</v>
      </c>
      <c r="P143" s="101"/>
      <c r="Q143" s="62">
        <f t="shared" si="444"/>
        <v>0</v>
      </c>
      <c r="R143" s="101"/>
      <c r="S143" s="62">
        <f t="shared" ref="S143:U143" si="445">$H143*R143</f>
        <v>0</v>
      </c>
      <c r="T143" s="101"/>
      <c r="U143" s="62">
        <f t="shared" si="445"/>
        <v>0</v>
      </c>
      <c r="V143" s="101"/>
      <c r="W143" s="62">
        <f t="shared" ref="W143:Y143" si="446">$H143*V143</f>
        <v>0</v>
      </c>
      <c r="X143" s="101"/>
      <c r="Y143" s="62">
        <f t="shared" si="446"/>
        <v>0</v>
      </c>
      <c r="Z143" s="101"/>
      <c r="AA143" s="62">
        <f t="shared" ref="AA143:AC143" si="447">$H143*Z143</f>
        <v>0</v>
      </c>
      <c r="AB143" s="101"/>
      <c r="AC143" s="62">
        <f t="shared" si="447"/>
        <v>0</v>
      </c>
      <c r="AD143" s="83">
        <f t="shared" si="415"/>
        <v>0</v>
      </c>
    </row>
    <row r="144" spans="1:30" ht="15" customHeight="1" x14ac:dyDescent="0.3">
      <c r="A144" s="4" t="str">
        <f>ORÇAM.!A144</f>
        <v>CDHU</v>
      </c>
      <c r="B144" s="4" t="str">
        <f>IFERROR(ORÇAM.!B144,0)</f>
        <v>44.03.380</v>
      </c>
      <c r="C144" s="4" t="str">
        <f>ORÇAM.!C144</f>
        <v>9.10</v>
      </c>
      <c r="D144" s="97" t="str">
        <f>IFERROR(VLOOKUP(B144,CDHU!A137:F4242,2,0),IFERROR(VLOOKUP(B144,'SINAPI C.'!A135:E7963,2,0),IFERROR(VLOOKUP(B144,'SINAPI I.'!A136:E4974,2,0)," ")))</f>
        <v>Torneira curta com rosca para uso geral, em latão fundido sem acabamento, DN= 3/4´</v>
      </c>
      <c r="E144" s="96" t="str">
        <f>IFERROR(VLOOKUP(B144,CDHU!A137:F4242,3,0),IFERROR(VLOOKUP(B144,'SINAPI C.'!A135:E7963,3,0),IFERROR(VLOOKUP(B144,'SINAPI I.'!A136:E4974,3,0)," ")))</f>
        <v>UN</v>
      </c>
      <c r="F144" s="98">
        <f>ORÇAM.!F144</f>
        <v>2</v>
      </c>
      <c r="G144" s="62"/>
      <c r="H144" s="132">
        <f t="shared" si="408"/>
        <v>0</v>
      </c>
      <c r="I144" s="132">
        <f t="shared" si="409"/>
        <v>0</v>
      </c>
      <c r="J144" s="101"/>
      <c r="K144" s="62">
        <f t="shared" si="410"/>
        <v>0</v>
      </c>
      <c r="L144" s="101"/>
      <c r="M144" s="62">
        <f t="shared" si="410"/>
        <v>0</v>
      </c>
      <c r="N144" s="101"/>
      <c r="O144" s="62">
        <f t="shared" ref="O144:Q144" si="448">$H144*N144</f>
        <v>0</v>
      </c>
      <c r="P144" s="101"/>
      <c r="Q144" s="62">
        <f t="shared" si="448"/>
        <v>0</v>
      </c>
      <c r="R144" s="101"/>
      <c r="S144" s="62">
        <f t="shared" ref="S144:U144" si="449">$H144*R144</f>
        <v>0</v>
      </c>
      <c r="T144" s="101"/>
      <c r="U144" s="62">
        <f t="shared" si="449"/>
        <v>0</v>
      </c>
      <c r="V144" s="101"/>
      <c r="W144" s="62">
        <f t="shared" ref="W144:Y144" si="450">$H144*V144</f>
        <v>0</v>
      </c>
      <c r="X144" s="101"/>
      <c r="Y144" s="62">
        <f t="shared" si="450"/>
        <v>0</v>
      </c>
      <c r="Z144" s="101"/>
      <c r="AA144" s="62">
        <f t="shared" ref="AA144:AC144" si="451">$H144*Z144</f>
        <v>0</v>
      </c>
      <c r="AB144" s="101"/>
      <c r="AC144" s="62">
        <f t="shared" si="451"/>
        <v>0</v>
      </c>
      <c r="AD144" s="83">
        <f t="shared" si="415"/>
        <v>0</v>
      </c>
    </row>
    <row r="145" spans="1:30" ht="15" customHeight="1" x14ac:dyDescent="0.3">
      <c r="A145" s="4" t="str">
        <f>ORÇAM.!A145</f>
        <v>CDHU</v>
      </c>
      <c r="B145" s="4" t="str">
        <f>IFERROR(ORÇAM.!B145,0)</f>
        <v>49.06.560</v>
      </c>
      <c r="C145" s="4" t="str">
        <f>ORÇAM.!C145</f>
        <v>9.11</v>
      </c>
      <c r="D145" s="97" t="str">
        <f>IFERROR(VLOOKUP(B145,CDHU!A138:F4243,2,0),IFERROR(VLOOKUP(B145,'SINAPI C.'!A136:E7964,2,0),IFERROR(VLOOKUP(B145,'SINAPI I.'!A137:E4975,2,0)," ")))</f>
        <v>Grelha com calha e cesto coletor para piso em aço inoxidável, largura de 20 cm</v>
      </c>
      <c r="E145" s="96" t="str">
        <f>IFERROR(VLOOKUP(B145,CDHU!A138:F4243,3,0),IFERROR(VLOOKUP(B145,'SINAPI C.'!A136:E7964,3,0),IFERROR(VLOOKUP(B145,'SINAPI I.'!A137:E4975,3,0)," ")))</f>
        <v>M</v>
      </c>
      <c r="F145" s="98">
        <f>ORÇAM.!F145</f>
        <v>2</v>
      </c>
      <c r="G145" s="62"/>
      <c r="H145" s="132">
        <f t="shared" si="408"/>
        <v>0</v>
      </c>
      <c r="I145" s="132">
        <f t="shared" si="409"/>
        <v>0</v>
      </c>
      <c r="J145" s="101"/>
      <c r="K145" s="62">
        <f t="shared" si="410"/>
        <v>0</v>
      </c>
      <c r="L145" s="101"/>
      <c r="M145" s="62">
        <f t="shared" si="410"/>
        <v>0</v>
      </c>
      <c r="N145" s="101"/>
      <c r="O145" s="62">
        <f t="shared" ref="O145:Q145" si="452">$H145*N145</f>
        <v>0</v>
      </c>
      <c r="P145" s="101"/>
      <c r="Q145" s="62">
        <f t="shared" si="452"/>
        <v>0</v>
      </c>
      <c r="R145" s="101"/>
      <c r="S145" s="62">
        <f t="shared" ref="S145:U145" si="453">$H145*R145</f>
        <v>0</v>
      </c>
      <c r="T145" s="101"/>
      <c r="U145" s="62">
        <f t="shared" si="453"/>
        <v>0</v>
      </c>
      <c r="V145" s="101"/>
      <c r="W145" s="62">
        <f t="shared" ref="W145:Y145" si="454">$H145*V145</f>
        <v>0</v>
      </c>
      <c r="X145" s="101"/>
      <c r="Y145" s="62">
        <f t="shared" si="454"/>
        <v>0</v>
      </c>
      <c r="Z145" s="101"/>
      <c r="AA145" s="62">
        <f t="shared" ref="AA145:AC145" si="455">$H145*Z145</f>
        <v>0</v>
      </c>
      <c r="AB145" s="101"/>
      <c r="AC145" s="62">
        <f t="shared" si="455"/>
        <v>0</v>
      </c>
      <c r="AD145" s="83">
        <f t="shared" si="415"/>
        <v>0</v>
      </c>
    </row>
    <row r="146" spans="1:30" ht="15" hidden="1" customHeight="1" x14ac:dyDescent="0.3">
      <c r="A146" s="4" t="str">
        <f>ORÇAM.!A146</f>
        <v>CDHU</v>
      </c>
      <c r="B146" s="4">
        <f>IFERROR(ORÇAM.!B146,0)</f>
        <v>0</v>
      </c>
      <c r="C146" s="4" t="str">
        <f>ORÇAM.!C146</f>
        <v>9.12</v>
      </c>
      <c r="D146" s="97" t="str">
        <f>IFERROR(VLOOKUP(B146,CDHU!A139:F4244,2,0),IFERROR(VLOOKUP(B146,'SINAPI C.'!A137:E7965,2,0),IFERROR(VLOOKUP(B146,'SINAPI I.'!A138:E4976,2,0)," ")))</f>
        <v xml:space="preserve"> </v>
      </c>
      <c r="E146" s="96" t="str">
        <f>IFERROR(VLOOKUP(B146,CDHU!A139:F4244,3,0),IFERROR(VLOOKUP(B146,'SINAPI C.'!A137:E7965,3,0),IFERROR(VLOOKUP(B146,'SINAPI I.'!A138:E4976,3,0)," ")))</f>
        <v xml:space="preserve"> </v>
      </c>
      <c r="F146" s="98">
        <f>ORÇAM.!F146</f>
        <v>0</v>
      </c>
      <c r="G146" s="62"/>
      <c r="H146" s="132">
        <f t="shared" si="408"/>
        <v>0</v>
      </c>
      <c r="I146" s="132">
        <f t="shared" si="409"/>
        <v>0</v>
      </c>
      <c r="J146" s="101"/>
      <c r="K146" s="62">
        <f t="shared" si="410"/>
        <v>0</v>
      </c>
      <c r="L146" s="101"/>
      <c r="M146" s="62">
        <f t="shared" si="410"/>
        <v>0</v>
      </c>
      <c r="N146" s="101"/>
      <c r="O146" s="62">
        <f t="shared" ref="O146:Q146" si="456">$H146*N146</f>
        <v>0</v>
      </c>
      <c r="P146" s="101"/>
      <c r="Q146" s="62">
        <f t="shared" si="456"/>
        <v>0</v>
      </c>
      <c r="R146" s="101"/>
      <c r="S146" s="62">
        <f t="shared" ref="S146:U146" si="457">$H146*R146</f>
        <v>0</v>
      </c>
      <c r="T146" s="101"/>
      <c r="U146" s="62">
        <f t="shared" si="457"/>
        <v>0</v>
      </c>
      <c r="V146" s="101"/>
      <c r="W146" s="62">
        <f t="shared" ref="W146:Y146" si="458">$H146*V146</f>
        <v>0</v>
      </c>
      <c r="X146" s="101"/>
      <c r="Y146" s="62">
        <f t="shared" si="458"/>
        <v>0</v>
      </c>
      <c r="Z146" s="101"/>
      <c r="AA146" s="62">
        <f t="shared" ref="AA146:AC146" si="459">$H146*Z146</f>
        <v>0</v>
      </c>
      <c r="AB146" s="101"/>
      <c r="AC146" s="62">
        <f t="shared" si="459"/>
        <v>0</v>
      </c>
      <c r="AD146" s="83">
        <f t="shared" si="415"/>
        <v>0</v>
      </c>
    </row>
    <row r="147" spans="1:30" ht="15" hidden="1" customHeight="1" x14ac:dyDescent="0.3">
      <c r="A147" s="4" t="str">
        <f>ORÇAM.!A147</f>
        <v>CDHU</v>
      </c>
      <c r="B147" s="4">
        <f>IFERROR(ORÇAM.!B147,0)</f>
        <v>0</v>
      </c>
      <c r="C147" s="4" t="str">
        <f>ORÇAM.!C147</f>
        <v>9.13</v>
      </c>
      <c r="D147" s="97" t="str">
        <f>IFERROR(VLOOKUP(B147,CDHU!A140:F4245,2,0),IFERROR(VLOOKUP(B147,'SINAPI C.'!A138:E7966,2,0),IFERROR(VLOOKUP(B147,'SINAPI I.'!A139:E4977,2,0)," ")))</f>
        <v xml:space="preserve"> </v>
      </c>
      <c r="E147" s="96" t="str">
        <f>IFERROR(VLOOKUP(B147,CDHU!A140:F4245,3,0),IFERROR(VLOOKUP(B147,'SINAPI C.'!A138:E7966,3,0),IFERROR(VLOOKUP(B147,'SINAPI I.'!A139:E4977,3,0)," ")))</f>
        <v xml:space="preserve"> </v>
      </c>
      <c r="F147" s="98">
        <f>ORÇAM.!F147</f>
        <v>0</v>
      </c>
      <c r="G147" s="62"/>
      <c r="H147" s="132">
        <f t="shared" si="408"/>
        <v>0</v>
      </c>
      <c r="I147" s="132">
        <f t="shared" si="409"/>
        <v>0</v>
      </c>
      <c r="J147" s="101"/>
      <c r="K147" s="62">
        <f t="shared" si="410"/>
        <v>0</v>
      </c>
      <c r="L147" s="101"/>
      <c r="M147" s="62">
        <f t="shared" si="410"/>
        <v>0</v>
      </c>
      <c r="N147" s="101"/>
      <c r="O147" s="62">
        <f t="shared" ref="O147:Q147" si="460">$H147*N147</f>
        <v>0</v>
      </c>
      <c r="P147" s="101"/>
      <c r="Q147" s="62">
        <f t="shared" si="460"/>
        <v>0</v>
      </c>
      <c r="R147" s="101"/>
      <c r="S147" s="62">
        <f t="shared" ref="S147:U147" si="461">$H147*R147</f>
        <v>0</v>
      </c>
      <c r="T147" s="101"/>
      <c r="U147" s="62">
        <f t="shared" si="461"/>
        <v>0</v>
      </c>
      <c r="V147" s="101"/>
      <c r="W147" s="62">
        <f t="shared" ref="W147:Y147" si="462">$H147*V147</f>
        <v>0</v>
      </c>
      <c r="X147" s="101"/>
      <c r="Y147" s="62">
        <f t="shared" si="462"/>
        <v>0</v>
      </c>
      <c r="Z147" s="101"/>
      <c r="AA147" s="62">
        <f t="shared" ref="AA147:AC147" si="463">$H147*Z147</f>
        <v>0</v>
      </c>
      <c r="AB147" s="101"/>
      <c r="AC147" s="62">
        <f t="shared" si="463"/>
        <v>0</v>
      </c>
      <c r="AD147" s="83">
        <f t="shared" si="415"/>
        <v>0</v>
      </c>
    </row>
    <row r="148" spans="1:30" ht="15" hidden="1" customHeight="1" x14ac:dyDescent="0.3">
      <c r="A148" s="4" t="str">
        <f>ORÇAM.!A148</f>
        <v>CDHU</v>
      </c>
      <c r="B148" s="4">
        <f>IFERROR(ORÇAM.!B148,0)</f>
        <v>0</v>
      </c>
      <c r="C148" s="4" t="str">
        <f>ORÇAM.!C148</f>
        <v>9.14</v>
      </c>
      <c r="D148" s="97" t="str">
        <f>IFERROR(VLOOKUP(B148,CDHU!A141:F4246,2,0),IFERROR(VLOOKUP(B148,'SINAPI C.'!A139:E7967,2,0),IFERROR(VLOOKUP(B148,'SINAPI I.'!A140:E4978,2,0)," ")))</f>
        <v xml:space="preserve"> </v>
      </c>
      <c r="E148" s="96" t="str">
        <f>IFERROR(VLOOKUP(B148,CDHU!A141:F4246,3,0),IFERROR(VLOOKUP(B148,'SINAPI C.'!A139:E7967,3,0),IFERROR(VLOOKUP(B148,'SINAPI I.'!A140:E4978,3,0)," ")))</f>
        <v xml:space="preserve"> </v>
      </c>
      <c r="F148" s="98">
        <f>ORÇAM.!F148</f>
        <v>0</v>
      </c>
      <c r="G148" s="62"/>
      <c r="H148" s="132">
        <f t="shared" si="408"/>
        <v>0</v>
      </c>
      <c r="I148" s="132">
        <f t="shared" si="409"/>
        <v>0</v>
      </c>
      <c r="J148" s="101"/>
      <c r="K148" s="62">
        <f t="shared" si="410"/>
        <v>0</v>
      </c>
      <c r="L148" s="101"/>
      <c r="M148" s="62">
        <f t="shared" si="410"/>
        <v>0</v>
      </c>
      <c r="N148" s="101"/>
      <c r="O148" s="62">
        <f t="shared" ref="O148:Q148" si="464">$H148*N148</f>
        <v>0</v>
      </c>
      <c r="P148" s="101"/>
      <c r="Q148" s="62">
        <f t="shared" si="464"/>
        <v>0</v>
      </c>
      <c r="R148" s="101"/>
      <c r="S148" s="62">
        <f t="shared" ref="S148:U148" si="465">$H148*R148</f>
        <v>0</v>
      </c>
      <c r="T148" s="101"/>
      <c r="U148" s="62">
        <f t="shared" si="465"/>
        <v>0</v>
      </c>
      <c r="V148" s="101"/>
      <c r="W148" s="62">
        <f t="shared" ref="W148:Y148" si="466">$H148*V148</f>
        <v>0</v>
      </c>
      <c r="X148" s="101"/>
      <c r="Y148" s="62">
        <f t="shared" si="466"/>
        <v>0</v>
      </c>
      <c r="Z148" s="101"/>
      <c r="AA148" s="62">
        <f t="shared" ref="AA148:AC148" si="467">$H148*Z148</f>
        <v>0</v>
      </c>
      <c r="AB148" s="101"/>
      <c r="AC148" s="62">
        <f t="shared" si="467"/>
        <v>0</v>
      </c>
      <c r="AD148" s="83">
        <f t="shared" si="415"/>
        <v>0</v>
      </c>
    </row>
    <row r="149" spans="1:30" ht="15" hidden="1" customHeight="1" x14ac:dyDescent="0.3">
      <c r="A149" s="4" t="str">
        <f>ORÇAM.!A149</f>
        <v>CDHU</v>
      </c>
      <c r="B149" s="4">
        <f>IFERROR(ORÇAM.!B149,0)</f>
        <v>0</v>
      </c>
      <c r="C149" s="4" t="str">
        <f>ORÇAM.!C149</f>
        <v>9.15</v>
      </c>
      <c r="D149" s="97" t="str">
        <f>IFERROR(VLOOKUP(B149,CDHU!A142:F4247,2,0),IFERROR(VLOOKUP(B149,'SINAPI C.'!A140:E7968,2,0),IFERROR(VLOOKUP(B149,'SINAPI I.'!A141:E4979,2,0)," ")))</f>
        <v xml:space="preserve"> </v>
      </c>
      <c r="E149" s="96" t="str">
        <f>IFERROR(VLOOKUP(B149,CDHU!A142:F4247,3,0),IFERROR(VLOOKUP(B149,'SINAPI C.'!A140:E7968,3,0),IFERROR(VLOOKUP(B149,'SINAPI I.'!A141:E4979,3,0)," ")))</f>
        <v xml:space="preserve"> </v>
      </c>
      <c r="F149" s="98">
        <f>ORÇAM.!F149</f>
        <v>0</v>
      </c>
      <c r="G149" s="62"/>
      <c r="H149" s="132">
        <f t="shared" si="408"/>
        <v>0</v>
      </c>
      <c r="I149" s="132">
        <f t="shared" si="409"/>
        <v>0</v>
      </c>
      <c r="J149" s="101"/>
      <c r="K149" s="62">
        <f t="shared" si="410"/>
        <v>0</v>
      </c>
      <c r="L149" s="101"/>
      <c r="M149" s="62">
        <f t="shared" si="410"/>
        <v>0</v>
      </c>
      <c r="N149" s="101"/>
      <c r="O149" s="62">
        <f t="shared" ref="O149:Q149" si="468">$H149*N149</f>
        <v>0</v>
      </c>
      <c r="P149" s="101"/>
      <c r="Q149" s="62">
        <f t="shared" si="468"/>
        <v>0</v>
      </c>
      <c r="R149" s="101"/>
      <c r="S149" s="62">
        <f t="shared" ref="S149:U149" si="469">$H149*R149</f>
        <v>0</v>
      </c>
      <c r="T149" s="101"/>
      <c r="U149" s="62">
        <f t="shared" si="469"/>
        <v>0</v>
      </c>
      <c r="V149" s="101"/>
      <c r="W149" s="62">
        <f t="shared" ref="W149:Y149" si="470">$H149*V149</f>
        <v>0</v>
      </c>
      <c r="X149" s="101"/>
      <c r="Y149" s="62">
        <f t="shared" si="470"/>
        <v>0</v>
      </c>
      <c r="Z149" s="101"/>
      <c r="AA149" s="62">
        <f t="shared" ref="AA149:AC149" si="471">$H149*Z149</f>
        <v>0</v>
      </c>
      <c r="AB149" s="101"/>
      <c r="AC149" s="62">
        <f t="shared" si="471"/>
        <v>0</v>
      </c>
      <c r="AD149" s="83">
        <f t="shared" si="415"/>
        <v>0</v>
      </c>
    </row>
    <row r="150" spans="1:30" ht="15" customHeight="1" x14ac:dyDescent="0.3">
      <c r="A150" s="276" t="str">
        <f>ORÇAM.!A150</f>
        <v>Total do Item 09</v>
      </c>
      <c r="B150" s="276"/>
      <c r="C150" s="276"/>
      <c r="D150" s="276"/>
      <c r="E150" s="276"/>
      <c r="F150" s="276"/>
      <c r="G150" s="276"/>
      <c r="H150" s="276"/>
      <c r="I150" s="131">
        <f>SUM(I135:I149)</f>
        <v>0</v>
      </c>
      <c r="J150" s="268">
        <f>SUM(K135:K149)</f>
        <v>0</v>
      </c>
      <c r="K150" s="268"/>
      <c r="L150" s="268">
        <f>SUM(M135:M149)</f>
        <v>0</v>
      </c>
      <c r="M150" s="268"/>
      <c r="N150" s="268">
        <f>SUM(O135:O149)</f>
        <v>0</v>
      </c>
      <c r="O150" s="268"/>
      <c r="P150" s="268">
        <f>SUM(Q135:Q149)</f>
        <v>0</v>
      </c>
      <c r="Q150" s="268"/>
      <c r="R150" s="268">
        <f>SUM(S135:S149)</f>
        <v>0</v>
      </c>
      <c r="S150" s="268"/>
      <c r="T150" s="268">
        <f>SUM(U135:U149)</f>
        <v>0</v>
      </c>
      <c r="U150" s="268"/>
      <c r="V150" s="268">
        <f>SUM(W135:W149)</f>
        <v>0</v>
      </c>
      <c r="W150" s="268"/>
      <c r="X150" s="268">
        <f>SUM(Y135:Y149)</f>
        <v>0</v>
      </c>
      <c r="Y150" s="268"/>
      <c r="Z150" s="268">
        <f>SUM(AA135:AA149)</f>
        <v>0</v>
      </c>
      <c r="AA150" s="268"/>
      <c r="AB150" s="268">
        <f>SUM(AC135:AC149)</f>
        <v>0</v>
      </c>
      <c r="AC150" s="268"/>
      <c r="AD150" s="144">
        <f>SUM(AD135:AD149)</f>
        <v>0</v>
      </c>
    </row>
    <row r="151" spans="1:30" ht="15" customHeight="1" x14ac:dyDescent="0.3">
      <c r="A151" s="168"/>
      <c r="B151" s="168"/>
      <c r="C151" s="168"/>
      <c r="D151" s="168"/>
      <c r="E151" s="168"/>
      <c r="F151" s="168"/>
      <c r="G151" s="168"/>
      <c r="H151" s="168"/>
      <c r="I151" s="168"/>
      <c r="J151" s="168"/>
      <c r="K151" s="168"/>
      <c r="L151" s="168"/>
      <c r="M151" s="168"/>
      <c r="N151" s="168"/>
      <c r="O151" s="168"/>
      <c r="P151" s="168"/>
      <c r="Q151" s="168"/>
      <c r="R151" s="168"/>
      <c r="S151" s="168"/>
      <c r="T151" s="168"/>
      <c r="U151" s="168"/>
      <c r="V151" s="168"/>
      <c r="W151" s="168"/>
      <c r="X151" s="168"/>
      <c r="Y151" s="168"/>
      <c r="Z151" s="168"/>
      <c r="AA151" s="168"/>
      <c r="AB151" s="168"/>
      <c r="AC151" s="168"/>
      <c r="AD151" s="168"/>
    </row>
    <row r="152" spans="1:30" ht="15" customHeight="1" x14ac:dyDescent="0.3">
      <c r="A152" s="129"/>
      <c r="B152" s="129"/>
      <c r="C152" s="130">
        <f>ORÇAM.!C152</f>
        <v>10</v>
      </c>
      <c r="D152" s="161" t="str">
        <f>ORÇAM.!D152</f>
        <v>INSTALAÇÕES ELETRICAS</v>
      </c>
      <c r="E152" s="161"/>
      <c r="F152" s="161"/>
      <c r="G152" s="161"/>
      <c r="H152" s="161"/>
      <c r="I152" s="161"/>
      <c r="J152" s="161"/>
      <c r="K152" s="161"/>
      <c r="L152" s="161"/>
      <c r="M152" s="161"/>
      <c r="N152" s="161"/>
      <c r="O152" s="161"/>
      <c r="P152" s="161"/>
      <c r="Q152" s="161"/>
      <c r="R152" s="161"/>
      <c r="S152" s="161"/>
      <c r="T152" s="161"/>
      <c r="U152" s="161"/>
      <c r="V152" s="161"/>
      <c r="W152" s="161"/>
      <c r="X152" s="161"/>
      <c r="Y152" s="161"/>
      <c r="Z152" s="161"/>
      <c r="AA152" s="161"/>
      <c r="AB152" s="161"/>
      <c r="AC152" s="161"/>
      <c r="AD152" s="161"/>
    </row>
    <row r="153" spans="1:30" ht="15" customHeight="1" x14ac:dyDescent="0.3">
      <c r="A153" s="4" t="str">
        <f>ORÇAM.!A153</f>
        <v>CDHU</v>
      </c>
      <c r="B153" s="4" t="str">
        <f>IFERROR(ORÇAM.!B153,0)</f>
        <v>40.07.040</v>
      </c>
      <c r="C153" s="4" t="str">
        <f>ORÇAM.!C153</f>
        <v>10.1</v>
      </c>
      <c r="D153" s="97" t="str">
        <f>IFERROR(VLOOKUP(B153,CDHU!A146:F4251,2,0),IFERROR(VLOOKUP(B153,'SINAPI C.'!A144:E7972,2,0),IFERROR(VLOOKUP(B153,'SINAPI I.'!A145:E4983,2,0)," ")))</f>
        <v>Caixa em PVC octogonal de 4´ x 4´</v>
      </c>
      <c r="E153" s="96" t="str">
        <f>IFERROR(VLOOKUP(B153,CDHU!A146:F4251,3,0),IFERROR(VLOOKUP(B153,'SINAPI C.'!A144:E7972,3,0),IFERROR(VLOOKUP(B153,'SINAPI I.'!A145:E4983,3,0)," ")))</f>
        <v>UN</v>
      </c>
      <c r="F153" s="98">
        <f>ORÇAM.!F153</f>
        <v>11</v>
      </c>
      <c r="G153" s="62"/>
      <c r="H153" s="132">
        <f t="shared" ref="H153:H177" si="472">ROUND((G153+(G153*$H$257)),2)</f>
        <v>0</v>
      </c>
      <c r="I153" s="132">
        <f t="shared" ref="I153:I177" si="473">H153*F153</f>
        <v>0</v>
      </c>
      <c r="J153" s="101"/>
      <c r="K153" s="62">
        <f t="shared" ref="K153:M177" si="474">$H153*J153</f>
        <v>0</v>
      </c>
      <c r="L153" s="101"/>
      <c r="M153" s="62">
        <f t="shared" si="474"/>
        <v>0</v>
      </c>
      <c r="N153" s="101"/>
      <c r="O153" s="62">
        <f t="shared" ref="O153:Q153" si="475">$H153*N153</f>
        <v>0</v>
      </c>
      <c r="P153" s="101"/>
      <c r="Q153" s="62">
        <f t="shared" si="475"/>
        <v>0</v>
      </c>
      <c r="R153" s="101"/>
      <c r="S153" s="62">
        <f t="shared" ref="S153:U153" si="476">$H153*R153</f>
        <v>0</v>
      </c>
      <c r="T153" s="101"/>
      <c r="U153" s="62">
        <f t="shared" si="476"/>
        <v>0</v>
      </c>
      <c r="V153" s="101"/>
      <c r="W153" s="62">
        <f t="shared" ref="W153:Y153" si="477">$H153*V153</f>
        <v>0</v>
      </c>
      <c r="X153" s="101"/>
      <c r="Y153" s="62">
        <f t="shared" si="477"/>
        <v>0</v>
      </c>
      <c r="Z153" s="101"/>
      <c r="AA153" s="62">
        <f t="shared" ref="AA153:AC153" si="478">$H153*Z153</f>
        <v>0</v>
      </c>
      <c r="AB153" s="101"/>
      <c r="AC153" s="62">
        <f t="shared" si="478"/>
        <v>0</v>
      </c>
      <c r="AD153" s="83">
        <f t="shared" ref="AD153:AD177" si="479">I153-K153-M153-O153-Q153-S153-U153-W153-Y153-AA153-AC153</f>
        <v>0</v>
      </c>
    </row>
    <row r="154" spans="1:30" ht="15" customHeight="1" x14ac:dyDescent="0.3">
      <c r="A154" s="4" t="str">
        <f>ORÇAM.!A154</f>
        <v>CDHU</v>
      </c>
      <c r="B154" s="4" t="str">
        <f>IFERROR(ORÇAM.!B154,0)</f>
        <v>40.07.010</v>
      </c>
      <c r="C154" s="4" t="str">
        <f>ORÇAM.!C154</f>
        <v>10.2</v>
      </c>
      <c r="D154" s="97" t="str">
        <f>IFERROR(VLOOKUP(B154,CDHU!A147:F4252,2,0),IFERROR(VLOOKUP(B154,'SINAPI C.'!A145:E7973,2,0),IFERROR(VLOOKUP(B154,'SINAPI I.'!A146:E4984,2,0)," ")))</f>
        <v>Caixa em PVC de 4´ x 2´</v>
      </c>
      <c r="E154" s="96" t="str">
        <f>IFERROR(VLOOKUP(B154,CDHU!A147:F4252,3,0),IFERROR(VLOOKUP(B154,'SINAPI C.'!A145:E7973,3,0),IFERROR(VLOOKUP(B154,'SINAPI I.'!A146:E4984,3,0)," ")))</f>
        <v>UN</v>
      </c>
      <c r="F154" s="98">
        <f>ORÇAM.!F154</f>
        <v>10</v>
      </c>
      <c r="G154" s="62"/>
      <c r="H154" s="132">
        <f t="shared" si="472"/>
        <v>0</v>
      </c>
      <c r="I154" s="132">
        <f t="shared" si="473"/>
        <v>0</v>
      </c>
      <c r="J154" s="101"/>
      <c r="K154" s="62">
        <f t="shared" si="474"/>
        <v>0</v>
      </c>
      <c r="L154" s="101"/>
      <c r="M154" s="62">
        <f t="shared" si="474"/>
        <v>0</v>
      </c>
      <c r="N154" s="101"/>
      <c r="O154" s="62">
        <f t="shared" ref="O154:Q154" si="480">$H154*N154</f>
        <v>0</v>
      </c>
      <c r="P154" s="101"/>
      <c r="Q154" s="62">
        <f t="shared" si="480"/>
        <v>0</v>
      </c>
      <c r="R154" s="101"/>
      <c r="S154" s="62">
        <f t="shared" ref="S154:U154" si="481">$H154*R154</f>
        <v>0</v>
      </c>
      <c r="T154" s="101"/>
      <c r="U154" s="62">
        <f t="shared" si="481"/>
        <v>0</v>
      </c>
      <c r="V154" s="101"/>
      <c r="W154" s="62">
        <f t="shared" ref="W154:Y154" si="482">$H154*V154</f>
        <v>0</v>
      </c>
      <c r="X154" s="101"/>
      <c r="Y154" s="62">
        <f t="shared" si="482"/>
        <v>0</v>
      </c>
      <c r="Z154" s="101"/>
      <c r="AA154" s="62">
        <f t="shared" ref="AA154:AC154" si="483">$H154*Z154</f>
        <v>0</v>
      </c>
      <c r="AB154" s="101"/>
      <c r="AC154" s="62">
        <f t="shared" si="483"/>
        <v>0</v>
      </c>
      <c r="AD154" s="83">
        <f t="shared" si="479"/>
        <v>0</v>
      </c>
    </row>
    <row r="155" spans="1:30" ht="15" customHeight="1" x14ac:dyDescent="0.3">
      <c r="A155" s="4" t="str">
        <f>ORÇAM.!A155</f>
        <v>CDHU</v>
      </c>
      <c r="B155" s="4" t="str">
        <f>IFERROR(ORÇAM.!B155,0)</f>
        <v>38.19.030</v>
      </c>
      <c r="C155" s="4" t="str">
        <f>ORÇAM.!C155</f>
        <v>10.3</v>
      </c>
      <c r="D155" s="97" t="str">
        <f>IFERROR(VLOOKUP(B155,CDHU!A148:F4253,2,0),IFERROR(VLOOKUP(B155,'SINAPI C.'!A146:E7974,2,0),IFERROR(VLOOKUP(B155,'SINAPI I.'!A147:E4985,2,0)," ")))</f>
        <v>Eletroduto de PVC corrugado flexível leve, diâmetro externo de 25 mm</v>
      </c>
      <c r="E155" s="96" t="str">
        <f>IFERROR(VLOOKUP(B155,CDHU!A148:F4253,3,0),IFERROR(VLOOKUP(B155,'SINAPI C.'!A146:E7974,3,0),IFERROR(VLOOKUP(B155,'SINAPI I.'!A147:E4985,3,0)," ")))</f>
        <v>M</v>
      </c>
      <c r="F155" s="98">
        <f>ORÇAM.!F155</f>
        <v>79.86</v>
      </c>
      <c r="G155" s="62"/>
      <c r="H155" s="132">
        <f t="shared" si="472"/>
        <v>0</v>
      </c>
      <c r="I155" s="132">
        <f t="shared" si="473"/>
        <v>0</v>
      </c>
      <c r="J155" s="101"/>
      <c r="K155" s="62">
        <f t="shared" si="474"/>
        <v>0</v>
      </c>
      <c r="L155" s="101"/>
      <c r="M155" s="62">
        <f t="shared" si="474"/>
        <v>0</v>
      </c>
      <c r="N155" s="101"/>
      <c r="O155" s="62">
        <f t="shared" ref="O155:Q155" si="484">$H155*N155</f>
        <v>0</v>
      </c>
      <c r="P155" s="101"/>
      <c r="Q155" s="62">
        <f t="shared" si="484"/>
        <v>0</v>
      </c>
      <c r="R155" s="101"/>
      <c r="S155" s="62">
        <f t="shared" ref="S155:U155" si="485">$H155*R155</f>
        <v>0</v>
      </c>
      <c r="T155" s="101"/>
      <c r="U155" s="62">
        <f t="shared" si="485"/>
        <v>0</v>
      </c>
      <c r="V155" s="101"/>
      <c r="W155" s="62">
        <f t="shared" ref="W155:Y155" si="486">$H155*V155</f>
        <v>0</v>
      </c>
      <c r="X155" s="101"/>
      <c r="Y155" s="62">
        <f t="shared" si="486"/>
        <v>0</v>
      </c>
      <c r="Z155" s="101"/>
      <c r="AA155" s="62">
        <f t="shared" ref="AA155:AC155" si="487">$H155*Z155</f>
        <v>0</v>
      </c>
      <c r="AB155" s="101"/>
      <c r="AC155" s="62">
        <f t="shared" si="487"/>
        <v>0</v>
      </c>
      <c r="AD155" s="83">
        <f t="shared" si="479"/>
        <v>0</v>
      </c>
    </row>
    <row r="156" spans="1:30" ht="15" customHeight="1" x14ac:dyDescent="0.3">
      <c r="A156" s="4" t="str">
        <f>ORÇAM.!A156</f>
        <v>CDHU</v>
      </c>
      <c r="B156" s="4" t="str">
        <f>IFERROR(ORÇAM.!B156,0)</f>
        <v>38.04.060</v>
      </c>
      <c r="C156" s="4" t="str">
        <f>ORÇAM.!C156</f>
        <v>10.4</v>
      </c>
      <c r="D156" s="97" t="str">
        <f>IFERROR(VLOOKUP(B156,CDHU!A149:F4254,2,0),IFERROR(VLOOKUP(B156,'SINAPI C.'!A147:E7975,2,0),IFERROR(VLOOKUP(B156,'SINAPI I.'!A148:E4986,2,0)," ")))</f>
        <v>Eletroduto galvanizado conforme NBR13057 -  1´ com acessórios</v>
      </c>
      <c r="E156" s="96" t="str">
        <f>IFERROR(VLOOKUP(B156,CDHU!A149:F4254,3,0),IFERROR(VLOOKUP(B156,'SINAPI C.'!A147:E7975,3,0),IFERROR(VLOOKUP(B156,'SINAPI I.'!A148:E4986,3,0)," ")))</f>
        <v>M</v>
      </c>
      <c r="F156" s="98">
        <f>ORÇAM.!F156</f>
        <v>1.83</v>
      </c>
      <c r="G156" s="62"/>
      <c r="H156" s="132">
        <f t="shared" si="472"/>
        <v>0</v>
      </c>
      <c r="I156" s="132">
        <f t="shared" si="473"/>
        <v>0</v>
      </c>
      <c r="J156" s="101"/>
      <c r="K156" s="62">
        <f t="shared" si="474"/>
        <v>0</v>
      </c>
      <c r="L156" s="101"/>
      <c r="M156" s="62">
        <f t="shared" si="474"/>
        <v>0</v>
      </c>
      <c r="N156" s="101"/>
      <c r="O156" s="62">
        <f t="shared" ref="O156:Q156" si="488">$H156*N156</f>
        <v>0</v>
      </c>
      <c r="P156" s="101"/>
      <c r="Q156" s="62">
        <f t="shared" si="488"/>
        <v>0</v>
      </c>
      <c r="R156" s="101"/>
      <c r="S156" s="62">
        <f t="shared" ref="S156:U156" si="489">$H156*R156</f>
        <v>0</v>
      </c>
      <c r="T156" s="101"/>
      <c r="U156" s="62">
        <f t="shared" si="489"/>
        <v>0</v>
      </c>
      <c r="V156" s="101"/>
      <c r="W156" s="62">
        <f t="shared" ref="W156:Y156" si="490">$H156*V156</f>
        <v>0</v>
      </c>
      <c r="X156" s="101"/>
      <c r="Y156" s="62">
        <f t="shared" si="490"/>
        <v>0</v>
      </c>
      <c r="Z156" s="101"/>
      <c r="AA156" s="62">
        <f t="shared" ref="AA156:AC156" si="491">$H156*Z156</f>
        <v>0</v>
      </c>
      <c r="AB156" s="101"/>
      <c r="AC156" s="62">
        <f t="shared" si="491"/>
        <v>0</v>
      </c>
      <c r="AD156" s="83">
        <f t="shared" si="479"/>
        <v>0</v>
      </c>
    </row>
    <row r="157" spans="1:30" ht="15" customHeight="1" x14ac:dyDescent="0.3">
      <c r="A157" s="4" t="str">
        <f>ORÇAM.!A157</f>
        <v>CDHU</v>
      </c>
      <c r="B157" s="4" t="str">
        <f>IFERROR(ORÇAM.!B157,0)</f>
        <v>39.02.016</v>
      </c>
      <c r="C157" s="4" t="str">
        <f>ORÇAM.!C157</f>
        <v>10.5</v>
      </c>
      <c r="D157" s="97" t="str">
        <f>IFERROR(VLOOKUP(B157,CDHU!A150:F4255,2,0),IFERROR(VLOOKUP(B157,'SINAPI C.'!A148:E7976,2,0),IFERROR(VLOOKUP(B157,'SINAPI I.'!A149:E4987,2,0)," ")))</f>
        <v>Cabo de cobre de 2,5 mm², isolamento 750 V - isolação em PVC 70°C</v>
      </c>
      <c r="E157" s="96" t="str">
        <f>IFERROR(VLOOKUP(B157,CDHU!A150:F4255,3,0),IFERROR(VLOOKUP(B157,'SINAPI C.'!A148:E7976,3,0),IFERROR(VLOOKUP(B157,'SINAPI I.'!A149:E4987,3,0)," ")))</f>
        <v>M</v>
      </c>
      <c r="F157" s="98">
        <f>ORÇAM.!F157</f>
        <v>413</v>
      </c>
      <c r="G157" s="62"/>
      <c r="H157" s="132">
        <f t="shared" si="472"/>
        <v>0</v>
      </c>
      <c r="I157" s="132">
        <f t="shared" si="473"/>
        <v>0</v>
      </c>
      <c r="J157" s="101"/>
      <c r="K157" s="62">
        <f t="shared" si="474"/>
        <v>0</v>
      </c>
      <c r="L157" s="101"/>
      <c r="M157" s="62">
        <f t="shared" si="474"/>
        <v>0</v>
      </c>
      <c r="N157" s="101"/>
      <c r="O157" s="62">
        <f t="shared" ref="O157:Q157" si="492">$H157*N157</f>
        <v>0</v>
      </c>
      <c r="P157" s="101"/>
      <c r="Q157" s="62">
        <f t="shared" si="492"/>
        <v>0</v>
      </c>
      <c r="R157" s="101"/>
      <c r="S157" s="62">
        <f t="shared" ref="S157:U157" si="493">$H157*R157</f>
        <v>0</v>
      </c>
      <c r="T157" s="101"/>
      <c r="U157" s="62">
        <f t="shared" si="493"/>
        <v>0</v>
      </c>
      <c r="V157" s="101"/>
      <c r="W157" s="62">
        <f t="shared" ref="W157:Y157" si="494">$H157*V157</f>
        <v>0</v>
      </c>
      <c r="X157" s="101"/>
      <c r="Y157" s="62">
        <f t="shared" si="494"/>
        <v>0</v>
      </c>
      <c r="Z157" s="101"/>
      <c r="AA157" s="62">
        <f t="shared" ref="AA157:AC157" si="495">$H157*Z157</f>
        <v>0</v>
      </c>
      <c r="AB157" s="101"/>
      <c r="AC157" s="62">
        <f t="shared" si="495"/>
        <v>0</v>
      </c>
      <c r="AD157" s="83">
        <f t="shared" si="479"/>
        <v>0</v>
      </c>
    </row>
    <row r="158" spans="1:30" ht="15" customHeight="1" x14ac:dyDescent="0.3">
      <c r="A158" s="4" t="str">
        <f>ORÇAM.!A158</f>
        <v>CDHU</v>
      </c>
      <c r="B158" s="4" t="str">
        <f>IFERROR(ORÇAM.!B158,0)</f>
        <v>40.05.040</v>
      </c>
      <c r="C158" s="4" t="str">
        <f>ORÇAM.!C158</f>
        <v>10.6</v>
      </c>
      <c r="D158" s="97" t="str">
        <f>IFERROR(VLOOKUP(B158,CDHU!A151:F4256,2,0),IFERROR(VLOOKUP(B158,'SINAPI C.'!A149:E7977,2,0),IFERROR(VLOOKUP(B158,'SINAPI I.'!A150:E4988,2,0)," ")))</f>
        <v>Interruptor com 2 teclas simples e placa</v>
      </c>
      <c r="E158" s="96" t="str">
        <f>IFERROR(VLOOKUP(B158,CDHU!A151:F4256,3,0),IFERROR(VLOOKUP(B158,'SINAPI C.'!A149:E7977,3,0),IFERROR(VLOOKUP(B158,'SINAPI I.'!A150:E4988,3,0)," ")))</f>
        <v>CJ</v>
      </c>
      <c r="F158" s="98">
        <f>ORÇAM.!F158</f>
        <v>1</v>
      </c>
      <c r="G158" s="62"/>
      <c r="H158" s="132">
        <f t="shared" si="472"/>
        <v>0</v>
      </c>
      <c r="I158" s="132">
        <f t="shared" si="473"/>
        <v>0</v>
      </c>
      <c r="J158" s="101"/>
      <c r="K158" s="62">
        <f t="shared" si="474"/>
        <v>0</v>
      </c>
      <c r="L158" s="101"/>
      <c r="M158" s="62">
        <f t="shared" si="474"/>
        <v>0</v>
      </c>
      <c r="N158" s="101"/>
      <c r="O158" s="62">
        <f t="shared" ref="O158:Q158" si="496">$H158*N158</f>
        <v>0</v>
      </c>
      <c r="P158" s="101"/>
      <c r="Q158" s="62">
        <f t="shared" si="496"/>
        <v>0</v>
      </c>
      <c r="R158" s="101"/>
      <c r="S158" s="62">
        <f t="shared" ref="S158:U158" si="497">$H158*R158</f>
        <v>0</v>
      </c>
      <c r="T158" s="101"/>
      <c r="U158" s="62">
        <f t="shared" si="497"/>
        <v>0</v>
      </c>
      <c r="V158" s="101"/>
      <c r="W158" s="62">
        <f t="shared" ref="W158:Y158" si="498">$H158*V158</f>
        <v>0</v>
      </c>
      <c r="X158" s="101"/>
      <c r="Y158" s="62">
        <f t="shared" si="498"/>
        <v>0</v>
      </c>
      <c r="Z158" s="101"/>
      <c r="AA158" s="62">
        <f t="shared" ref="AA158:AC158" si="499">$H158*Z158</f>
        <v>0</v>
      </c>
      <c r="AB158" s="101"/>
      <c r="AC158" s="62">
        <f t="shared" si="499"/>
        <v>0</v>
      </c>
      <c r="AD158" s="83">
        <f t="shared" si="479"/>
        <v>0</v>
      </c>
    </row>
    <row r="159" spans="1:30" ht="15" customHeight="1" x14ac:dyDescent="0.3">
      <c r="A159" s="4" t="str">
        <f>ORÇAM.!A159</f>
        <v>CDHU</v>
      </c>
      <c r="B159" s="4" t="str">
        <f>IFERROR(ORÇAM.!B159,0)</f>
        <v>40.05.060</v>
      </c>
      <c r="C159" s="4" t="str">
        <f>ORÇAM.!C159</f>
        <v>10.7</v>
      </c>
      <c r="D159" s="97" t="str">
        <f>IFERROR(VLOOKUP(B159,CDHU!A152:F4257,2,0),IFERROR(VLOOKUP(B159,'SINAPI C.'!A150:E7978,2,0),IFERROR(VLOOKUP(B159,'SINAPI I.'!A151:E4989,2,0)," ")))</f>
        <v>Interruptor com 3 teclas simples e placa</v>
      </c>
      <c r="E159" s="96" t="str">
        <f>IFERROR(VLOOKUP(B159,CDHU!A152:F4257,3,0),IFERROR(VLOOKUP(B159,'SINAPI C.'!A150:E7978,3,0),IFERROR(VLOOKUP(B159,'SINAPI I.'!A151:E4989,3,0)," ")))</f>
        <v>CJ</v>
      </c>
      <c r="F159" s="98">
        <f>ORÇAM.!F159</f>
        <v>1</v>
      </c>
      <c r="G159" s="62"/>
      <c r="H159" s="132">
        <f t="shared" si="472"/>
        <v>0</v>
      </c>
      <c r="I159" s="132">
        <f t="shared" si="473"/>
        <v>0</v>
      </c>
      <c r="J159" s="101"/>
      <c r="K159" s="62">
        <f t="shared" si="474"/>
        <v>0</v>
      </c>
      <c r="L159" s="101"/>
      <c r="M159" s="62">
        <f t="shared" si="474"/>
        <v>0</v>
      </c>
      <c r="N159" s="101"/>
      <c r="O159" s="62">
        <f t="shared" ref="O159:Q159" si="500">$H159*N159</f>
        <v>0</v>
      </c>
      <c r="P159" s="101"/>
      <c r="Q159" s="62">
        <f t="shared" si="500"/>
        <v>0</v>
      </c>
      <c r="R159" s="101"/>
      <c r="S159" s="62">
        <f t="shared" ref="S159:U159" si="501">$H159*R159</f>
        <v>0</v>
      </c>
      <c r="T159" s="101"/>
      <c r="U159" s="62">
        <f t="shared" si="501"/>
        <v>0</v>
      </c>
      <c r="V159" s="101"/>
      <c r="W159" s="62">
        <f t="shared" ref="W159:Y159" si="502">$H159*V159</f>
        <v>0</v>
      </c>
      <c r="X159" s="101"/>
      <c r="Y159" s="62">
        <f t="shared" si="502"/>
        <v>0</v>
      </c>
      <c r="Z159" s="101"/>
      <c r="AA159" s="62">
        <f t="shared" ref="AA159:AC159" si="503">$H159*Z159</f>
        <v>0</v>
      </c>
      <c r="AB159" s="101"/>
      <c r="AC159" s="62">
        <f t="shared" si="503"/>
        <v>0</v>
      </c>
      <c r="AD159" s="83">
        <f t="shared" si="479"/>
        <v>0</v>
      </c>
    </row>
    <row r="160" spans="1:30" ht="15" customHeight="1" x14ac:dyDescent="0.3">
      <c r="A160" s="4" t="str">
        <f>ORÇAM.!A160</f>
        <v>CDHU</v>
      </c>
      <c r="B160" s="4" t="str">
        <f>IFERROR(ORÇAM.!B160,0)</f>
        <v>40.04.470</v>
      </c>
      <c r="C160" s="4" t="str">
        <f>ORÇAM.!C160</f>
        <v>10.8</v>
      </c>
      <c r="D160" s="97" t="str">
        <f>IFERROR(VLOOKUP(B160,CDHU!A153:F4258,2,0),IFERROR(VLOOKUP(B160,'SINAPI C.'!A151:E7979,2,0),IFERROR(VLOOKUP(B160,'SINAPI I.'!A152:E4990,2,0)," ")))</f>
        <v>Conjunto 2 tomadas 2P+T de 10 A, completo</v>
      </c>
      <c r="E160" s="96" t="str">
        <f>IFERROR(VLOOKUP(B160,CDHU!A153:F4258,3,0),IFERROR(VLOOKUP(B160,'SINAPI C.'!A151:E7979,3,0),IFERROR(VLOOKUP(B160,'SINAPI I.'!A152:E4990,3,0)," ")))</f>
        <v>CJ</v>
      </c>
      <c r="F160" s="98">
        <f>ORÇAM.!F160</f>
        <v>7</v>
      </c>
      <c r="G160" s="62"/>
      <c r="H160" s="132">
        <f t="shared" si="472"/>
        <v>0</v>
      </c>
      <c r="I160" s="132">
        <f t="shared" si="473"/>
        <v>0</v>
      </c>
      <c r="J160" s="101"/>
      <c r="K160" s="62">
        <f t="shared" si="474"/>
        <v>0</v>
      </c>
      <c r="L160" s="101"/>
      <c r="M160" s="62">
        <f t="shared" si="474"/>
        <v>0</v>
      </c>
      <c r="N160" s="101"/>
      <c r="O160" s="62">
        <f t="shared" ref="O160:Q160" si="504">$H160*N160</f>
        <v>0</v>
      </c>
      <c r="P160" s="101"/>
      <c r="Q160" s="62">
        <f t="shared" si="504"/>
        <v>0</v>
      </c>
      <c r="R160" s="101"/>
      <c r="S160" s="62">
        <f t="shared" ref="S160:U160" si="505">$H160*R160</f>
        <v>0</v>
      </c>
      <c r="T160" s="101"/>
      <c r="U160" s="62">
        <f t="shared" si="505"/>
        <v>0</v>
      </c>
      <c r="V160" s="101"/>
      <c r="W160" s="62">
        <f t="shared" ref="W160:Y160" si="506">$H160*V160</f>
        <v>0</v>
      </c>
      <c r="X160" s="101"/>
      <c r="Y160" s="62">
        <f t="shared" si="506"/>
        <v>0</v>
      </c>
      <c r="Z160" s="101"/>
      <c r="AA160" s="62">
        <f t="shared" ref="AA160:AC160" si="507">$H160*Z160</f>
        <v>0</v>
      </c>
      <c r="AB160" s="101"/>
      <c r="AC160" s="62">
        <f t="shared" si="507"/>
        <v>0</v>
      </c>
      <c r="AD160" s="83">
        <f t="shared" si="479"/>
        <v>0</v>
      </c>
    </row>
    <row r="161" spans="1:30" ht="30" customHeight="1" x14ac:dyDescent="0.3">
      <c r="A161" s="4" t="str">
        <f>ORÇAM.!A161</f>
        <v>CDHU</v>
      </c>
      <c r="B161" s="4" t="str">
        <f>IFERROR(ORÇAM.!B161,0)</f>
        <v>41.31.040</v>
      </c>
      <c r="C161" s="4" t="str">
        <f>ORÇAM.!C161</f>
        <v>10.9</v>
      </c>
      <c r="D161" s="97" t="str">
        <f>IFERROR(VLOOKUP(B161,CDHU!A154:F4259,2,0),IFERROR(VLOOKUP(B161,'SINAPI C.'!A152:E7980,2,0),IFERROR(VLOOKUP(B161,'SINAPI I.'!A153:E4991,2,0)," ")))</f>
        <v>Luminária LED retangular de sobrepor com difusor translúcido, 4000 K, fluxo luminoso de 3690 a 4800 lm, potência de 35 W a 41 W</v>
      </c>
      <c r="E161" s="96" t="str">
        <f>IFERROR(VLOOKUP(B161,CDHU!A154:F4259,3,0),IFERROR(VLOOKUP(B161,'SINAPI C.'!A152:E7980,3,0),IFERROR(VLOOKUP(B161,'SINAPI I.'!A153:E4991,3,0)," ")))</f>
        <v>UN</v>
      </c>
      <c r="F161" s="98">
        <f>ORÇAM.!F161</f>
        <v>11</v>
      </c>
      <c r="G161" s="62"/>
      <c r="H161" s="132">
        <f t="shared" si="472"/>
        <v>0</v>
      </c>
      <c r="I161" s="132">
        <f t="shared" si="473"/>
        <v>0</v>
      </c>
      <c r="J161" s="101"/>
      <c r="K161" s="62">
        <f t="shared" si="474"/>
        <v>0</v>
      </c>
      <c r="L161" s="101"/>
      <c r="M161" s="62">
        <f t="shared" si="474"/>
        <v>0</v>
      </c>
      <c r="N161" s="101"/>
      <c r="O161" s="62">
        <f t="shared" ref="O161:Q161" si="508">$H161*N161</f>
        <v>0</v>
      </c>
      <c r="P161" s="101"/>
      <c r="Q161" s="62">
        <f t="shared" si="508"/>
        <v>0</v>
      </c>
      <c r="R161" s="101"/>
      <c r="S161" s="62">
        <f t="shared" ref="S161:U161" si="509">$H161*R161</f>
        <v>0</v>
      </c>
      <c r="T161" s="101"/>
      <c r="U161" s="62">
        <f t="shared" si="509"/>
        <v>0</v>
      </c>
      <c r="V161" s="101"/>
      <c r="W161" s="62">
        <f t="shared" ref="W161:Y161" si="510">$H161*V161</f>
        <v>0</v>
      </c>
      <c r="X161" s="101"/>
      <c r="Y161" s="62">
        <f t="shared" si="510"/>
        <v>0</v>
      </c>
      <c r="Z161" s="101"/>
      <c r="AA161" s="62">
        <f t="shared" ref="AA161:AC161" si="511">$H161*Z161</f>
        <v>0</v>
      </c>
      <c r="AB161" s="101"/>
      <c r="AC161" s="62">
        <f t="shared" si="511"/>
        <v>0</v>
      </c>
      <c r="AD161" s="83">
        <f t="shared" si="479"/>
        <v>0</v>
      </c>
    </row>
    <row r="162" spans="1:30" ht="30" customHeight="1" x14ac:dyDescent="0.3">
      <c r="A162" s="4" t="str">
        <f>ORÇAM.!A162</f>
        <v>CDHU</v>
      </c>
      <c r="B162" s="4" t="str">
        <f>IFERROR(ORÇAM.!B162,0)</f>
        <v>41.20.080</v>
      </c>
      <c r="C162" s="4" t="str">
        <f>ORÇAM.!C162</f>
        <v>10.10</v>
      </c>
      <c r="D162" s="97" t="str">
        <f>IFERROR(VLOOKUP(B162,CDHU!A155:F4260,2,0),IFERROR(VLOOKUP(B162,'SINAPI C.'!A153:E7981,2,0),IFERROR(VLOOKUP(B162,'SINAPI I.'!A154:E4992,2,0)," ")))</f>
        <v>Plafon plástico e/ou PVC para acabamento de ponto de luz, com soquete E-27 para lâmpada fluorescente compacta</v>
      </c>
      <c r="E162" s="96" t="str">
        <f>IFERROR(VLOOKUP(B162,CDHU!A155:F4260,3,0),IFERROR(VLOOKUP(B162,'SINAPI C.'!A153:E7981,3,0),IFERROR(VLOOKUP(B162,'SINAPI I.'!A154:E4992,3,0)," ")))</f>
        <v>UN</v>
      </c>
      <c r="F162" s="98">
        <f>ORÇAM.!F162</f>
        <v>1</v>
      </c>
      <c r="G162" s="62"/>
      <c r="H162" s="132">
        <f t="shared" si="472"/>
        <v>0</v>
      </c>
      <c r="I162" s="132">
        <f t="shared" si="473"/>
        <v>0</v>
      </c>
      <c r="J162" s="101"/>
      <c r="K162" s="62">
        <f t="shared" si="474"/>
        <v>0</v>
      </c>
      <c r="L162" s="101"/>
      <c r="M162" s="62">
        <f t="shared" si="474"/>
        <v>0</v>
      </c>
      <c r="N162" s="101"/>
      <c r="O162" s="62">
        <f t="shared" ref="O162:Q162" si="512">$H162*N162</f>
        <v>0</v>
      </c>
      <c r="P162" s="101"/>
      <c r="Q162" s="62">
        <f t="shared" si="512"/>
        <v>0</v>
      </c>
      <c r="R162" s="101"/>
      <c r="S162" s="62">
        <f t="shared" ref="S162:U162" si="513">$H162*R162</f>
        <v>0</v>
      </c>
      <c r="T162" s="101"/>
      <c r="U162" s="62">
        <f t="shared" si="513"/>
        <v>0</v>
      </c>
      <c r="V162" s="101"/>
      <c r="W162" s="62">
        <f t="shared" ref="W162:Y162" si="514">$H162*V162</f>
        <v>0</v>
      </c>
      <c r="X162" s="101"/>
      <c r="Y162" s="62">
        <f t="shared" si="514"/>
        <v>0</v>
      </c>
      <c r="Z162" s="101"/>
      <c r="AA162" s="62">
        <f t="shared" ref="AA162:AC162" si="515">$H162*Z162</f>
        <v>0</v>
      </c>
      <c r="AB162" s="101"/>
      <c r="AC162" s="62">
        <f t="shared" si="515"/>
        <v>0</v>
      </c>
      <c r="AD162" s="83">
        <f t="shared" si="479"/>
        <v>0</v>
      </c>
    </row>
    <row r="163" spans="1:30" ht="15" customHeight="1" x14ac:dyDescent="0.3">
      <c r="A163" s="4" t="str">
        <f>ORÇAM.!A163</f>
        <v>CDHU</v>
      </c>
      <c r="B163" s="4" t="str">
        <f>IFERROR(ORÇAM.!B163,0)</f>
        <v>41.02.580</v>
      </c>
      <c r="C163" s="4" t="str">
        <f>ORÇAM.!C163</f>
        <v>10.11</v>
      </c>
      <c r="D163" s="97" t="str">
        <f>IFERROR(VLOOKUP(B163,CDHU!A156:F4261,2,0),IFERROR(VLOOKUP(B163,'SINAPI C.'!A154:E7982,2,0),IFERROR(VLOOKUP(B163,'SINAPI I.'!A155:E4993,2,0)," ")))</f>
        <v>Lâmpada LED 13,5W, com base E-27, 1400 até 1510 lm</v>
      </c>
      <c r="E163" s="96" t="str">
        <f>IFERROR(VLOOKUP(B163,CDHU!A156:F4261,3,0),IFERROR(VLOOKUP(B163,'SINAPI C.'!A154:E7982,3,0),IFERROR(VLOOKUP(B163,'SINAPI I.'!A155:E4993,3,0)," ")))</f>
        <v>UN</v>
      </c>
      <c r="F163" s="98">
        <f>ORÇAM.!F163</f>
        <v>1</v>
      </c>
      <c r="G163" s="62"/>
      <c r="H163" s="132">
        <f t="shared" si="472"/>
        <v>0</v>
      </c>
      <c r="I163" s="132">
        <f t="shared" si="473"/>
        <v>0</v>
      </c>
      <c r="J163" s="101"/>
      <c r="K163" s="62">
        <f t="shared" si="474"/>
        <v>0</v>
      </c>
      <c r="L163" s="101"/>
      <c r="M163" s="62">
        <f t="shared" si="474"/>
        <v>0</v>
      </c>
      <c r="N163" s="101"/>
      <c r="O163" s="62">
        <f t="shared" ref="O163:Q163" si="516">$H163*N163</f>
        <v>0</v>
      </c>
      <c r="P163" s="101"/>
      <c r="Q163" s="62">
        <f t="shared" si="516"/>
        <v>0</v>
      </c>
      <c r="R163" s="101"/>
      <c r="S163" s="62">
        <f t="shared" ref="S163:U163" si="517">$H163*R163</f>
        <v>0</v>
      </c>
      <c r="T163" s="101"/>
      <c r="U163" s="62">
        <f t="shared" si="517"/>
        <v>0</v>
      </c>
      <c r="V163" s="101"/>
      <c r="W163" s="62">
        <f t="shared" ref="W163:Y163" si="518">$H163*V163</f>
        <v>0</v>
      </c>
      <c r="X163" s="101"/>
      <c r="Y163" s="62">
        <f t="shared" si="518"/>
        <v>0</v>
      </c>
      <c r="Z163" s="101"/>
      <c r="AA163" s="62">
        <f t="shared" ref="AA163:AC163" si="519">$H163*Z163</f>
        <v>0</v>
      </c>
      <c r="AB163" s="101"/>
      <c r="AC163" s="62">
        <f t="shared" si="519"/>
        <v>0</v>
      </c>
      <c r="AD163" s="83">
        <f t="shared" si="479"/>
        <v>0</v>
      </c>
    </row>
    <row r="164" spans="1:30" ht="15" hidden="1" customHeight="1" x14ac:dyDescent="0.3">
      <c r="A164" s="4" t="str">
        <f>ORÇAM.!A164</f>
        <v>CDHU</v>
      </c>
      <c r="B164" s="4">
        <f>IFERROR(ORÇAM.!B164,0)</f>
        <v>0</v>
      </c>
      <c r="C164" s="4" t="str">
        <f>ORÇAM.!C164</f>
        <v>10.12</v>
      </c>
      <c r="D164" s="97" t="str">
        <f>IFERROR(VLOOKUP(B164,CDHU!A157:F4262,2,0),IFERROR(VLOOKUP(B164,'SINAPI C.'!A155:E7983,2,0),IFERROR(VLOOKUP(B164,'SINAPI I.'!A156:E4994,2,0)," ")))</f>
        <v xml:space="preserve"> </v>
      </c>
      <c r="E164" s="96" t="str">
        <f>IFERROR(VLOOKUP(B164,CDHU!A157:F4262,3,0),IFERROR(VLOOKUP(B164,'SINAPI C.'!A155:E7983,3,0),IFERROR(VLOOKUP(B164,'SINAPI I.'!A156:E4994,3,0)," ")))</f>
        <v xml:space="preserve"> </v>
      </c>
      <c r="F164" s="98">
        <f>ORÇAM.!F164</f>
        <v>0</v>
      </c>
      <c r="G164" s="62"/>
      <c r="H164" s="132">
        <f t="shared" si="472"/>
        <v>0</v>
      </c>
      <c r="I164" s="132">
        <f t="shared" si="473"/>
        <v>0</v>
      </c>
      <c r="J164" s="101"/>
      <c r="K164" s="62">
        <f t="shared" si="474"/>
        <v>0</v>
      </c>
      <c r="L164" s="101"/>
      <c r="M164" s="62">
        <f t="shared" si="474"/>
        <v>0</v>
      </c>
      <c r="N164" s="101"/>
      <c r="O164" s="62">
        <f t="shared" ref="O164:Q164" si="520">$H164*N164</f>
        <v>0</v>
      </c>
      <c r="P164" s="101"/>
      <c r="Q164" s="62">
        <f t="shared" si="520"/>
        <v>0</v>
      </c>
      <c r="R164" s="101"/>
      <c r="S164" s="62">
        <f t="shared" ref="S164:U164" si="521">$H164*R164</f>
        <v>0</v>
      </c>
      <c r="T164" s="101"/>
      <c r="U164" s="62">
        <f t="shared" si="521"/>
        <v>0</v>
      </c>
      <c r="V164" s="101"/>
      <c r="W164" s="62">
        <f t="shared" ref="W164:Y164" si="522">$H164*V164</f>
        <v>0</v>
      </c>
      <c r="X164" s="101"/>
      <c r="Y164" s="62">
        <f t="shared" si="522"/>
        <v>0</v>
      </c>
      <c r="Z164" s="101"/>
      <c r="AA164" s="62">
        <f t="shared" ref="AA164:AC164" si="523">$H164*Z164</f>
        <v>0</v>
      </c>
      <c r="AB164" s="101"/>
      <c r="AC164" s="62">
        <f t="shared" si="523"/>
        <v>0</v>
      </c>
      <c r="AD164" s="83">
        <f t="shared" si="479"/>
        <v>0</v>
      </c>
    </row>
    <row r="165" spans="1:30" ht="15" hidden="1" customHeight="1" x14ac:dyDescent="0.3">
      <c r="A165" s="4" t="str">
        <f>ORÇAM.!A165</f>
        <v>CDHU</v>
      </c>
      <c r="B165" s="4">
        <f>IFERROR(ORÇAM.!B165,0)</f>
        <v>0</v>
      </c>
      <c r="C165" s="4" t="str">
        <f>ORÇAM.!C165</f>
        <v>10.13</v>
      </c>
      <c r="D165" s="97" t="str">
        <f>IFERROR(VLOOKUP(B165,CDHU!A158:F4263,2,0),IFERROR(VLOOKUP(B165,'SINAPI C.'!A156:E7984,2,0),IFERROR(VLOOKUP(B165,'SINAPI I.'!A157:E4995,2,0)," ")))</f>
        <v xml:space="preserve"> </v>
      </c>
      <c r="E165" s="96" t="str">
        <f>IFERROR(VLOOKUP(B165,CDHU!A158:F4263,3,0),IFERROR(VLOOKUP(B165,'SINAPI C.'!A156:E7984,3,0),IFERROR(VLOOKUP(B165,'SINAPI I.'!A157:E4995,3,0)," ")))</f>
        <v xml:space="preserve"> </v>
      </c>
      <c r="F165" s="98">
        <f>ORÇAM.!F165</f>
        <v>0</v>
      </c>
      <c r="G165" s="62"/>
      <c r="H165" s="132">
        <f t="shared" si="472"/>
        <v>0</v>
      </c>
      <c r="I165" s="132">
        <f t="shared" si="473"/>
        <v>0</v>
      </c>
      <c r="J165" s="101"/>
      <c r="K165" s="62">
        <f t="shared" si="474"/>
        <v>0</v>
      </c>
      <c r="L165" s="101"/>
      <c r="M165" s="62">
        <f t="shared" si="474"/>
        <v>0</v>
      </c>
      <c r="N165" s="101"/>
      <c r="O165" s="62">
        <f t="shared" ref="O165:Q165" si="524">$H165*N165</f>
        <v>0</v>
      </c>
      <c r="P165" s="101"/>
      <c r="Q165" s="62">
        <f t="shared" si="524"/>
        <v>0</v>
      </c>
      <c r="R165" s="101"/>
      <c r="S165" s="62">
        <f t="shared" ref="S165:U165" si="525">$H165*R165</f>
        <v>0</v>
      </c>
      <c r="T165" s="101"/>
      <c r="U165" s="62">
        <f t="shared" si="525"/>
        <v>0</v>
      </c>
      <c r="V165" s="101"/>
      <c r="W165" s="62">
        <f t="shared" ref="W165:Y165" si="526">$H165*V165</f>
        <v>0</v>
      </c>
      <c r="X165" s="101"/>
      <c r="Y165" s="62">
        <f t="shared" si="526"/>
        <v>0</v>
      </c>
      <c r="Z165" s="101"/>
      <c r="AA165" s="62">
        <f t="shared" ref="AA165:AC165" si="527">$H165*Z165</f>
        <v>0</v>
      </c>
      <c r="AB165" s="101"/>
      <c r="AC165" s="62">
        <f t="shared" si="527"/>
        <v>0</v>
      </c>
      <c r="AD165" s="83">
        <f t="shared" si="479"/>
        <v>0</v>
      </c>
    </row>
    <row r="166" spans="1:30" ht="15" hidden="1" customHeight="1" x14ac:dyDescent="0.3">
      <c r="A166" s="4" t="str">
        <f>ORÇAM.!A166</f>
        <v>CDHU</v>
      </c>
      <c r="B166" s="4">
        <f>IFERROR(ORÇAM.!B166,0)</f>
        <v>0</v>
      </c>
      <c r="C166" s="4" t="str">
        <f>ORÇAM.!C166</f>
        <v>10.14</v>
      </c>
      <c r="D166" s="97" t="str">
        <f>IFERROR(VLOOKUP(B166,CDHU!A159:F4264,2,0),IFERROR(VLOOKUP(B166,'SINAPI C.'!A157:E7985,2,0),IFERROR(VLOOKUP(B166,'SINAPI I.'!A158:E4996,2,0)," ")))</f>
        <v xml:space="preserve"> </v>
      </c>
      <c r="E166" s="96" t="str">
        <f>IFERROR(VLOOKUP(B166,CDHU!A159:F4264,3,0),IFERROR(VLOOKUP(B166,'SINAPI C.'!A157:E7985,3,0),IFERROR(VLOOKUP(B166,'SINAPI I.'!A158:E4996,3,0)," ")))</f>
        <v xml:space="preserve"> </v>
      </c>
      <c r="F166" s="98">
        <f>ORÇAM.!F166</f>
        <v>0</v>
      </c>
      <c r="G166" s="62"/>
      <c r="H166" s="132">
        <f t="shared" si="472"/>
        <v>0</v>
      </c>
      <c r="I166" s="132">
        <f t="shared" si="473"/>
        <v>0</v>
      </c>
      <c r="J166" s="101"/>
      <c r="K166" s="62">
        <f t="shared" si="474"/>
        <v>0</v>
      </c>
      <c r="L166" s="101"/>
      <c r="M166" s="62">
        <f t="shared" si="474"/>
        <v>0</v>
      </c>
      <c r="N166" s="101"/>
      <c r="O166" s="62">
        <f t="shared" ref="O166:Q166" si="528">$H166*N166</f>
        <v>0</v>
      </c>
      <c r="P166" s="101"/>
      <c r="Q166" s="62">
        <f t="shared" si="528"/>
        <v>0</v>
      </c>
      <c r="R166" s="101"/>
      <c r="S166" s="62">
        <f t="shared" ref="S166:U166" si="529">$H166*R166</f>
        <v>0</v>
      </c>
      <c r="T166" s="101"/>
      <c r="U166" s="62">
        <f t="shared" si="529"/>
        <v>0</v>
      </c>
      <c r="V166" s="101"/>
      <c r="W166" s="62">
        <f t="shared" ref="W166:Y166" si="530">$H166*V166</f>
        <v>0</v>
      </c>
      <c r="X166" s="101"/>
      <c r="Y166" s="62">
        <f t="shared" si="530"/>
        <v>0</v>
      </c>
      <c r="Z166" s="101"/>
      <c r="AA166" s="62">
        <f t="shared" ref="AA166:AC166" si="531">$H166*Z166</f>
        <v>0</v>
      </c>
      <c r="AB166" s="101"/>
      <c r="AC166" s="62">
        <f t="shared" si="531"/>
        <v>0</v>
      </c>
      <c r="AD166" s="83">
        <f t="shared" si="479"/>
        <v>0</v>
      </c>
    </row>
    <row r="167" spans="1:30" ht="15" hidden="1" customHeight="1" x14ac:dyDescent="0.3">
      <c r="A167" s="4" t="str">
        <f>ORÇAM.!A167</f>
        <v>CDHU</v>
      </c>
      <c r="B167" s="4">
        <f>IFERROR(ORÇAM.!B167,0)</f>
        <v>0</v>
      </c>
      <c r="C167" s="4" t="str">
        <f>ORÇAM.!C167</f>
        <v>10.15</v>
      </c>
      <c r="D167" s="97" t="str">
        <f>IFERROR(VLOOKUP(B167,CDHU!A160:F4265,2,0),IFERROR(VLOOKUP(B167,'SINAPI C.'!A158:E7986,2,0),IFERROR(VLOOKUP(B167,'SINAPI I.'!A159:E4997,2,0)," ")))</f>
        <v xml:space="preserve"> </v>
      </c>
      <c r="E167" s="96" t="str">
        <f>IFERROR(VLOOKUP(B167,CDHU!A160:F4265,3,0),IFERROR(VLOOKUP(B167,'SINAPI C.'!A158:E7986,3,0),IFERROR(VLOOKUP(B167,'SINAPI I.'!A159:E4997,3,0)," ")))</f>
        <v xml:space="preserve"> </v>
      </c>
      <c r="F167" s="98">
        <f>ORÇAM.!F167</f>
        <v>0</v>
      </c>
      <c r="G167" s="62"/>
      <c r="H167" s="132">
        <f t="shared" si="472"/>
        <v>0</v>
      </c>
      <c r="I167" s="132">
        <f t="shared" si="473"/>
        <v>0</v>
      </c>
      <c r="J167" s="101"/>
      <c r="K167" s="62">
        <f t="shared" si="474"/>
        <v>0</v>
      </c>
      <c r="L167" s="101"/>
      <c r="M167" s="62">
        <f t="shared" si="474"/>
        <v>0</v>
      </c>
      <c r="N167" s="101"/>
      <c r="O167" s="62">
        <f t="shared" ref="O167:Q167" si="532">$H167*N167</f>
        <v>0</v>
      </c>
      <c r="P167" s="101"/>
      <c r="Q167" s="62">
        <f t="shared" si="532"/>
        <v>0</v>
      </c>
      <c r="R167" s="101"/>
      <c r="S167" s="62">
        <f t="shared" ref="S167:U167" si="533">$H167*R167</f>
        <v>0</v>
      </c>
      <c r="T167" s="101"/>
      <c r="U167" s="62">
        <f t="shared" si="533"/>
        <v>0</v>
      </c>
      <c r="V167" s="101"/>
      <c r="W167" s="62">
        <f t="shared" ref="W167:Y167" si="534">$H167*V167</f>
        <v>0</v>
      </c>
      <c r="X167" s="101"/>
      <c r="Y167" s="62">
        <f t="shared" si="534"/>
        <v>0</v>
      </c>
      <c r="Z167" s="101"/>
      <c r="AA167" s="62">
        <f t="shared" ref="AA167:AC167" si="535">$H167*Z167</f>
        <v>0</v>
      </c>
      <c r="AB167" s="101"/>
      <c r="AC167" s="62">
        <f t="shared" si="535"/>
        <v>0</v>
      </c>
      <c r="AD167" s="83">
        <f t="shared" si="479"/>
        <v>0</v>
      </c>
    </row>
    <row r="168" spans="1:30" ht="15" hidden="1" customHeight="1" x14ac:dyDescent="0.3">
      <c r="A168" s="4" t="str">
        <f>ORÇAM.!A168</f>
        <v>CDHU</v>
      </c>
      <c r="B168" s="4">
        <f>IFERROR(ORÇAM.!B168,0)</f>
        <v>0</v>
      </c>
      <c r="C168" s="4" t="str">
        <f>ORÇAM.!C168</f>
        <v>10.16</v>
      </c>
      <c r="D168" s="97" t="str">
        <f>IFERROR(VLOOKUP(B168,CDHU!A161:F4266,2,0),IFERROR(VLOOKUP(B168,'SINAPI C.'!A159:E7987,2,0),IFERROR(VLOOKUP(B168,'SINAPI I.'!A160:E4998,2,0)," ")))</f>
        <v xml:space="preserve"> </v>
      </c>
      <c r="E168" s="96" t="str">
        <f>IFERROR(VLOOKUP(B168,CDHU!A161:F4266,3,0),IFERROR(VLOOKUP(B168,'SINAPI C.'!A159:E7987,3,0),IFERROR(VLOOKUP(B168,'SINAPI I.'!A160:E4998,3,0)," ")))</f>
        <v xml:space="preserve"> </v>
      </c>
      <c r="F168" s="98">
        <f>ORÇAM.!F168</f>
        <v>0</v>
      </c>
      <c r="G168" s="62"/>
      <c r="H168" s="132">
        <f t="shared" si="472"/>
        <v>0</v>
      </c>
      <c r="I168" s="132">
        <f t="shared" si="473"/>
        <v>0</v>
      </c>
      <c r="J168" s="101"/>
      <c r="K168" s="62">
        <f t="shared" si="474"/>
        <v>0</v>
      </c>
      <c r="L168" s="101"/>
      <c r="M168" s="62">
        <f t="shared" si="474"/>
        <v>0</v>
      </c>
      <c r="N168" s="101"/>
      <c r="O168" s="62">
        <f t="shared" ref="O168:Q168" si="536">$H168*N168</f>
        <v>0</v>
      </c>
      <c r="P168" s="101"/>
      <c r="Q168" s="62">
        <f t="shared" si="536"/>
        <v>0</v>
      </c>
      <c r="R168" s="101"/>
      <c r="S168" s="62">
        <f t="shared" ref="S168:U168" si="537">$H168*R168</f>
        <v>0</v>
      </c>
      <c r="T168" s="101"/>
      <c r="U168" s="62">
        <f t="shared" si="537"/>
        <v>0</v>
      </c>
      <c r="V168" s="101"/>
      <c r="W168" s="62">
        <f t="shared" ref="W168:Y168" si="538">$H168*V168</f>
        <v>0</v>
      </c>
      <c r="X168" s="101"/>
      <c r="Y168" s="62">
        <f t="shared" si="538"/>
        <v>0</v>
      </c>
      <c r="Z168" s="101"/>
      <c r="AA168" s="62">
        <f t="shared" ref="AA168:AC168" si="539">$H168*Z168</f>
        <v>0</v>
      </c>
      <c r="AB168" s="101"/>
      <c r="AC168" s="62">
        <f t="shared" si="539"/>
        <v>0</v>
      </c>
      <c r="AD168" s="83">
        <f t="shared" si="479"/>
        <v>0</v>
      </c>
    </row>
    <row r="169" spans="1:30" ht="15" hidden="1" customHeight="1" x14ac:dyDescent="0.3">
      <c r="A169" s="4" t="str">
        <f>ORÇAM.!A169</f>
        <v>CDHU</v>
      </c>
      <c r="B169" s="4">
        <f>IFERROR(ORÇAM.!B169,0)</f>
        <v>0</v>
      </c>
      <c r="C169" s="4" t="str">
        <f>ORÇAM.!C169</f>
        <v>10.17</v>
      </c>
      <c r="D169" s="97" t="str">
        <f>IFERROR(VLOOKUP(B169,CDHU!A162:F4267,2,0),IFERROR(VLOOKUP(B169,'SINAPI C.'!A160:E7988,2,0),IFERROR(VLOOKUP(B169,'SINAPI I.'!A161:E4999,2,0)," ")))</f>
        <v xml:space="preserve"> </v>
      </c>
      <c r="E169" s="96" t="str">
        <f>IFERROR(VLOOKUP(B169,CDHU!A162:F4267,3,0),IFERROR(VLOOKUP(B169,'SINAPI C.'!A160:E7988,3,0),IFERROR(VLOOKUP(B169,'SINAPI I.'!A161:E4999,3,0)," ")))</f>
        <v xml:space="preserve"> </v>
      </c>
      <c r="F169" s="98">
        <f>ORÇAM.!F169</f>
        <v>0</v>
      </c>
      <c r="G169" s="62"/>
      <c r="H169" s="132">
        <f t="shared" si="472"/>
        <v>0</v>
      </c>
      <c r="I169" s="132">
        <f t="shared" si="473"/>
        <v>0</v>
      </c>
      <c r="J169" s="101"/>
      <c r="K169" s="62">
        <f t="shared" si="474"/>
        <v>0</v>
      </c>
      <c r="L169" s="101"/>
      <c r="M169" s="62">
        <f t="shared" si="474"/>
        <v>0</v>
      </c>
      <c r="N169" s="101"/>
      <c r="O169" s="62">
        <f t="shared" ref="O169:Q169" si="540">$H169*N169</f>
        <v>0</v>
      </c>
      <c r="P169" s="101"/>
      <c r="Q169" s="62">
        <f t="shared" si="540"/>
        <v>0</v>
      </c>
      <c r="R169" s="101"/>
      <c r="S169" s="62">
        <f t="shared" ref="S169:U169" si="541">$H169*R169</f>
        <v>0</v>
      </c>
      <c r="T169" s="101"/>
      <c r="U169" s="62">
        <f t="shared" si="541"/>
        <v>0</v>
      </c>
      <c r="V169" s="101"/>
      <c r="W169" s="62">
        <f t="shared" ref="W169:Y169" si="542">$H169*V169</f>
        <v>0</v>
      </c>
      <c r="X169" s="101"/>
      <c r="Y169" s="62">
        <f t="shared" si="542"/>
        <v>0</v>
      </c>
      <c r="Z169" s="101"/>
      <c r="AA169" s="62">
        <f t="shared" ref="AA169:AC169" si="543">$H169*Z169</f>
        <v>0</v>
      </c>
      <c r="AB169" s="101"/>
      <c r="AC169" s="62">
        <f t="shared" si="543"/>
        <v>0</v>
      </c>
      <c r="AD169" s="83">
        <f t="shared" si="479"/>
        <v>0</v>
      </c>
    </row>
    <row r="170" spans="1:30" ht="15" hidden="1" customHeight="1" x14ac:dyDescent="0.3">
      <c r="A170" s="4" t="str">
        <f>ORÇAM.!A170</f>
        <v>CDHU</v>
      </c>
      <c r="B170" s="4">
        <f>IFERROR(ORÇAM.!B170,0)</f>
        <v>0</v>
      </c>
      <c r="C170" s="4" t="str">
        <f>ORÇAM.!C170</f>
        <v>10.18</v>
      </c>
      <c r="D170" s="97" t="str">
        <f>IFERROR(VLOOKUP(B170,CDHU!A163:F4268,2,0),IFERROR(VLOOKUP(B170,'SINAPI C.'!A161:E7989,2,0),IFERROR(VLOOKUP(B170,'SINAPI I.'!A162:E5000,2,0)," ")))</f>
        <v xml:space="preserve"> </v>
      </c>
      <c r="E170" s="96" t="str">
        <f>IFERROR(VLOOKUP(B170,CDHU!A163:F4268,3,0),IFERROR(VLOOKUP(B170,'SINAPI C.'!A161:E7989,3,0),IFERROR(VLOOKUP(B170,'SINAPI I.'!A162:E5000,3,0)," ")))</f>
        <v xml:space="preserve"> </v>
      </c>
      <c r="F170" s="98">
        <f>ORÇAM.!F170</f>
        <v>0</v>
      </c>
      <c r="G170" s="62"/>
      <c r="H170" s="132">
        <f t="shared" si="472"/>
        <v>0</v>
      </c>
      <c r="I170" s="132">
        <f t="shared" si="473"/>
        <v>0</v>
      </c>
      <c r="J170" s="101"/>
      <c r="K170" s="62">
        <f t="shared" si="474"/>
        <v>0</v>
      </c>
      <c r="L170" s="101"/>
      <c r="M170" s="62">
        <f t="shared" si="474"/>
        <v>0</v>
      </c>
      <c r="N170" s="101"/>
      <c r="O170" s="62">
        <f t="shared" ref="O170:Q170" si="544">$H170*N170</f>
        <v>0</v>
      </c>
      <c r="P170" s="101"/>
      <c r="Q170" s="62">
        <f t="shared" si="544"/>
        <v>0</v>
      </c>
      <c r="R170" s="101"/>
      <c r="S170" s="62">
        <f t="shared" ref="S170:U170" si="545">$H170*R170</f>
        <v>0</v>
      </c>
      <c r="T170" s="101"/>
      <c r="U170" s="62">
        <f t="shared" si="545"/>
        <v>0</v>
      </c>
      <c r="V170" s="101"/>
      <c r="W170" s="62">
        <f t="shared" ref="W170:Y170" si="546">$H170*V170</f>
        <v>0</v>
      </c>
      <c r="X170" s="101"/>
      <c r="Y170" s="62">
        <f t="shared" si="546"/>
        <v>0</v>
      </c>
      <c r="Z170" s="101"/>
      <c r="AA170" s="62">
        <f t="shared" ref="AA170:AC170" si="547">$H170*Z170</f>
        <v>0</v>
      </c>
      <c r="AB170" s="101"/>
      <c r="AC170" s="62">
        <f t="shared" si="547"/>
        <v>0</v>
      </c>
      <c r="AD170" s="83">
        <f t="shared" si="479"/>
        <v>0</v>
      </c>
    </row>
    <row r="171" spans="1:30" ht="15" hidden="1" customHeight="1" x14ac:dyDescent="0.3">
      <c r="A171" s="4" t="str">
        <f>ORÇAM.!A171</f>
        <v>CDHU</v>
      </c>
      <c r="B171" s="4">
        <f>IFERROR(ORÇAM.!B171,0)</f>
        <v>0</v>
      </c>
      <c r="C171" s="4" t="str">
        <f>ORÇAM.!C171</f>
        <v>10.19</v>
      </c>
      <c r="D171" s="97" t="str">
        <f>IFERROR(VLOOKUP(B171,CDHU!A164:F4269,2,0),IFERROR(VLOOKUP(B171,'SINAPI C.'!A162:E7990,2,0),IFERROR(VLOOKUP(B171,'SINAPI I.'!A163:E5001,2,0)," ")))</f>
        <v xml:space="preserve"> </v>
      </c>
      <c r="E171" s="96" t="str">
        <f>IFERROR(VLOOKUP(B171,CDHU!A164:F4269,3,0),IFERROR(VLOOKUP(B171,'SINAPI C.'!A162:E7990,3,0),IFERROR(VLOOKUP(B171,'SINAPI I.'!A163:E5001,3,0)," ")))</f>
        <v xml:space="preserve"> </v>
      </c>
      <c r="F171" s="98">
        <f>ORÇAM.!F171</f>
        <v>0</v>
      </c>
      <c r="G171" s="62"/>
      <c r="H171" s="132">
        <f t="shared" si="472"/>
        <v>0</v>
      </c>
      <c r="I171" s="132">
        <f t="shared" si="473"/>
        <v>0</v>
      </c>
      <c r="J171" s="101"/>
      <c r="K171" s="62">
        <f t="shared" si="474"/>
        <v>0</v>
      </c>
      <c r="L171" s="101"/>
      <c r="M171" s="62">
        <f t="shared" si="474"/>
        <v>0</v>
      </c>
      <c r="N171" s="101"/>
      <c r="O171" s="62">
        <f t="shared" ref="O171:Q171" si="548">$H171*N171</f>
        <v>0</v>
      </c>
      <c r="P171" s="101"/>
      <c r="Q171" s="62">
        <f t="shared" si="548"/>
        <v>0</v>
      </c>
      <c r="R171" s="101"/>
      <c r="S171" s="62">
        <f t="shared" ref="S171:U171" si="549">$H171*R171</f>
        <v>0</v>
      </c>
      <c r="T171" s="101"/>
      <c r="U171" s="62">
        <f t="shared" si="549"/>
        <v>0</v>
      </c>
      <c r="V171" s="101"/>
      <c r="W171" s="62">
        <f t="shared" ref="W171:Y171" si="550">$H171*V171</f>
        <v>0</v>
      </c>
      <c r="X171" s="101"/>
      <c r="Y171" s="62">
        <f t="shared" si="550"/>
        <v>0</v>
      </c>
      <c r="Z171" s="101"/>
      <c r="AA171" s="62">
        <f t="shared" ref="AA171:AC171" si="551">$H171*Z171</f>
        <v>0</v>
      </c>
      <c r="AB171" s="101"/>
      <c r="AC171" s="62">
        <f t="shared" si="551"/>
        <v>0</v>
      </c>
      <c r="AD171" s="83">
        <f t="shared" si="479"/>
        <v>0</v>
      </c>
    </row>
    <row r="172" spans="1:30" ht="15" hidden="1" customHeight="1" x14ac:dyDescent="0.3">
      <c r="A172" s="4" t="str">
        <f>ORÇAM.!A172</f>
        <v>CDHU</v>
      </c>
      <c r="B172" s="4">
        <f>IFERROR(ORÇAM.!B172,0)</f>
        <v>0</v>
      </c>
      <c r="C172" s="4" t="str">
        <f>ORÇAM.!C172</f>
        <v>10.20</v>
      </c>
      <c r="D172" s="97" t="str">
        <f>IFERROR(VLOOKUP(B172,CDHU!A165:F4270,2,0),IFERROR(VLOOKUP(B172,'SINAPI C.'!A163:E7991,2,0),IFERROR(VLOOKUP(B172,'SINAPI I.'!A164:E5002,2,0)," ")))</f>
        <v xml:space="preserve"> </v>
      </c>
      <c r="E172" s="96" t="str">
        <f>IFERROR(VLOOKUP(B172,CDHU!A165:F4270,3,0),IFERROR(VLOOKUP(B172,'SINAPI C.'!A163:E7991,3,0),IFERROR(VLOOKUP(B172,'SINAPI I.'!A164:E5002,3,0)," ")))</f>
        <v xml:space="preserve"> </v>
      </c>
      <c r="F172" s="98">
        <f>ORÇAM.!F172</f>
        <v>0</v>
      </c>
      <c r="G172" s="62"/>
      <c r="H172" s="132">
        <f t="shared" si="472"/>
        <v>0</v>
      </c>
      <c r="I172" s="132">
        <f t="shared" si="473"/>
        <v>0</v>
      </c>
      <c r="J172" s="101"/>
      <c r="K172" s="62">
        <f t="shared" si="474"/>
        <v>0</v>
      </c>
      <c r="L172" s="101"/>
      <c r="M172" s="62">
        <f t="shared" si="474"/>
        <v>0</v>
      </c>
      <c r="N172" s="101"/>
      <c r="O172" s="62">
        <f t="shared" ref="O172:Q172" si="552">$H172*N172</f>
        <v>0</v>
      </c>
      <c r="P172" s="101"/>
      <c r="Q172" s="62">
        <f t="shared" si="552"/>
        <v>0</v>
      </c>
      <c r="R172" s="101"/>
      <c r="S172" s="62">
        <f t="shared" ref="S172:U172" si="553">$H172*R172</f>
        <v>0</v>
      </c>
      <c r="T172" s="101"/>
      <c r="U172" s="62">
        <f t="shared" si="553"/>
        <v>0</v>
      </c>
      <c r="V172" s="101"/>
      <c r="W172" s="62">
        <f t="shared" ref="W172:Y172" si="554">$H172*V172</f>
        <v>0</v>
      </c>
      <c r="X172" s="101"/>
      <c r="Y172" s="62">
        <f t="shared" si="554"/>
        <v>0</v>
      </c>
      <c r="Z172" s="101"/>
      <c r="AA172" s="62">
        <f t="shared" ref="AA172:AC172" si="555">$H172*Z172</f>
        <v>0</v>
      </c>
      <c r="AB172" s="101"/>
      <c r="AC172" s="62">
        <f t="shared" si="555"/>
        <v>0</v>
      </c>
      <c r="AD172" s="83">
        <f t="shared" si="479"/>
        <v>0</v>
      </c>
    </row>
    <row r="173" spans="1:30" ht="15" hidden="1" customHeight="1" x14ac:dyDescent="0.3">
      <c r="A173" s="4" t="str">
        <f>ORÇAM.!A173</f>
        <v>CDHU</v>
      </c>
      <c r="B173" s="4">
        <f>IFERROR(ORÇAM.!B173,0)</f>
        <v>0</v>
      </c>
      <c r="C173" s="4" t="str">
        <f>ORÇAM.!C173</f>
        <v>10.21</v>
      </c>
      <c r="D173" s="97" t="str">
        <f>IFERROR(VLOOKUP(B173,CDHU!A166:F4271,2,0),IFERROR(VLOOKUP(B173,'SINAPI C.'!A164:E7992,2,0),IFERROR(VLOOKUP(B173,'SINAPI I.'!A165:E5003,2,0)," ")))</f>
        <v xml:space="preserve"> </v>
      </c>
      <c r="E173" s="96" t="str">
        <f>IFERROR(VLOOKUP(B173,CDHU!A166:F4271,3,0),IFERROR(VLOOKUP(B173,'SINAPI C.'!A164:E7992,3,0),IFERROR(VLOOKUP(B173,'SINAPI I.'!A165:E5003,3,0)," ")))</f>
        <v xml:space="preserve"> </v>
      </c>
      <c r="F173" s="98">
        <f>ORÇAM.!F173</f>
        <v>0</v>
      </c>
      <c r="G173" s="62"/>
      <c r="H173" s="132">
        <f t="shared" si="472"/>
        <v>0</v>
      </c>
      <c r="I173" s="132">
        <f t="shared" si="473"/>
        <v>0</v>
      </c>
      <c r="J173" s="101"/>
      <c r="K173" s="62">
        <f t="shared" si="474"/>
        <v>0</v>
      </c>
      <c r="L173" s="101"/>
      <c r="M173" s="62">
        <f t="shared" si="474"/>
        <v>0</v>
      </c>
      <c r="N173" s="101"/>
      <c r="O173" s="62">
        <f t="shared" ref="O173:Q173" si="556">$H173*N173</f>
        <v>0</v>
      </c>
      <c r="P173" s="101"/>
      <c r="Q173" s="62">
        <f t="shared" si="556"/>
        <v>0</v>
      </c>
      <c r="R173" s="101"/>
      <c r="S173" s="62">
        <f t="shared" ref="S173:U173" si="557">$H173*R173</f>
        <v>0</v>
      </c>
      <c r="T173" s="101"/>
      <c r="U173" s="62">
        <f t="shared" si="557"/>
        <v>0</v>
      </c>
      <c r="V173" s="101"/>
      <c r="W173" s="62">
        <f t="shared" ref="W173:Y173" si="558">$H173*V173</f>
        <v>0</v>
      </c>
      <c r="X173" s="101"/>
      <c r="Y173" s="62">
        <f t="shared" si="558"/>
        <v>0</v>
      </c>
      <c r="Z173" s="101"/>
      <c r="AA173" s="62">
        <f t="shared" ref="AA173:AC173" si="559">$H173*Z173</f>
        <v>0</v>
      </c>
      <c r="AB173" s="101"/>
      <c r="AC173" s="62">
        <f t="shared" si="559"/>
        <v>0</v>
      </c>
      <c r="AD173" s="83">
        <f t="shared" si="479"/>
        <v>0</v>
      </c>
    </row>
    <row r="174" spans="1:30" ht="15" hidden="1" customHeight="1" x14ac:dyDescent="0.3">
      <c r="A174" s="4" t="str">
        <f>ORÇAM.!A174</f>
        <v>CDHU</v>
      </c>
      <c r="B174" s="4">
        <f>IFERROR(ORÇAM.!B174,0)</f>
        <v>0</v>
      </c>
      <c r="C174" s="4" t="str">
        <f>ORÇAM.!C174</f>
        <v>10.22</v>
      </c>
      <c r="D174" s="97" t="str">
        <f>IFERROR(VLOOKUP(B174,CDHU!A167:F4272,2,0),IFERROR(VLOOKUP(B174,'SINAPI C.'!A165:E7993,2,0),IFERROR(VLOOKUP(B174,'SINAPI I.'!A166:E5004,2,0)," ")))</f>
        <v xml:space="preserve"> </v>
      </c>
      <c r="E174" s="96" t="str">
        <f>IFERROR(VLOOKUP(B174,CDHU!A167:F4272,3,0),IFERROR(VLOOKUP(B174,'SINAPI C.'!A165:E7993,3,0),IFERROR(VLOOKUP(B174,'SINAPI I.'!A166:E5004,3,0)," ")))</f>
        <v xml:space="preserve"> </v>
      </c>
      <c r="F174" s="98">
        <f>ORÇAM.!F174</f>
        <v>0</v>
      </c>
      <c r="G174" s="62"/>
      <c r="H174" s="132">
        <f t="shared" si="472"/>
        <v>0</v>
      </c>
      <c r="I174" s="132">
        <f t="shared" si="473"/>
        <v>0</v>
      </c>
      <c r="J174" s="101"/>
      <c r="K174" s="62">
        <f t="shared" si="474"/>
        <v>0</v>
      </c>
      <c r="L174" s="101"/>
      <c r="M174" s="62">
        <f t="shared" si="474"/>
        <v>0</v>
      </c>
      <c r="N174" s="101"/>
      <c r="O174" s="62">
        <f t="shared" ref="O174:Q174" si="560">$H174*N174</f>
        <v>0</v>
      </c>
      <c r="P174" s="101"/>
      <c r="Q174" s="62">
        <f t="shared" si="560"/>
        <v>0</v>
      </c>
      <c r="R174" s="101"/>
      <c r="S174" s="62">
        <f t="shared" ref="S174:U174" si="561">$H174*R174</f>
        <v>0</v>
      </c>
      <c r="T174" s="101"/>
      <c r="U174" s="62">
        <f t="shared" si="561"/>
        <v>0</v>
      </c>
      <c r="V174" s="101"/>
      <c r="W174" s="62">
        <f t="shared" ref="W174:Y174" si="562">$H174*V174</f>
        <v>0</v>
      </c>
      <c r="X174" s="101"/>
      <c r="Y174" s="62">
        <f t="shared" si="562"/>
        <v>0</v>
      </c>
      <c r="Z174" s="101"/>
      <c r="AA174" s="62">
        <f t="shared" ref="AA174:AC174" si="563">$H174*Z174</f>
        <v>0</v>
      </c>
      <c r="AB174" s="101"/>
      <c r="AC174" s="62">
        <f t="shared" si="563"/>
        <v>0</v>
      </c>
      <c r="AD174" s="83">
        <f t="shared" si="479"/>
        <v>0</v>
      </c>
    </row>
    <row r="175" spans="1:30" ht="15" hidden="1" customHeight="1" x14ac:dyDescent="0.3">
      <c r="A175" s="4" t="str">
        <f>ORÇAM.!A175</f>
        <v>CDHU</v>
      </c>
      <c r="B175" s="4">
        <f>IFERROR(ORÇAM.!B175,0)</f>
        <v>0</v>
      </c>
      <c r="C175" s="4" t="str">
        <f>ORÇAM.!C175</f>
        <v>10.23</v>
      </c>
      <c r="D175" s="97" t="str">
        <f>IFERROR(VLOOKUP(B175,CDHU!A168:F4273,2,0),IFERROR(VLOOKUP(B175,'SINAPI C.'!A166:E7994,2,0),IFERROR(VLOOKUP(B175,'SINAPI I.'!A167:E5005,2,0)," ")))</f>
        <v xml:space="preserve"> </v>
      </c>
      <c r="E175" s="96" t="str">
        <f>IFERROR(VLOOKUP(B175,CDHU!A168:F4273,3,0),IFERROR(VLOOKUP(B175,'SINAPI C.'!A166:E7994,3,0),IFERROR(VLOOKUP(B175,'SINAPI I.'!A167:E5005,3,0)," ")))</f>
        <v xml:space="preserve"> </v>
      </c>
      <c r="F175" s="98">
        <f>ORÇAM.!F175</f>
        <v>0</v>
      </c>
      <c r="G175" s="62"/>
      <c r="H175" s="132">
        <f t="shared" si="472"/>
        <v>0</v>
      </c>
      <c r="I175" s="132">
        <f t="shared" si="473"/>
        <v>0</v>
      </c>
      <c r="J175" s="101"/>
      <c r="K175" s="62">
        <f t="shared" si="474"/>
        <v>0</v>
      </c>
      <c r="L175" s="101"/>
      <c r="M175" s="62">
        <f t="shared" si="474"/>
        <v>0</v>
      </c>
      <c r="N175" s="101"/>
      <c r="O175" s="62">
        <f t="shared" ref="O175:Q175" si="564">$H175*N175</f>
        <v>0</v>
      </c>
      <c r="P175" s="101"/>
      <c r="Q175" s="62">
        <f t="shared" si="564"/>
        <v>0</v>
      </c>
      <c r="R175" s="101"/>
      <c r="S175" s="62">
        <f t="shared" ref="S175:U175" si="565">$H175*R175</f>
        <v>0</v>
      </c>
      <c r="T175" s="101"/>
      <c r="U175" s="62">
        <f t="shared" si="565"/>
        <v>0</v>
      </c>
      <c r="V175" s="101"/>
      <c r="W175" s="62">
        <f t="shared" ref="W175:Y175" si="566">$H175*V175</f>
        <v>0</v>
      </c>
      <c r="X175" s="101"/>
      <c r="Y175" s="62">
        <f t="shared" si="566"/>
        <v>0</v>
      </c>
      <c r="Z175" s="101"/>
      <c r="AA175" s="62">
        <f t="shared" ref="AA175:AC175" si="567">$H175*Z175</f>
        <v>0</v>
      </c>
      <c r="AB175" s="101"/>
      <c r="AC175" s="62">
        <f t="shared" si="567"/>
        <v>0</v>
      </c>
      <c r="AD175" s="83">
        <f t="shared" si="479"/>
        <v>0</v>
      </c>
    </row>
    <row r="176" spans="1:30" ht="15" hidden="1" customHeight="1" x14ac:dyDescent="0.3">
      <c r="A176" s="4" t="str">
        <f>ORÇAM.!A176</f>
        <v>CDHU</v>
      </c>
      <c r="B176" s="4">
        <f>IFERROR(ORÇAM.!B176,0)</f>
        <v>0</v>
      </c>
      <c r="C176" s="4" t="str">
        <f>ORÇAM.!C176</f>
        <v>10.24</v>
      </c>
      <c r="D176" s="97" t="str">
        <f>IFERROR(VLOOKUP(B176,CDHU!A169:F4274,2,0),IFERROR(VLOOKUP(B176,'SINAPI C.'!A167:E7995,2,0),IFERROR(VLOOKUP(B176,'SINAPI I.'!A168:E5006,2,0)," ")))</f>
        <v xml:space="preserve"> </v>
      </c>
      <c r="E176" s="96" t="str">
        <f>IFERROR(VLOOKUP(B176,CDHU!A169:F4274,3,0),IFERROR(VLOOKUP(B176,'SINAPI C.'!A167:E7995,3,0),IFERROR(VLOOKUP(B176,'SINAPI I.'!A168:E5006,3,0)," ")))</f>
        <v xml:space="preserve"> </v>
      </c>
      <c r="F176" s="98">
        <f>ORÇAM.!F176</f>
        <v>0</v>
      </c>
      <c r="G176" s="62"/>
      <c r="H176" s="132">
        <f t="shared" si="472"/>
        <v>0</v>
      </c>
      <c r="I176" s="132">
        <f t="shared" si="473"/>
        <v>0</v>
      </c>
      <c r="J176" s="101"/>
      <c r="K176" s="62">
        <f t="shared" si="474"/>
        <v>0</v>
      </c>
      <c r="L176" s="101"/>
      <c r="M176" s="62">
        <f t="shared" si="474"/>
        <v>0</v>
      </c>
      <c r="N176" s="101"/>
      <c r="O176" s="62">
        <f t="shared" ref="O176:Q176" si="568">$H176*N176</f>
        <v>0</v>
      </c>
      <c r="P176" s="101"/>
      <c r="Q176" s="62">
        <f t="shared" si="568"/>
        <v>0</v>
      </c>
      <c r="R176" s="101"/>
      <c r="S176" s="62">
        <f t="shared" ref="S176:U176" si="569">$H176*R176</f>
        <v>0</v>
      </c>
      <c r="T176" s="101"/>
      <c r="U176" s="62">
        <f t="shared" si="569"/>
        <v>0</v>
      </c>
      <c r="V176" s="101"/>
      <c r="W176" s="62">
        <f t="shared" ref="W176:Y176" si="570">$H176*V176</f>
        <v>0</v>
      </c>
      <c r="X176" s="101"/>
      <c r="Y176" s="62">
        <f t="shared" si="570"/>
        <v>0</v>
      </c>
      <c r="Z176" s="101"/>
      <c r="AA176" s="62">
        <f t="shared" ref="AA176:AC176" si="571">$H176*Z176</f>
        <v>0</v>
      </c>
      <c r="AB176" s="101"/>
      <c r="AC176" s="62">
        <f t="shared" si="571"/>
        <v>0</v>
      </c>
      <c r="AD176" s="83">
        <f t="shared" si="479"/>
        <v>0</v>
      </c>
    </row>
    <row r="177" spans="1:30" ht="15" hidden="1" customHeight="1" x14ac:dyDescent="0.3">
      <c r="A177" s="4" t="str">
        <f>ORÇAM.!A177</f>
        <v>CDHU</v>
      </c>
      <c r="B177" s="4">
        <f>IFERROR(ORÇAM.!B177,0)</f>
        <v>0</v>
      </c>
      <c r="C177" s="4" t="str">
        <f>ORÇAM.!C177</f>
        <v>10.25</v>
      </c>
      <c r="D177" s="97" t="str">
        <f>IFERROR(VLOOKUP(B177,CDHU!A170:F4275,2,0),IFERROR(VLOOKUP(B177,'SINAPI C.'!A168:E7996,2,0),IFERROR(VLOOKUP(B177,'SINAPI I.'!A169:E5007,2,0)," ")))</f>
        <v xml:space="preserve"> </v>
      </c>
      <c r="E177" s="96" t="str">
        <f>IFERROR(VLOOKUP(B177,CDHU!A170:F4275,3,0),IFERROR(VLOOKUP(B177,'SINAPI C.'!A168:E7996,3,0),IFERROR(VLOOKUP(B177,'SINAPI I.'!A169:E5007,3,0)," ")))</f>
        <v xml:space="preserve"> </v>
      </c>
      <c r="F177" s="98">
        <f>ORÇAM.!F177</f>
        <v>0</v>
      </c>
      <c r="G177" s="62"/>
      <c r="H177" s="132">
        <f t="shared" si="472"/>
        <v>0</v>
      </c>
      <c r="I177" s="132">
        <f t="shared" si="473"/>
        <v>0</v>
      </c>
      <c r="J177" s="101"/>
      <c r="K177" s="62">
        <f t="shared" si="474"/>
        <v>0</v>
      </c>
      <c r="L177" s="101"/>
      <c r="M177" s="62">
        <f t="shared" si="474"/>
        <v>0</v>
      </c>
      <c r="N177" s="101"/>
      <c r="O177" s="62">
        <f t="shared" ref="O177:Q177" si="572">$H177*N177</f>
        <v>0</v>
      </c>
      <c r="P177" s="101"/>
      <c r="Q177" s="62">
        <f t="shared" si="572"/>
        <v>0</v>
      </c>
      <c r="R177" s="101"/>
      <c r="S177" s="62">
        <f t="shared" ref="S177:U177" si="573">$H177*R177</f>
        <v>0</v>
      </c>
      <c r="T177" s="101"/>
      <c r="U177" s="62">
        <f t="shared" si="573"/>
        <v>0</v>
      </c>
      <c r="V177" s="101"/>
      <c r="W177" s="62">
        <f t="shared" ref="W177:Y177" si="574">$H177*V177</f>
        <v>0</v>
      </c>
      <c r="X177" s="101"/>
      <c r="Y177" s="62">
        <f t="shared" si="574"/>
        <v>0</v>
      </c>
      <c r="Z177" s="101"/>
      <c r="AA177" s="62">
        <f t="shared" ref="AA177:AC177" si="575">$H177*Z177</f>
        <v>0</v>
      </c>
      <c r="AB177" s="101"/>
      <c r="AC177" s="62">
        <f t="shared" si="575"/>
        <v>0</v>
      </c>
      <c r="AD177" s="83">
        <f t="shared" si="479"/>
        <v>0</v>
      </c>
    </row>
    <row r="178" spans="1:30" ht="15" customHeight="1" x14ac:dyDescent="0.3">
      <c r="A178" s="276" t="str">
        <f>ORÇAM.!A178</f>
        <v>Total do Item 10</v>
      </c>
      <c r="B178" s="276"/>
      <c r="C178" s="276"/>
      <c r="D178" s="276"/>
      <c r="E178" s="276"/>
      <c r="F178" s="276"/>
      <c r="G178" s="276"/>
      <c r="H178" s="276"/>
      <c r="I178" s="131">
        <f>SUM(I153:I177)</f>
        <v>0</v>
      </c>
      <c r="J178" s="268">
        <f>SUM(K153:K177)</f>
        <v>0</v>
      </c>
      <c r="K178" s="268"/>
      <c r="L178" s="268">
        <f>SUM(M153:M177)</f>
        <v>0</v>
      </c>
      <c r="M178" s="268"/>
      <c r="N178" s="268">
        <f>SUM(O153:O177)</f>
        <v>0</v>
      </c>
      <c r="O178" s="268"/>
      <c r="P178" s="268">
        <f>SUM(Q153:Q177)</f>
        <v>0</v>
      </c>
      <c r="Q178" s="268"/>
      <c r="R178" s="268">
        <f>SUM(S153:S177)</f>
        <v>0</v>
      </c>
      <c r="S178" s="268"/>
      <c r="T178" s="268">
        <f>SUM(U153:U177)</f>
        <v>0</v>
      </c>
      <c r="U178" s="268"/>
      <c r="V178" s="268">
        <f>SUM(W153:W177)</f>
        <v>0</v>
      </c>
      <c r="W178" s="268"/>
      <c r="X178" s="268">
        <f>SUM(Y153:Y177)</f>
        <v>0</v>
      </c>
      <c r="Y178" s="268"/>
      <c r="Z178" s="268">
        <f>SUM(AA153:AA177)</f>
        <v>0</v>
      </c>
      <c r="AA178" s="268"/>
      <c r="AB178" s="268">
        <f>SUM(AC153:AC177)</f>
        <v>0</v>
      </c>
      <c r="AC178" s="268"/>
      <c r="AD178" s="144">
        <f>SUM(AD153:AD177)</f>
        <v>0</v>
      </c>
    </row>
    <row r="179" spans="1:30" ht="15" customHeight="1" x14ac:dyDescent="0.3">
      <c r="A179" s="168"/>
      <c r="B179" s="168"/>
      <c r="C179" s="168"/>
      <c r="D179" s="168"/>
      <c r="E179" s="168"/>
      <c r="F179" s="168"/>
      <c r="G179" s="168"/>
      <c r="H179" s="168"/>
      <c r="I179" s="168"/>
      <c r="J179" s="168"/>
      <c r="K179" s="168"/>
      <c r="L179" s="168"/>
      <c r="M179" s="168"/>
      <c r="N179" s="168"/>
      <c r="O179" s="168"/>
      <c r="P179" s="168"/>
      <c r="Q179" s="168"/>
      <c r="R179" s="168"/>
      <c r="S179" s="168"/>
      <c r="T179" s="168"/>
      <c r="U179" s="168"/>
      <c r="V179" s="168"/>
      <c r="W179" s="168"/>
      <c r="X179" s="168"/>
      <c r="Y179" s="168"/>
      <c r="Z179" s="168"/>
      <c r="AA179" s="168"/>
      <c r="AB179" s="168"/>
      <c r="AC179" s="168"/>
      <c r="AD179" s="168"/>
    </row>
    <row r="180" spans="1:30" ht="15" customHeight="1" x14ac:dyDescent="0.3">
      <c r="A180" s="130"/>
      <c r="B180" s="130"/>
      <c r="C180" s="130">
        <f>ORÇAM.!C180</f>
        <v>11</v>
      </c>
      <c r="D180" s="161" t="str">
        <f>ORÇAM.!D180</f>
        <v>MEDIDOR E QDC</v>
      </c>
      <c r="E180" s="161"/>
      <c r="F180" s="161"/>
      <c r="G180" s="161"/>
      <c r="H180" s="161"/>
      <c r="I180" s="161"/>
      <c r="J180" s="161"/>
      <c r="K180" s="161"/>
      <c r="L180" s="161"/>
      <c r="M180" s="161"/>
      <c r="N180" s="161"/>
      <c r="O180" s="161"/>
      <c r="P180" s="161"/>
      <c r="Q180" s="161"/>
      <c r="R180" s="161"/>
      <c r="S180" s="161"/>
      <c r="T180" s="161"/>
      <c r="U180" s="161"/>
      <c r="V180" s="161"/>
      <c r="W180" s="161"/>
      <c r="X180" s="161"/>
      <c r="Y180" s="161"/>
      <c r="Z180" s="161"/>
      <c r="AA180" s="161"/>
      <c r="AB180" s="161"/>
      <c r="AC180" s="161"/>
      <c r="AD180" s="161"/>
    </row>
    <row r="181" spans="1:30" ht="15" customHeight="1" x14ac:dyDescent="0.3">
      <c r="A181" s="4" t="str">
        <f>ORÇAM.!A181</f>
        <v>CDHU</v>
      </c>
      <c r="B181" s="4" t="str">
        <f>IFERROR(ORÇAM.!B181,0)</f>
        <v>37.04.250</v>
      </c>
      <c r="C181" s="4" t="str">
        <f>ORÇAM.!C181</f>
        <v>11.1</v>
      </c>
      <c r="D181" s="97" t="str">
        <f>IFERROR(VLOOKUP(B181,CDHU!A174:F4279,2,0),IFERROR(VLOOKUP(B181,'SINAPI C.'!A172:E8000,2,0),IFERROR(VLOOKUP(B181,'SINAPI I.'!A173:E5011,2,0)," ")))</f>
        <v>Quadro de distribuição universal de sobrepor, para disjuntores 16 DIN / 12 Bolt-on - 150 A - sem componentes</v>
      </c>
      <c r="E181" s="96" t="str">
        <f>IFERROR(VLOOKUP(B181,CDHU!A174:F4279,3,0),IFERROR(VLOOKUP(B181,'SINAPI C.'!A172:E8000,3,0),IFERROR(VLOOKUP(B181,'SINAPI I.'!A173:E5011,3,0)," ")))</f>
        <v>UN</v>
      </c>
      <c r="F181" s="98">
        <f>ORÇAM.!F181</f>
        <v>1</v>
      </c>
      <c r="G181" s="62"/>
      <c r="H181" s="132">
        <f t="shared" ref="H181:H195" si="576">ROUND((G181+(G181*$H$257)),2)</f>
        <v>0</v>
      </c>
      <c r="I181" s="132">
        <f t="shared" ref="I181:I195" si="577">H181*F181</f>
        <v>0</v>
      </c>
      <c r="J181" s="101"/>
      <c r="K181" s="62">
        <f t="shared" ref="K181:M195" si="578">$H181*J181</f>
        <v>0</v>
      </c>
      <c r="L181" s="101"/>
      <c r="M181" s="62">
        <f t="shared" si="578"/>
        <v>0</v>
      </c>
      <c r="N181" s="101"/>
      <c r="O181" s="62">
        <f t="shared" ref="O181:Q181" si="579">$H181*N181</f>
        <v>0</v>
      </c>
      <c r="P181" s="101"/>
      <c r="Q181" s="62">
        <f t="shared" si="579"/>
        <v>0</v>
      </c>
      <c r="R181" s="101"/>
      <c r="S181" s="62">
        <f t="shared" ref="S181:U181" si="580">$H181*R181</f>
        <v>0</v>
      </c>
      <c r="T181" s="101"/>
      <c r="U181" s="62">
        <f t="shared" si="580"/>
        <v>0</v>
      </c>
      <c r="V181" s="101"/>
      <c r="W181" s="62">
        <f t="shared" ref="W181:Y181" si="581">$H181*V181</f>
        <v>0</v>
      </c>
      <c r="X181" s="101"/>
      <c r="Y181" s="62">
        <f t="shared" si="581"/>
        <v>0</v>
      </c>
      <c r="Z181" s="101"/>
      <c r="AA181" s="62">
        <f t="shared" ref="AA181:AC181" si="582">$H181*Z181</f>
        <v>0</v>
      </c>
      <c r="AB181" s="101"/>
      <c r="AC181" s="62">
        <f t="shared" si="582"/>
        <v>0</v>
      </c>
      <c r="AD181" s="83">
        <f t="shared" ref="AD181:AD195" si="583">I181-K181-M181-O181-Q181-S181-U181-W181-Y181-AA181-AC181</f>
        <v>0</v>
      </c>
    </row>
    <row r="182" spans="1:30" ht="15" customHeight="1" x14ac:dyDescent="0.3">
      <c r="A182" s="4" t="str">
        <f>ORÇAM.!A182</f>
        <v>CDHU</v>
      </c>
      <c r="B182" s="4" t="str">
        <f>IFERROR(ORÇAM.!B182,0)</f>
        <v>37.24.032</v>
      </c>
      <c r="C182" s="4" t="str">
        <f>ORÇAM.!C182</f>
        <v>11.2</v>
      </c>
      <c r="D182" s="97" t="str">
        <f>IFERROR(VLOOKUP(B182,CDHU!A175:F4280,2,0),IFERROR(VLOOKUP(B182,'SINAPI C.'!A173:E8001,2,0),IFERROR(VLOOKUP(B182,'SINAPI I.'!A174:E5012,2,0)," ")))</f>
        <v>Supressor de surto monofásico, corrente nominal 20 kA, Imax. de surto 50 até 80 kA</v>
      </c>
      <c r="E182" s="96" t="str">
        <f>IFERROR(VLOOKUP(B182,CDHU!A175:F4280,3,0),IFERROR(VLOOKUP(B182,'SINAPI C.'!A173:E8001,3,0),IFERROR(VLOOKUP(B182,'SINAPI I.'!A174:E5012,3,0)," ")))</f>
        <v>UN</v>
      </c>
      <c r="F182" s="98">
        <f>ORÇAM.!F182</f>
        <v>1</v>
      </c>
      <c r="G182" s="62"/>
      <c r="H182" s="132">
        <f t="shared" si="576"/>
        <v>0</v>
      </c>
      <c r="I182" s="132">
        <f t="shared" si="577"/>
        <v>0</v>
      </c>
      <c r="J182" s="101"/>
      <c r="K182" s="62">
        <f t="shared" si="578"/>
        <v>0</v>
      </c>
      <c r="L182" s="101"/>
      <c r="M182" s="62">
        <f t="shared" si="578"/>
        <v>0</v>
      </c>
      <c r="N182" s="101"/>
      <c r="O182" s="62">
        <f t="shared" ref="O182:Q182" si="584">$H182*N182</f>
        <v>0</v>
      </c>
      <c r="P182" s="101"/>
      <c r="Q182" s="62">
        <f t="shared" si="584"/>
        <v>0</v>
      </c>
      <c r="R182" s="101"/>
      <c r="S182" s="62">
        <f t="shared" ref="S182:U182" si="585">$H182*R182</f>
        <v>0</v>
      </c>
      <c r="T182" s="101"/>
      <c r="U182" s="62">
        <f t="shared" si="585"/>
        <v>0</v>
      </c>
      <c r="V182" s="101"/>
      <c r="W182" s="62">
        <f t="shared" ref="W182:Y182" si="586">$H182*V182</f>
        <v>0</v>
      </c>
      <c r="X182" s="101"/>
      <c r="Y182" s="62">
        <f t="shared" si="586"/>
        <v>0</v>
      </c>
      <c r="Z182" s="101"/>
      <c r="AA182" s="62">
        <f t="shared" ref="AA182:AC182" si="587">$H182*Z182</f>
        <v>0</v>
      </c>
      <c r="AB182" s="101"/>
      <c r="AC182" s="62">
        <f t="shared" si="587"/>
        <v>0</v>
      </c>
      <c r="AD182" s="83">
        <f t="shared" si="583"/>
        <v>0</v>
      </c>
    </row>
    <row r="183" spans="1:30" ht="15" customHeight="1" x14ac:dyDescent="0.3">
      <c r="A183" s="4" t="str">
        <f>ORÇAM.!A183</f>
        <v>CDHU</v>
      </c>
      <c r="B183" s="4" t="str">
        <f>IFERROR(ORÇAM.!B183,0)</f>
        <v>37.13.600</v>
      </c>
      <c r="C183" s="4" t="str">
        <f>ORÇAM.!C183</f>
        <v>11.3</v>
      </c>
      <c r="D183" s="97" t="str">
        <f>IFERROR(VLOOKUP(B183,CDHU!A176:F4281,2,0),IFERROR(VLOOKUP(B183,'SINAPI C.'!A174:E8002,2,0),IFERROR(VLOOKUP(B183,'SINAPI I.'!A175:E5013,2,0)," ")))</f>
        <v>Disjuntor termomagnético, unipolar 127/220 V, corrente de 10 A até 30 A</v>
      </c>
      <c r="E183" s="96" t="str">
        <f>IFERROR(VLOOKUP(B183,CDHU!A176:F4281,3,0),IFERROR(VLOOKUP(B183,'SINAPI C.'!A174:E8002,3,0),IFERROR(VLOOKUP(B183,'SINAPI I.'!A175:E5013,3,0)," ")))</f>
        <v>UN</v>
      </c>
      <c r="F183" s="98">
        <f>ORÇAM.!F183</f>
        <v>5</v>
      </c>
      <c r="G183" s="62"/>
      <c r="H183" s="132">
        <f t="shared" si="576"/>
        <v>0</v>
      </c>
      <c r="I183" s="132">
        <f t="shared" si="577"/>
        <v>0</v>
      </c>
      <c r="J183" s="101"/>
      <c r="K183" s="62">
        <f t="shared" si="578"/>
        <v>0</v>
      </c>
      <c r="L183" s="101"/>
      <c r="M183" s="62">
        <f t="shared" si="578"/>
        <v>0</v>
      </c>
      <c r="N183" s="101"/>
      <c r="O183" s="62">
        <f t="shared" ref="O183:Q183" si="588">$H183*N183</f>
        <v>0</v>
      </c>
      <c r="P183" s="101"/>
      <c r="Q183" s="62">
        <f t="shared" si="588"/>
        <v>0</v>
      </c>
      <c r="R183" s="101"/>
      <c r="S183" s="62">
        <f t="shared" ref="S183:U183" si="589">$H183*R183</f>
        <v>0</v>
      </c>
      <c r="T183" s="101"/>
      <c r="U183" s="62">
        <f t="shared" si="589"/>
        <v>0</v>
      </c>
      <c r="V183" s="101"/>
      <c r="W183" s="62">
        <f t="shared" ref="W183:Y183" si="590">$H183*V183</f>
        <v>0</v>
      </c>
      <c r="X183" s="101"/>
      <c r="Y183" s="62">
        <f t="shared" si="590"/>
        <v>0</v>
      </c>
      <c r="Z183" s="101"/>
      <c r="AA183" s="62">
        <f t="shared" ref="AA183:AC183" si="591">$H183*Z183</f>
        <v>0</v>
      </c>
      <c r="AB183" s="101"/>
      <c r="AC183" s="62">
        <f t="shared" si="591"/>
        <v>0</v>
      </c>
      <c r="AD183" s="83">
        <f t="shared" si="583"/>
        <v>0</v>
      </c>
    </row>
    <row r="184" spans="1:30" ht="15" customHeight="1" x14ac:dyDescent="0.3">
      <c r="A184" s="4" t="str">
        <f>ORÇAM.!A184</f>
        <v>CDHU</v>
      </c>
      <c r="B184" s="4" t="str">
        <f>IFERROR(ORÇAM.!B184,0)</f>
        <v>37.13.610</v>
      </c>
      <c r="C184" s="4" t="str">
        <f>ORÇAM.!C184</f>
        <v>11.4</v>
      </c>
      <c r="D184" s="97" t="str">
        <f>IFERROR(VLOOKUP(B184,CDHU!A177:F4282,2,0),IFERROR(VLOOKUP(B184,'SINAPI C.'!A175:E8003,2,0),IFERROR(VLOOKUP(B184,'SINAPI I.'!A176:E5014,2,0)," ")))</f>
        <v>Disjuntor termomagnético, unipolar 127/220 V, corrente de 35 A até 50 A</v>
      </c>
      <c r="E184" s="96" t="str">
        <f>IFERROR(VLOOKUP(B184,CDHU!A177:F4282,3,0),IFERROR(VLOOKUP(B184,'SINAPI C.'!A175:E8003,3,0),IFERROR(VLOOKUP(B184,'SINAPI I.'!A176:E5014,3,0)," ")))</f>
        <v>UN</v>
      </c>
      <c r="F184" s="98">
        <f>ORÇAM.!F184</f>
        <v>1</v>
      </c>
      <c r="G184" s="62"/>
      <c r="H184" s="132">
        <f t="shared" si="576"/>
        <v>0</v>
      </c>
      <c r="I184" s="132">
        <f t="shared" si="577"/>
        <v>0</v>
      </c>
      <c r="J184" s="101"/>
      <c r="K184" s="62">
        <f t="shared" si="578"/>
        <v>0</v>
      </c>
      <c r="L184" s="101"/>
      <c r="M184" s="62">
        <f t="shared" si="578"/>
        <v>0</v>
      </c>
      <c r="N184" s="101"/>
      <c r="O184" s="62">
        <f t="shared" ref="O184:Q184" si="592">$H184*N184</f>
        <v>0</v>
      </c>
      <c r="P184" s="101"/>
      <c r="Q184" s="62">
        <f t="shared" si="592"/>
        <v>0</v>
      </c>
      <c r="R184" s="101"/>
      <c r="S184" s="62">
        <f t="shared" ref="S184:U184" si="593">$H184*R184</f>
        <v>0</v>
      </c>
      <c r="T184" s="101"/>
      <c r="U184" s="62">
        <f t="shared" si="593"/>
        <v>0</v>
      </c>
      <c r="V184" s="101"/>
      <c r="W184" s="62">
        <f t="shared" ref="W184:Y184" si="594">$H184*V184</f>
        <v>0</v>
      </c>
      <c r="X184" s="101"/>
      <c r="Y184" s="62">
        <f t="shared" si="594"/>
        <v>0</v>
      </c>
      <c r="Z184" s="101"/>
      <c r="AA184" s="62">
        <f t="shared" ref="AA184:AC184" si="595">$H184*Z184</f>
        <v>0</v>
      </c>
      <c r="AB184" s="101"/>
      <c r="AC184" s="62">
        <f t="shared" si="595"/>
        <v>0</v>
      </c>
      <c r="AD184" s="83">
        <f t="shared" si="583"/>
        <v>0</v>
      </c>
    </row>
    <row r="185" spans="1:30" ht="15" hidden="1" customHeight="1" x14ac:dyDescent="0.3">
      <c r="A185" s="4" t="str">
        <f>ORÇAM.!A185</f>
        <v>CDHU</v>
      </c>
      <c r="B185" s="4">
        <f>IFERROR(ORÇAM.!B185,0)</f>
        <v>0</v>
      </c>
      <c r="C185" s="4" t="str">
        <f>ORÇAM.!C185</f>
        <v>11.5</v>
      </c>
      <c r="D185" s="97" t="str">
        <f>IFERROR(VLOOKUP(B185,CDHU!A178:F4283,2,0),IFERROR(VLOOKUP(B185,'SINAPI C.'!A176:E8004,2,0),IFERROR(VLOOKUP(B185,'SINAPI I.'!A177:E5015,2,0)," ")))</f>
        <v xml:space="preserve"> </v>
      </c>
      <c r="E185" s="96" t="str">
        <f>IFERROR(VLOOKUP(B185,CDHU!A178:F4283,3,0),IFERROR(VLOOKUP(B185,'SINAPI C.'!A176:E8004,3,0),IFERROR(VLOOKUP(B185,'SINAPI I.'!A177:E5015,3,0)," ")))</f>
        <v xml:space="preserve"> </v>
      </c>
      <c r="F185" s="98">
        <f>ORÇAM.!F185</f>
        <v>0</v>
      </c>
      <c r="G185" s="62"/>
      <c r="H185" s="132">
        <f t="shared" si="576"/>
        <v>0</v>
      </c>
      <c r="I185" s="132">
        <f t="shared" si="577"/>
        <v>0</v>
      </c>
      <c r="J185" s="101"/>
      <c r="K185" s="62">
        <f t="shared" si="578"/>
        <v>0</v>
      </c>
      <c r="L185" s="101"/>
      <c r="M185" s="62">
        <f t="shared" si="578"/>
        <v>0</v>
      </c>
      <c r="N185" s="101"/>
      <c r="O185" s="62">
        <f t="shared" ref="O185:Q185" si="596">$H185*N185</f>
        <v>0</v>
      </c>
      <c r="P185" s="101"/>
      <c r="Q185" s="62">
        <f t="shared" si="596"/>
        <v>0</v>
      </c>
      <c r="R185" s="101"/>
      <c r="S185" s="62">
        <f t="shared" ref="S185:U185" si="597">$H185*R185</f>
        <v>0</v>
      </c>
      <c r="T185" s="101"/>
      <c r="U185" s="62">
        <f t="shared" si="597"/>
        <v>0</v>
      </c>
      <c r="V185" s="101"/>
      <c r="W185" s="62">
        <f t="shared" ref="W185:Y185" si="598">$H185*V185</f>
        <v>0</v>
      </c>
      <c r="X185" s="101"/>
      <c r="Y185" s="62">
        <f t="shared" si="598"/>
        <v>0</v>
      </c>
      <c r="Z185" s="101"/>
      <c r="AA185" s="62">
        <f t="shared" ref="AA185:AC185" si="599">$H185*Z185</f>
        <v>0</v>
      </c>
      <c r="AB185" s="101"/>
      <c r="AC185" s="62">
        <f t="shared" si="599"/>
        <v>0</v>
      </c>
      <c r="AD185" s="83">
        <f t="shared" si="583"/>
        <v>0</v>
      </c>
    </row>
    <row r="186" spans="1:30" ht="15" hidden="1" customHeight="1" x14ac:dyDescent="0.3">
      <c r="A186" s="4" t="str">
        <f>ORÇAM.!A186</f>
        <v>CDHU</v>
      </c>
      <c r="B186" s="4">
        <f>IFERROR(ORÇAM.!B186,0)</f>
        <v>0</v>
      </c>
      <c r="C186" s="4" t="str">
        <f>ORÇAM.!C186</f>
        <v>11.6</v>
      </c>
      <c r="D186" s="97" t="str">
        <f>IFERROR(VLOOKUP(B186,CDHU!A179:F4284,2,0),IFERROR(VLOOKUP(B186,'SINAPI C.'!A177:E8005,2,0),IFERROR(VLOOKUP(B186,'SINAPI I.'!A178:E5016,2,0)," ")))</f>
        <v xml:space="preserve"> </v>
      </c>
      <c r="E186" s="96" t="str">
        <f>IFERROR(VLOOKUP(B186,CDHU!A179:F4284,3,0),IFERROR(VLOOKUP(B186,'SINAPI C.'!A177:E8005,3,0),IFERROR(VLOOKUP(B186,'SINAPI I.'!A178:E5016,3,0)," ")))</f>
        <v xml:space="preserve"> </v>
      </c>
      <c r="F186" s="98">
        <f>ORÇAM.!F186</f>
        <v>0</v>
      </c>
      <c r="G186" s="62"/>
      <c r="H186" s="132">
        <f t="shared" si="576"/>
        <v>0</v>
      </c>
      <c r="I186" s="132">
        <f t="shared" si="577"/>
        <v>0</v>
      </c>
      <c r="J186" s="101"/>
      <c r="K186" s="62">
        <f t="shared" si="578"/>
        <v>0</v>
      </c>
      <c r="L186" s="101"/>
      <c r="M186" s="62">
        <f t="shared" si="578"/>
        <v>0</v>
      </c>
      <c r="N186" s="101"/>
      <c r="O186" s="62">
        <f t="shared" ref="O186:Q186" si="600">$H186*N186</f>
        <v>0</v>
      </c>
      <c r="P186" s="101"/>
      <c r="Q186" s="62">
        <f t="shared" si="600"/>
        <v>0</v>
      </c>
      <c r="R186" s="101"/>
      <c r="S186" s="62">
        <f t="shared" ref="S186:U186" si="601">$H186*R186</f>
        <v>0</v>
      </c>
      <c r="T186" s="101"/>
      <c r="U186" s="62">
        <f t="shared" si="601"/>
        <v>0</v>
      </c>
      <c r="V186" s="101"/>
      <c r="W186" s="62">
        <f t="shared" ref="W186:Y186" si="602">$H186*V186</f>
        <v>0</v>
      </c>
      <c r="X186" s="101"/>
      <c r="Y186" s="62">
        <f t="shared" si="602"/>
        <v>0</v>
      </c>
      <c r="Z186" s="101"/>
      <c r="AA186" s="62">
        <f t="shared" ref="AA186:AC186" si="603">$H186*Z186</f>
        <v>0</v>
      </c>
      <c r="AB186" s="101"/>
      <c r="AC186" s="62">
        <f t="shared" si="603"/>
        <v>0</v>
      </c>
      <c r="AD186" s="83">
        <f t="shared" si="583"/>
        <v>0</v>
      </c>
    </row>
    <row r="187" spans="1:30" ht="15" hidden="1" customHeight="1" x14ac:dyDescent="0.3">
      <c r="A187" s="4" t="str">
        <f>ORÇAM.!A187</f>
        <v>CDHU</v>
      </c>
      <c r="B187" s="4">
        <f>IFERROR(ORÇAM.!B187,0)</f>
        <v>0</v>
      </c>
      <c r="C187" s="4" t="str">
        <f>ORÇAM.!C187</f>
        <v>11.7</v>
      </c>
      <c r="D187" s="97" t="str">
        <f>IFERROR(VLOOKUP(B187,CDHU!A180:F4285,2,0),IFERROR(VLOOKUP(B187,'SINAPI C.'!A178:E8006,2,0),IFERROR(VLOOKUP(B187,'SINAPI I.'!A179:E5017,2,0)," ")))</f>
        <v xml:space="preserve"> </v>
      </c>
      <c r="E187" s="96" t="str">
        <f>IFERROR(VLOOKUP(B187,CDHU!A180:F4285,3,0),IFERROR(VLOOKUP(B187,'SINAPI C.'!A178:E8006,3,0),IFERROR(VLOOKUP(B187,'SINAPI I.'!A179:E5017,3,0)," ")))</f>
        <v xml:space="preserve"> </v>
      </c>
      <c r="F187" s="98">
        <f>ORÇAM.!F187</f>
        <v>0</v>
      </c>
      <c r="G187" s="62"/>
      <c r="H187" s="132">
        <f t="shared" si="576"/>
        <v>0</v>
      </c>
      <c r="I187" s="132">
        <f t="shared" si="577"/>
        <v>0</v>
      </c>
      <c r="J187" s="101"/>
      <c r="K187" s="62">
        <f t="shared" si="578"/>
        <v>0</v>
      </c>
      <c r="L187" s="101"/>
      <c r="M187" s="62">
        <f t="shared" si="578"/>
        <v>0</v>
      </c>
      <c r="N187" s="101"/>
      <c r="O187" s="62">
        <f t="shared" ref="O187:Q187" si="604">$H187*N187</f>
        <v>0</v>
      </c>
      <c r="P187" s="101"/>
      <c r="Q187" s="62">
        <f t="shared" si="604"/>
        <v>0</v>
      </c>
      <c r="R187" s="101"/>
      <c r="S187" s="62">
        <f t="shared" ref="S187:U187" si="605">$H187*R187</f>
        <v>0</v>
      </c>
      <c r="T187" s="101"/>
      <c r="U187" s="62">
        <f t="shared" si="605"/>
        <v>0</v>
      </c>
      <c r="V187" s="101"/>
      <c r="W187" s="62">
        <f t="shared" ref="W187:Y187" si="606">$H187*V187</f>
        <v>0</v>
      </c>
      <c r="X187" s="101"/>
      <c r="Y187" s="62">
        <f t="shared" si="606"/>
        <v>0</v>
      </c>
      <c r="Z187" s="101"/>
      <c r="AA187" s="62">
        <f t="shared" ref="AA187:AC187" si="607">$H187*Z187</f>
        <v>0</v>
      </c>
      <c r="AB187" s="101"/>
      <c r="AC187" s="62">
        <f t="shared" si="607"/>
        <v>0</v>
      </c>
      <c r="AD187" s="83">
        <f t="shared" si="583"/>
        <v>0</v>
      </c>
    </row>
    <row r="188" spans="1:30" ht="15" hidden="1" customHeight="1" x14ac:dyDescent="0.3">
      <c r="A188" s="4" t="str">
        <f>ORÇAM.!A188</f>
        <v>CDHU</v>
      </c>
      <c r="B188" s="4">
        <f>IFERROR(ORÇAM.!B188,0)</f>
        <v>0</v>
      </c>
      <c r="C188" s="4" t="str">
        <f>ORÇAM.!C188</f>
        <v>11.8</v>
      </c>
      <c r="D188" s="97" t="str">
        <f>IFERROR(VLOOKUP(B188,CDHU!A181:F4286,2,0),IFERROR(VLOOKUP(B188,'SINAPI C.'!A179:E8007,2,0),IFERROR(VLOOKUP(B188,'SINAPI I.'!A180:E5018,2,0)," ")))</f>
        <v xml:space="preserve"> </v>
      </c>
      <c r="E188" s="96" t="str">
        <f>IFERROR(VLOOKUP(B188,CDHU!A181:F4286,3,0),IFERROR(VLOOKUP(B188,'SINAPI C.'!A179:E8007,3,0),IFERROR(VLOOKUP(B188,'SINAPI I.'!A180:E5018,3,0)," ")))</f>
        <v xml:space="preserve"> </v>
      </c>
      <c r="F188" s="98">
        <f>ORÇAM.!F188</f>
        <v>0</v>
      </c>
      <c r="G188" s="62"/>
      <c r="H188" s="132">
        <f t="shared" si="576"/>
        <v>0</v>
      </c>
      <c r="I188" s="132">
        <f t="shared" si="577"/>
        <v>0</v>
      </c>
      <c r="J188" s="101"/>
      <c r="K188" s="62">
        <f t="shared" si="578"/>
        <v>0</v>
      </c>
      <c r="L188" s="101"/>
      <c r="M188" s="62">
        <f t="shared" si="578"/>
        <v>0</v>
      </c>
      <c r="N188" s="101"/>
      <c r="O188" s="62">
        <f t="shared" ref="O188:Q188" si="608">$H188*N188</f>
        <v>0</v>
      </c>
      <c r="P188" s="101"/>
      <c r="Q188" s="62">
        <f t="shared" si="608"/>
        <v>0</v>
      </c>
      <c r="R188" s="101"/>
      <c r="S188" s="62">
        <f t="shared" ref="S188:U188" si="609">$H188*R188</f>
        <v>0</v>
      </c>
      <c r="T188" s="101"/>
      <c r="U188" s="62">
        <f t="shared" si="609"/>
        <v>0</v>
      </c>
      <c r="V188" s="101"/>
      <c r="W188" s="62">
        <f t="shared" ref="W188:Y188" si="610">$H188*V188</f>
        <v>0</v>
      </c>
      <c r="X188" s="101"/>
      <c r="Y188" s="62">
        <f t="shared" si="610"/>
        <v>0</v>
      </c>
      <c r="Z188" s="101"/>
      <c r="AA188" s="62">
        <f t="shared" ref="AA188:AC188" si="611">$H188*Z188</f>
        <v>0</v>
      </c>
      <c r="AB188" s="101"/>
      <c r="AC188" s="62">
        <f t="shared" si="611"/>
        <v>0</v>
      </c>
      <c r="AD188" s="83">
        <f t="shared" si="583"/>
        <v>0</v>
      </c>
    </row>
    <row r="189" spans="1:30" ht="15" hidden="1" customHeight="1" x14ac:dyDescent="0.3">
      <c r="A189" s="4" t="str">
        <f>ORÇAM.!A189</f>
        <v>CDHU</v>
      </c>
      <c r="B189" s="4">
        <f>IFERROR(ORÇAM.!B189,0)</f>
        <v>0</v>
      </c>
      <c r="C189" s="4" t="str">
        <f>ORÇAM.!C189</f>
        <v>11.9</v>
      </c>
      <c r="D189" s="97" t="str">
        <f>IFERROR(VLOOKUP(B189,CDHU!A182:F4287,2,0),IFERROR(VLOOKUP(B189,'SINAPI C.'!A180:E8008,2,0),IFERROR(VLOOKUP(B189,'SINAPI I.'!A181:E5019,2,0)," ")))</f>
        <v xml:space="preserve"> </v>
      </c>
      <c r="E189" s="96" t="str">
        <f>IFERROR(VLOOKUP(B189,CDHU!A182:F4287,3,0),IFERROR(VLOOKUP(B189,'SINAPI C.'!A180:E8008,3,0),IFERROR(VLOOKUP(B189,'SINAPI I.'!A181:E5019,3,0)," ")))</f>
        <v xml:space="preserve"> </v>
      </c>
      <c r="F189" s="98">
        <f>ORÇAM.!F189</f>
        <v>0</v>
      </c>
      <c r="G189" s="62"/>
      <c r="H189" s="132">
        <f t="shared" si="576"/>
        <v>0</v>
      </c>
      <c r="I189" s="132">
        <f t="shared" si="577"/>
        <v>0</v>
      </c>
      <c r="J189" s="101"/>
      <c r="K189" s="62">
        <f t="shared" si="578"/>
        <v>0</v>
      </c>
      <c r="L189" s="101"/>
      <c r="M189" s="62">
        <f t="shared" si="578"/>
        <v>0</v>
      </c>
      <c r="N189" s="101"/>
      <c r="O189" s="62">
        <f t="shared" ref="O189:Q189" si="612">$H189*N189</f>
        <v>0</v>
      </c>
      <c r="P189" s="101"/>
      <c r="Q189" s="62">
        <f t="shared" si="612"/>
        <v>0</v>
      </c>
      <c r="R189" s="101"/>
      <c r="S189" s="62">
        <f t="shared" ref="S189:U189" si="613">$H189*R189</f>
        <v>0</v>
      </c>
      <c r="T189" s="101"/>
      <c r="U189" s="62">
        <f t="shared" si="613"/>
        <v>0</v>
      </c>
      <c r="V189" s="101"/>
      <c r="W189" s="62">
        <f t="shared" ref="W189:Y189" si="614">$H189*V189</f>
        <v>0</v>
      </c>
      <c r="X189" s="101"/>
      <c r="Y189" s="62">
        <f t="shared" si="614"/>
        <v>0</v>
      </c>
      <c r="Z189" s="101"/>
      <c r="AA189" s="62">
        <f t="shared" ref="AA189:AC189" si="615">$H189*Z189</f>
        <v>0</v>
      </c>
      <c r="AB189" s="101"/>
      <c r="AC189" s="62">
        <f t="shared" si="615"/>
        <v>0</v>
      </c>
      <c r="AD189" s="83">
        <f t="shared" si="583"/>
        <v>0</v>
      </c>
    </row>
    <row r="190" spans="1:30" ht="15" hidden="1" customHeight="1" x14ac:dyDescent="0.3">
      <c r="A190" s="4" t="str">
        <f>ORÇAM.!A190</f>
        <v>CDHU</v>
      </c>
      <c r="B190" s="4">
        <f>IFERROR(ORÇAM.!B190,0)</f>
        <v>0</v>
      </c>
      <c r="C190" s="4" t="str">
        <f>ORÇAM.!C190</f>
        <v>11.10</v>
      </c>
      <c r="D190" s="97" t="str">
        <f>IFERROR(VLOOKUP(B190,CDHU!A183:F4288,2,0),IFERROR(VLOOKUP(B190,'SINAPI C.'!A181:E8009,2,0),IFERROR(VLOOKUP(B190,'SINAPI I.'!A182:E5020,2,0)," ")))</f>
        <v xml:space="preserve"> </v>
      </c>
      <c r="E190" s="96" t="str">
        <f>IFERROR(VLOOKUP(B190,CDHU!A183:F4288,3,0),IFERROR(VLOOKUP(B190,'SINAPI C.'!A181:E8009,3,0),IFERROR(VLOOKUP(B190,'SINAPI I.'!A182:E5020,3,0)," ")))</f>
        <v xml:space="preserve"> </v>
      </c>
      <c r="F190" s="98">
        <f>ORÇAM.!F190</f>
        <v>0</v>
      </c>
      <c r="G190" s="62"/>
      <c r="H190" s="132">
        <f t="shared" si="576"/>
        <v>0</v>
      </c>
      <c r="I190" s="132">
        <f t="shared" si="577"/>
        <v>0</v>
      </c>
      <c r="J190" s="101"/>
      <c r="K190" s="62">
        <f t="shared" si="578"/>
        <v>0</v>
      </c>
      <c r="L190" s="101"/>
      <c r="M190" s="62">
        <f t="shared" si="578"/>
        <v>0</v>
      </c>
      <c r="N190" s="101"/>
      <c r="O190" s="62">
        <f t="shared" ref="O190:Q190" si="616">$H190*N190</f>
        <v>0</v>
      </c>
      <c r="P190" s="101"/>
      <c r="Q190" s="62">
        <f t="shared" si="616"/>
        <v>0</v>
      </c>
      <c r="R190" s="101"/>
      <c r="S190" s="62">
        <f t="shared" ref="S190:U190" si="617">$H190*R190</f>
        <v>0</v>
      </c>
      <c r="T190" s="101"/>
      <c r="U190" s="62">
        <f t="shared" si="617"/>
        <v>0</v>
      </c>
      <c r="V190" s="101"/>
      <c r="W190" s="62">
        <f t="shared" ref="W190:Y190" si="618">$H190*V190</f>
        <v>0</v>
      </c>
      <c r="X190" s="101"/>
      <c r="Y190" s="62">
        <f t="shared" si="618"/>
        <v>0</v>
      </c>
      <c r="Z190" s="101"/>
      <c r="AA190" s="62">
        <f t="shared" ref="AA190:AC190" si="619">$H190*Z190</f>
        <v>0</v>
      </c>
      <c r="AB190" s="101"/>
      <c r="AC190" s="62">
        <f t="shared" si="619"/>
        <v>0</v>
      </c>
      <c r="AD190" s="83">
        <f t="shared" si="583"/>
        <v>0</v>
      </c>
    </row>
    <row r="191" spans="1:30" ht="15" hidden="1" customHeight="1" x14ac:dyDescent="0.3">
      <c r="A191" s="4" t="str">
        <f>ORÇAM.!A191</f>
        <v>CDHU</v>
      </c>
      <c r="B191" s="4">
        <f>IFERROR(ORÇAM.!B191,0)</f>
        <v>0</v>
      </c>
      <c r="C191" s="4" t="str">
        <f>ORÇAM.!C191</f>
        <v>11.11</v>
      </c>
      <c r="D191" s="97" t="str">
        <f>IFERROR(VLOOKUP(B191,CDHU!A184:F4289,2,0),IFERROR(VLOOKUP(B191,'SINAPI C.'!A182:E8010,2,0),IFERROR(VLOOKUP(B191,'SINAPI I.'!A183:E5021,2,0)," ")))</f>
        <v xml:space="preserve"> </v>
      </c>
      <c r="E191" s="96" t="str">
        <f>IFERROR(VLOOKUP(B191,CDHU!A184:F4289,3,0),IFERROR(VLOOKUP(B191,'SINAPI C.'!A182:E8010,3,0),IFERROR(VLOOKUP(B191,'SINAPI I.'!A183:E5021,3,0)," ")))</f>
        <v xml:space="preserve"> </v>
      </c>
      <c r="F191" s="98">
        <f>ORÇAM.!F191</f>
        <v>0</v>
      </c>
      <c r="G191" s="62"/>
      <c r="H191" s="132">
        <f t="shared" si="576"/>
        <v>0</v>
      </c>
      <c r="I191" s="132">
        <f t="shared" si="577"/>
        <v>0</v>
      </c>
      <c r="J191" s="101"/>
      <c r="K191" s="62">
        <f t="shared" si="578"/>
        <v>0</v>
      </c>
      <c r="L191" s="101"/>
      <c r="M191" s="62">
        <f t="shared" si="578"/>
        <v>0</v>
      </c>
      <c r="N191" s="101"/>
      <c r="O191" s="62">
        <f t="shared" ref="O191:Q191" si="620">$H191*N191</f>
        <v>0</v>
      </c>
      <c r="P191" s="101"/>
      <c r="Q191" s="62">
        <f t="shared" si="620"/>
        <v>0</v>
      </c>
      <c r="R191" s="101"/>
      <c r="S191" s="62">
        <f t="shared" ref="S191:U191" si="621">$H191*R191</f>
        <v>0</v>
      </c>
      <c r="T191" s="101"/>
      <c r="U191" s="62">
        <f t="shared" si="621"/>
        <v>0</v>
      </c>
      <c r="V191" s="101"/>
      <c r="W191" s="62">
        <f t="shared" ref="W191:Y191" si="622">$H191*V191</f>
        <v>0</v>
      </c>
      <c r="X191" s="101"/>
      <c r="Y191" s="62">
        <f t="shared" si="622"/>
        <v>0</v>
      </c>
      <c r="Z191" s="101"/>
      <c r="AA191" s="62">
        <f t="shared" ref="AA191:AC191" si="623">$H191*Z191</f>
        <v>0</v>
      </c>
      <c r="AB191" s="101"/>
      <c r="AC191" s="62">
        <f t="shared" si="623"/>
        <v>0</v>
      </c>
      <c r="AD191" s="83">
        <f t="shared" si="583"/>
        <v>0</v>
      </c>
    </row>
    <row r="192" spans="1:30" ht="15" hidden="1" customHeight="1" x14ac:dyDescent="0.3">
      <c r="A192" s="4" t="str">
        <f>ORÇAM.!A192</f>
        <v>CDHU</v>
      </c>
      <c r="B192" s="4">
        <f>IFERROR(ORÇAM.!B192,0)</f>
        <v>0</v>
      </c>
      <c r="C192" s="4" t="str">
        <f>ORÇAM.!C192</f>
        <v>11.12</v>
      </c>
      <c r="D192" s="97" t="str">
        <f>IFERROR(VLOOKUP(B192,CDHU!A185:F4290,2,0),IFERROR(VLOOKUP(B192,'SINAPI C.'!A183:E8011,2,0),IFERROR(VLOOKUP(B192,'SINAPI I.'!A184:E5022,2,0)," ")))</f>
        <v xml:space="preserve"> </v>
      </c>
      <c r="E192" s="96" t="str">
        <f>IFERROR(VLOOKUP(B192,CDHU!A185:F4290,3,0),IFERROR(VLOOKUP(B192,'SINAPI C.'!A183:E8011,3,0),IFERROR(VLOOKUP(B192,'SINAPI I.'!A184:E5022,3,0)," ")))</f>
        <v xml:space="preserve"> </v>
      </c>
      <c r="F192" s="98">
        <f>ORÇAM.!F192</f>
        <v>0</v>
      </c>
      <c r="G192" s="62"/>
      <c r="H192" s="132">
        <f t="shared" si="576"/>
        <v>0</v>
      </c>
      <c r="I192" s="132">
        <f t="shared" si="577"/>
        <v>0</v>
      </c>
      <c r="J192" s="101"/>
      <c r="K192" s="62">
        <f t="shared" si="578"/>
        <v>0</v>
      </c>
      <c r="L192" s="101"/>
      <c r="M192" s="62">
        <f t="shared" si="578"/>
        <v>0</v>
      </c>
      <c r="N192" s="101"/>
      <c r="O192" s="62">
        <f t="shared" ref="O192:Q192" si="624">$H192*N192</f>
        <v>0</v>
      </c>
      <c r="P192" s="101"/>
      <c r="Q192" s="62">
        <f t="shared" si="624"/>
        <v>0</v>
      </c>
      <c r="R192" s="101"/>
      <c r="S192" s="62">
        <f t="shared" ref="S192:U192" si="625">$H192*R192</f>
        <v>0</v>
      </c>
      <c r="T192" s="101"/>
      <c r="U192" s="62">
        <f t="shared" si="625"/>
        <v>0</v>
      </c>
      <c r="V192" s="101"/>
      <c r="W192" s="62">
        <f t="shared" ref="W192:Y192" si="626">$H192*V192</f>
        <v>0</v>
      </c>
      <c r="X192" s="101"/>
      <c r="Y192" s="62">
        <f t="shared" si="626"/>
        <v>0</v>
      </c>
      <c r="Z192" s="101"/>
      <c r="AA192" s="62">
        <f t="shared" ref="AA192:AC192" si="627">$H192*Z192</f>
        <v>0</v>
      </c>
      <c r="AB192" s="101"/>
      <c r="AC192" s="62">
        <f t="shared" si="627"/>
        <v>0</v>
      </c>
      <c r="AD192" s="83">
        <f t="shared" si="583"/>
        <v>0</v>
      </c>
    </row>
    <row r="193" spans="1:30" ht="15" hidden="1" customHeight="1" x14ac:dyDescent="0.3">
      <c r="A193" s="4" t="str">
        <f>ORÇAM.!A193</f>
        <v>CDHU</v>
      </c>
      <c r="B193" s="4">
        <f>IFERROR(ORÇAM.!B193,0)</f>
        <v>0</v>
      </c>
      <c r="C193" s="4" t="str">
        <f>ORÇAM.!C193</f>
        <v>11.13</v>
      </c>
      <c r="D193" s="97" t="str">
        <f>IFERROR(VLOOKUP(B193,CDHU!A186:F4291,2,0),IFERROR(VLOOKUP(B193,'SINAPI C.'!A184:E8012,2,0),IFERROR(VLOOKUP(B193,'SINAPI I.'!A185:E5023,2,0)," ")))</f>
        <v xml:space="preserve"> </v>
      </c>
      <c r="E193" s="96" t="str">
        <f>IFERROR(VLOOKUP(B193,CDHU!A186:F4291,3,0),IFERROR(VLOOKUP(B193,'SINAPI C.'!A184:E8012,3,0),IFERROR(VLOOKUP(B193,'SINAPI I.'!A185:E5023,3,0)," ")))</f>
        <v xml:space="preserve"> </v>
      </c>
      <c r="F193" s="98">
        <f>ORÇAM.!F193</f>
        <v>0</v>
      </c>
      <c r="G193" s="62"/>
      <c r="H193" s="132">
        <f t="shared" si="576"/>
        <v>0</v>
      </c>
      <c r="I193" s="132">
        <f t="shared" si="577"/>
        <v>0</v>
      </c>
      <c r="J193" s="101"/>
      <c r="K193" s="62">
        <f t="shared" si="578"/>
        <v>0</v>
      </c>
      <c r="L193" s="101"/>
      <c r="M193" s="62">
        <f t="shared" si="578"/>
        <v>0</v>
      </c>
      <c r="N193" s="101"/>
      <c r="O193" s="62">
        <f t="shared" ref="O193:Q193" si="628">$H193*N193</f>
        <v>0</v>
      </c>
      <c r="P193" s="101"/>
      <c r="Q193" s="62">
        <f t="shared" si="628"/>
        <v>0</v>
      </c>
      <c r="R193" s="101"/>
      <c r="S193" s="62">
        <f t="shared" ref="S193:U193" si="629">$H193*R193</f>
        <v>0</v>
      </c>
      <c r="T193" s="101"/>
      <c r="U193" s="62">
        <f t="shared" si="629"/>
        <v>0</v>
      </c>
      <c r="V193" s="101"/>
      <c r="W193" s="62">
        <f t="shared" ref="W193:Y193" si="630">$H193*V193</f>
        <v>0</v>
      </c>
      <c r="X193" s="101"/>
      <c r="Y193" s="62">
        <f t="shared" si="630"/>
        <v>0</v>
      </c>
      <c r="Z193" s="101"/>
      <c r="AA193" s="62">
        <f t="shared" ref="AA193:AC193" si="631">$H193*Z193</f>
        <v>0</v>
      </c>
      <c r="AB193" s="101"/>
      <c r="AC193" s="62">
        <f t="shared" si="631"/>
        <v>0</v>
      </c>
      <c r="AD193" s="83">
        <f t="shared" si="583"/>
        <v>0</v>
      </c>
    </row>
    <row r="194" spans="1:30" ht="15" hidden="1" customHeight="1" x14ac:dyDescent="0.3">
      <c r="A194" s="4" t="str">
        <f>ORÇAM.!A194</f>
        <v>CDHU</v>
      </c>
      <c r="B194" s="4">
        <f>IFERROR(ORÇAM.!B194,0)</f>
        <v>0</v>
      </c>
      <c r="C194" s="4" t="str">
        <f>ORÇAM.!C194</f>
        <v>11.14</v>
      </c>
      <c r="D194" s="97" t="str">
        <f>IFERROR(VLOOKUP(B194,CDHU!A187:F4292,2,0),IFERROR(VLOOKUP(B194,'SINAPI C.'!A185:E8013,2,0),IFERROR(VLOOKUP(B194,'SINAPI I.'!A186:E5024,2,0)," ")))</f>
        <v xml:space="preserve"> </v>
      </c>
      <c r="E194" s="96" t="str">
        <f>IFERROR(VLOOKUP(B194,CDHU!A187:F4292,3,0),IFERROR(VLOOKUP(B194,'SINAPI C.'!A185:E8013,3,0),IFERROR(VLOOKUP(B194,'SINAPI I.'!A186:E5024,3,0)," ")))</f>
        <v xml:space="preserve"> </v>
      </c>
      <c r="F194" s="98">
        <f>ORÇAM.!F194</f>
        <v>0</v>
      </c>
      <c r="G194" s="62"/>
      <c r="H194" s="132">
        <f t="shared" si="576"/>
        <v>0</v>
      </c>
      <c r="I194" s="132">
        <f t="shared" si="577"/>
        <v>0</v>
      </c>
      <c r="J194" s="101"/>
      <c r="K194" s="62">
        <f t="shared" si="578"/>
        <v>0</v>
      </c>
      <c r="L194" s="101"/>
      <c r="M194" s="62">
        <f t="shared" si="578"/>
        <v>0</v>
      </c>
      <c r="N194" s="101"/>
      <c r="O194" s="62">
        <f t="shared" ref="O194:Q194" si="632">$H194*N194</f>
        <v>0</v>
      </c>
      <c r="P194" s="101"/>
      <c r="Q194" s="62">
        <f t="shared" si="632"/>
        <v>0</v>
      </c>
      <c r="R194" s="101"/>
      <c r="S194" s="62">
        <f t="shared" ref="S194:U194" si="633">$H194*R194</f>
        <v>0</v>
      </c>
      <c r="T194" s="101"/>
      <c r="U194" s="62">
        <f t="shared" si="633"/>
        <v>0</v>
      </c>
      <c r="V194" s="101"/>
      <c r="W194" s="62">
        <f t="shared" ref="W194:Y194" si="634">$H194*V194</f>
        <v>0</v>
      </c>
      <c r="X194" s="101"/>
      <c r="Y194" s="62">
        <f t="shared" si="634"/>
        <v>0</v>
      </c>
      <c r="Z194" s="101"/>
      <c r="AA194" s="62">
        <f t="shared" ref="AA194:AC194" si="635">$H194*Z194</f>
        <v>0</v>
      </c>
      <c r="AB194" s="101"/>
      <c r="AC194" s="62">
        <f t="shared" si="635"/>
        <v>0</v>
      </c>
      <c r="AD194" s="83">
        <f t="shared" si="583"/>
        <v>0</v>
      </c>
    </row>
    <row r="195" spans="1:30" ht="15" hidden="1" customHeight="1" x14ac:dyDescent="0.3">
      <c r="A195" s="4" t="str">
        <f>ORÇAM.!A195</f>
        <v>CDHU</v>
      </c>
      <c r="B195" s="4">
        <f>IFERROR(ORÇAM.!B195,0)</f>
        <v>0</v>
      </c>
      <c r="C195" s="4" t="str">
        <f>ORÇAM.!C195</f>
        <v>11.15</v>
      </c>
      <c r="D195" s="97" t="str">
        <f>IFERROR(VLOOKUP(B195,CDHU!A188:F4293,2,0),IFERROR(VLOOKUP(B195,'SINAPI C.'!A186:E8014,2,0),IFERROR(VLOOKUP(B195,'SINAPI I.'!A187:E5025,2,0)," ")))</f>
        <v xml:space="preserve"> </v>
      </c>
      <c r="E195" s="96" t="str">
        <f>IFERROR(VLOOKUP(B195,CDHU!A188:F4293,3,0),IFERROR(VLOOKUP(B195,'SINAPI C.'!A186:E8014,3,0),IFERROR(VLOOKUP(B195,'SINAPI I.'!A187:E5025,3,0)," ")))</f>
        <v xml:space="preserve"> </v>
      </c>
      <c r="F195" s="98">
        <f>ORÇAM.!F195</f>
        <v>0</v>
      </c>
      <c r="G195" s="62"/>
      <c r="H195" s="132">
        <f t="shared" si="576"/>
        <v>0</v>
      </c>
      <c r="I195" s="132">
        <f t="shared" si="577"/>
        <v>0</v>
      </c>
      <c r="J195" s="101"/>
      <c r="K195" s="62">
        <f t="shared" si="578"/>
        <v>0</v>
      </c>
      <c r="L195" s="101"/>
      <c r="M195" s="62">
        <f t="shared" si="578"/>
        <v>0</v>
      </c>
      <c r="N195" s="101"/>
      <c r="O195" s="62">
        <f t="shared" ref="O195:Q195" si="636">$H195*N195</f>
        <v>0</v>
      </c>
      <c r="P195" s="101"/>
      <c r="Q195" s="62">
        <f t="shared" si="636"/>
        <v>0</v>
      </c>
      <c r="R195" s="101"/>
      <c r="S195" s="62">
        <f t="shared" ref="S195:U195" si="637">$H195*R195</f>
        <v>0</v>
      </c>
      <c r="T195" s="101"/>
      <c r="U195" s="62">
        <f t="shared" si="637"/>
        <v>0</v>
      </c>
      <c r="V195" s="101"/>
      <c r="W195" s="62">
        <f t="shared" ref="W195:Y195" si="638">$H195*V195</f>
        <v>0</v>
      </c>
      <c r="X195" s="101"/>
      <c r="Y195" s="62">
        <f t="shared" si="638"/>
        <v>0</v>
      </c>
      <c r="Z195" s="101"/>
      <c r="AA195" s="62">
        <f t="shared" ref="AA195:AC195" si="639">$H195*Z195</f>
        <v>0</v>
      </c>
      <c r="AB195" s="101"/>
      <c r="AC195" s="62">
        <f t="shared" si="639"/>
        <v>0</v>
      </c>
      <c r="AD195" s="83">
        <f t="shared" si="583"/>
        <v>0</v>
      </c>
    </row>
    <row r="196" spans="1:30" ht="15" customHeight="1" x14ac:dyDescent="0.3">
      <c r="A196" s="276" t="str">
        <f>ORÇAM.!A196</f>
        <v>Total do Item 11</v>
      </c>
      <c r="B196" s="276"/>
      <c r="C196" s="276"/>
      <c r="D196" s="276"/>
      <c r="E196" s="276"/>
      <c r="F196" s="276"/>
      <c r="G196" s="276"/>
      <c r="H196" s="276"/>
      <c r="I196" s="131">
        <f>SUM(I181:I195)</f>
        <v>0</v>
      </c>
      <c r="J196" s="268">
        <f>SUM(K181:K195)</f>
        <v>0</v>
      </c>
      <c r="K196" s="268"/>
      <c r="L196" s="268">
        <f>SUM(M181:M195)</f>
        <v>0</v>
      </c>
      <c r="M196" s="268"/>
      <c r="N196" s="268">
        <f>SUM(O181:O195)</f>
        <v>0</v>
      </c>
      <c r="O196" s="268"/>
      <c r="P196" s="268">
        <f>SUM(Q181:Q195)</f>
        <v>0</v>
      </c>
      <c r="Q196" s="268"/>
      <c r="R196" s="268">
        <f>SUM(S181:S195)</f>
        <v>0</v>
      </c>
      <c r="S196" s="268"/>
      <c r="T196" s="268">
        <f>SUM(U181:U195)</f>
        <v>0</v>
      </c>
      <c r="U196" s="268"/>
      <c r="V196" s="268">
        <f>SUM(W181:W195)</f>
        <v>0</v>
      </c>
      <c r="W196" s="268"/>
      <c r="X196" s="268">
        <f>SUM(Y181:Y195)</f>
        <v>0</v>
      </c>
      <c r="Y196" s="268"/>
      <c r="Z196" s="268">
        <f>SUM(AA181:AA195)</f>
        <v>0</v>
      </c>
      <c r="AA196" s="268"/>
      <c r="AB196" s="268">
        <f>SUM(AC181:AC195)</f>
        <v>0</v>
      </c>
      <c r="AC196" s="268"/>
      <c r="AD196" s="144">
        <f>SUM(AD181:AD195)</f>
        <v>0</v>
      </c>
    </row>
    <row r="197" spans="1:30" ht="15" customHeight="1" x14ac:dyDescent="0.3">
      <c r="A197" s="168"/>
      <c r="B197" s="168"/>
      <c r="C197" s="168"/>
      <c r="D197" s="168"/>
      <c r="E197" s="168"/>
      <c r="F197" s="168"/>
      <c r="G197" s="168"/>
      <c r="H197" s="168"/>
      <c r="I197" s="168"/>
      <c r="J197" s="168"/>
      <c r="K197" s="168"/>
      <c r="L197" s="168"/>
      <c r="M197" s="168"/>
      <c r="N197" s="168"/>
      <c r="O197" s="168"/>
      <c r="P197" s="168"/>
      <c r="Q197" s="168"/>
      <c r="R197" s="168"/>
      <c r="S197" s="168"/>
      <c r="T197" s="168"/>
      <c r="U197" s="168"/>
      <c r="V197" s="168"/>
      <c r="W197" s="168"/>
      <c r="X197" s="168"/>
      <c r="Y197" s="168"/>
      <c r="Z197" s="168"/>
      <c r="AA197" s="168"/>
      <c r="AB197" s="168"/>
      <c r="AC197" s="168"/>
      <c r="AD197" s="168"/>
    </row>
    <row r="198" spans="1:30" ht="15" hidden="1" customHeight="1" x14ac:dyDescent="0.3">
      <c r="A198" s="129"/>
      <c r="B198" s="129"/>
      <c r="C198" s="130">
        <f>ORÇAM.!C198</f>
        <v>12</v>
      </c>
      <c r="D198" s="161" t="str">
        <f>ORÇAM.!D198</f>
        <v>XXX</v>
      </c>
      <c r="E198" s="161"/>
      <c r="F198" s="161"/>
      <c r="G198" s="161"/>
      <c r="H198" s="161"/>
      <c r="I198" s="161"/>
      <c r="J198" s="161"/>
      <c r="K198" s="161"/>
      <c r="L198" s="161"/>
      <c r="M198" s="161"/>
      <c r="N198" s="161"/>
      <c r="O198" s="161"/>
      <c r="P198" s="161"/>
      <c r="Q198" s="161"/>
      <c r="R198" s="161"/>
      <c r="S198" s="161"/>
      <c r="T198" s="161"/>
      <c r="U198" s="161"/>
      <c r="V198" s="161"/>
      <c r="W198" s="161"/>
      <c r="X198" s="161"/>
      <c r="Y198" s="161"/>
      <c r="Z198" s="161"/>
      <c r="AA198" s="161"/>
      <c r="AB198" s="161"/>
      <c r="AC198" s="161"/>
      <c r="AD198" s="161"/>
    </row>
    <row r="199" spans="1:30" ht="15" hidden="1" customHeight="1" x14ac:dyDescent="0.3">
      <c r="A199" s="4" t="str">
        <f>ORÇAM.!A199</f>
        <v>CDHU</v>
      </c>
      <c r="B199" s="4">
        <f>IFERROR(ORÇAM.!B199,0)</f>
        <v>0</v>
      </c>
      <c r="C199" s="4" t="str">
        <f>ORÇAM.!C199</f>
        <v>12.1</v>
      </c>
      <c r="D199" s="97" t="str">
        <f>IFERROR(VLOOKUP(B199,CDHU!A192:F4297,2,0),IFERROR(VLOOKUP(B199,'SINAPI C.'!A190:E8018,2,0),IFERROR(VLOOKUP(B199,'SINAPI I.'!A191:E5029,2,0)," ")))</f>
        <v xml:space="preserve"> </v>
      </c>
      <c r="E199" s="96" t="str">
        <f>IFERROR(VLOOKUP(B199,CDHU!A192:F4297,3,0),IFERROR(VLOOKUP(B199,'SINAPI C.'!A190:E8018,3,0),IFERROR(VLOOKUP(B199,'SINAPI I.'!A191:E5029,3,0)," ")))</f>
        <v xml:space="preserve"> </v>
      </c>
      <c r="F199" s="98">
        <f>ORÇAM.!F199</f>
        <v>0</v>
      </c>
      <c r="G199" s="62"/>
      <c r="H199" s="132">
        <f t="shared" ref="H199:H213" si="640">ROUND((G199+(G199*$H$257)),2)</f>
        <v>0</v>
      </c>
      <c r="I199" s="132">
        <f t="shared" ref="I199:I213" si="641">H199*F199</f>
        <v>0</v>
      </c>
      <c r="J199" s="101"/>
      <c r="K199" s="62">
        <f t="shared" ref="K199:M213" si="642">$H199*J199</f>
        <v>0</v>
      </c>
      <c r="L199" s="101"/>
      <c r="M199" s="62">
        <f t="shared" si="642"/>
        <v>0</v>
      </c>
      <c r="N199" s="101"/>
      <c r="O199" s="62">
        <f t="shared" ref="O199:Q199" si="643">$H199*N199</f>
        <v>0</v>
      </c>
      <c r="P199" s="101"/>
      <c r="Q199" s="62">
        <f t="shared" si="643"/>
        <v>0</v>
      </c>
      <c r="R199" s="101"/>
      <c r="S199" s="62">
        <f t="shared" ref="S199:U199" si="644">$H199*R199</f>
        <v>0</v>
      </c>
      <c r="T199" s="101"/>
      <c r="U199" s="62">
        <f t="shared" si="644"/>
        <v>0</v>
      </c>
      <c r="V199" s="101"/>
      <c r="W199" s="62">
        <f t="shared" ref="W199:Y199" si="645">$H199*V199</f>
        <v>0</v>
      </c>
      <c r="X199" s="101"/>
      <c r="Y199" s="62">
        <f t="shared" si="645"/>
        <v>0</v>
      </c>
      <c r="Z199" s="101"/>
      <c r="AA199" s="62">
        <f t="shared" ref="AA199:AC199" si="646">$H199*Z199</f>
        <v>0</v>
      </c>
      <c r="AB199" s="101"/>
      <c r="AC199" s="62">
        <f t="shared" si="646"/>
        <v>0</v>
      </c>
      <c r="AD199" s="83">
        <f t="shared" ref="AD199:AD213" si="647">I199-K199-M199-O199-Q199-S199-U199-W199-Y199-AA199-AC199</f>
        <v>0</v>
      </c>
    </row>
    <row r="200" spans="1:30" ht="15" hidden="1" customHeight="1" x14ac:dyDescent="0.3">
      <c r="A200" s="4" t="str">
        <f>ORÇAM.!A200</f>
        <v>CDHU</v>
      </c>
      <c r="B200" s="4">
        <f>IFERROR(ORÇAM.!B200,0)</f>
        <v>0</v>
      </c>
      <c r="C200" s="4" t="str">
        <f>ORÇAM.!C200</f>
        <v>12.2</v>
      </c>
      <c r="D200" s="97" t="str">
        <f>IFERROR(VLOOKUP(B200,CDHU!A193:F4298,2,0),IFERROR(VLOOKUP(B200,'SINAPI C.'!A191:E8019,2,0),IFERROR(VLOOKUP(B200,'SINAPI I.'!A192:E5030,2,0)," ")))</f>
        <v xml:space="preserve"> </v>
      </c>
      <c r="E200" s="96" t="str">
        <f>IFERROR(VLOOKUP(B200,CDHU!A193:F4298,3,0),IFERROR(VLOOKUP(B200,'SINAPI C.'!A191:E8019,3,0),IFERROR(VLOOKUP(B200,'SINAPI I.'!A192:E5030,3,0)," ")))</f>
        <v xml:space="preserve"> </v>
      </c>
      <c r="F200" s="98">
        <f>ORÇAM.!F200</f>
        <v>0</v>
      </c>
      <c r="G200" s="62"/>
      <c r="H200" s="132">
        <f t="shared" si="640"/>
        <v>0</v>
      </c>
      <c r="I200" s="132">
        <f t="shared" si="641"/>
        <v>0</v>
      </c>
      <c r="J200" s="101"/>
      <c r="K200" s="62">
        <f t="shared" si="642"/>
        <v>0</v>
      </c>
      <c r="L200" s="101"/>
      <c r="M200" s="62">
        <f t="shared" si="642"/>
        <v>0</v>
      </c>
      <c r="N200" s="101"/>
      <c r="O200" s="62">
        <f t="shared" ref="O200:Q200" si="648">$H200*N200</f>
        <v>0</v>
      </c>
      <c r="P200" s="101"/>
      <c r="Q200" s="62">
        <f t="shared" si="648"/>
        <v>0</v>
      </c>
      <c r="R200" s="101"/>
      <c r="S200" s="62">
        <f t="shared" ref="S200:U200" si="649">$H200*R200</f>
        <v>0</v>
      </c>
      <c r="T200" s="101"/>
      <c r="U200" s="62">
        <f t="shared" si="649"/>
        <v>0</v>
      </c>
      <c r="V200" s="101"/>
      <c r="W200" s="62">
        <f t="shared" ref="W200:Y200" si="650">$H200*V200</f>
        <v>0</v>
      </c>
      <c r="X200" s="101"/>
      <c r="Y200" s="62">
        <f t="shared" si="650"/>
        <v>0</v>
      </c>
      <c r="Z200" s="101"/>
      <c r="AA200" s="62">
        <f t="shared" ref="AA200:AC200" si="651">$H200*Z200</f>
        <v>0</v>
      </c>
      <c r="AB200" s="101"/>
      <c r="AC200" s="62">
        <f t="shared" si="651"/>
        <v>0</v>
      </c>
      <c r="AD200" s="83">
        <f t="shared" si="647"/>
        <v>0</v>
      </c>
    </row>
    <row r="201" spans="1:30" ht="15" hidden="1" customHeight="1" x14ac:dyDescent="0.3">
      <c r="A201" s="4" t="str">
        <f>ORÇAM.!A201</f>
        <v>CDHU</v>
      </c>
      <c r="B201" s="4">
        <f>IFERROR(ORÇAM.!B201,0)</f>
        <v>0</v>
      </c>
      <c r="C201" s="4" t="str">
        <f>ORÇAM.!C201</f>
        <v>12.3</v>
      </c>
      <c r="D201" s="97" t="str">
        <f>IFERROR(VLOOKUP(B201,CDHU!A194:F4299,2,0),IFERROR(VLOOKUP(B201,'SINAPI C.'!A192:E8020,2,0),IFERROR(VLOOKUP(B201,'SINAPI I.'!A193:E5031,2,0)," ")))</f>
        <v xml:space="preserve"> </v>
      </c>
      <c r="E201" s="96" t="str">
        <f>IFERROR(VLOOKUP(B201,CDHU!A194:F4299,3,0),IFERROR(VLOOKUP(B201,'SINAPI C.'!A192:E8020,3,0),IFERROR(VLOOKUP(B201,'SINAPI I.'!A193:E5031,3,0)," ")))</f>
        <v xml:space="preserve"> </v>
      </c>
      <c r="F201" s="98">
        <f>ORÇAM.!F201</f>
        <v>0</v>
      </c>
      <c r="G201" s="62"/>
      <c r="H201" s="132">
        <f t="shared" si="640"/>
        <v>0</v>
      </c>
      <c r="I201" s="132">
        <f t="shared" si="641"/>
        <v>0</v>
      </c>
      <c r="J201" s="101"/>
      <c r="K201" s="62">
        <f t="shared" si="642"/>
        <v>0</v>
      </c>
      <c r="L201" s="101"/>
      <c r="M201" s="62">
        <f t="shared" si="642"/>
        <v>0</v>
      </c>
      <c r="N201" s="101"/>
      <c r="O201" s="62">
        <f t="shared" ref="O201:Q201" si="652">$H201*N201</f>
        <v>0</v>
      </c>
      <c r="P201" s="101"/>
      <c r="Q201" s="62">
        <f t="shared" si="652"/>
        <v>0</v>
      </c>
      <c r="R201" s="101"/>
      <c r="S201" s="62">
        <f t="shared" ref="S201:U201" si="653">$H201*R201</f>
        <v>0</v>
      </c>
      <c r="T201" s="101"/>
      <c r="U201" s="62">
        <f t="shared" si="653"/>
        <v>0</v>
      </c>
      <c r="V201" s="101"/>
      <c r="W201" s="62">
        <f t="shared" ref="W201:Y201" si="654">$H201*V201</f>
        <v>0</v>
      </c>
      <c r="X201" s="101"/>
      <c r="Y201" s="62">
        <f t="shared" si="654"/>
        <v>0</v>
      </c>
      <c r="Z201" s="101"/>
      <c r="AA201" s="62">
        <f t="shared" ref="AA201:AC201" si="655">$H201*Z201</f>
        <v>0</v>
      </c>
      <c r="AB201" s="101"/>
      <c r="AC201" s="62">
        <f t="shared" si="655"/>
        <v>0</v>
      </c>
      <c r="AD201" s="83">
        <f t="shared" si="647"/>
        <v>0</v>
      </c>
    </row>
    <row r="202" spans="1:30" ht="15" hidden="1" customHeight="1" x14ac:dyDescent="0.3">
      <c r="A202" s="4" t="str">
        <f>ORÇAM.!A202</f>
        <v>CDHU</v>
      </c>
      <c r="B202" s="4">
        <f>IFERROR(ORÇAM.!B202,0)</f>
        <v>0</v>
      </c>
      <c r="C202" s="4" t="str">
        <f>ORÇAM.!C202</f>
        <v>12.4</v>
      </c>
      <c r="D202" s="97" t="str">
        <f>IFERROR(VLOOKUP(B202,CDHU!A195:F4300,2,0),IFERROR(VLOOKUP(B202,'SINAPI C.'!A193:E8021,2,0),IFERROR(VLOOKUP(B202,'SINAPI I.'!A194:E5032,2,0)," ")))</f>
        <v xml:space="preserve"> </v>
      </c>
      <c r="E202" s="96" t="str">
        <f>IFERROR(VLOOKUP(B202,CDHU!A195:F4300,3,0),IFERROR(VLOOKUP(B202,'SINAPI C.'!A193:E8021,3,0),IFERROR(VLOOKUP(B202,'SINAPI I.'!A194:E5032,3,0)," ")))</f>
        <v xml:space="preserve"> </v>
      </c>
      <c r="F202" s="98">
        <f>ORÇAM.!F202</f>
        <v>0</v>
      </c>
      <c r="G202" s="62"/>
      <c r="H202" s="132">
        <f t="shared" si="640"/>
        <v>0</v>
      </c>
      <c r="I202" s="132">
        <f t="shared" si="641"/>
        <v>0</v>
      </c>
      <c r="J202" s="101"/>
      <c r="K202" s="62">
        <f t="shared" si="642"/>
        <v>0</v>
      </c>
      <c r="L202" s="101"/>
      <c r="M202" s="62">
        <f t="shared" si="642"/>
        <v>0</v>
      </c>
      <c r="N202" s="101"/>
      <c r="O202" s="62">
        <f t="shared" ref="O202:Q202" si="656">$H202*N202</f>
        <v>0</v>
      </c>
      <c r="P202" s="101"/>
      <c r="Q202" s="62">
        <f t="shared" si="656"/>
        <v>0</v>
      </c>
      <c r="R202" s="101"/>
      <c r="S202" s="62">
        <f t="shared" ref="S202:U202" si="657">$H202*R202</f>
        <v>0</v>
      </c>
      <c r="T202" s="101"/>
      <c r="U202" s="62">
        <f t="shared" si="657"/>
        <v>0</v>
      </c>
      <c r="V202" s="101"/>
      <c r="W202" s="62">
        <f t="shared" ref="W202:Y202" si="658">$H202*V202</f>
        <v>0</v>
      </c>
      <c r="X202" s="101"/>
      <c r="Y202" s="62">
        <f t="shared" si="658"/>
        <v>0</v>
      </c>
      <c r="Z202" s="101"/>
      <c r="AA202" s="62">
        <f t="shared" ref="AA202:AC202" si="659">$H202*Z202</f>
        <v>0</v>
      </c>
      <c r="AB202" s="101"/>
      <c r="AC202" s="62">
        <f t="shared" si="659"/>
        <v>0</v>
      </c>
      <c r="AD202" s="83">
        <f t="shared" si="647"/>
        <v>0</v>
      </c>
    </row>
    <row r="203" spans="1:30" ht="15" hidden="1" customHeight="1" x14ac:dyDescent="0.3">
      <c r="A203" s="4" t="str">
        <f>ORÇAM.!A203</f>
        <v>CDHU</v>
      </c>
      <c r="B203" s="4">
        <f>IFERROR(ORÇAM.!B203,0)</f>
        <v>0</v>
      </c>
      <c r="C203" s="4" t="str">
        <f>ORÇAM.!C203</f>
        <v>12.5</v>
      </c>
      <c r="D203" s="97" t="str">
        <f>IFERROR(VLOOKUP(B203,CDHU!A196:F4301,2,0),IFERROR(VLOOKUP(B203,'SINAPI C.'!A194:E8022,2,0),IFERROR(VLOOKUP(B203,'SINAPI I.'!A195:E5033,2,0)," ")))</f>
        <v xml:space="preserve"> </v>
      </c>
      <c r="E203" s="96" t="str">
        <f>IFERROR(VLOOKUP(B203,CDHU!A196:F4301,3,0),IFERROR(VLOOKUP(B203,'SINAPI C.'!A194:E8022,3,0),IFERROR(VLOOKUP(B203,'SINAPI I.'!A195:E5033,3,0)," ")))</f>
        <v xml:space="preserve"> </v>
      </c>
      <c r="F203" s="98">
        <f>ORÇAM.!F203</f>
        <v>0</v>
      </c>
      <c r="G203" s="62"/>
      <c r="H203" s="132">
        <f t="shared" si="640"/>
        <v>0</v>
      </c>
      <c r="I203" s="132">
        <f t="shared" si="641"/>
        <v>0</v>
      </c>
      <c r="J203" s="101"/>
      <c r="K203" s="62">
        <f t="shared" si="642"/>
        <v>0</v>
      </c>
      <c r="L203" s="101"/>
      <c r="M203" s="62">
        <f t="shared" si="642"/>
        <v>0</v>
      </c>
      <c r="N203" s="101"/>
      <c r="O203" s="62">
        <f t="shared" ref="O203:Q203" si="660">$H203*N203</f>
        <v>0</v>
      </c>
      <c r="P203" s="101"/>
      <c r="Q203" s="62">
        <f t="shared" si="660"/>
        <v>0</v>
      </c>
      <c r="R203" s="101"/>
      <c r="S203" s="62">
        <f t="shared" ref="S203:U203" si="661">$H203*R203</f>
        <v>0</v>
      </c>
      <c r="T203" s="101"/>
      <c r="U203" s="62">
        <f t="shared" si="661"/>
        <v>0</v>
      </c>
      <c r="V203" s="101"/>
      <c r="W203" s="62">
        <f t="shared" ref="W203:Y203" si="662">$H203*V203</f>
        <v>0</v>
      </c>
      <c r="X203" s="101"/>
      <c r="Y203" s="62">
        <f t="shared" si="662"/>
        <v>0</v>
      </c>
      <c r="Z203" s="101"/>
      <c r="AA203" s="62">
        <f t="shared" ref="AA203:AC203" si="663">$H203*Z203</f>
        <v>0</v>
      </c>
      <c r="AB203" s="101"/>
      <c r="AC203" s="62">
        <f t="shared" si="663"/>
        <v>0</v>
      </c>
      <c r="AD203" s="83">
        <f t="shared" si="647"/>
        <v>0</v>
      </c>
    </row>
    <row r="204" spans="1:30" ht="15" hidden="1" customHeight="1" x14ac:dyDescent="0.3">
      <c r="A204" s="4" t="str">
        <f>ORÇAM.!A204</f>
        <v>CDHU</v>
      </c>
      <c r="B204" s="4">
        <f>IFERROR(ORÇAM.!B204,0)</f>
        <v>0</v>
      </c>
      <c r="C204" s="4" t="str">
        <f>ORÇAM.!C204</f>
        <v>12.6</v>
      </c>
      <c r="D204" s="97" t="str">
        <f>IFERROR(VLOOKUP(B204,CDHU!A197:F4302,2,0),IFERROR(VLOOKUP(B204,'SINAPI C.'!A195:E8023,2,0),IFERROR(VLOOKUP(B204,'SINAPI I.'!A196:E5034,2,0)," ")))</f>
        <v xml:space="preserve"> </v>
      </c>
      <c r="E204" s="96" t="str">
        <f>IFERROR(VLOOKUP(B204,CDHU!A197:F4302,3,0),IFERROR(VLOOKUP(B204,'SINAPI C.'!A195:E8023,3,0),IFERROR(VLOOKUP(B204,'SINAPI I.'!A196:E5034,3,0)," ")))</f>
        <v xml:space="preserve"> </v>
      </c>
      <c r="F204" s="98">
        <f>ORÇAM.!F204</f>
        <v>0</v>
      </c>
      <c r="G204" s="62"/>
      <c r="H204" s="132">
        <f t="shared" si="640"/>
        <v>0</v>
      </c>
      <c r="I204" s="132">
        <f t="shared" si="641"/>
        <v>0</v>
      </c>
      <c r="J204" s="101"/>
      <c r="K204" s="62">
        <f t="shared" si="642"/>
        <v>0</v>
      </c>
      <c r="L204" s="101"/>
      <c r="M204" s="62">
        <f t="shared" si="642"/>
        <v>0</v>
      </c>
      <c r="N204" s="101"/>
      <c r="O204" s="62">
        <f t="shared" ref="O204:Q204" si="664">$H204*N204</f>
        <v>0</v>
      </c>
      <c r="P204" s="101"/>
      <c r="Q204" s="62">
        <f t="shared" si="664"/>
        <v>0</v>
      </c>
      <c r="R204" s="101"/>
      <c r="S204" s="62">
        <f t="shared" ref="S204:U204" si="665">$H204*R204</f>
        <v>0</v>
      </c>
      <c r="T204" s="101"/>
      <c r="U204" s="62">
        <f t="shared" si="665"/>
        <v>0</v>
      </c>
      <c r="V204" s="101"/>
      <c r="W204" s="62">
        <f t="shared" ref="W204:Y204" si="666">$H204*V204</f>
        <v>0</v>
      </c>
      <c r="X204" s="101"/>
      <c r="Y204" s="62">
        <f t="shared" si="666"/>
        <v>0</v>
      </c>
      <c r="Z204" s="101"/>
      <c r="AA204" s="62">
        <f t="shared" ref="AA204:AC204" si="667">$H204*Z204</f>
        <v>0</v>
      </c>
      <c r="AB204" s="101"/>
      <c r="AC204" s="62">
        <f t="shared" si="667"/>
        <v>0</v>
      </c>
      <c r="AD204" s="83">
        <f t="shared" si="647"/>
        <v>0</v>
      </c>
    </row>
    <row r="205" spans="1:30" ht="15" hidden="1" customHeight="1" x14ac:dyDescent="0.3">
      <c r="A205" s="4" t="str">
        <f>ORÇAM.!A205</f>
        <v>CDHU</v>
      </c>
      <c r="B205" s="4">
        <f>IFERROR(ORÇAM.!B205,0)</f>
        <v>0</v>
      </c>
      <c r="C205" s="4" t="str">
        <f>ORÇAM.!C205</f>
        <v>12.7</v>
      </c>
      <c r="D205" s="97" t="str">
        <f>IFERROR(VLOOKUP(B205,CDHU!A198:F4303,2,0),IFERROR(VLOOKUP(B205,'SINAPI C.'!A196:E8024,2,0),IFERROR(VLOOKUP(B205,'SINAPI I.'!A197:E5035,2,0)," ")))</f>
        <v xml:space="preserve"> </v>
      </c>
      <c r="E205" s="96" t="str">
        <f>IFERROR(VLOOKUP(B205,CDHU!A198:F4303,3,0),IFERROR(VLOOKUP(B205,'SINAPI C.'!A196:E8024,3,0),IFERROR(VLOOKUP(B205,'SINAPI I.'!A197:E5035,3,0)," ")))</f>
        <v xml:space="preserve"> </v>
      </c>
      <c r="F205" s="98">
        <f>ORÇAM.!F205</f>
        <v>0</v>
      </c>
      <c r="G205" s="62"/>
      <c r="H205" s="132">
        <f t="shared" si="640"/>
        <v>0</v>
      </c>
      <c r="I205" s="132">
        <f t="shared" si="641"/>
        <v>0</v>
      </c>
      <c r="J205" s="101"/>
      <c r="K205" s="62">
        <f t="shared" si="642"/>
        <v>0</v>
      </c>
      <c r="L205" s="101"/>
      <c r="M205" s="62">
        <f t="shared" si="642"/>
        <v>0</v>
      </c>
      <c r="N205" s="101"/>
      <c r="O205" s="62">
        <f t="shared" ref="O205:Q205" si="668">$H205*N205</f>
        <v>0</v>
      </c>
      <c r="P205" s="101"/>
      <c r="Q205" s="62">
        <f t="shared" si="668"/>
        <v>0</v>
      </c>
      <c r="R205" s="101"/>
      <c r="S205" s="62">
        <f t="shared" ref="S205:U205" si="669">$H205*R205</f>
        <v>0</v>
      </c>
      <c r="T205" s="101"/>
      <c r="U205" s="62">
        <f t="shared" si="669"/>
        <v>0</v>
      </c>
      <c r="V205" s="101"/>
      <c r="W205" s="62">
        <f t="shared" ref="W205:Y205" si="670">$H205*V205</f>
        <v>0</v>
      </c>
      <c r="X205" s="101"/>
      <c r="Y205" s="62">
        <f t="shared" si="670"/>
        <v>0</v>
      </c>
      <c r="Z205" s="101"/>
      <c r="AA205" s="62">
        <f t="shared" ref="AA205:AC205" si="671">$H205*Z205</f>
        <v>0</v>
      </c>
      <c r="AB205" s="101"/>
      <c r="AC205" s="62">
        <f t="shared" si="671"/>
        <v>0</v>
      </c>
      <c r="AD205" s="83">
        <f t="shared" si="647"/>
        <v>0</v>
      </c>
    </row>
    <row r="206" spans="1:30" ht="15" hidden="1" customHeight="1" x14ac:dyDescent="0.3">
      <c r="A206" s="4" t="str">
        <f>ORÇAM.!A206</f>
        <v>CDHU</v>
      </c>
      <c r="B206" s="4">
        <f>IFERROR(ORÇAM.!B206,0)</f>
        <v>0</v>
      </c>
      <c r="C206" s="4" t="str">
        <f>ORÇAM.!C206</f>
        <v>12.8</v>
      </c>
      <c r="D206" s="97" t="str">
        <f>IFERROR(VLOOKUP(B206,CDHU!A199:F4304,2,0),IFERROR(VLOOKUP(B206,'SINAPI C.'!A197:E8025,2,0),IFERROR(VLOOKUP(B206,'SINAPI I.'!A198:E5036,2,0)," ")))</f>
        <v xml:space="preserve"> </v>
      </c>
      <c r="E206" s="96" t="str">
        <f>IFERROR(VLOOKUP(B206,CDHU!A199:F4304,3,0),IFERROR(VLOOKUP(B206,'SINAPI C.'!A197:E8025,3,0),IFERROR(VLOOKUP(B206,'SINAPI I.'!A198:E5036,3,0)," ")))</f>
        <v xml:space="preserve"> </v>
      </c>
      <c r="F206" s="98">
        <f>ORÇAM.!F206</f>
        <v>0</v>
      </c>
      <c r="G206" s="62"/>
      <c r="H206" s="132">
        <f t="shared" si="640"/>
        <v>0</v>
      </c>
      <c r="I206" s="132">
        <f t="shared" si="641"/>
        <v>0</v>
      </c>
      <c r="J206" s="101"/>
      <c r="K206" s="62">
        <f t="shared" si="642"/>
        <v>0</v>
      </c>
      <c r="L206" s="101"/>
      <c r="M206" s="62">
        <f t="shared" si="642"/>
        <v>0</v>
      </c>
      <c r="N206" s="101"/>
      <c r="O206" s="62">
        <f t="shared" ref="O206:Q206" si="672">$H206*N206</f>
        <v>0</v>
      </c>
      <c r="P206" s="101"/>
      <c r="Q206" s="62">
        <f t="shared" si="672"/>
        <v>0</v>
      </c>
      <c r="R206" s="101"/>
      <c r="S206" s="62">
        <f t="shared" ref="S206:U206" si="673">$H206*R206</f>
        <v>0</v>
      </c>
      <c r="T206" s="101"/>
      <c r="U206" s="62">
        <f t="shared" si="673"/>
        <v>0</v>
      </c>
      <c r="V206" s="101"/>
      <c r="W206" s="62">
        <f t="shared" ref="W206:Y206" si="674">$H206*V206</f>
        <v>0</v>
      </c>
      <c r="X206" s="101"/>
      <c r="Y206" s="62">
        <f t="shared" si="674"/>
        <v>0</v>
      </c>
      <c r="Z206" s="101"/>
      <c r="AA206" s="62">
        <f t="shared" ref="AA206:AC206" si="675">$H206*Z206</f>
        <v>0</v>
      </c>
      <c r="AB206" s="101"/>
      <c r="AC206" s="62">
        <f t="shared" si="675"/>
        <v>0</v>
      </c>
      <c r="AD206" s="83">
        <f t="shared" si="647"/>
        <v>0</v>
      </c>
    </row>
    <row r="207" spans="1:30" ht="15" hidden="1" customHeight="1" x14ac:dyDescent="0.3">
      <c r="A207" s="4" t="str">
        <f>ORÇAM.!A207</f>
        <v>CDHU</v>
      </c>
      <c r="B207" s="4">
        <f>IFERROR(ORÇAM.!B207,0)</f>
        <v>0</v>
      </c>
      <c r="C207" s="4" t="str">
        <f>ORÇAM.!C207</f>
        <v>12.9</v>
      </c>
      <c r="D207" s="97" t="str">
        <f>IFERROR(VLOOKUP(B207,CDHU!A200:F4305,2,0),IFERROR(VLOOKUP(B207,'SINAPI C.'!A198:E8026,2,0),IFERROR(VLOOKUP(B207,'SINAPI I.'!A199:E5037,2,0)," ")))</f>
        <v xml:space="preserve"> </v>
      </c>
      <c r="E207" s="96" t="str">
        <f>IFERROR(VLOOKUP(B207,CDHU!A200:F4305,3,0),IFERROR(VLOOKUP(B207,'SINAPI C.'!A198:E8026,3,0),IFERROR(VLOOKUP(B207,'SINAPI I.'!A199:E5037,3,0)," ")))</f>
        <v xml:space="preserve"> </v>
      </c>
      <c r="F207" s="98">
        <f>ORÇAM.!F207</f>
        <v>0</v>
      </c>
      <c r="G207" s="62"/>
      <c r="H207" s="132">
        <f t="shared" si="640"/>
        <v>0</v>
      </c>
      <c r="I207" s="132">
        <f t="shared" si="641"/>
        <v>0</v>
      </c>
      <c r="J207" s="101"/>
      <c r="K207" s="62">
        <f t="shared" si="642"/>
        <v>0</v>
      </c>
      <c r="L207" s="101"/>
      <c r="M207" s="62">
        <f t="shared" si="642"/>
        <v>0</v>
      </c>
      <c r="N207" s="101"/>
      <c r="O207" s="62">
        <f t="shared" ref="O207:Q207" si="676">$H207*N207</f>
        <v>0</v>
      </c>
      <c r="P207" s="101"/>
      <c r="Q207" s="62">
        <f t="shared" si="676"/>
        <v>0</v>
      </c>
      <c r="R207" s="101"/>
      <c r="S207" s="62">
        <f t="shared" ref="S207:U207" si="677">$H207*R207</f>
        <v>0</v>
      </c>
      <c r="T207" s="101"/>
      <c r="U207" s="62">
        <f t="shared" si="677"/>
        <v>0</v>
      </c>
      <c r="V207" s="101"/>
      <c r="W207" s="62">
        <f t="shared" ref="W207:Y207" si="678">$H207*V207</f>
        <v>0</v>
      </c>
      <c r="X207" s="101"/>
      <c r="Y207" s="62">
        <f t="shared" si="678"/>
        <v>0</v>
      </c>
      <c r="Z207" s="101"/>
      <c r="AA207" s="62">
        <f t="shared" ref="AA207:AC207" si="679">$H207*Z207</f>
        <v>0</v>
      </c>
      <c r="AB207" s="101"/>
      <c r="AC207" s="62">
        <f t="shared" si="679"/>
        <v>0</v>
      </c>
      <c r="AD207" s="83">
        <f t="shared" si="647"/>
        <v>0</v>
      </c>
    </row>
    <row r="208" spans="1:30" ht="15" hidden="1" customHeight="1" x14ac:dyDescent="0.3">
      <c r="A208" s="4" t="str">
        <f>ORÇAM.!A208</f>
        <v>CDHU</v>
      </c>
      <c r="B208" s="4">
        <f>IFERROR(ORÇAM.!B208,0)</f>
        <v>0</v>
      </c>
      <c r="C208" s="4" t="str">
        <f>ORÇAM.!C208</f>
        <v>12.10</v>
      </c>
      <c r="D208" s="97" t="str">
        <f>IFERROR(VLOOKUP(B208,CDHU!A201:F4306,2,0),IFERROR(VLOOKUP(B208,'SINAPI C.'!A199:E8027,2,0),IFERROR(VLOOKUP(B208,'SINAPI I.'!A200:E5038,2,0)," ")))</f>
        <v xml:space="preserve"> </v>
      </c>
      <c r="E208" s="96" t="str">
        <f>IFERROR(VLOOKUP(B208,CDHU!A201:F4306,3,0),IFERROR(VLOOKUP(B208,'SINAPI C.'!A199:E8027,3,0),IFERROR(VLOOKUP(B208,'SINAPI I.'!A200:E5038,3,0)," ")))</f>
        <v xml:space="preserve"> </v>
      </c>
      <c r="F208" s="98">
        <f>ORÇAM.!F208</f>
        <v>0</v>
      </c>
      <c r="G208" s="62"/>
      <c r="H208" s="132">
        <f t="shared" si="640"/>
        <v>0</v>
      </c>
      <c r="I208" s="132">
        <f t="shared" si="641"/>
        <v>0</v>
      </c>
      <c r="J208" s="101"/>
      <c r="K208" s="62">
        <f t="shared" si="642"/>
        <v>0</v>
      </c>
      <c r="L208" s="101"/>
      <c r="M208" s="62">
        <f t="shared" si="642"/>
        <v>0</v>
      </c>
      <c r="N208" s="101"/>
      <c r="O208" s="62">
        <f t="shared" ref="O208:Q208" si="680">$H208*N208</f>
        <v>0</v>
      </c>
      <c r="P208" s="101"/>
      <c r="Q208" s="62">
        <f t="shared" si="680"/>
        <v>0</v>
      </c>
      <c r="R208" s="101"/>
      <c r="S208" s="62">
        <f t="shared" ref="S208:U208" si="681">$H208*R208</f>
        <v>0</v>
      </c>
      <c r="T208" s="101"/>
      <c r="U208" s="62">
        <f t="shared" si="681"/>
        <v>0</v>
      </c>
      <c r="V208" s="101"/>
      <c r="W208" s="62">
        <f t="shared" ref="W208:Y208" si="682">$H208*V208</f>
        <v>0</v>
      </c>
      <c r="X208" s="101"/>
      <c r="Y208" s="62">
        <f t="shared" si="682"/>
        <v>0</v>
      </c>
      <c r="Z208" s="101"/>
      <c r="AA208" s="62">
        <f t="shared" ref="AA208:AC208" si="683">$H208*Z208</f>
        <v>0</v>
      </c>
      <c r="AB208" s="101"/>
      <c r="AC208" s="62">
        <f t="shared" si="683"/>
        <v>0</v>
      </c>
      <c r="AD208" s="83">
        <f t="shared" si="647"/>
        <v>0</v>
      </c>
    </row>
    <row r="209" spans="1:30" ht="15" hidden="1" customHeight="1" x14ac:dyDescent="0.3">
      <c r="A209" s="4" t="str">
        <f>ORÇAM.!A209</f>
        <v>CDHU</v>
      </c>
      <c r="B209" s="4">
        <f>IFERROR(ORÇAM.!B209,0)</f>
        <v>0</v>
      </c>
      <c r="C209" s="4" t="str">
        <f>ORÇAM.!C209</f>
        <v>12.11</v>
      </c>
      <c r="D209" s="97" t="str">
        <f>IFERROR(VLOOKUP(B209,CDHU!A202:F4307,2,0),IFERROR(VLOOKUP(B209,'SINAPI C.'!A200:E8028,2,0),IFERROR(VLOOKUP(B209,'SINAPI I.'!A201:E5039,2,0)," ")))</f>
        <v xml:space="preserve"> </v>
      </c>
      <c r="E209" s="96" t="str">
        <f>IFERROR(VLOOKUP(B209,CDHU!A202:F4307,3,0),IFERROR(VLOOKUP(B209,'SINAPI C.'!A200:E8028,3,0),IFERROR(VLOOKUP(B209,'SINAPI I.'!A201:E5039,3,0)," ")))</f>
        <v xml:space="preserve"> </v>
      </c>
      <c r="F209" s="98">
        <f>ORÇAM.!F209</f>
        <v>0</v>
      </c>
      <c r="G209" s="62"/>
      <c r="H209" s="132">
        <f t="shared" si="640"/>
        <v>0</v>
      </c>
      <c r="I209" s="132">
        <f t="shared" si="641"/>
        <v>0</v>
      </c>
      <c r="J209" s="101"/>
      <c r="K209" s="62">
        <f t="shared" si="642"/>
        <v>0</v>
      </c>
      <c r="L209" s="101"/>
      <c r="M209" s="62">
        <f t="shared" si="642"/>
        <v>0</v>
      </c>
      <c r="N209" s="101"/>
      <c r="O209" s="62">
        <f t="shared" ref="O209:Q209" si="684">$H209*N209</f>
        <v>0</v>
      </c>
      <c r="P209" s="101"/>
      <c r="Q209" s="62">
        <f t="shared" si="684"/>
        <v>0</v>
      </c>
      <c r="R209" s="101"/>
      <c r="S209" s="62">
        <f t="shared" ref="S209:U209" si="685">$H209*R209</f>
        <v>0</v>
      </c>
      <c r="T209" s="101"/>
      <c r="U209" s="62">
        <f t="shared" si="685"/>
        <v>0</v>
      </c>
      <c r="V209" s="101"/>
      <c r="W209" s="62">
        <f t="shared" ref="W209:Y209" si="686">$H209*V209</f>
        <v>0</v>
      </c>
      <c r="X209" s="101"/>
      <c r="Y209" s="62">
        <f t="shared" si="686"/>
        <v>0</v>
      </c>
      <c r="Z209" s="101"/>
      <c r="AA209" s="62">
        <f t="shared" ref="AA209:AC209" si="687">$H209*Z209</f>
        <v>0</v>
      </c>
      <c r="AB209" s="101"/>
      <c r="AC209" s="62">
        <f t="shared" si="687"/>
        <v>0</v>
      </c>
      <c r="AD209" s="83">
        <f t="shared" si="647"/>
        <v>0</v>
      </c>
    </row>
    <row r="210" spans="1:30" ht="15" hidden="1" customHeight="1" x14ac:dyDescent="0.3">
      <c r="A210" s="4" t="str">
        <f>ORÇAM.!A210</f>
        <v>CDHU</v>
      </c>
      <c r="B210" s="4">
        <f>IFERROR(ORÇAM.!B210,0)</f>
        <v>0</v>
      </c>
      <c r="C210" s="4" t="str">
        <f>ORÇAM.!C210</f>
        <v>12.12</v>
      </c>
      <c r="D210" s="97" t="str">
        <f>IFERROR(VLOOKUP(B210,CDHU!A203:F4308,2,0),IFERROR(VLOOKUP(B210,'SINAPI C.'!A201:E8029,2,0),IFERROR(VLOOKUP(B210,'SINAPI I.'!A202:E5040,2,0)," ")))</f>
        <v xml:space="preserve"> </v>
      </c>
      <c r="E210" s="96" t="str">
        <f>IFERROR(VLOOKUP(B210,CDHU!A203:F4308,3,0),IFERROR(VLOOKUP(B210,'SINAPI C.'!A201:E8029,3,0),IFERROR(VLOOKUP(B210,'SINAPI I.'!A202:E5040,3,0)," ")))</f>
        <v xml:space="preserve"> </v>
      </c>
      <c r="F210" s="98">
        <f>ORÇAM.!F210</f>
        <v>0</v>
      </c>
      <c r="G210" s="62"/>
      <c r="H210" s="132">
        <f t="shared" si="640"/>
        <v>0</v>
      </c>
      <c r="I210" s="132">
        <f t="shared" si="641"/>
        <v>0</v>
      </c>
      <c r="J210" s="101"/>
      <c r="K210" s="62">
        <f t="shared" si="642"/>
        <v>0</v>
      </c>
      <c r="L210" s="101"/>
      <c r="M210" s="62">
        <f t="shared" si="642"/>
        <v>0</v>
      </c>
      <c r="N210" s="101"/>
      <c r="O210" s="62">
        <f t="shared" ref="O210:Q210" si="688">$H210*N210</f>
        <v>0</v>
      </c>
      <c r="P210" s="101"/>
      <c r="Q210" s="62">
        <f t="shared" si="688"/>
        <v>0</v>
      </c>
      <c r="R210" s="101"/>
      <c r="S210" s="62">
        <f t="shared" ref="S210:U210" si="689">$H210*R210</f>
        <v>0</v>
      </c>
      <c r="T210" s="101"/>
      <c r="U210" s="62">
        <f t="shared" si="689"/>
        <v>0</v>
      </c>
      <c r="V210" s="101"/>
      <c r="W210" s="62">
        <f t="shared" ref="W210:Y210" si="690">$H210*V210</f>
        <v>0</v>
      </c>
      <c r="X210" s="101"/>
      <c r="Y210" s="62">
        <f t="shared" si="690"/>
        <v>0</v>
      </c>
      <c r="Z210" s="101"/>
      <c r="AA210" s="62">
        <f t="shared" ref="AA210:AC210" si="691">$H210*Z210</f>
        <v>0</v>
      </c>
      <c r="AB210" s="101"/>
      <c r="AC210" s="62">
        <f t="shared" si="691"/>
        <v>0</v>
      </c>
      <c r="AD210" s="83">
        <f t="shared" si="647"/>
        <v>0</v>
      </c>
    </row>
    <row r="211" spans="1:30" ht="15" hidden="1" customHeight="1" x14ac:dyDescent="0.3">
      <c r="A211" s="4" t="str">
        <f>ORÇAM.!A211</f>
        <v>CDHU</v>
      </c>
      <c r="B211" s="4">
        <f>IFERROR(ORÇAM.!B211,0)</f>
        <v>0</v>
      </c>
      <c r="C211" s="4" t="str">
        <f>ORÇAM.!C211</f>
        <v>12.13</v>
      </c>
      <c r="D211" s="97" t="str">
        <f>IFERROR(VLOOKUP(B211,CDHU!A204:F4309,2,0),IFERROR(VLOOKUP(B211,'SINAPI C.'!A202:E8030,2,0),IFERROR(VLOOKUP(B211,'SINAPI I.'!A203:E5041,2,0)," ")))</f>
        <v xml:space="preserve"> </v>
      </c>
      <c r="E211" s="96" t="str">
        <f>IFERROR(VLOOKUP(B211,CDHU!A204:F4309,3,0),IFERROR(VLOOKUP(B211,'SINAPI C.'!A202:E8030,3,0),IFERROR(VLOOKUP(B211,'SINAPI I.'!A203:E5041,3,0)," ")))</f>
        <v xml:space="preserve"> </v>
      </c>
      <c r="F211" s="98">
        <f>ORÇAM.!F211</f>
        <v>0</v>
      </c>
      <c r="G211" s="62"/>
      <c r="H211" s="132">
        <f t="shared" si="640"/>
        <v>0</v>
      </c>
      <c r="I211" s="132">
        <f t="shared" si="641"/>
        <v>0</v>
      </c>
      <c r="J211" s="101"/>
      <c r="K211" s="62">
        <f t="shared" si="642"/>
        <v>0</v>
      </c>
      <c r="L211" s="101"/>
      <c r="M211" s="62">
        <f t="shared" si="642"/>
        <v>0</v>
      </c>
      <c r="N211" s="101"/>
      <c r="O211" s="62">
        <f t="shared" ref="O211:Q211" si="692">$H211*N211</f>
        <v>0</v>
      </c>
      <c r="P211" s="101"/>
      <c r="Q211" s="62">
        <f t="shared" si="692"/>
        <v>0</v>
      </c>
      <c r="R211" s="101"/>
      <c r="S211" s="62">
        <f t="shared" ref="S211:U211" si="693">$H211*R211</f>
        <v>0</v>
      </c>
      <c r="T211" s="101"/>
      <c r="U211" s="62">
        <f t="shared" si="693"/>
        <v>0</v>
      </c>
      <c r="V211" s="101"/>
      <c r="W211" s="62">
        <f t="shared" ref="W211:Y211" si="694">$H211*V211</f>
        <v>0</v>
      </c>
      <c r="X211" s="101"/>
      <c r="Y211" s="62">
        <f t="shared" si="694"/>
        <v>0</v>
      </c>
      <c r="Z211" s="101"/>
      <c r="AA211" s="62">
        <f t="shared" ref="AA211:AC211" si="695">$H211*Z211</f>
        <v>0</v>
      </c>
      <c r="AB211" s="101"/>
      <c r="AC211" s="62">
        <f t="shared" si="695"/>
        <v>0</v>
      </c>
      <c r="AD211" s="83">
        <f t="shared" si="647"/>
        <v>0</v>
      </c>
    </row>
    <row r="212" spans="1:30" ht="15" hidden="1" customHeight="1" x14ac:dyDescent="0.3">
      <c r="A212" s="4" t="str">
        <f>ORÇAM.!A212</f>
        <v>CDHU</v>
      </c>
      <c r="B212" s="4">
        <f>IFERROR(ORÇAM.!B212,0)</f>
        <v>0</v>
      </c>
      <c r="C212" s="4" t="str">
        <f>ORÇAM.!C212</f>
        <v>12.14</v>
      </c>
      <c r="D212" s="97" t="str">
        <f>IFERROR(VLOOKUP(B212,CDHU!A205:F4310,2,0),IFERROR(VLOOKUP(B212,'SINAPI C.'!A203:E8031,2,0),IFERROR(VLOOKUP(B212,'SINAPI I.'!A204:E5042,2,0)," ")))</f>
        <v xml:space="preserve"> </v>
      </c>
      <c r="E212" s="96" t="str">
        <f>IFERROR(VLOOKUP(B212,CDHU!A205:F4310,3,0),IFERROR(VLOOKUP(B212,'SINAPI C.'!A203:E8031,3,0),IFERROR(VLOOKUP(B212,'SINAPI I.'!A204:E5042,3,0)," ")))</f>
        <v xml:space="preserve"> </v>
      </c>
      <c r="F212" s="98">
        <f>ORÇAM.!F212</f>
        <v>0</v>
      </c>
      <c r="G212" s="62"/>
      <c r="H212" s="132">
        <f t="shared" si="640"/>
        <v>0</v>
      </c>
      <c r="I212" s="132">
        <f t="shared" si="641"/>
        <v>0</v>
      </c>
      <c r="J212" s="101"/>
      <c r="K212" s="62">
        <f t="shared" si="642"/>
        <v>0</v>
      </c>
      <c r="L212" s="101"/>
      <c r="M212" s="62">
        <f t="shared" si="642"/>
        <v>0</v>
      </c>
      <c r="N212" s="101"/>
      <c r="O212" s="62">
        <f t="shared" ref="O212:Q212" si="696">$H212*N212</f>
        <v>0</v>
      </c>
      <c r="P212" s="101"/>
      <c r="Q212" s="62">
        <f t="shared" si="696"/>
        <v>0</v>
      </c>
      <c r="R212" s="101"/>
      <c r="S212" s="62">
        <f t="shared" ref="S212:U212" si="697">$H212*R212</f>
        <v>0</v>
      </c>
      <c r="T212" s="101"/>
      <c r="U212" s="62">
        <f t="shared" si="697"/>
        <v>0</v>
      </c>
      <c r="V212" s="101"/>
      <c r="W212" s="62">
        <f t="shared" ref="W212:Y212" si="698">$H212*V212</f>
        <v>0</v>
      </c>
      <c r="X212" s="101"/>
      <c r="Y212" s="62">
        <f t="shared" si="698"/>
        <v>0</v>
      </c>
      <c r="Z212" s="101"/>
      <c r="AA212" s="62">
        <f t="shared" ref="AA212:AC212" si="699">$H212*Z212</f>
        <v>0</v>
      </c>
      <c r="AB212" s="101"/>
      <c r="AC212" s="62">
        <f t="shared" si="699"/>
        <v>0</v>
      </c>
      <c r="AD212" s="83">
        <f t="shared" si="647"/>
        <v>0</v>
      </c>
    </row>
    <row r="213" spans="1:30" ht="15" hidden="1" customHeight="1" x14ac:dyDescent="0.3">
      <c r="A213" s="4" t="str">
        <f>ORÇAM.!A213</f>
        <v>CDHU</v>
      </c>
      <c r="B213" s="4">
        <f>IFERROR(ORÇAM.!B213,0)</f>
        <v>0</v>
      </c>
      <c r="C213" s="4" t="str">
        <f>ORÇAM.!C213</f>
        <v>12.15</v>
      </c>
      <c r="D213" s="97" t="str">
        <f>IFERROR(VLOOKUP(B213,CDHU!A206:F4311,2,0),IFERROR(VLOOKUP(B213,'SINAPI C.'!A204:E8032,2,0),IFERROR(VLOOKUP(B213,'SINAPI I.'!A205:E5043,2,0)," ")))</f>
        <v xml:space="preserve"> </v>
      </c>
      <c r="E213" s="96" t="str">
        <f>IFERROR(VLOOKUP(B213,CDHU!A206:F4311,3,0),IFERROR(VLOOKUP(B213,'SINAPI C.'!A204:E8032,3,0),IFERROR(VLOOKUP(B213,'SINAPI I.'!A205:E5043,3,0)," ")))</f>
        <v xml:space="preserve"> </v>
      </c>
      <c r="F213" s="98">
        <f>ORÇAM.!F213</f>
        <v>0</v>
      </c>
      <c r="G213" s="62"/>
      <c r="H213" s="132">
        <f t="shared" si="640"/>
        <v>0</v>
      </c>
      <c r="I213" s="132">
        <f t="shared" si="641"/>
        <v>0</v>
      </c>
      <c r="J213" s="101"/>
      <c r="K213" s="62">
        <f t="shared" si="642"/>
        <v>0</v>
      </c>
      <c r="L213" s="101"/>
      <c r="M213" s="62">
        <f t="shared" si="642"/>
        <v>0</v>
      </c>
      <c r="N213" s="101"/>
      <c r="O213" s="62">
        <f t="shared" ref="O213:Q213" si="700">$H213*N213</f>
        <v>0</v>
      </c>
      <c r="P213" s="101"/>
      <c r="Q213" s="62">
        <f t="shared" si="700"/>
        <v>0</v>
      </c>
      <c r="R213" s="101"/>
      <c r="S213" s="62">
        <f t="shared" ref="S213:U213" si="701">$H213*R213</f>
        <v>0</v>
      </c>
      <c r="T213" s="101"/>
      <c r="U213" s="62">
        <f t="shared" si="701"/>
        <v>0</v>
      </c>
      <c r="V213" s="101"/>
      <c r="W213" s="62">
        <f t="shared" ref="W213:Y213" si="702">$H213*V213</f>
        <v>0</v>
      </c>
      <c r="X213" s="101"/>
      <c r="Y213" s="62">
        <f t="shared" si="702"/>
        <v>0</v>
      </c>
      <c r="Z213" s="101"/>
      <c r="AA213" s="62">
        <f t="shared" ref="AA213:AC213" si="703">$H213*Z213</f>
        <v>0</v>
      </c>
      <c r="AB213" s="101"/>
      <c r="AC213" s="62">
        <f t="shared" si="703"/>
        <v>0</v>
      </c>
      <c r="AD213" s="83">
        <f t="shared" si="647"/>
        <v>0</v>
      </c>
    </row>
    <row r="214" spans="1:30" ht="15" hidden="1" customHeight="1" x14ac:dyDescent="0.3">
      <c r="A214" s="276" t="str">
        <f>ORÇAM.!A214</f>
        <v>Total do Item 12</v>
      </c>
      <c r="B214" s="276"/>
      <c r="C214" s="276"/>
      <c r="D214" s="276"/>
      <c r="E214" s="276"/>
      <c r="F214" s="276"/>
      <c r="G214" s="276"/>
      <c r="H214" s="276"/>
      <c r="I214" s="131">
        <f>SUM(I199:I213)</f>
        <v>0</v>
      </c>
      <c r="J214" s="268">
        <f>SUM(K199:K213)</f>
        <v>0</v>
      </c>
      <c r="K214" s="268"/>
      <c r="L214" s="268">
        <f>SUM(M199:M213)</f>
        <v>0</v>
      </c>
      <c r="M214" s="268"/>
      <c r="N214" s="268">
        <f>SUM(O199:O213)</f>
        <v>0</v>
      </c>
      <c r="O214" s="268"/>
      <c r="P214" s="268">
        <f>SUM(Q199:Q213)</f>
        <v>0</v>
      </c>
      <c r="Q214" s="268"/>
      <c r="R214" s="268">
        <f>SUM(S199:S213)</f>
        <v>0</v>
      </c>
      <c r="S214" s="268"/>
      <c r="T214" s="268">
        <f>SUM(U199:U213)</f>
        <v>0</v>
      </c>
      <c r="U214" s="268"/>
      <c r="V214" s="268">
        <f>SUM(W199:W213)</f>
        <v>0</v>
      </c>
      <c r="W214" s="268"/>
      <c r="X214" s="268">
        <f>SUM(Y199:Y213)</f>
        <v>0</v>
      </c>
      <c r="Y214" s="268"/>
      <c r="Z214" s="268">
        <f>SUM(AA199:AA213)</f>
        <v>0</v>
      </c>
      <c r="AA214" s="268"/>
      <c r="AB214" s="268">
        <f>SUM(AC199:AC213)</f>
        <v>0</v>
      </c>
      <c r="AC214" s="268"/>
      <c r="AD214" s="144">
        <f>SUM(AD199:AD213)</f>
        <v>0</v>
      </c>
    </row>
    <row r="215" spans="1:30" ht="15" hidden="1" customHeight="1" x14ac:dyDescent="0.3">
      <c r="A215" s="167"/>
      <c r="B215" s="167"/>
      <c r="C215" s="167"/>
      <c r="D215" s="167"/>
      <c r="E215" s="167"/>
      <c r="F215" s="167"/>
      <c r="G215" s="167"/>
      <c r="H215" s="167"/>
      <c r="I215" s="167"/>
      <c r="J215" s="167"/>
      <c r="K215" s="167"/>
      <c r="L215" s="167"/>
      <c r="M215" s="167"/>
      <c r="N215" s="167"/>
      <c r="O215" s="167"/>
      <c r="P215" s="167"/>
      <c r="Q215" s="167"/>
      <c r="R215" s="167"/>
      <c r="S215" s="167"/>
      <c r="T215" s="167"/>
      <c r="U215" s="167"/>
      <c r="V215" s="167"/>
      <c r="W215" s="167"/>
      <c r="X215" s="167"/>
      <c r="Y215" s="167"/>
      <c r="Z215" s="167"/>
      <c r="AA215" s="167"/>
      <c r="AB215" s="167"/>
      <c r="AC215" s="167"/>
      <c r="AD215" s="167"/>
    </row>
    <row r="216" spans="1:30" ht="15" hidden="1" customHeight="1" x14ac:dyDescent="0.3">
      <c r="A216" s="129"/>
      <c r="B216" s="129"/>
      <c r="C216" s="130">
        <f>ORÇAM.!C216</f>
        <v>13</v>
      </c>
      <c r="D216" s="161" t="str">
        <f>ORÇAM.!D216</f>
        <v>XXX</v>
      </c>
      <c r="E216" s="161"/>
      <c r="F216" s="161"/>
      <c r="G216" s="161"/>
      <c r="H216" s="161"/>
      <c r="I216" s="161"/>
      <c r="J216" s="161"/>
      <c r="K216" s="161"/>
      <c r="L216" s="161"/>
      <c r="M216" s="161"/>
      <c r="N216" s="161"/>
      <c r="O216" s="161"/>
      <c r="P216" s="161"/>
      <c r="Q216" s="161"/>
      <c r="R216" s="161"/>
      <c r="S216" s="161"/>
      <c r="T216" s="161"/>
      <c r="U216" s="161"/>
      <c r="V216" s="161"/>
      <c r="W216" s="161"/>
      <c r="X216" s="161"/>
      <c r="Y216" s="161"/>
      <c r="Z216" s="161"/>
      <c r="AA216" s="161"/>
      <c r="AB216" s="161"/>
      <c r="AC216" s="161"/>
      <c r="AD216" s="161"/>
    </row>
    <row r="217" spans="1:30" ht="15" hidden="1" customHeight="1" x14ac:dyDescent="0.3">
      <c r="A217" s="4" t="str">
        <f>ORÇAM.!A217</f>
        <v>CDHU</v>
      </c>
      <c r="B217" s="4">
        <f>IFERROR(ORÇAM.!B217,0)</f>
        <v>0</v>
      </c>
      <c r="C217" s="4" t="str">
        <f>ORÇAM.!C217</f>
        <v>13.1</v>
      </c>
      <c r="D217" s="97" t="str">
        <f>IFERROR(VLOOKUP(B217,CDHU!A210:F4315,2,0),IFERROR(VLOOKUP(B217,'SINAPI C.'!A208:E8036,2,0),IFERROR(VLOOKUP(B217,'SINAPI I.'!A209:E5047,2,0)," ")))</f>
        <v xml:space="preserve"> </v>
      </c>
      <c r="E217" s="96" t="str">
        <f>IFERROR(VLOOKUP(B217,CDHU!A210:F4315,3,0),IFERROR(VLOOKUP(B217,'SINAPI C.'!A208:E8036,3,0),IFERROR(VLOOKUP(B217,'SINAPI I.'!A209:E5047,3,0)," ")))</f>
        <v xml:space="preserve"> </v>
      </c>
      <c r="F217" s="98">
        <f>ORÇAM.!F217</f>
        <v>0</v>
      </c>
      <c r="G217" s="62"/>
      <c r="H217" s="132">
        <f t="shared" ref="H217:H226" si="704">ROUND((G217+(G217*$H$257)),2)</f>
        <v>0</v>
      </c>
      <c r="I217" s="132">
        <f t="shared" ref="I217:I226" si="705">H217*F217</f>
        <v>0</v>
      </c>
      <c r="J217" s="101"/>
      <c r="K217" s="62">
        <f t="shared" ref="K217:M226" si="706">$H217*J217</f>
        <v>0</v>
      </c>
      <c r="L217" s="101"/>
      <c r="M217" s="62">
        <f t="shared" si="706"/>
        <v>0</v>
      </c>
      <c r="N217" s="101"/>
      <c r="O217" s="62">
        <f t="shared" ref="O217:Q217" si="707">$H217*N217</f>
        <v>0</v>
      </c>
      <c r="P217" s="101"/>
      <c r="Q217" s="62">
        <f t="shared" si="707"/>
        <v>0</v>
      </c>
      <c r="R217" s="101"/>
      <c r="S217" s="62">
        <f t="shared" ref="S217:U217" si="708">$H217*R217</f>
        <v>0</v>
      </c>
      <c r="T217" s="101"/>
      <c r="U217" s="62">
        <f t="shared" si="708"/>
        <v>0</v>
      </c>
      <c r="V217" s="101"/>
      <c r="W217" s="62">
        <f t="shared" ref="W217:Y217" si="709">$H217*V217</f>
        <v>0</v>
      </c>
      <c r="X217" s="101"/>
      <c r="Y217" s="62">
        <f t="shared" si="709"/>
        <v>0</v>
      </c>
      <c r="Z217" s="101"/>
      <c r="AA217" s="62">
        <f t="shared" ref="AA217:AC217" si="710">$H217*Z217</f>
        <v>0</v>
      </c>
      <c r="AB217" s="101"/>
      <c r="AC217" s="62">
        <f t="shared" si="710"/>
        <v>0</v>
      </c>
      <c r="AD217" s="83">
        <f t="shared" ref="AD217:AD226" si="711">I217-K217-M217-O217-Q217-S217-U217-W217-Y217-AA217-AC217</f>
        <v>0</v>
      </c>
    </row>
    <row r="218" spans="1:30" ht="15" hidden="1" customHeight="1" x14ac:dyDescent="0.3">
      <c r="A218" s="4" t="str">
        <f>ORÇAM.!A218</f>
        <v>CDHU</v>
      </c>
      <c r="B218" s="4">
        <f>IFERROR(ORÇAM.!B218,0)</f>
        <v>0</v>
      </c>
      <c r="C218" s="4" t="str">
        <f>ORÇAM.!C218</f>
        <v>13.2</v>
      </c>
      <c r="D218" s="97" t="str">
        <f>IFERROR(VLOOKUP(B218,CDHU!A211:F4316,2,0),IFERROR(VLOOKUP(B218,'SINAPI C.'!A209:E8037,2,0),IFERROR(VLOOKUP(B218,'SINAPI I.'!A210:E5048,2,0)," ")))</f>
        <v xml:space="preserve"> </v>
      </c>
      <c r="E218" s="96" t="str">
        <f>IFERROR(VLOOKUP(B218,CDHU!A211:F4316,3,0),IFERROR(VLOOKUP(B218,'SINAPI C.'!A209:E8037,3,0),IFERROR(VLOOKUP(B218,'SINAPI I.'!A210:E5048,3,0)," ")))</f>
        <v xml:space="preserve"> </v>
      </c>
      <c r="F218" s="98">
        <f>ORÇAM.!F218</f>
        <v>0</v>
      </c>
      <c r="G218" s="62"/>
      <c r="H218" s="132">
        <f t="shared" si="704"/>
        <v>0</v>
      </c>
      <c r="I218" s="132">
        <f t="shared" si="705"/>
        <v>0</v>
      </c>
      <c r="J218" s="101"/>
      <c r="K218" s="62">
        <f t="shared" si="706"/>
        <v>0</v>
      </c>
      <c r="L218" s="101"/>
      <c r="M218" s="62">
        <f t="shared" si="706"/>
        <v>0</v>
      </c>
      <c r="N218" s="101"/>
      <c r="O218" s="62">
        <f t="shared" ref="O218:Q218" si="712">$H218*N218</f>
        <v>0</v>
      </c>
      <c r="P218" s="101"/>
      <c r="Q218" s="62">
        <f t="shared" si="712"/>
        <v>0</v>
      </c>
      <c r="R218" s="101"/>
      <c r="S218" s="62">
        <f t="shared" ref="S218:U218" si="713">$H218*R218</f>
        <v>0</v>
      </c>
      <c r="T218" s="101"/>
      <c r="U218" s="62">
        <f t="shared" si="713"/>
        <v>0</v>
      </c>
      <c r="V218" s="101"/>
      <c r="W218" s="62">
        <f t="shared" ref="W218:Y218" si="714">$H218*V218</f>
        <v>0</v>
      </c>
      <c r="X218" s="101"/>
      <c r="Y218" s="62">
        <f t="shared" si="714"/>
        <v>0</v>
      </c>
      <c r="Z218" s="101"/>
      <c r="AA218" s="62">
        <f t="shared" ref="AA218:AC218" si="715">$H218*Z218</f>
        <v>0</v>
      </c>
      <c r="AB218" s="101"/>
      <c r="AC218" s="62">
        <f t="shared" si="715"/>
        <v>0</v>
      </c>
      <c r="AD218" s="83">
        <f t="shared" si="711"/>
        <v>0</v>
      </c>
    </row>
    <row r="219" spans="1:30" ht="15" hidden="1" customHeight="1" x14ac:dyDescent="0.3">
      <c r="A219" s="4" t="str">
        <f>ORÇAM.!A219</f>
        <v>CDHU</v>
      </c>
      <c r="B219" s="4">
        <f>IFERROR(ORÇAM.!B219,0)</f>
        <v>0</v>
      </c>
      <c r="C219" s="4" t="str">
        <f>ORÇAM.!C219</f>
        <v>13.3</v>
      </c>
      <c r="D219" s="97" t="str">
        <f>IFERROR(VLOOKUP(B219,CDHU!A212:F4317,2,0),IFERROR(VLOOKUP(B219,'SINAPI C.'!A210:E8038,2,0),IFERROR(VLOOKUP(B219,'SINAPI I.'!A211:E5049,2,0)," ")))</f>
        <v xml:space="preserve"> </v>
      </c>
      <c r="E219" s="96" t="str">
        <f>IFERROR(VLOOKUP(B219,CDHU!A212:F4317,3,0),IFERROR(VLOOKUP(B219,'SINAPI C.'!A210:E8038,3,0),IFERROR(VLOOKUP(B219,'SINAPI I.'!A211:E5049,3,0)," ")))</f>
        <v xml:space="preserve"> </v>
      </c>
      <c r="F219" s="98">
        <f>ORÇAM.!F219</f>
        <v>0</v>
      </c>
      <c r="G219" s="62"/>
      <c r="H219" s="132">
        <f t="shared" si="704"/>
        <v>0</v>
      </c>
      <c r="I219" s="132">
        <f t="shared" si="705"/>
        <v>0</v>
      </c>
      <c r="J219" s="101"/>
      <c r="K219" s="62">
        <f t="shared" si="706"/>
        <v>0</v>
      </c>
      <c r="L219" s="101"/>
      <c r="M219" s="62">
        <f t="shared" si="706"/>
        <v>0</v>
      </c>
      <c r="N219" s="101"/>
      <c r="O219" s="62">
        <f t="shared" ref="O219:Q219" si="716">$H219*N219</f>
        <v>0</v>
      </c>
      <c r="P219" s="101"/>
      <c r="Q219" s="62">
        <f t="shared" si="716"/>
        <v>0</v>
      </c>
      <c r="R219" s="101"/>
      <c r="S219" s="62">
        <f t="shared" ref="S219:U219" si="717">$H219*R219</f>
        <v>0</v>
      </c>
      <c r="T219" s="101"/>
      <c r="U219" s="62">
        <f t="shared" si="717"/>
        <v>0</v>
      </c>
      <c r="V219" s="101"/>
      <c r="W219" s="62">
        <f t="shared" ref="W219:Y219" si="718">$H219*V219</f>
        <v>0</v>
      </c>
      <c r="X219" s="101"/>
      <c r="Y219" s="62">
        <f t="shared" si="718"/>
        <v>0</v>
      </c>
      <c r="Z219" s="101"/>
      <c r="AA219" s="62">
        <f t="shared" ref="AA219:AC219" si="719">$H219*Z219</f>
        <v>0</v>
      </c>
      <c r="AB219" s="101"/>
      <c r="AC219" s="62">
        <f t="shared" si="719"/>
        <v>0</v>
      </c>
      <c r="AD219" s="83">
        <f t="shared" si="711"/>
        <v>0</v>
      </c>
    </row>
    <row r="220" spans="1:30" ht="15" hidden="1" customHeight="1" x14ac:dyDescent="0.3">
      <c r="A220" s="4" t="str">
        <f>ORÇAM.!A220</f>
        <v>CDHU</v>
      </c>
      <c r="B220" s="4">
        <f>IFERROR(ORÇAM.!B220,0)</f>
        <v>0</v>
      </c>
      <c r="C220" s="4" t="str">
        <f>ORÇAM.!C220</f>
        <v>13.4</v>
      </c>
      <c r="D220" s="97" t="str">
        <f>IFERROR(VLOOKUP(B220,CDHU!A213:F4318,2,0),IFERROR(VLOOKUP(B220,'SINAPI C.'!A211:E8039,2,0),IFERROR(VLOOKUP(B220,'SINAPI I.'!A212:E5050,2,0)," ")))</f>
        <v xml:space="preserve"> </v>
      </c>
      <c r="E220" s="96" t="str">
        <f>IFERROR(VLOOKUP(B220,CDHU!A213:F4318,3,0),IFERROR(VLOOKUP(B220,'SINAPI C.'!A211:E8039,3,0),IFERROR(VLOOKUP(B220,'SINAPI I.'!A212:E5050,3,0)," ")))</f>
        <v xml:space="preserve"> </v>
      </c>
      <c r="F220" s="98">
        <f>ORÇAM.!F220</f>
        <v>0</v>
      </c>
      <c r="G220" s="62"/>
      <c r="H220" s="132">
        <f t="shared" si="704"/>
        <v>0</v>
      </c>
      <c r="I220" s="132">
        <f t="shared" si="705"/>
        <v>0</v>
      </c>
      <c r="J220" s="101"/>
      <c r="K220" s="62">
        <f t="shared" si="706"/>
        <v>0</v>
      </c>
      <c r="L220" s="101"/>
      <c r="M220" s="62">
        <f t="shared" si="706"/>
        <v>0</v>
      </c>
      <c r="N220" s="101"/>
      <c r="O220" s="62">
        <f t="shared" ref="O220:Q220" si="720">$H220*N220</f>
        <v>0</v>
      </c>
      <c r="P220" s="101"/>
      <c r="Q220" s="62">
        <f t="shared" si="720"/>
        <v>0</v>
      </c>
      <c r="R220" s="101"/>
      <c r="S220" s="62">
        <f t="shared" ref="S220:U220" si="721">$H220*R220</f>
        <v>0</v>
      </c>
      <c r="T220" s="101"/>
      <c r="U220" s="62">
        <f t="shared" si="721"/>
        <v>0</v>
      </c>
      <c r="V220" s="101"/>
      <c r="W220" s="62">
        <f t="shared" ref="W220:Y220" si="722">$H220*V220</f>
        <v>0</v>
      </c>
      <c r="X220" s="101"/>
      <c r="Y220" s="62">
        <f t="shared" si="722"/>
        <v>0</v>
      </c>
      <c r="Z220" s="101"/>
      <c r="AA220" s="62">
        <f t="shared" ref="AA220:AC220" si="723">$H220*Z220</f>
        <v>0</v>
      </c>
      <c r="AB220" s="101"/>
      <c r="AC220" s="62">
        <f t="shared" si="723"/>
        <v>0</v>
      </c>
      <c r="AD220" s="83">
        <f t="shared" si="711"/>
        <v>0</v>
      </c>
    </row>
    <row r="221" spans="1:30" ht="15" hidden="1" customHeight="1" x14ac:dyDescent="0.3">
      <c r="A221" s="4" t="str">
        <f>ORÇAM.!A221</f>
        <v>CDHU</v>
      </c>
      <c r="B221" s="4">
        <f>IFERROR(ORÇAM.!B221,0)</f>
        <v>0</v>
      </c>
      <c r="C221" s="4" t="str">
        <f>ORÇAM.!C221</f>
        <v>13.5</v>
      </c>
      <c r="D221" s="97" t="str">
        <f>IFERROR(VLOOKUP(B221,CDHU!A214:F4319,2,0),IFERROR(VLOOKUP(B221,'SINAPI C.'!A212:E8040,2,0),IFERROR(VLOOKUP(B221,'SINAPI I.'!A213:E5051,2,0)," ")))</f>
        <v xml:space="preserve"> </v>
      </c>
      <c r="E221" s="96" t="str">
        <f>IFERROR(VLOOKUP(B221,CDHU!A214:F4319,3,0),IFERROR(VLOOKUP(B221,'SINAPI C.'!A212:E8040,3,0),IFERROR(VLOOKUP(B221,'SINAPI I.'!A213:E5051,3,0)," ")))</f>
        <v xml:space="preserve"> </v>
      </c>
      <c r="F221" s="98">
        <f>ORÇAM.!F221</f>
        <v>0</v>
      </c>
      <c r="G221" s="62"/>
      <c r="H221" s="132">
        <f t="shared" si="704"/>
        <v>0</v>
      </c>
      <c r="I221" s="132">
        <f t="shared" si="705"/>
        <v>0</v>
      </c>
      <c r="J221" s="101"/>
      <c r="K221" s="62">
        <f t="shared" si="706"/>
        <v>0</v>
      </c>
      <c r="L221" s="101"/>
      <c r="M221" s="62">
        <f t="shared" si="706"/>
        <v>0</v>
      </c>
      <c r="N221" s="101"/>
      <c r="O221" s="62">
        <f t="shared" ref="O221:Q221" si="724">$H221*N221</f>
        <v>0</v>
      </c>
      <c r="P221" s="101"/>
      <c r="Q221" s="62">
        <f t="shared" si="724"/>
        <v>0</v>
      </c>
      <c r="R221" s="101"/>
      <c r="S221" s="62">
        <f t="shared" ref="S221:U221" si="725">$H221*R221</f>
        <v>0</v>
      </c>
      <c r="T221" s="101"/>
      <c r="U221" s="62">
        <f t="shared" si="725"/>
        <v>0</v>
      </c>
      <c r="V221" s="101"/>
      <c r="W221" s="62">
        <f t="shared" ref="W221:Y221" si="726">$H221*V221</f>
        <v>0</v>
      </c>
      <c r="X221" s="101"/>
      <c r="Y221" s="62">
        <f t="shared" si="726"/>
        <v>0</v>
      </c>
      <c r="Z221" s="101"/>
      <c r="AA221" s="62">
        <f t="shared" ref="AA221:AC221" si="727">$H221*Z221</f>
        <v>0</v>
      </c>
      <c r="AB221" s="101"/>
      <c r="AC221" s="62">
        <f t="shared" si="727"/>
        <v>0</v>
      </c>
      <c r="AD221" s="83">
        <f t="shared" si="711"/>
        <v>0</v>
      </c>
    </row>
    <row r="222" spans="1:30" ht="15" hidden="1" customHeight="1" x14ac:dyDescent="0.3">
      <c r="A222" s="4" t="str">
        <f>ORÇAM.!A222</f>
        <v>CDHU</v>
      </c>
      <c r="B222" s="4">
        <f>IFERROR(ORÇAM.!B222,0)</f>
        <v>0</v>
      </c>
      <c r="C222" s="4" t="str">
        <f>ORÇAM.!C222</f>
        <v>13.6</v>
      </c>
      <c r="D222" s="97" t="str">
        <f>IFERROR(VLOOKUP(B222,CDHU!A215:F4320,2,0),IFERROR(VLOOKUP(B222,'SINAPI C.'!A213:E8041,2,0),IFERROR(VLOOKUP(B222,'SINAPI I.'!A214:E5052,2,0)," ")))</f>
        <v xml:space="preserve"> </v>
      </c>
      <c r="E222" s="96" t="str">
        <f>IFERROR(VLOOKUP(B222,CDHU!A215:F4320,3,0),IFERROR(VLOOKUP(B222,'SINAPI C.'!A213:E8041,3,0),IFERROR(VLOOKUP(B222,'SINAPI I.'!A214:E5052,3,0)," ")))</f>
        <v xml:space="preserve"> </v>
      </c>
      <c r="F222" s="98">
        <f>ORÇAM.!F222</f>
        <v>0</v>
      </c>
      <c r="G222" s="62"/>
      <c r="H222" s="132">
        <f t="shared" si="704"/>
        <v>0</v>
      </c>
      <c r="I222" s="132">
        <f t="shared" si="705"/>
        <v>0</v>
      </c>
      <c r="J222" s="101"/>
      <c r="K222" s="62">
        <f t="shared" si="706"/>
        <v>0</v>
      </c>
      <c r="L222" s="101"/>
      <c r="M222" s="62">
        <f t="shared" si="706"/>
        <v>0</v>
      </c>
      <c r="N222" s="101"/>
      <c r="O222" s="62">
        <f t="shared" ref="O222:Q222" si="728">$H222*N222</f>
        <v>0</v>
      </c>
      <c r="P222" s="101"/>
      <c r="Q222" s="62">
        <f t="shared" si="728"/>
        <v>0</v>
      </c>
      <c r="R222" s="101"/>
      <c r="S222" s="62">
        <f t="shared" ref="S222:U222" si="729">$H222*R222</f>
        <v>0</v>
      </c>
      <c r="T222" s="101"/>
      <c r="U222" s="62">
        <f t="shared" si="729"/>
        <v>0</v>
      </c>
      <c r="V222" s="101"/>
      <c r="W222" s="62">
        <f t="shared" ref="W222:Y222" si="730">$H222*V222</f>
        <v>0</v>
      </c>
      <c r="X222" s="101"/>
      <c r="Y222" s="62">
        <f t="shared" si="730"/>
        <v>0</v>
      </c>
      <c r="Z222" s="101"/>
      <c r="AA222" s="62">
        <f t="shared" ref="AA222:AC222" si="731">$H222*Z222</f>
        <v>0</v>
      </c>
      <c r="AB222" s="101"/>
      <c r="AC222" s="62">
        <f t="shared" si="731"/>
        <v>0</v>
      </c>
      <c r="AD222" s="83">
        <f t="shared" si="711"/>
        <v>0</v>
      </c>
    </row>
    <row r="223" spans="1:30" ht="15" hidden="1" customHeight="1" x14ac:dyDescent="0.3">
      <c r="A223" s="4" t="str">
        <f>ORÇAM.!A223</f>
        <v>CDHU</v>
      </c>
      <c r="B223" s="4">
        <f>IFERROR(ORÇAM.!B223,0)</f>
        <v>0</v>
      </c>
      <c r="C223" s="4" t="str">
        <f>ORÇAM.!C223</f>
        <v>13.7</v>
      </c>
      <c r="D223" s="97" t="str">
        <f>IFERROR(VLOOKUP(B223,CDHU!A216:F4321,2,0),IFERROR(VLOOKUP(B223,'SINAPI C.'!A214:E8042,2,0),IFERROR(VLOOKUP(B223,'SINAPI I.'!A215:E5053,2,0)," ")))</f>
        <v xml:space="preserve"> </v>
      </c>
      <c r="E223" s="96" t="str">
        <f>IFERROR(VLOOKUP(B223,CDHU!A216:F4321,3,0),IFERROR(VLOOKUP(B223,'SINAPI C.'!A214:E8042,3,0),IFERROR(VLOOKUP(B223,'SINAPI I.'!A215:E5053,3,0)," ")))</f>
        <v xml:space="preserve"> </v>
      </c>
      <c r="F223" s="98">
        <f>ORÇAM.!F223</f>
        <v>0</v>
      </c>
      <c r="G223" s="62"/>
      <c r="H223" s="132">
        <f t="shared" si="704"/>
        <v>0</v>
      </c>
      <c r="I223" s="132">
        <f t="shared" si="705"/>
        <v>0</v>
      </c>
      <c r="J223" s="101"/>
      <c r="K223" s="62">
        <f t="shared" si="706"/>
        <v>0</v>
      </c>
      <c r="L223" s="101"/>
      <c r="M223" s="62">
        <f t="shared" si="706"/>
        <v>0</v>
      </c>
      <c r="N223" s="101"/>
      <c r="O223" s="62">
        <f t="shared" ref="O223:Q223" si="732">$H223*N223</f>
        <v>0</v>
      </c>
      <c r="P223" s="101"/>
      <c r="Q223" s="62">
        <f t="shared" si="732"/>
        <v>0</v>
      </c>
      <c r="R223" s="101"/>
      <c r="S223" s="62">
        <f t="shared" ref="S223:U223" si="733">$H223*R223</f>
        <v>0</v>
      </c>
      <c r="T223" s="101"/>
      <c r="U223" s="62">
        <f t="shared" si="733"/>
        <v>0</v>
      </c>
      <c r="V223" s="101"/>
      <c r="W223" s="62">
        <f t="shared" ref="W223:Y223" si="734">$H223*V223</f>
        <v>0</v>
      </c>
      <c r="X223" s="101"/>
      <c r="Y223" s="62">
        <f t="shared" si="734"/>
        <v>0</v>
      </c>
      <c r="Z223" s="101"/>
      <c r="AA223" s="62">
        <f t="shared" ref="AA223:AC223" si="735">$H223*Z223</f>
        <v>0</v>
      </c>
      <c r="AB223" s="101"/>
      <c r="AC223" s="62">
        <f t="shared" si="735"/>
        <v>0</v>
      </c>
      <c r="AD223" s="83">
        <f t="shared" si="711"/>
        <v>0</v>
      </c>
    </row>
    <row r="224" spans="1:30" ht="15" hidden="1" customHeight="1" x14ac:dyDescent="0.3">
      <c r="A224" s="4" t="str">
        <f>ORÇAM.!A224</f>
        <v>CDHU</v>
      </c>
      <c r="B224" s="4">
        <f>IFERROR(ORÇAM.!B224,0)</f>
        <v>0</v>
      </c>
      <c r="C224" s="4" t="str">
        <f>ORÇAM.!C224</f>
        <v>13.8</v>
      </c>
      <c r="D224" s="97" t="str">
        <f>IFERROR(VLOOKUP(B224,CDHU!A217:F4322,2,0),IFERROR(VLOOKUP(B224,'SINAPI C.'!A215:E8043,2,0),IFERROR(VLOOKUP(B224,'SINAPI I.'!A216:E5054,2,0)," ")))</f>
        <v xml:space="preserve"> </v>
      </c>
      <c r="E224" s="96" t="str">
        <f>IFERROR(VLOOKUP(B224,CDHU!A217:F4322,3,0),IFERROR(VLOOKUP(B224,'SINAPI C.'!A215:E8043,3,0),IFERROR(VLOOKUP(B224,'SINAPI I.'!A216:E5054,3,0)," ")))</f>
        <v xml:space="preserve"> </v>
      </c>
      <c r="F224" s="98">
        <f>ORÇAM.!F224</f>
        <v>0</v>
      </c>
      <c r="G224" s="62"/>
      <c r="H224" s="132">
        <f t="shared" si="704"/>
        <v>0</v>
      </c>
      <c r="I224" s="132">
        <f t="shared" si="705"/>
        <v>0</v>
      </c>
      <c r="J224" s="101"/>
      <c r="K224" s="62">
        <f t="shared" si="706"/>
        <v>0</v>
      </c>
      <c r="L224" s="101"/>
      <c r="M224" s="62">
        <f t="shared" si="706"/>
        <v>0</v>
      </c>
      <c r="N224" s="101"/>
      <c r="O224" s="62">
        <f t="shared" ref="O224:Q224" si="736">$H224*N224</f>
        <v>0</v>
      </c>
      <c r="P224" s="101"/>
      <c r="Q224" s="62">
        <f t="shared" si="736"/>
        <v>0</v>
      </c>
      <c r="R224" s="101"/>
      <c r="S224" s="62">
        <f t="shared" ref="S224:U224" si="737">$H224*R224</f>
        <v>0</v>
      </c>
      <c r="T224" s="101"/>
      <c r="U224" s="62">
        <f t="shared" si="737"/>
        <v>0</v>
      </c>
      <c r="V224" s="101"/>
      <c r="W224" s="62">
        <f t="shared" ref="W224:Y224" si="738">$H224*V224</f>
        <v>0</v>
      </c>
      <c r="X224" s="101"/>
      <c r="Y224" s="62">
        <f t="shared" si="738"/>
        <v>0</v>
      </c>
      <c r="Z224" s="101"/>
      <c r="AA224" s="62">
        <f t="shared" ref="AA224:AC224" si="739">$H224*Z224</f>
        <v>0</v>
      </c>
      <c r="AB224" s="101"/>
      <c r="AC224" s="62">
        <f t="shared" si="739"/>
        <v>0</v>
      </c>
      <c r="AD224" s="83">
        <f t="shared" si="711"/>
        <v>0</v>
      </c>
    </row>
    <row r="225" spans="1:30" ht="15" hidden="1" customHeight="1" x14ac:dyDescent="0.3">
      <c r="A225" s="4" t="str">
        <f>ORÇAM.!A225</f>
        <v>CDHU</v>
      </c>
      <c r="B225" s="4">
        <f>IFERROR(ORÇAM.!B225,0)</f>
        <v>0</v>
      </c>
      <c r="C225" s="4" t="str">
        <f>ORÇAM.!C225</f>
        <v>13.9</v>
      </c>
      <c r="D225" s="97" t="str">
        <f>IFERROR(VLOOKUP(B225,CDHU!A218:F4323,2,0),IFERROR(VLOOKUP(B225,'SINAPI C.'!A216:E8044,2,0),IFERROR(VLOOKUP(B225,'SINAPI I.'!A217:E5055,2,0)," ")))</f>
        <v xml:space="preserve"> </v>
      </c>
      <c r="E225" s="96" t="str">
        <f>IFERROR(VLOOKUP(B225,CDHU!A218:F4323,3,0),IFERROR(VLOOKUP(B225,'SINAPI C.'!A216:E8044,3,0),IFERROR(VLOOKUP(B225,'SINAPI I.'!A217:E5055,3,0)," ")))</f>
        <v xml:space="preserve"> </v>
      </c>
      <c r="F225" s="98">
        <f>ORÇAM.!F225</f>
        <v>0</v>
      </c>
      <c r="G225" s="62"/>
      <c r="H225" s="132">
        <f t="shared" si="704"/>
        <v>0</v>
      </c>
      <c r="I225" s="132">
        <f t="shared" si="705"/>
        <v>0</v>
      </c>
      <c r="J225" s="101"/>
      <c r="K225" s="62">
        <f t="shared" si="706"/>
        <v>0</v>
      </c>
      <c r="L225" s="101"/>
      <c r="M225" s="62">
        <f t="shared" si="706"/>
        <v>0</v>
      </c>
      <c r="N225" s="101"/>
      <c r="O225" s="62">
        <f t="shared" ref="O225:Q225" si="740">$H225*N225</f>
        <v>0</v>
      </c>
      <c r="P225" s="101"/>
      <c r="Q225" s="62">
        <f t="shared" si="740"/>
        <v>0</v>
      </c>
      <c r="R225" s="101"/>
      <c r="S225" s="62">
        <f t="shared" ref="S225:U225" si="741">$H225*R225</f>
        <v>0</v>
      </c>
      <c r="T225" s="101"/>
      <c r="U225" s="62">
        <f t="shared" si="741"/>
        <v>0</v>
      </c>
      <c r="V225" s="101"/>
      <c r="W225" s="62">
        <f t="shared" ref="W225:Y225" si="742">$H225*V225</f>
        <v>0</v>
      </c>
      <c r="X225" s="101"/>
      <c r="Y225" s="62">
        <f t="shared" si="742"/>
        <v>0</v>
      </c>
      <c r="Z225" s="101"/>
      <c r="AA225" s="62">
        <f t="shared" ref="AA225:AC225" si="743">$H225*Z225</f>
        <v>0</v>
      </c>
      <c r="AB225" s="101"/>
      <c r="AC225" s="62">
        <f t="shared" si="743"/>
        <v>0</v>
      </c>
      <c r="AD225" s="83">
        <f t="shared" si="711"/>
        <v>0</v>
      </c>
    </row>
    <row r="226" spans="1:30" ht="15" hidden="1" customHeight="1" x14ac:dyDescent="0.3">
      <c r="A226" s="4" t="str">
        <f>ORÇAM.!A226</f>
        <v>CDHU</v>
      </c>
      <c r="B226" s="4">
        <f>IFERROR(ORÇAM.!B226,0)</f>
        <v>0</v>
      </c>
      <c r="C226" s="4" t="str">
        <f>ORÇAM.!C226</f>
        <v>13.10</v>
      </c>
      <c r="D226" s="97" t="str">
        <f>IFERROR(VLOOKUP(B226,CDHU!A219:F4324,2,0),IFERROR(VLOOKUP(B226,'SINAPI C.'!A217:E8045,2,0),IFERROR(VLOOKUP(B226,'SINAPI I.'!A218:E5056,2,0)," ")))</f>
        <v xml:space="preserve"> </v>
      </c>
      <c r="E226" s="96" t="str">
        <f>IFERROR(VLOOKUP(B226,CDHU!A219:F4324,3,0),IFERROR(VLOOKUP(B226,'SINAPI C.'!A217:E8045,3,0),IFERROR(VLOOKUP(B226,'SINAPI I.'!A218:E5056,3,0)," ")))</f>
        <v xml:space="preserve"> </v>
      </c>
      <c r="F226" s="98">
        <f>ORÇAM.!F226</f>
        <v>0</v>
      </c>
      <c r="G226" s="62"/>
      <c r="H226" s="132">
        <f t="shared" si="704"/>
        <v>0</v>
      </c>
      <c r="I226" s="132">
        <f t="shared" si="705"/>
        <v>0</v>
      </c>
      <c r="J226" s="101"/>
      <c r="K226" s="62">
        <f t="shared" si="706"/>
        <v>0</v>
      </c>
      <c r="L226" s="101"/>
      <c r="M226" s="62">
        <f t="shared" si="706"/>
        <v>0</v>
      </c>
      <c r="N226" s="101"/>
      <c r="O226" s="62">
        <f t="shared" ref="O226:Q226" si="744">$H226*N226</f>
        <v>0</v>
      </c>
      <c r="P226" s="101"/>
      <c r="Q226" s="62">
        <f t="shared" si="744"/>
        <v>0</v>
      </c>
      <c r="R226" s="101"/>
      <c r="S226" s="62">
        <f t="shared" ref="S226:U226" si="745">$H226*R226</f>
        <v>0</v>
      </c>
      <c r="T226" s="101"/>
      <c r="U226" s="62">
        <f t="shared" si="745"/>
        <v>0</v>
      </c>
      <c r="V226" s="101"/>
      <c r="W226" s="62">
        <f t="shared" ref="W226:Y226" si="746">$H226*V226</f>
        <v>0</v>
      </c>
      <c r="X226" s="101"/>
      <c r="Y226" s="62">
        <f t="shared" si="746"/>
        <v>0</v>
      </c>
      <c r="Z226" s="101"/>
      <c r="AA226" s="62">
        <f t="shared" ref="AA226:AC226" si="747">$H226*Z226</f>
        <v>0</v>
      </c>
      <c r="AB226" s="101"/>
      <c r="AC226" s="62">
        <f t="shared" si="747"/>
        <v>0</v>
      </c>
      <c r="AD226" s="83">
        <f t="shared" si="711"/>
        <v>0</v>
      </c>
    </row>
    <row r="227" spans="1:30" ht="15" hidden="1" customHeight="1" x14ac:dyDescent="0.3">
      <c r="A227" s="276" t="str">
        <f>ORÇAM.!A227</f>
        <v>Total do Item 13</v>
      </c>
      <c r="B227" s="276"/>
      <c r="C227" s="276"/>
      <c r="D227" s="276"/>
      <c r="E227" s="276"/>
      <c r="F227" s="276"/>
      <c r="G227" s="276"/>
      <c r="H227" s="276"/>
      <c r="I227" s="131">
        <f>SUM(I217:I226)</f>
        <v>0</v>
      </c>
      <c r="J227" s="268">
        <f>SUM(K217:K226)</f>
        <v>0</v>
      </c>
      <c r="K227" s="268"/>
      <c r="L227" s="268">
        <f>SUM(M217:M226)</f>
        <v>0</v>
      </c>
      <c r="M227" s="268"/>
      <c r="N227" s="268">
        <f>SUM(O217:O226)</f>
        <v>0</v>
      </c>
      <c r="O227" s="268"/>
      <c r="P227" s="268">
        <f>SUM(Q217:Q226)</f>
        <v>0</v>
      </c>
      <c r="Q227" s="268"/>
      <c r="R227" s="268">
        <f>SUM(S217:S226)</f>
        <v>0</v>
      </c>
      <c r="S227" s="268"/>
      <c r="T227" s="268">
        <f>SUM(U217:U226)</f>
        <v>0</v>
      </c>
      <c r="U227" s="268"/>
      <c r="V227" s="268">
        <f>SUM(W217:W226)</f>
        <v>0</v>
      </c>
      <c r="W227" s="268"/>
      <c r="X227" s="268">
        <f>SUM(Y217:Y226)</f>
        <v>0</v>
      </c>
      <c r="Y227" s="268"/>
      <c r="Z227" s="268">
        <f>SUM(AA217:AA226)</f>
        <v>0</v>
      </c>
      <c r="AA227" s="268"/>
      <c r="AB227" s="268">
        <f>SUM(AC217:AC226)</f>
        <v>0</v>
      </c>
      <c r="AC227" s="268"/>
      <c r="AD227" s="144">
        <f>SUM(AD217:AD226)</f>
        <v>0</v>
      </c>
    </row>
    <row r="228" spans="1:30" ht="15" hidden="1" customHeight="1" x14ac:dyDescent="0.3">
      <c r="A228" s="167"/>
      <c r="B228" s="167"/>
      <c r="C228" s="167"/>
      <c r="D228" s="167"/>
      <c r="E228" s="167"/>
      <c r="F228" s="167"/>
      <c r="G228" s="167"/>
      <c r="H228" s="167"/>
      <c r="I228" s="167"/>
      <c r="J228" s="167"/>
      <c r="K228" s="167"/>
      <c r="L228" s="167"/>
      <c r="M228" s="167"/>
      <c r="N228" s="167"/>
      <c r="O228" s="167"/>
      <c r="P228" s="167"/>
      <c r="Q228" s="167"/>
      <c r="R228" s="167"/>
      <c r="S228" s="167"/>
      <c r="T228" s="167"/>
      <c r="U228" s="167"/>
      <c r="V228" s="167"/>
      <c r="W228" s="167"/>
      <c r="X228" s="167"/>
      <c r="Y228" s="167"/>
      <c r="Z228" s="167"/>
      <c r="AA228" s="167"/>
      <c r="AB228" s="167"/>
      <c r="AC228" s="167"/>
      <c r="AD228" s="167"/>
    </row>
    <row r="229" spans="1:30" ht="15" customHeight="1" x14ac:dyDescent="0.3">
      <c r="A229" s="129"/>
      <c r="B229" s="129"/>
      <c r="C229" s="130">
        <f>ORÇAM.!C229</f>
        <v>12</v>
      </c>
      <c r="D229" s="161" t="str">
        <f>ORÇAM.!D229</f>
        <v>PINTURA</v>
      </c>
      <c r="E229" s="161"/>
      <c r="F229" s="161"/>
      <c r="G229" s="161"/>
      <c r="H229" s="161"/>
      <c r="I229" s="161"/>
      <c r="J229" s="161"/>
      <c r="K229" s="161"/>
      <c r="L229" s="161"/>
      <c r="M229" s="161"/>
      <c r="N229" s="161"/>
      <c r="O229" s="161"/>
      <c r="P229" s="161"/>
      <c r="Q229" s="161"/>
      <c r="R229" s="161"/>
      <c r="S229" s="161"/>
      <c r="T229" s="161"/>
      <c r="U229" s="161"/>
      <c r="V229" s="161"/>
      <c r="W229" s="161"/>
      <c r="X229" s="161"/>
      <c r="Y229" s="161"/>
      <c r="Z229" s="161"/>
      <c r="AA229" s="161"/>
      <c r="AB229" s="161"/>
      <c r="AC229" s="161"/>
      <c r="AD229" s="161"/>
    </row>
    <row r="230" spans="1:30" ht="15" customHeight="1" x14ac:dyDescent="0.3">
      <c r="A230" s="129"/>
      <c r="B230" s="129"/>
      <c r="C230" s="130" t="str">
        <f>ORÇAM.!C230</f>
        <v>12.1</v>
      </c>
      <c r="D230" s="161" t="str">
        <f>ORÇAM.!D230</f>
        <v>PAREDE, FORRO E LAJE</v>
      </c>
      <c r="E230" s="161"/>
      <c r="F230" s="161"/>
      <c r="G230" s="161"/>
      <c r="H230" s="161"/>
      <c r="I230" s="161"/>
      <c r="J230" s="161"/>
      <c r="K230" s="161"/>
      <c r="L230" s="161"/>
      <c r="M230" s="161"/>
      <c r="N230" s="161"/>
      <c r="O230" s="161"/>
      <c r="P230" s="161"/>
      <c r="Q230" s="161"/>
      <c r="R230" s="161"/>
      <c r="S230" s="161"/>
      <c r="T230" s="161"/>
      <c r="U230" s="161"/>
      <c r="V230" s="161"/>
      <c r="W230" s="161"/>
      <c r="X230" s="161"/>
      <c r="Y230" s="161"/>
      <c r="Z230" s="161"/>
      <c r="AA230" s="161"/>
      <c r="AB230" s="161"/>
      <c r="AC230" s="161"/>
      <c r="AD230" s="161"/>
    </row>
    <row r="231" spans="1:30" ht="15" customHeight="1" x14ac:dyDescent="0.3">
      <c r="A231" s="4" t="str">
        <f>ORÇAM.!A231</f>
        <v>CDHU</v>
      </c>
      <c r="B231" s="4" t="str">
        <f>IFERROR(ORÇAM.!B231,0)</f>
        <v>33.02.060</v>
      </c>
      <c r="C231" s="4" t="str">
        <f>ORÇAM.!C231</f>
        <v>12.1.1</v>
      </c>
      <c r="D231" s="97" t="str">
        <f>IFERROR(VLOOKUP(B231,CDHU!A224:F4329,2,0),IFERROR(VLOOKUP(B231,'SINAPI C.'!A222:E8050,2,0),IFERROR(VLOOKUP(B231,'SINAPI I.'!A223:E5061,2,0)," ")))</f>
        <v>Massa corrida a base de PVA</v>
      </c>
      <c r="E231" s="96" t="str">
        <f>IFERROR(VLOOKUP(B231,CDHU!A224:F4329,3,0),IFERROR(VLOOKUP(B231,'SINAPI C.'!A222:E8050,3,0),IFERROR(VLOOKUP(B231,'SINAPI I.'!A223:E5061,3,0)," ")))</f>
        <v>M2</v>
      </c>
      <c r="F231" s="98">
        <f>ORÇAM.!F231</f>
        <v>208.16</v>
      </c>
      <c r="G231" s="62"/>
      <c r="H231" s="132">
        <f t="shared" ref="H231:H235" si="748">ROUND((G231+(G231*$H$257)),2)</f>
        <v>0</v>
      </c>
      <c r="I231" s="132">
        <f t="shared" ref="I231:I235" si="749">H231*F231</f>
        <v>0</v>
      </c>
      <c r="J231" s="101"/>
      <c r="K231" s="62">
        <f t="shared" ref="K231:M235" si="750">$H231*J231</f>
        <v>0</v>
      </c>
      <c r="L231" s="101"/>
      <c r="M231" s="62">
        <f t="shared" si="750"/>
        <v>0</v>
      </c>
      <c r="N231" s="101"/>
      <c r="O231" s="62">
        <f t="shared" ref="O231:Q231" si="751">$H231*N231</f>
        <v>0</v>
      </c>
      <c r="P231" s="101"/>
      <c r="Q231" s="62">
        <f t="shared" si="751"/>
        <v>0</v>
      </c>
      <c r="R231" s="101"/>
      <c r="S231" s="62">
        <f t="shared" ref="S231:U231" si="752">$H231*R231</f>
        <v>0</v>
      </c>
      <c r="T231" s="101"/>
      <c r="U231" s="62">
        <f t="shared" si="752"/>
        <v>0</v>
      </c>
      <c r="V231" s="101"/>
      <c r="W231" s="62">
        <f t="shared" ref="W231:Y231" si="753">$H231*V231</f>
        <v>0</v>
      </c>
      <c r="X231" s="101"/>
      <c r="Y231" s="62">
        <f t="shared" si="753"/>
        <v>0</v>
      </c>
      <c r="Z231" s="101"/>
      <c r="AA231" s="62">
        <f t="shared" ref="AA231:AC231" si="754">$H231*Z231</f>
        <v>0</v>
      </c>
      <c r="AB231" s="101"/>
      <c r="AC231" s="62">
        <f t="shared" si="754"/>
        <v>0</v>
      </c>
      <c r="AD231" s="83">
        <f t="shared" ref="AD231:AD235" si="755">I231-K231-M231-O231-Q231-S231-U231-W231-Y231-AA231-AC231</f>
        <v>0</v>
      </c>
    </row>
    <row r="232" spans="1:30" ht="15" customHeight="1" x14ac:dyDescent="0.3">
      <c r="A232" s="4" t="str">
        <f>ORÇAM.!A232</f>
        <v>CDHU</v>
      </c>
      <c r="B232" s="4" t="str">
        <f>IFERROR(ORÇAM.!B232,0)</f>
        <v>33.10.020</v>
      </c>
      <c r="C232" s="4" t="str">
        <f>ORÇAM.!C232</f>
        <v>12.1.2</v>
      </c>
      <c r="D232" s="97" t="str">
        <f>IFERROR(VLOOKUP(B232,CDHU!A225:F4330,2,0),IFERROR(VLOOKUP(B232,'SINAPI C.'!A223:E8051,2,0),IFERROR(VLOOKUP(B232,'SINAPI I.'!A224:E5062,2,0)," ")))</f>
        <v>Tinta látex em massa, inclusive preparo</v>
      </c>
      <c r="E232" s="96" t="str">
        <f>IFERROR(VLOOKUP(B232,CDHU!A225:F4330,3,0),IFERROR(VLOOKUP(B232,'SINAPI C.'!A223:E8051,3,0),IFERROR(VLOOKUP(B232,'SINAPI I.'!A224:E5062,3,0)," ")))</f>
        <v>M2</v>
      </c>
      <c r="F232" s="98">
        <f>ORÇAM.!F232</f>
        <v>208.16</v>
      </c>
      <c r="G232" s="62"/>
      <c r="H232" s="132">
        <f t="shared" si="748"/>
        <v>0</v>
      </c>
      <c r="I232" s="132">
        <f t="shared" si="749"/>
        <v>0</v>
      </c>
      <c r="J232" s="101"/>
      <c r="K232" s="62">
        <f t="shared" si="750"/>
        <v>0</v>
      </c>
      <c r="L232" s="101"/>
      <c r="M232" s="62">
        <f t="shared" si="750"/>
        <v>0</v>
      </c>
      <c r="N232" s="101"/>
      <c r="O232" s="62">
        <f t="shared" ref="O232:Q232" si="756">$H232*N232</f>
        <v>0</v>
      </c>
      <c r="P232" s="101"/>
      <c r="Q232" s="62">
        <f t="shared" si="756"/>
        <v>0</v>
      </c>
      <c r="R232" s="101"/>
      <c r="S232" s="62">
        <f t="shared" ref="S232:U232" si="757">$H232*R232</f>
        <v>0</v>
      </c>
      <c r="T232" s="101"/>
      <c r="U232" s="62">
        <f t="shared" si="757"/>
        <v>0</v>
      </c>
      <c r="V232" s="101"/>
      <c r="W232" s="62">
        <f t="shared" ref="W232:Y232" si="758">$H232*V232</f>
        <v>0</v>
      </c>
      <c r="X232" s="101"/>
      <c r="Y232" s="62">
        <f t="shared" si="758"/>
        <v>0</v>
      </c>
      <c r="Z232" s="101"/>
      <c r="AA232" s="62">
        <f t="shared" ref="AA232:AC232" si="759">$H232*Z232</f>
        <v>0</v>
      </c>
      <c r="AB232" s="101"/>
      <c r="AC232" s="62">
        <f t="shared" si="759"/>
        <v>0</v>
      </c>
      <c r="AD232" s="83">
        <f t="shared" si="755"/>
        <v>0</v>
      </c>
    </row>
    <row r="233" spans="1:30" ht="15" hidden="1" customHeight="1" x14ac:dyDescent="0.3">
      <c r="A233" s="4" t="str">
        <f>ORÇAM.!A233</f>
        <v>CDHU</v>
      </c>
      <c r="B233" s="4">
        <f>IFERROR(ORÇAM.!B233,0)</f>
        <v>0</v>
      </c>
      <c r="C233" s="4" t="str">
        <f>ORÇAM.!C233</f>
        <v>14.1.3</v>
      </c>
      <c r="D233" s="97" t="str">
        <f>IFERROR(VLOOKUP(B233,CDHU!A226:F4331,2,0),IFERROR(VLOOKUP(B233,'SINAPI C.'!A224:E8052,2,0),IFERROR(VLOOKUP(B233,'SINAPI I.'!A225:E5063,2,0)," ")))</f>
        <v xml:space="preserve"> </v>
      </c>
      <c r="E233" s="96" t="str">
        <f>IFERROR(VLOOKUP(B233,CDHU!A226:F4331,3,0),IFERROR(VLOOKUP(B233,'SINAPI C.'!A224:E8052,3,0),IFERROR(VLOOKUP(B233,'SINAPI I.'!A225:E5063,3,0)," ")))</f>
        <v xml:space="preserve"> </v>
      </c>
      <c r="F233" s="98">
        <f>ORÇAM.!F233</f>
        <v>0</v>
      </c>
      <c r="G233" s="62"/>
      <c r="H233" s="132">
        <f t="shared" si="748"/>
        <v>0</v>
      </c>
      <c r="I233" s="132">
        <f t="shared" si="749"/>
        <v>0</v>
      </c>
      <c r="J233" s="101"/>
      <c r="K233" s="62">
        <f t="shared" si="750"/>
        <v>0</v>
      </c>
      <c r="L233" s="101"/>
      <c r="M233" s="62">
        <f t="shared" si="750"/>
        <v>0</v>
      </c>
      <c r="N233" s="101"/>
      <c r="O233" s="62">
        <f t="shared" ref="O233:Q233" si="760">$H233*N233</f>
        <v>0</v>
      </c>
      <c r="P233" s="101"/>
      <c r="Q233" s="62">
        <f t="shared" si="760"/>
        <v>0</v>
      </c>
      <c r="R233" s="101"/>
      <c r="S233" s="62">
        <f t="shared" ref="S233:U233" si="761">$H233*R233</f>
        <v>0</v>
      </c>
      <c r="T233" s="101"/>
      <c r="U233" s="62">
        <f t="shared" si="761"/>
        <v>0</v>
      </c>
      <c r="V233" s="101"/>
      <c r="W233" s="62">
        <f t="shared" ref="W233:Y233" si="762">$H233*V233</f>
        <v>0</v>
      </c>
      <c r="X233" s="101"/>
      <c r="Y233" s="62">
        <f t="shared" si="762"/>
        <v>0</v>
      </c>
      <c r="Z233" s="101"/>
      <c r="AA233" s="62">
        <f t="shared" ref="AA233:AC233" si="763">$H233*Z233</f>
        <v>0</v>
      </c>
      <c r="AB233" s="101"/>
      <c r="AC233" s="62">
        <f t="shared" si="763"/>
        <v>0</v>
      </c>
      <c r="AD233" s="83">
        <f t="shared" si="755"/>
        <v>0</v>
      </c>
    </row>
    <row r="234" spans="1:30" ht="15" hidden="1" customHeight="1" x14ac:dyDescent="0.3">
      <c r="A234" s="4" t="str">
        <f>ORÇAM.!A234</f>
        <v>CDHU</v>
      </c>
      <c r="B234" s="4">
        <f>IFERROR(ORÇAM.!B234,0)</f>
        <v>0</v>
      </c>
      <c r="C234" s="4" t="str">
        <f>ORÇAM.!C234</f>
        <v>14.1.4</v>
      </c>
      <c r="D234" s="97" t="str">
        <f>IFERROR(VLOOKUP(B234,CDHU!A227:F4332,2,0),IFERROR(VLOOKUP(B234,'SINAPI C.'!A225:E8053,2,0),IFERROR(VLOOKUP(B234,'SINAPI I.'!A226:E5064,2,0)," ")))</f>
        <v xml:space="preserve"> </v>
      </c>
      <c r="E234" s="96" t="str">
        <f>IFERROR(VLOOKUP(B234,CDHU!A227:F4332,3,0),IFERROR(VLOOKUP(B234,'SINAPI C.'!A225:E8053,3,0),IFERROR(VLOOKUP(B234,'SINAPI I.'!A226:E5064,3,0)," ")))</f>
        <v xml:space="preserve"> </v>
      </c>
      <c r="F234" s="98">
        <f>ORÇAM.!F234</f>
        <v>0</v>
      </c>
      <c r="G234" s="62"/>
      <c r="H234" s="132">
        <f t="shared" si="748"/>
        <v>0</v>
      </c>
      <c r="I234" s="132">
        <f t="shared" si="749"/>
        <v>0</v>
      </c>
      <c r="J234" s="101"/>
      <c r="K234" s="62">
        <f t="shared" si="750"/>
        <v>0</v>
      </c>
      <c r="L234" s="101"/>
      <c r="M234" s="62">
        <f t="shared" si="750"/>
        <v>0</v>
      </c>
      <c r="N234" s="101"/>
      <c r="O234" s="62">
        <f t="shared" ref="O234:Q234" si="764">$H234*N234</f>
        <v>0</v>
      </c>
      <c r="P234" s="101"/>
      <c r="Q234" s="62">
        <f t="shared" si="764"/>
        <v>0</v>
      </c>
      <c r="R234" s="101"/>
      <c r="S234" s="62">
        <f t="shared" ref="S234:U234" si="765">$H234*R234</f>
        <v>0</v>
      </c>
      <c r="T234" s="101"/>
      <c r="U234" s="62">
        <f t="shared" si="765"/>
        <v>0</v>
      </c>
      <c r="V234" s="101"/>
      <c r="W234" s="62">
        <f t="shared" ref="W234:Y234" si="766">$H234*V234</f>
        <v>0</v>
      </c>
      <c r="X234" s="101"/>
      <c r="Y234" s="62">
        <f t="shared" si="766"/>
        <v>0</v>
      </c>
      <c r="Z234" s="101"/>
      <c r="AA234" s="62">
        <f t="shared" ref="AA234:AC234" si="767">$H234*Z234</f>
        <v>0</v>
      </c>
      <c r="AB234" s="101"/>
      <c r="AC234" s="62">
        <f t="shared" si="767"/>
        <v>0</v>
      </c>
      <c r="AD234" s="83">
        <f t="shared" si="755"/>
        <v>0</v>
      </c>
    </row>
    <row r="235" spans="1:30" ht="15" hidden="1" customHeight="1" x14ac:dyDescent="0.3">
      <c r="A235" s="4" t="str">
        <f>ORÇAM.!A235</f>
        <v>CDHU</v>
      </c>
      <c r="B235" s="4">
        <f>IFERROR(ORÇAM.!B235,0)</f>
        <v>0</v>
      </c>
      <c r="C235" s="4" t="str">
        <f>ORÇAM.!C235</f>
        <v>14.1.5</v>
      </c>
      <c r="D235" s="97" t="str">
        <f>IFERROR(VLOOKUP(B235,CDHU!A228:F4333,2,0),IFERROR(VLOOKUP(B235,'SINAPI C.'!A226:E8054,2,0),IFERROR(VLOOKUP(B235,'SINAPI I.'!A227:E5065,2,0)," ")))</f>
        <v xml:space="preserve"> </v>
      </c>
      <c r="E235" s="96" t="str">
        <f>IFERROR(VLOOKUP(B235,CDHU!A228:F4333,3,0),IFERROR(VLOOKUP(B235,'SINAPI C.'!A226:E8054,3,0),IFERROR(VLOOKUP(B235,'SINAPI I.'!A227:E5065,3,0)," ")))</f>
        <v xml:space="preserve"> </v>
      </c>
      <c r="F235" s="98">
        <f>ORÇAM.!F235</f>
        <v>0</v>
      </c>
      <c r="G235" s="62"/>
      <c r="H235" s="132">
        <f t="shared" si="748"/>
        <v>0</v>
      </c>
      <c r="I235" s="132">
        <f t="shared" si="749"/>
        <v>0</v>
      </c>
      <c r="J235" s="101"/>
      <c r="K235" s="62">
        <f t="shared" si="750"/>
        <v>0</v>
      </c>
      <c r="L235" s="101"/>
      <c r="M235" s="62">
        <f t="shared" si="750"/>
        <v>0</v>
      </c>
      <c r="N235" s="101"/>
      <c r="O235" s="62">
        <f t="shared" ref="O235:Q235" si="768">$H235*N235</f>
        <v>0</v>
      </c>
      <c r="P235" s="101"/>
      <c r="Q235" s="62">
        <f t="shared" si="768"/>
        <v>0</v>
      </c>
      <c r="R235" s="101"/>
      <c r="S235" s="62">
        <f t="shared" ref="S235:U235" si="769">$H235*R235</f>
        <v>0</v>
      </c>
      <c r="T235" s="101"/>
      <c r="U235" s="62">
        <f t="shared" si="769"/>
        <v>0</v>
      </c>
      <c r="V235" s="101"/>
      <c r="W235" s="62">
        <f t="shared" ref="W235:Y235" si="770">$H235*V235</f>
        <v>0</v>
      </c>
      <c r="X235" s="101"/>
      <c r="Y235" s="62">
        <f t="shared" si="770"/>
        <v>0</v>
      </c>
      <c r="Z235" s="101"/>
      <c r="AA235" s="62">
        <f t="shared" ref="AA235:AC235" si="771">$H235*Z235</f>
        <v>0</v>
      </c>
      <c r="AB235" s="101"/>
      <c r="AC235" s="62">
        <f t="shared" si="771"/>
        <v>0</v>
      </c>
      <c r="AD235" s="83">
        <f t="shared" si="755"/>
        <v>0</v>
      </c>
    </row>
    <row r="236" spans="1:30" ht="15" customHeight="1" x14ac:dyDescent="0.3">
      <c r="A236" s="129"/>
      <c r="B236" s="129"/>
      <c r="C236" s="130" t="str">
        <f>ORÇAM.!C236</f>
        <v>12.2</v>
      </c>
      <c r="D236" s="161" t="str">
        <f>ORÇAM.!D236</f>
        <v>ESQUADRIAS</v>
      </c>
      <c r="E236" s="161"/>
      <c r="F236" s="161"/>
      <c r="G236" s="161"/>
      <c r="H236" s="161"/>
      <c r="I236" s="161"/>
      <c r="J236" s="161"/>
      <c r="K236" s="161"/>
      <c r="L236" s="161"/>
      <c r="M236" s="161"/>
      <c r="N236" s="161"/>
      <c r="O236" s="161"/>
      <c r="P236" s="161"/>
      <c r="Q236" s="161"/>
      <c r="R236" s="161"/>
      <c r="S236" s="161"/>
      <c r="T236" s="161"/>
      <c r="U236" s="161"/>
      <c r="V236" s="161"/>
      <c r="W236" s="161"/>
      <c r="X236" s="161"/>
      <c r="Y236" s="161"/>
      <c r="Z236" s="161"/>
      <c r="AA236" s="161"/>
      <c r="AB236" s="161"/>
      <c r="AC236" s="161"/>
      <c r="AD236" s="161"/>
    </row>
    <row r="237" spans="1:30" ht="15" customHeight="1" x14ac:dyDescent="0.3">
      <c r="A237" s="4" t="str">
        <f>ORÇAM.!A237</f>
        <v>CDHU</v>
      </c>
      <c r="B237" s="4" t="str">
        <f>IFERROR(ORÇAM.!B237,0)</f>
        <v>33.11.050</v>
      </c>
      <c r="C237" s="4" t="str">
        <f>ORÇAM.!C237</f>
        <v>12.2.1</v>
      </c>
      <c r="D237" s="97" t="str">
        <f>IFERROR(VLOOKUP(B237,CDHU!A230:F4335,2,0),IFERROR(VLOOKUP(B237,'SINAPI C.'!A228:E8056,2,0),IFERROR(VLOOKUP(B237,'SINAPI I.'!A229:E5067,2,0)," ")))</f>
        <v>Esmalte à base água em superfície metálica, inclusive preparo</v>
      </c>
      <c r="E237" s="96" t="str">
        <f>IFERROR(VLOOKUP(B237,CDHU!A230:F4335,3,0),IFERROR(VLOOKUP(B237,'SINAPI C.'!A228:E8056,3,0),IFERROR(VLOOKUP(B237,'SINAPI I.'!A229:E5067,3,0)," ")))</f>
        <v>M2</v>
      </c>
      <c r="F237" s="98">
        <f>ORÇAM.!F237</f>
        <v>24</v>
      </c>
      <c r="G237" s="62"/>
      <c r="H237" s="132">
        <f t="shared" ref="H237:H241" si="772">ROUND((G237+(G237*$H$257)),2)</f>
        <v>0</v>
      </c>
      <c r="I237" s="132">
        <f t="shared" ref="I237:I241" si="773">H237*F237</f>
        <v>0</v>
      </c>
      <c r="J237" s="101"/>
      <c r="K237" s="62">
        <f t="shared" ref="K237:M241" si="774">$H237*J237</f>
        <v>0</v>
      </c>
      <c r="L237" s="101"/>
      <c r="M237" s="62">
        <f t="shared" si="774"/>
        <v>0</v>
      </c>
      <c r="N237" s="101"/>
      <c r="O237" s="62">
        <f t="shared" ref="O237:Q237" si="775">$H237*N237</f>
        <v>0</v>
      </c>
      <c r="P237" s="101"/>
      <c r="Q237" s="62">
        <f t="shared" si="775"/>
        <v>0</v>
      </c>
      <c r="R237" s="101"/>
      <c r="S237" s="62">
        <f t="shared" ref="S237:U237" si="776">$H237*R237</f>
        <v>0</v>
      </c>
      <c r="T237" s="101"/>
      <c r="U237" s="62">
        <f t="shared" si="776"/>
        <v>0</v>
      </c>
      <c r="V237" s="101"/>
      <c r="W237" s="62">
        <f t="shared" ref="W237:Y237" si="777">$H237*V237</f>
        <v>0</v>
      </c>
      <c r="X237" s="101"/>
      <c r="Y237" s="62">
        <f t="shared" si="777"/>
        <v>0</v>
      </c>
      <c r="Z237" s="101"/>
      <c r="AA237" s="62">
        <f t="shared" ref="AA237:AC237" si="778">$H237*Z237</f>
        <v>0</v>
      </c>
      <c r="AB237" s="101"/>
      <c r="AC237" s="62">
        <f t="shared" si="778"/>
        <v>0</v>
      </c>
      <c r="AD237" s="83">
        <f t="shared" ref="AD237:AD241" si="779">I237-K237-M237-O237-Q237-S237-U237-W237-Y237-AA237-AC237</f>
        <v>0</v>
      </c>
    </row>
    <row r="238" spans="1:30" ht="15" hidden="1" customHeight="1" x14ac:dyDescent="0.3">
      <c r="A238" s="4" t="str">
        <f>ORÇAM.!A238</f>
        <v>CDHU</v>
      </c>
      <c r="B238" s="4">
        <f>IFERROR(ORÇAM.!B238,0)</f>
        <v>0</v>
      </c>
      <c r="C238" s="4" t="str">
        <f>ORÇAM.!C238</f>
        <v>14.2.2</v>
      </c>
      <c r="D238" s="97" t="str">
        <f>IFERROR(VLOOKUP(B238,CDHU!A231:F4336,2,0),IFERROR(VLOOKUP(B238,'SINAPI C.'!A229:E8057,2,0),IFERROR(VLOOKUP(B238,'SINAPI I.'!A230:E5068,2,0)," ")))</f>
        <v xml:space="preserve"> </v>
      </c>
      <c r="E238" s="96" t="str">
        <f>IFERROR(VLOOKUP(B238,CDHU!A231:F4336,3,0),IFERROR(VLOOKUP(B238,'SINAPI C.'!A229:E8057,3,0),IFERROR(VLOOKUP(B238,'SINAPI I.'!A230:E5068,3,0)," ")))</f>
        <v xml:space="preserve"> </v>
      </c>
      <c r="F238" s="98">
        <f>ORÇAM.!F238</f>
        <v>0</v>
      </c>
      <c r="G238" s="62"/>
      <c r="H238" s="132">
        <f t="shared" si="772"/>
        <v>0</v>
      </c>
      <c r="I238" s="132">
        <f t="shared" si="773"/>
        <v>0</v>
      </c>
      <c r="J238" s="101"/>
      <c r="K238" s="62">
        <f t="shared" si="774"/>
        <v>0</v>
      </c>
      <c r="L238" s="101"/>
      <c r="M238" s="62">
        <f t="shared" si="774"/>
        <v>0</v>
      </c>
      <c r="N238" s="101"/>
      <c r="O238" s="62">
        <f t="shared" ref="O238:Q238" si="780">$H238*N238</f>
        <v>0</v>
      </c>
      <c r="P238" s="101"/>
      <c r="Q238" s="62">
        <f t="shared" si="780"/>
        <v>0</v>
      </c>
      <c r="R238" s="101"/>
      <c r="S238" s="62">
        <f t="shared" ref="S238:U238" si="781">$H238*R238</f>
        <v>0</v>
      </c>
      <c r="T238" s="101"/>
      <c r="U238" s="62">
        <f t="shared" si="781"/>
        <v>0</v>
      </c>
      <c r="V238" s="101"/>
      <c r="W238" s="62">
        <f t="shared" ref="W238:Y238" si="782">$H238*V238</f>
        <v>0</v>
      </c>
      <c r="X238" s="101"/>
      <c r="Y238" s="62">
        <f t="shared" si="782"/>
        <v>0</v>
      </c>
      <c r="Z238" s="101"/>
      <c r="AA238" s="62">
        <f t="shared" ref="AA238:AC238" si="783">$H238*Z238</f>
        <v>0</v>
      </c>
      <c r="AB238" s="101"/>
      <c r="AC238" s="62">
        <f t="shared" si="783"/>
        <v>0</v>
      </c>
      <c r="AD238" s="83">
        <f t="shared" si="779"/>
        <v>0</v>
      </c>
    </row>
    <row r="239" spans="1:30" ht="15" hidden="1" customHeight="1" x14ac:dyDescent="0.3">
      <c r="A239" s="4" t="str">
        <f>ORÇAM.!A239</f>
        <v>CDHU</v>
      </c>
      <c r="B239" s="4">
        <f>IFERROR(ORÇAM.!B239,0)</f>
        <v>0</v>
      </c>
      <c r="C239" s="4" t="str">
        <f>ORÇAM.!C239</f>
        <v>14.2.3</v>
      </c>
      <c r="D239" s="97" t="str">
        <f>IFERROR(VLOOKUP(B239,CDHU!A232:F4337,2,0),IFERROR(VLOOKUP(B239,'SINAPI C.'!A230:E8058,2,0),IFERROR(VLOOKUP(B239,'SINAPI I.'!A231:E5069,2,0)," ")))</f>
        <v xml:space="preserve"> </v>
      </c>
      <c r="E239" s="96" t="str">
        <f>IFERROR(VLOOKUP(B239,CDHU!A232:F4337,3,0),IFERROR(VLOOKUP(B239,'SINAPI C.'!A230:E8058,3,0),IFERROR(VLOOKUP(B239,'SINAPI I.'!A231:E5069,3,0)," ")))</f>
        <v xml:space="preserve"> </v>
      </c>
      <c r="F239" s="98">
        <f>ORÇAM.!F239</f>
        <v>0</v>
      </c>
      <c r="G239" s="62"/>
      <c r="H239" s="132">
        <f t="shared" si="772"/>
        <v>0</v>
      </c>
      <c r="I239" s="132">
        <f t="shared" si="773"/>
        <v>0</v>
      </c>
      <c r="J239" s="101"/>
      <c r="K239" s="62">
        <f t="shared" si="774"/>
        <v>0</v>
      </c>
      <c r="L239" s="101"/>
      <c r="M239" s="62">
        <f t="shared" si="774"/>
        <v>0</v>
      </c>
      <c r="N239" s="101"/>
      <c r="O239" s="62">
        <f t="shared" ref="O239:Q239" si="784">$H239*N239</f>
        <v>0</v>
      </c>
      <c r="P239" s="101"/>
      <c r="Q239" s="62">
        <f t="shared" si="784"/>
        <v>0</v>
      </c>
      <c r="R239" s="101"/>
      <c r="S239" s="62">
        <f t="shared" ref="S239:U239" si="785">$H239*R239</f>
        <v>0</v>
      </c>
      <c r="T239" s="101"/>
      <c r="U239" s="62">
        <f t="shared" si="785"/>
        <v>0</v>
      </c>
      <c r="V239" s="101"/>
      <c r="W239" s="62">
        <f t="shared" ref="W239:Y239" si="786">$H239*V239</f>
        <v>0</v>
      </c>
      <c r="X239" s="101"/>
      <c r="Y239" s="62">
        <f t="shared" si="786"/>
        <v>0</v>
      </c>
      <c r="Z239" s="101"/>
      <c r="AA239" s="62">
        <f t="shared" ref="AA239:AC239" si="787">$H239*Z239</f>
        <v>0</v>
      </c>
      <c r="AB239" s="101"/>
      <c r="AC239" s="62">
        <f t="shared" si="787"/>
        <v>0</v>
      </c>
      <c r="AD239" s="83">
        <f t="shared" si="779"/>
        <v>0</v>
      </c>
    </row>
    <row r="240" spans="1:30" ht="15" hidden="1" customHeight="1" x14ac:dyDescent="0.3">
      <c r="A240" s="4" t="str">
        <f>ORÇAM.!A240</f>
        <v>CDHU</v>
      </c>
      <c r="B240" s="4">
        <f>IFERROR(ORÇAM.!B240,0)</f>
        <v>0</v>
      </c>
      <c r="C240" s="4" t="str">
        <f>ORÇAM.!C240</f>
        <v>14.2.4</v>
      </c>
      <c r="D240" s="97" t="str">
        <f>IFERROR(VLOOKUP(B240,CDHU!A233:F4338,2,0),IFERROR(VLOOKUP(B240,'SINAPI C.'!A231:E8059,2,0),IFERROR(VLOOKUP(B240,'SINAPI I.'!A232:E5070,2,0)," ")))</f>
        <v xml:space="preserve"> </v>
      </c>
      <c r="E240" s="96" t="str">
        <f>IFERROR(VLOOKUP(B240,CDHU!A233:F4338,3,0),IFERROR(VLOOKUP(B240,'SINAPI C.'!A231:E8059,3,0),IFERROR(VLOOKUP(B240,'SINAPI I.'!A232:E5070,3,0)," ")))</f>
        <v xml:space="preserve"> </v>
      </c>
      <c r="F240" s="98">
        <f>ORÇAM.!F240</f>
        <v>0</v>
      </c>
      <c r="G240" s="62"/>
      <c r="H240" s="132">
        <f t="shared" si="772"/>
        <v>0</v>
      </c>
      <c r="I240" s="132">
        <f t="shared" si="773"/>
        <v>0</v>
      </c>
      <c r="J240" s="101"/>
      <c r="K240" s="62">
        <f t="shared" si="774"/>
        <v>0</v>
      </c>
      <c r="L240" s="101"/>
      <c r="M240" s="62">
        <f t="shared" si="774"/>
        <v>0</v>
      </c>
      <c r="N240" s="101"/>
      <c r="O240" s="62">
        <f t="shared" ref="O240:Q240" si="788">$H240*N240</f>
        <v>0</v>
      </c>
      <c r="P240" s="101"/>
      <c r="Q240" s="62">
        <f t="shared" si="788"/>
        <v>0</v>
      </c>
      <c r="R240" s="101"/>
      <c r="S240" s="62">
        <f t="shared" ref="S240:U240" si="789">$H240*R240</f>
        <v>0</v>
      </c>
      <c r="T240" s="101"/>
      <c r="U240" s="62">
        <f t="shared" si="789"/>
        <v>0</v>
      </c>
      <c r="V240" s="101"/>
      <c r="W240" s="62">
        <f t="shared" ref="W240:Y240" si="790">$H240*V240</f>
        <v>0</v>
      </c>
      <c r="X240" s="101"/>
      <c r="Y240" s="62">
        <f t="shared" si="790"/>
        <v>0</v>
      </c>
      <c r="Z240" s="101"/>
      <c r="AA240" s="62">
        <f t="shared" ref="AA240:AC240" si="791">$H240*Z240</f>
        <v>0</v>
      </c>
      <c r="AB240" s="101"/>
      <c r="AC240" s="62">
        <f t="shared" si="791"/>
        <v>0</v>
      </c>
      <c r="AD240" s="83">
        <f t="shared" si="779"/>
        <v>0</v>
      </c>
    </row>
    <row r="241" spans="1:30" ht="15" hidden="1" customHeight="1" x14ac:dyDescent="0.3">
      <c r="A241" s="4" t="str">
        <f>ORÇAM.!A241</f>
        <v>CDHU</v>
      </c>
      <c r="B241" s="4">
        <f>IFERROR(ORÇAM.!B241,0)</f>
        <v>0</v>
      </c>
      <c r="C241" s="4" t="str">
        <f>ORÇAM.!C241</f>
        <v>14.2.5</v>
      </c>
      <c r="D241" s="97" t="str">
        <f>IFERROR(VLOOKUP(B241,CDHU!A234:F4339,2,0),IFERROR(VLOOKUP(B241,'SINAPI C.'!A232:E8060,2,0),IFERROR(VLOOKUP(B241,'SINAPI I.'!A233:E5071,2,0)," ")))</f>
        <v xml:space="preserve"> </v>
      </c>
      <c r="E241" s="96" t="str">
        <f>IFERROR(VLOOKUP(B241,CDHU!A234:F4339,3,0),IFERROR(VLOOKUP(B241,'SINAPI C.'!A232:E8060,3,0),IFERROR(VLOOKUP(B241,'SINAPI I.'!A233:E5071,3,0)," ")))</f>
        <v xml:space="preserve"> </v>
      </c>
      <c r="F241" s="98">
        <f>ORÇAM.!F241</f>
        <v>0</v>
      </c>
      <c r="G241" s="62"/>
      <c r="H241" s="132">
        <f t="shared" si="772"/>
        <v>0</v>
      </c>
      <c r="I241" s="132">
        <f t="shared" si="773"/>
        <v>0</v>
      </c>
      <c r="J241" s="101"/>
      <c r="K241" s="62">
        <f t="shared" si="774"/>
        <v>0</v>
      </c>
      <c r="L241" s="101"/>
      <c r="M241" s="62">
        <f t="shared" si="774"/>
        <v>0</v>
      </c>
      <c r="N241" s="101"/>
      <c r="O241" s="62">
        <f t="shared" ref="O241:Q241" si="792">$H241*N241</f>
        <v>0</v>
      </c>
      <c r="P241" s="101"/>
      <c r="Q241" s="62">
        <f t="shared" si="792"/>
        <v>0</v>
      </c>
      <c r="R241" s="101"/>
      <c r="S241" s="62">
        <f t="shared" ref="S241:U241" si="793">$H241*R241</f>
        <v>0</v>
      </c>
      <c r="T241" s="101"/>
      <c r="U241" s="62">
        <f t="shared" si="793"/>
        <v>0</v>
      </c>
      <c r="V241" s="101"/>
      <c r="W241" s="62">
        <f t="shared" ref="W241:Y241" si="794">$H241*V241</f>
        <v>0</v>
      </c>
      <c r="X241" s="101"/>
      <c r="Y241" s="62">
        <f t="shared" si="794"/>
        <v>0</v>
      </c>
      <c r="Z241" s="101"/>
      <c r="AA241" s="62">
        <f t="shared" ref="AA241:AC241" si="795">$H241*Z241</f>
        <v>0</v>
      </c>
      <c r="AB241" s="101"/>
      <c r="AC241" s="62">
        <f t="shared" si="795"/>
        <v>0</v>
      </c>
      <c r="AD241" s="83">
        <f t="shared" si="779"/>
        <v>0</v>
      </c>
    </row>
    <row r="242" spans="1:30" ht="15" customHeight="1" x14ac:dyDescent="0.3">
      <c r="A242" s="276" t="str">
        <f>ORÇAM.!A242</f>
        <v>Total do Item 12</v>
      </c>
      <c r="B242" s="276"/>
      <c r="C242" s="276"/>
      <c r="D242" s="276"/>
      <c r="E242" s="276"/>
      <c r="F242" s="276"/>
      <c r="G242" s="276"/>
      <c r="H242" s="276"/>
      <c r="I242" s="131">
        <f>SUM(I231:I241)</f>
        <v>0</v>
      </c>
      <c r="J242" s="268">
        <f>SUM(K231:K241)</f>
        <v>0</v>
      </c>
      <c r="K242" s="268"/>
      <c r="L242" s="268">
        <f>SUM(M231:M241)</f>
        <v>0</v>
      </c>
      <c r="M242" s="268"/>
      <c r="N242" s="268">
        <f>SUM(O231:O241)</f>
        <v>0</v>
      </c>
      <c r="O242" s="268"/>
      <c r="P242" s="268">
        <f>SUM(Q231:Q241)</f>
        <v>0</v>
      </c>
      <c r="Q242" s="268"/>
      <c r="R242" s="268">
        <f>SUM(S231:S241)</f>
        <v>0</v>
      </c>
      <c r="S242" s="268"/>
      <c r="T242" s="268">
        <f>SUM(U231:U241)</f>
        <v>0</v>
      </c>
      <c r="U242" s="268"/>
      <c r="V242" s="268">
        <f>SUM(W231:W241)</f>
        <v>0</v>
      </c>
      <c r="W242" s="268"/>
      <c r="X242" s="268">
        <f>SUM(Y231:Y241)</f>
        <v>0</v>
      </c>
      <c r="Y242" s="268"/>
      <c r="Z242" s="268">
        <f>SUM(AA231:AA241)</f>
        <v>0</v>
      </c>
      <c r="AA242" s="268"/>
      <c r="AB242" s="268">
        <f>SUM(AC231:AC241)</f>
        <v>0</v>
      </c>
      <c r="AC242" s="268"/>
      <c r="AD242" s="144">
        <f>SUM(AD231:AD241)</f>
        <v>0</v>
      </c>
    </row>
    <row r="243" spans="1:30" ht="15" customHeight="1" x14ac:dyDescent="0.3">
      <c r="A243" s="167"/>
      <c r="B243" s="167"/>
      <c r="C243" s="167"/>
      <c r="D243" s="167"/>
      <c r="E243" s="167"/>
      <c r="F243" s="167"/>
      <c r="G243" s="167"/>
      <c r="H243" s="167"/>
      <c r="I243" s="167"/>
      <c r="J243" s="167"/>
      <c r="K243" s="167"/>
      <c r="L243" s="167"/>
      <c r="M243" s="167"/>
      <c r="N243" s="167"/>
      <c r="O243" s="167"/>
      <c r="P243" s="167"/>
      <c r="Q243" s="167"/>
      <c r="R243" s="167"/>
      <c r="S243" s="167"/>
      <c r="T243" s="167"/>
      <c r="U243" s="167"/>
      <c r="V243" s="167"/>
      <c r="W243" s="167"/>
      <c r="X243" s="167"/>
      <c r="Y243" s="167"/>
      <c r="Z243" s="167"/>
      <c r="AA243" s="167"/>
      <c r="AB243" s="167"/>
      <c r="AC243" s="167"/>
      <c r="AD243" s="167"/>
    </row>
    <row r="244" spans="1:30" ht="15" customHeight="1" x14ac:dyDescent="0.3">
      <c r="A244" s="129"/>
      <c r="B244" s="129"/>
      <c r="C244" s="130">
        <f>ORÇAM.!C244</f>
        <v>13</v>
      </c>
      <c r="D244" s="161" t="str">
        <f>ORÇAM.!D244</f>
        <v>LIMPEZA FINAL DA OBRA</v>
      </c>
      <c r="E244" s="161"/>
      <c r="F244" s="161"/>
      <c r="G244" s="161"/>
      <c r="H244" s="161"/>
      <c r="I244" s="161"/>
      <c r="J244" s="161"/>
      <c r="K244" s="161"/>
      <c r="L244" s="161"/>
      <c r="M244" s="161"/>
      <c r="N244" s="161"/>
      <c r="O244" s="161"/>
      <c r="P244" s="161"/>
      <c r="Q244" s="161"/>
      <c r="R244" s="161"/>
      <c r="S244" s="161"/>
      <c r="T244" s="161"/>
      <c r="U244" s="161"/>
      <c r="V244" s="161"/>
      <c r="W244" s="161"/>
      <c r="X244" s="161"/>
      <c r="Y244" s="161"/>
      <c r="Z244" s="161"/>
      <c r="AA244" s="161"/>
      <c r="AB244" s="161"/>
      <c r="AC244" s="161"/>
      <c r="AD244" s="161"/>
    </row>
    <row r="245" spans="1:30" ht="15" customHeight="1" x14ac:dyDescent="0.3">
      <c r="A245" s="4" t="str">
        <f>ORÇAM.!A245</f>
        <v>CDHU</v>
      </c>
      <c r="B245" s="4" t="str">
        <f>IFERROR(ORÇAM.!B245,0)</f>
        <v>55.01.020</v>
      </c>
      <c r="C245" s="4" t="str">
        <f>ORÇAM.!C245</f>
        <v>13.1</v>
      </c>
      <c r="D245" s="97" t="str">
        <f>IFERROR(VLOOKUP(B245,CDHU!A238:F4343,2,0),IFERROR(VLOOKUP(B245,'SINAPI C.'!A236:E8064,2,0),IFERROR(VLOOKUP(B245,'SINAPI I.'!A237:E5075,2,0)," ")))</f>
        <v>Limpeza final da obra</v>
      </c>
      <c r="E245" s="96" t="str">
        <f>IFERROR(VLOOKUP(B245,CDHU!A238:F4343,3,0),IFERROR(VLOOKUP(B245,'SINAPI C.'!A236:E8064,3,0),IFERROR(VLOOKUP(B245,'SINAPI I.'!A237:E5075,3,0)," ")))</f>
        <v>M2</v>
      </c>
      <c r="F245" s="98">
        <f>ORÇAM.!F245</f>
        <v>59.72</v>
      </c>
      <c r="G245" s="62"/>
      <c r="H245" s="132">
        <f t="shared" ref="H245:H254" si="796">ROUND((G245+(G245*$H$257)),2)</f>
        <v>0</v>
      </c>
      <c r="I245" s="132">
        <f t="shared" ref="I245:I254" si="797">H245*F245</f>
        <v>0</v>
      </c>
      <c r="J245" s="101"/>
      <c r="K245" s="62">
        <f t="shared" ref="K245:M254" si="798">$H245*J245</f>
        <v>0</v>
      </c>
      <c r="L245" s="101"/>
      <c r="M245" s="62">
        <f t="shared" si="798"/>
        <v>0</v>
      </c>
      <c r="N245" s="101"/>
      <c r="O245" s="62">
        <f t="shared" ref="O245:Q245" si="799">$H245*N245</f>
        <v>0</v>
      </c>
      <c r="P245" s="101"/>
      <c r="Q245" s="62">
        <f t="shared" si="799"/>
        <v>0</v>
      </c>
      <c r="R245" s="101"/>
      <c r="S245" s="62">
        <f t="shared" ref="S245:U245" si="800">$H245*R245</f>
        <v>0</v>
      </c>
      <c r="T245" s="101"/>
      <c r="U245" s="62">
        <f t="shared" si="800"/>
        <v>0</v>
      </c>
      <c r="V245" s="101"/>
      <c r="W245" s="62">
        <f t="shared" ref="W245:Y245" si="801">$H245*V245</f>
        <v>0</v>
      </c>
      <c r="X245" s="101"/>
      <c r="Y245" s="62">
        <f t="shared" si="801"/>
        <v>0</v>
      </c>
      <c r="Z245" s="101"/>
      <c r="AA245" s="62">
        <f t="shared" ref="AA245:AC245" si="802">$H245*Z245</f>
        <v>0</v>
      </c>
      <c r="AB245" s="101"/>
      <c r="AC245" s="62">
        <f t="shared" si="802"/>
        <v>0</v>
      </c>
      <c r="AD245" s="83">
        <f t="shared" ref="AD245:AD254" si="803">I245-K245-M245-O245-Q245-S245-U245-W245-Y245-AA245-AC245</f>
        <v>0</v>
      </c>
    </row>
    <row r="246" spans="1:30" ht="15" hidden="1" customHeight="1" x14ac:dyDescent="0.3">
      <c r="A246" s="4" t="str">
        <f>ORÇAM.!A246</f>
        <v>CDHU</v>
      </c>
      <c r="B246" s="4">
        <f>IFERROR(ORÇAM.!B246,0)</f>
        <v>0</v>
      </c>
      <c r="C246" s="4" t="str">
        <f>ORÇAM.!C246</f>
        <v>15.2</v>
      </c>
      <c r="D246" s="97" t="str">
        <f>IFERROR(VLOOKUP(B246,CDHU!A239:F4344,2,0),IFERROR(VLOOKUP(B246,'SINAPI C.'!A237:E8065,2,0),IFERROR(VLOOKUP(B246,'SINAPI I.'!A238:E5076,2,0)," ")))</f>
        <v xml:space="preserve"> </v>
      </c>
      <c r="E246" s="96" t="str">
        <f>IFERROR(VLOOKUP(B246,CDHU!A239:F4344,3,0),IFERROR(VLOOKUP(B246,'SINAPI C.'!A237:E8065,3,0),IFERROR(VLOOKUP(B246,'SINAPI I.'!A238:E5076,3,0)," ")))</f>
        <v xml:space="preserve"> </v>
      </c>
      <c r="F246" s="98">
        <f>ORÇAM.!F246</f>
        <v>0</v>
      </c>
      <c r="G246" s="62"/>
      <c r="H246" s="132">
        <f t="shared" si="796"/>
        <v>0</v>
      </c>
      <c r="I246" s="132">
        <f t="shared" si="797"/>
        <v>0</v>
      </c>
      <c r="J246" s="101"/>
      <c r="K246" s="62">
        <f t="shared" si="798"/>
        <v>0</v>
      </c>
      <c r="L246" s="101"/>
      <c r="M246" s="62">
        <f t="shared" si="798"/>
        <v>0</v>
      </c>
      <c r="N246" s="101"/>
      <c r="O246" s="62">
        <f t="shared" ref="O246:Q246" si="804">$H246*N246</f>
        <v>0</v>
      </c>
      <c r="P246" s="101"/>
      <c r="Q246" s="62">
        <f t="shared" si="804"/>
        <v>0</v>
      </c>
      <c r="R246" s="101"/>
      <c r="S246" s="62">
        <f t="shared" ref="S246:U246" si="805">$H246*R246</f>
        <v>0</v>
      </c>
      <c r="T246" s="101"/>
      <c r="U246" s="62">
        <f t="shared" si="805"/>
        <v>0</v>
      </c>
      <c r="V246" s="101"/>
      <c r="W246" s="62">
        <f t="shared" ref="W246:Y246" si="806">$H246*V246</f>
        <v>0</v>
      </c>
      <c r="X246" s="101"/>
      <c r="Y246" s="62">
        <f t="shared" si="806"/>
        <v>0</v>
      </c>
      <c r="Z246" s="101"/>
      <c r="AA246" s="62">
        <f t="shared" ref="AA246:AC246" si="807">$H246*Z246</f>
        <v>0</v>
      </c>
      <c r="AB246" s="101"/>
      <c r="AC246" s="62">
        <f t="shared" si="807"/>
        <v>0</v>
      </c>
      <c r="AD246" s="83">
        <f t="shared" si="803"/>
        <v>0</v>
      </c>
    </row>
    <row r="247" spans="1:30" ht="15" hidden="1" customHeight="1" x14ac:dyDescent="0.3">
      <c r="A247" s="4" t="str">
        <f>ORÇAM.!A247</f>
        <v>CDHU</v>
      </c>
      <c r="B247" s="4">
        <f>IFERROR(ORÇAM.!B247,0)</f>
        <v>0</v>
      </c>
      <c r="C247" s="4" t="str">
        <f>ORÇAM.!C247</f>
        <v>15.3</v>
      </c>
      <c r="D247" s="97" t="str">
        <f>IFERROR(VLOOKUP(B247,CDHU!A240:F4345,2,0),IFERROR(VLOOKUP(B247,'SINAPI C.'!A238:E8066,2,0),IFERROR(VLOOKUP(B247,'SINAPI I.'!A239:E5077,2,0)," ")))</f>
        <v xml:space="preserve"> </v>
      </c>
      <c r="E247" s="96" t="str">
        <f>IFERROR(VLOOKUP(B247,CDHU!A240:F4345,3,0),IFERROR(VLOOKUP(B247,'SINAPI C.'!A238:E8066,3,0),IFERROR(VLOOKUP(B247,'SINAPI I.'!A239:E5077,3,0)," ")))</f>
        <v xml:space="preserve"> </v>
      </c>
      <c r="F247" s="98">
        <f>ORÇAM.!F247</f>
        <v>0</v>
      </c>
      <c r="G247" s="62"/>
      <c r="H247" s="132">
        <f t="shared" si="796"/>
        <v>0</v>
      </c>
      <c r="I247" s="132">
        <f t="shared" si="797"/>
        <v>0</v>
      </c>
      <c r="J247" s="101"/>
      <c r="K247" s="62">
        <f t="shared" si="798"/>
        <v>0</v>
      </c>
      <c r="L247" s="101"/>
      <c r="M247" s="62">
        <f t="shared" si="798"/>
        <v>0</v>
      </c>
      <c r="N247" s="101"/>
      <c r="O247" s="62">
        <f t="shared" ref="O247:Q247" si="808">$H247*N247</f>
        <v>0</v>
      </c>
      <c r="P247" s="101"/>
      <c r="Q247" s="62">
        <f t="shared" si="808"/>
        <v>0</v>
      </c>
      <c r="R247" s="101"/>
      <c r="S247" s="62">
        <f t="shared" ref="S247:U247" si="809">$H247*R247</f>
        <v>0</v>
      </c>
      <c r="T247" s="101"/>
      <c r="U247" s="62">
        <f t="shared" si="809"/>
        <v>0</v>
      </c>
      <c r="V247" s="101"/>
      <c r="W247" s="62">
        <f t="shared" ref="W247:Y247" si="810">$H247*V247</f>
        <v>0</v>
      </c>
      <c r="X247" s="101"/>
      <c r="Y247" s="62">
        <f t="shared" si="810"/>
        <v>0</v>
      </c>
      <c r="Z247" s="101"/>
      <c r="AA247" s="62">
        <f t="shared" ref="AA247:AC247" si="811">$H247*Z247</f>
        <v>0</v>
      </c>
      <c r="AB247" s="101"/>
      <c r="AC247" s="62">
        <f t="shared" si="811"/>
        <v>0</v>
      </c>
      <c r="AD247" s="83">
        <f t="shared" si="803"/>
        <v>0</v>
      </c>
    </row>
    <row r="248" spans="1:30" ht="15" hidden="1" customHeight="1" x14ac:dyDescent="0.3">
      <c r="A248" s="4" t="str">
        <f>ORÇAM.!A248</f>
        <v>CDHU</v>
      </c>
      <c r="B248" s="4">
        <f>IFERROR(ORÇAM.!B248,0)</f>
        <v>0</v>
      </c>
      <c r="C248" s="4" t="str">
        <f>ORÇAM.!C248</f>
        <v>15.4</v>
      </c>
      <c r="D248" s="97" t="str">
        <f>IFERROR(VLOOKUP(B248,CDHU!A241:F4346,2,0),IFERROR(VLOOKUP(B248,'SINAPI C.'!A239:E8067,2,0),IFERROR(VLOOKUP(B248,'SINAPI I.'!A240:E5078,2,0)," ")))</f>
        <v xml:space="preserve"> </v>
      </c>
      <c r="E248" s="96" t="str">
        <f>IFERROR(VLOOKUP(B248,CDHU!A241:F4346,3,0),IFERROR(VLOOKUP(B248,'SINAPI C.'!A239:E8067,3,0),IFERROR(VLOOKUP(B248,'SINAPI I.'!A240:E5078,3,0)," ")))</f>
        <v xml:space="preserve"> </v>
      </c>
      <c r="F248" s="98">
        <f>ORÇAM.!F248</f>
        <v>0</v>
      </c>
      <c r="G248" s="62"/>
      <c r="H248" s="132">
        <f t="shared" si="796"/>
        <v>0</v>
      </c>
      <c r="I248" s="132">
        <f t="shared" si="797"/>
        <v>0</v>
      </c>
      <c r="J248" s="101"/>
      <c r="K248" s="62">
        <f t="shared" si="798"/>
        <v>0</v>
      </c>
      <c r="L248" s="101"/>
      <c r="M248" s="62">
        <f t="shared" si="798"/>
        <v>0</v>
      </c>
      <c r="N248" s="101"/>
      <c r="O248" s="62">
        <f t="shared" ref="O248:Q248" si="812">$H248*N248</f>
        <v>0</v>
      </c>
      <c r="P248" s="101"/>
      <c r="Q248" s="62">
        <f t="shared" si="812"/>
        <v>0</v>
      </c>
      <c r="R248" s="101"/>
      <c r="S248" s="62">
        <f t="shared" ref="S248:U248" si="813">$H248*R248</f>
        <v>0</v>
      </c>
      <c r="T248" s="101"/>
      <c r="U248" s="62">
        <f t="shared" si="813"/>
        <v>0</v>
      </c>
      <c r="V248" s="101"/>
      <c r="W248" s="62">
        <f t="shared" ref="W248:Y248" si="814">$H248*V248</f>
        <v>0</v>
      </c>
      <c r="X248" s="101"/>
      <c r="Y248" s="62">
        <f t="shared" si="814"/>
        <v>0</v>
      </c>
      <c r="Z248" s="101"/>
      <c r="AA248" s="62">
        <f t="shared" ref="AA248:AC248" si="815">$H248*Z248</f>
        <v>0</v>
      </c>
      <c r="AB248" s="101"/>
      <c r="AC248" s="62">
        <f t="shared" si="815"/>
        <v>0</v>
      </c>
      <c r="AD248" s="83">
        <f t="shared" si="803"/>
        <v>0</v>
      </c>
    </row>
    <row r="249" spans="1:30" ht="15" hidden="1" customHeight="1" x14ac:dyDescent="0.3">
      <c r="A249" s="4" t="str">
        <f>ORÇAM.!A249</f>
        <v>CDHU</v>
      </c>
      <c r="B249" s="4">
        <f>IFERROR(ORÇAM.!B249,0)</f>
        <v>0</v>
      </c>
      <c r="C249" s="4" t="str">
        <f>ORÇAM.!C249</f>
        <v>15.5</v>
      </c>
      <c r="D249" s="97" t="str">
        <f>IFERROR(VLOOKUP(B249,CDHU!A242:F4347,2,0),IFERROR(VLOOKUP(B249,'SINAPI C.'!A240:E8068,2,0),IFERROR(VLOOKUP(B249,'SINAPI I.'!A241:E5079,2,0)," ")))</f>
        <v xml:space="preserve"> </v>
      </c>
      <c r="E249" s="96" t="str">
        <f>IFERROR(VLOOKUP(B249,CDHU!A242:F4347,3,0),IFERROR(VLOOKUP(B249,'SINAPI C.'!A240:E8068,3,0),IFERROR(VLOOKUP(B249,'SINAPI I.'!A241:E5079,3,0)," ")))</f>
        <v xml:space="preserve"> </v>
      </c>
      <c r="F249" s="98">
        <f>ORÇAM.!F249</f>
        <v>0</v>
      </c>
      <c r="G249" s="62"/>
      <c r="H249" s="132">
        <f t="shared" si="796"/>
        <v>0</v>
      </c>
      <c r="I249" s="132">
        <f t="shared" si="797"/>
        <v>0</v>
      </c>
      <c r="J249" s="101"/>
      <c r="K249" s="62">
        <f t="shared" si="798"/>
        <v>0</v>
      </c>
      <c r="L249" s="101"/>
      <c r="M249" s="62">
        <f t="shared" si="798"/>
        <v>0</v>
      </c>
      <c r="N249" s="101"/>
      <c r="O249" s="62">
        <f t="shared" ref="O249:Q249" si="816">$H249*N249</f>
        <v>0</v>
      </c>
      <c r="P249" s="101"/>
      <c r="Q249" s="62">
        <f t="shared" si="816"/>
        <v>0</v>
      </c>
      <c r="R249" s="101"/>
      <c r="S249" s="62">
        <f t="shared" ref="S249:U249" si="817">$H249*R249</f>
        <v>0</v>
      </c>
      <c r="T249" s="101"/>
      <c r="U249" s="62">
        <f t="shared" si="817"/>
        <v>0</v>
      </c>
      <c r="V249" s="101"/>
      <c r="W249" s="62">
        <f t="shared" ref="W249:Y249" si="818">$H249*V249</f>
        <v>0</v>
      </c>
      <c r="X249" s="101"/>
      <c r="Y249" s="62">
        <f t="shared" si="818"/>
        <v>0</v>
      </c>
      <c r="Z249" s="101"/>
      <c r="AA249" s="62">
        <f t="shared" ref="AA249:AC249" si="819">$H249*Z249</f>
        <v>0</v>
      </c>
      <c r="AB249" s="101"/>
      <c r="AC249" s="62">
        <f t="shared" si="819"/>
        <v>0</v>
      </c>
      <c r="AD249" s="83">
        <f t="shared" si="803"/>
        <v>0</v>
      </c>
    </row>
    <row r="250" spans="1:30" ht="15" hidden="1" customHeight="1" x14ac:dyDescent="0.3">
      <c r="A250" s="4" t="str">
        <f>ORÇAM.!A250</f>
        <v>CDHU</v>
      </c>
      <c r="B250" s="4">
        <f>IFERROR(ORÇAM.!B250,0)</f>
        <v>0</v>
      </c>
      <c r="C250" s="4" t="str">
        <f>ORÇAM.!C250</f>
        <v>15.6</v>
      </c>
      <c r="D250" s="97" t="str">
        <f>IFERROR(VLOOKUP(B250,CDHU!A243:F4348,2,0),IFERROR(VLOOKUP(B250,'SINAPI C.'!A241:E8069,2,0),IFERROR(VLOOKUP(B250,'SINAPI I.'!A242:E5080,2,0)," ")))</f>
        <v xml:space="preserve"> </v>
      </c>
      <c r="E250" s="96" t="str">
        <f>IFERROR(VLOOKUP(B250,CDHU!A243:F4348,3,0),IFERROR(VLOOKUP(B250,'SINAPI C.'!A241:E8069,3,0),IFERROR(VLOOKUP(B250,'SINAPI I.'!A242:E5080,3,0)," ")))</f>
        <v xml:space="preserve"> </v>
      </c>
      <c r="F250" s="98">
        <f>ORÇAM.!F250</f>
        <v>0</v>
      </c>
      <c r="G250" s="62"/>
      <c r="H250" s="132">
        <f t="shared" si="796"/>
        <v>0</v>
      </c>
      <c r="I250" s="132">
        <f t="shared" si="797"/>
        <v>0</v>
      </c>
      <c r="J250" s="101"/>
      <c r="K250" s="62">
        <f t="shared" si="798"/>
        <v>0</v>
      </c>
      <c r="L250" s="101"/>
      <c r="M250" s="62">
        <f t="shared" si="798"/>
        <v>0</v>
      </c>
      <c r="N250" s="101"/>
      <c r="O250" s="62">
        <f t="shared" ref="O250:Q250" si="820">$H250*N250</f>
        <v>0</v>
      </c>
      <c r="P250" s="101"/>
      <c r="Q250" s="62">
        <f t="shared" si="820"/>
        <v>0</v>
      </c>
      <c r="R250" s="101"/>
      <c r="S250" s="62">
        <f t="shared" ref="S250:U250" si="821">$H250*R250</f>
        <v>0</v>
      </c>
      <c r="T250" s="101"/>
      <c r="U250" s="62">
        <f t="shared" si="821"/>
        <v>0</v>
      </c>
      <c r="V250" s="101"/>
      <c r="W250" s="62">
        <f t="shared" ref="W250:Y250" si="822">$H250*V250</f>
        <v>0</v>
      </c>
      <c r="X250" s="101"/>
      <c r="Y250" s="62">
        <f t="shared" si="822"/>
        <v>0</v>
      </c>
      <c r="Z250" s="101"/>
      <c r="AA250" s="62">
        <f t="shared" ref="AA250:AC250" si="823">$H250*Z250</f>
        <v>0</v>
      </c>
      <c r="AB250" s="101"/>
      <c r="AC250" s="62">
        <f t="shared" si="823"/>
        <v>0</v>
      </c>
      <c r="AD250" s="83">
        <f t="shared" si="803"/>
        <v>0</v>
      </c>
    </row>
    <row r="251" spans="1:30" ht="15" hidden="1" customHeight="1" x14ac:dyDescent="0.3">
      <c r="A251" s="4" t="str">
        <f>ORÇAM.!A251</f>
        <v>CDHU</v>
      </c>
      <c r="B251" s="4">
        <f>IFERROR(ORÇAM.!B251,0)</f>
        <v>0</v>
      </c>
      <c r="C251" s="4" t="str">
        <f>ORÇAM.!C251</f>
        <v>15.7</v>
      </c>
      <c r="D251" s="97" t="str">
        <f>IFERROR(VLOOKUP(B251,CDHU!A244:F4349,2,0),IFERROR(VLOOKUP(B251,'SINAPI C.'!A242:E8070,2,0),IFERROR(VLOOKUP(B251,'SINAPI I.'!A243:E5081,2,0)," ")))</f>
        <v xml:space="preserve"> </v>
      </c>
      <c r="E251" s="96" t="str">
        <f>IFERROR(VLOOKUP(B251,CDHU!A244:F4349,3,0),IFERROR(VLOOKUP(B251,'SINAPI C.'!A242:E8070,3,0),IFERROR(VLOOKUP(B251,'SINAPI I.'!A243:E5081,3,0)," ")))</f>
        <v xml:space="preserve"> </v>
      </c>
      <c r="F251" s="98">
        <f>ORÇAM.!F251</f>
        <v>0</v>
      </c>
      <c r="G251" s="62"/>
      <c r="H251" s="132">
        <f t="shared" si="796"/>
        <v>0</v>
      </c>
      <c r="I251" s="132">
        <f t="shared" si="797"/>
        <v>0</v>
      </c>
      <c r="J251" s="101"/>
      <c r="K251" s="62">
        <f t="shared" si="798"/>
        <v>0</v>
      </c>
      <c r="L251" s="101"/>
      <c r="M251" s="62">
        <f t="shared" si="798"/>
        <v>0</v>
      </c>
      <c r="N251" s="101"/>
      <c r="O251" s="62">
        <f t="shared" ref="O251:Q251" si="824">$H251*N251</f>
        <v>0</v>
      </c>
      <c r="P251" s="101"/>
      <c r="Q251" s="62">
        <f t="shared" si="824"/>
        <v>0</v>
      </c>
      <c r="R251" s="101"/>
      <c r="S251" s="62">
        <f t="shared" ref="S251:U251" si="825">$H251*R251</f>
        <v>0</v>
      </c>
      <c r="T251" s="101"/>
      <c r="U251" s="62">
        <f t="shared" si="825"/>
        <v>0</v>
      </c>
      <c r="V251" s="101"/>
      <c r="W251" s="62">
        <f t="shared" ref="W251:Y251" si="826">$H251*V251</f>
        <v>0</v>
      </c>
      <c r="X251" s="101"/>
      <c r="Y251" s="62">
        <f t="shared" si="826"/>
        <v>0</v>
      </c>
      <c r="Z251" s="101"/>
      <c r="AA251" s="62">
        <f t="shared" ref="AA251:AC251" si="827">$H251*Z251</f>
        <v>0</v>
      </c>
      <c r="AB251" s="101"/>
      <c r="AC251" s="62">
        <f t="shared" si="827"/>
        <v>0</v>
      </c>
      <c r="AD251" s="83">
        <f t="shared" si="803"/>
        <v>0</v>
      </c>
    </row>
    <row r="252" spans="1:30" ht="15" hidden="1" customHeight="1" x14ac:dyDescent="0.3">
      <c r="A252" s="4" t="str">
        <f>ORÇAM.!A252</f>
        <v>CDHU</v>
      </c>
      <c r="B252" s="4">
        <f>IFERROR(ORÇAM.!B252,0)</f>
        <v>0</v>
      </c>
      <c r="C252" s="4" t="str">
        <f>ORÇAM.!C252</f>
        <v>15.8</v>
      </c>
      <c r="D252" s="97" t="str">
        <f>IFERROR(VLOOKUP(B252,CDHU!A245:F4350,2,0),IFERROR(VLOOKUP(B252,'SINAPI C.'!A243:E8071,2,0),IFERROR(VLOOKUP(B252,'SINAPI I.'!A244:E5082,2,0)," ")))</f>
        <v xml:space="preserve"> </v>
      </c>
      <c r="E252" s="96" t="str">
        <f>IFERROR(VLOOKUP(B252,CDHU!A245:F4350,3,0),IFERROR(VLOOKUP(B252,'SINAPI C.'!A243:E8071,3,0),IFERROR(VLOOKUP(B252,'SINAPI I.'!A244:E5082,3,0)," ")))</f>
        <v xml:space="preserve"> </v>
      </c>
      <c r="F252" s="98">
        <f>ORÇAM.!F252</f>
        <v>0</v>
      </c>
      <c r="G252" s="62"/>
      <c r="H252" s="132">
        <f t="shared" si="796"/>
        <v>0</v>
      </c>
      <c r="I252" s="132">
        <f t="shared" si="797"/>
        <v>0</v>
      </c>
      <c r="J252" s="101"/>
      <c r="K252" s="62">
        <f t="shared" si="798"/>
        <v>0</v>
      </c>
      <c r="L252" s="101"/>
      <c r="M252" s="62">
        <f t="shared" si="798"/>
        <v>0</v>
      </c>
      <c r="N252" s="101"/>
      <c r="O252" s="62">
        <f t="shared" ref="O252:Q252" si="828">$H252*N252</f>
        <v>0</v>
      </c>
      <c r="P252" s="101"/>
      <c r="Q252" s="62">
        <f t="shared" si="828"/>
        <v>0</v>
      </c>
      <c r="R252" s="101"/>
      <c r="S252" s="62">
        <f t="shared" ref="S252:U252" si="829">$H252*R252</f>
        <v>0</v>
      </c>
      <c r="T252" s="101"/>
      <c r="U252" s="62">
        <f t="shared" si="829"/>
        <v>0</v>
      </c>
      <c r="V252" s="101"/>
      <c r="W252" s="62">
        <f t="shared" ref="W252:Y252" si="830">$H252*V252</f>
        <v>0</v>
      </c>
      <c r="X252" s="101"/>
      <c r="Y252" s="62">
        <f t="shared" si="830"/>
        <v>0</v>
      </c>
      <c r="Z252" s="101"/>
      <c r="AA252" s="62">
        <f t="shared" ref="AA252:AC252" si="831">$H252*Z252</f>
        <v>0</v>
      </c>
      <c r="AB252" s="101"/>
      <c r="AC252" s="62">
        <f t="shared" si="831"/>
        <v>0</v>
      </c>
      <c r="AD252" s="83">
        <f t="shared" si="803"/>
        <v>0</v>
      </c>
    </row>
    <row r="253" spans="1:30" ht="15" hidden="1" customHeight="1" x14ac:dyDescent="0.3">
      <c r="A253" s="4" t="str">
        <f>ORÇAM.!A253</f>
        <v>CDHU</v>
      </c>
      <c r="B253" s="4">
        <f>IFERROR(ORÇAM.!B253,0)</f>
        <v>0</v>
      </c>
      <c r="C253" s="4" t="str">
        <f>ORÇAM.!C253</f>
        <v>15.9</v>
      </c>
      <c r="D253" s="97" t="str">
        <f>IFERROR(VLOOKUP(B253,CDHU!A246:F4351,2,0),IFERROR(VLOOKUP(B253,'SINAPI C.'!A244:E8072,2,0),IFERROR(VLOOKUP(B253,'SINAPI I.'!A245:E5083,2,0)," ")))</f>
        <v xml:space="preserve"> </v>
      </c>
      <c r="E253" s="96" t="str">
        <f>IFERROR(VLOOKUP(B253,CDHU!A246:F4351,3,0),IFERROR(VLOOKUP(B253,'SINAPI C.'!A244:E8072,3,0),IFERROR(VLOOKUP(B253,'SINAPI I.'!A245:E5083,3,0)," ")))</f>
        <v xml:space="preserve"> </v>
      </c>
      <c r="F253" s="98">
        <f>ORÇAM.!F253</f>
        <v>0</v>
      </c>
      <c r="G253" s="62"/>
      <c r="H253" s="132">
        <f t="shared" si="796"/>
        <v>0</v>
      </c>
      <c r="I253" s="132">
        <f t="shared" si="797"/>
        <v>0</v>
      </c>
      <c r="J253" s="101"/>
      <c r="K253" s="62">
        <f t="shared" si="798"/>
        <v>0</v>
      </c>
      <c r="L253" s="101"/>
      <c r="M253" s="62">
        <f t="shared" si="798"/>
        <v>0</v>
      </c>
      <c r="N253" s="101"/>
      <c r="O253" s="62">
        <f t="shared" ref="O253:Q253" si="832">$H253*N253</f>
        <v>0</v>
      </c>
      <c r="P253" s="101"/>
      <c r="Q253" s="62">
        <f t="shared" si="832"/>
        <v>0</v>
      </c>
      <c r="R253" s="101"/>
      <c r="S253" s="62">
        <f t="shared" ref="S253:U253" si="833">$H253*R253</f>
        <v>0</v>
      </c>
      <c r="T253" s="101"/>
      <c r="U253" s="62">
        <f t="shared" si="833"/>
        <v>0</v>
      </c>
      <c r="V253" s="101"/>
      <c r="W253" s="62">
        <f t="shared" ref="W253:Y253" si="834">$H253*V253</f>
        <v>0</v>
      </c>
      <c r="X253" s="101"/>
      <c r="Y253" s="62">
        <f t="shared" si="834"/>
        <v>0</v>
      </c>
      <c r="Z253" s="101"/>
      <c r="AA253" s="62">
        <f t="shared" ref="AA253:AC253" si="835">$H253*Z253</f>
        <v>0</v>
      </c>
      <c r="AB253" s="101"/>
      <c r="AC253" s="62">
        <f t="shared" si="835"/>
        <v>0</v>
      </c>
      <c r="AD253" s="83">
        <f t="shared" si="803"/>
        <v>0</v>
      </c>
    </row>
    <row r="254" spans="1:30" ht="15" hidden="1" customHeight="1" x14ac:dyDescent="0.3">
      <c r="A254" s="4" t="str">
        <f>ORÇAM.!A254</f>
        <v>CDHU</v>
      </c>
      <c r="B254" s="4">
        <f>IFERROR(ORÇAM.!B254,0)</f>
        <v>0</v>
      </c>
      <c r="C254" s="4" t="str">
        <f>ORÇAM.!C254</f>
        <v>15.10</v>
      </c>
      <c r="D254" s="97" t="str">
        <f>IFERROR(VLOOKUP(B254,CDHU!A247:F4352,2,0),IFERROR(VLOOKUP(B254,'SINAPI C.'!A245:E8073,2,0),IFERROR(VLOOKUP(B254,'SINAPI I.'!A246:E5084,2,0)," ")))</f>
        <v xml:space="preserve"> </v>
      </c>
      <c r="E254" s="96" t="str">
        <f>IFERROR(VLOOKUP(B254,CDHU!A247:F4352,3,0),IFERROR(VLOOKUP(B254,'SINAPI C.'!A245:E8073,3,0),IFERROR(VLOOKUP(B254,'SINAPI I.'!A246:E5084,3,0)," ")))</f>
        <v xml:space="preserve"> </v>
      </c>
      <c r="F254" s="98">
        <f>ORÇAM.!F254</f>
        <v>0</v>
      </c>
      <c r="G254" s="62"/>
      <c r="H254" s="132">
        <f t="shared" si="796"/>
        <v>0</v>
      </c>
      <c r="I254" s="132">
        <f t="shared" si="797"/>
        <v>0</v>
      </c>
      <c r="J254" s="101"/>
      <c r="K254" s="62">
        <f t="shared" si="798"/>
        <v>0</v>
      </c>
      <c r="L254" s="101"/>
      <c r="M254" s="62">
        <f t="shared" si="798"/>
        <v>0</v>
      </c>
      <c r="N254" s="101"/>
      <c r="O254" s="62">
        <f t="shared" ref="O254:Q254" si="836">$H254*N254</f>
        <v>0</v>
      </c>
      <c r="P254" s="101"/>
      <c r="Q254" s="62">
        <f t="shared" si="836"/>
        <v>0</v>
      </c>
      <c r="R254" s="101"/>
      <c r="S254" s="62">
        <f t="shared" ref="S254:U254" si="837">$H254*R254</f>
        <v>0</v>
      </c>
      <c r="T254" s="101"/>
      <c r="U254" s="62">
        <f t="shared" si="837"/>
        <v>0</v>
      </c>
      <c r="V254" s="101"/>
      <c r="W254" s="62">
        <f t="shared" ref="W254:Y254" si="838">$H254*V254</f>
        <v>0</v>
      </c>
      <c r="X254" s="101"/>
      <c r="Y254" s="62">
        <f t="shared" si="838"/>
        <v>0</v>
      </c>
      <c r="Z254" s="101"/>
      <c r="AA254" s="62">
        <f t="shared" ref="AA254:AC254" si="839">$H254*Z254</f>
        <v>0</v>
      </c>
      <c r="AB254" s="101"/>
      <c r="AC254" s="62">
        <f t="shared" si="839"/>
        <v>0</v>
      </c>
      <c r="AD254" s="83">
        <f t="shared" si="803"/>
        <v>0</v>
      </c>
    </row>
    <row r="255" spans="1:30" ht="15" customHeight="1" x14ac:dyDescent="0.3">
      <c r="A255" s="276" t="str">
        <f>ORÇAM.!A255</f>
        <v>Total do Item 13</v>
      </c>
      <c r="B255" s="276"/>
      <c r="C255" s="276"/>
      <c r="D255" s="276"/>
      <c r="E255" s="276"/>
      <c r="F255" s="276"/>
      <c r="G255" s="276"/>
      <c r="H255" s="276"/>
      <c r="I255" s="131">
        <f>SUM(I245:I254)</f>
        <v>0</v>
      </c>
      <c r="J255" s="268">
        <f>SUM(K245:K254)</f>
        <v>0</v>
      </c>
      <c r="K255" s="268"/>
      <c r="L255" s="268">
        <f>SUM(M245:M254)</f>
        <v>0</v>
      </c>
      <c r="M255" s="268"/>
      <c r="N255" s="268">
        <f>SUM(O245:O254)</f>
        <v>0</v>
      </c>
      <c r="O255" s="268"/>
      <c r="P255" s="268">
        <f>SUM(Q245:Q254)</f>
        <v>0</v>
      </c>
      <c r="Q255" s="268"/>
      <c r="R255" s="268">
        <f>SUM(S245:S254)</f>
        <v>0</v>
      </c>
      <c r="S255" s="268"/>
      <c r="T255" s="268">
        <f>SUM(U245:U254)</f>
        <v>0</v>
      </c>
      <c r="U255" s="268"/>
      <c r="V255" s="268">
        <f>SUM(W245:W254)</f>
        <v>0</v>
      </c>
      <c r="W255" s="268"/>
      <c r="X255" s="268">
        <f>SUM(Y245:Y254)</f>
        <v>0</v>
      </c>
      <c r="Y255" s="268"/>
      <c r="Z255" s="268">
        <f>SUM(AA245:AA254)</f>
        <v>0</v>
      </c>
      <c r="AA255" s="268"/>
      <c r="AB255" s="268">
        <f>SUM(AC245:AC254)</f>
        <v>0</v>
      </c>
      <c r="AC255" s="268"/>
      <c r="AD255" s="144">
        <f>SUM(AD245:AD254)</f>
        <v>0</v>
      </c>
    </row>
    <row r="256" spans="1:30" ht="15" hidden="1" customHeight="1" x14ac:dyDescent="0.3">
      <c r="A256" s="167"/>
      <c r="B256" s="167"/>
      <c r="C256" s="167"/>
      <c r="D256" s="167"/>
      <c r="E256" s="167"/>
      <c r="F256" s="167"/>
      <c r="G256" s="167"/>
      <c r="H256" s="167"/>
      <c r="I256" s="167"/>
      <c r="J256" s="167"/>
      <c r="K256" s="167"/>
      <c r="L256" s="167"/>
      <c r="M256" s="167"/>
      <c r="N256" s="167"/>
      <c r="O256" s="167"/>
      <c r="P256" s="167"/>
      <c r="Q256" s="167"/>
      <c r="R256" s="167"/>
      <c r="S256" s="167"/>
      <c r="T256" s="167"/>
      <c r="U256" s="167"/>
      <c r="V256" s="167"/>
      <c r="W256" s="167"/>
      <c r="X256" s="167"/>
      <c r="Y256" s="167"/>
      <c r="Z256" s="167"/>
      <c r="AA256" s="167"/>
      <c r="AB256" s="167"/>
      <c r="AC256" s="167"/>
      <c r="AD256" s="167"/>
    </row>
    <row r="257" spans="1:30" ht="15" hidden="1" customHeight="1" x14ac:dyDescent="0.3">
      <c r="A257" s="181" t="s">
        <v>109</v>
      </c>
      <c r="B257" s="181"/>
      <c r="C257" s="181"/>
      <c r="D257" s="181"/>
      <c r="E257" s="181"/>
      <c r="F257" s="181"/>
      <c r="G257" s="181"/>
      <c r="H257" s="277">
        <f>ROUND(BDI!$C$26,4)</f>
        <v>0.2452</v>
      </c>
      <c r="I257" s="278"/>
      <c r="J257" s="272"/>
      <c r="K257" s="273"/>
      <c r="L257" s="273"/>
      <c r="M257" s="273"/>
      <c r="N257" s="273"/>
      <c r="O257" s="273"/>
      <c r="P257" s="273"/>
      <c r="Q257" s="273"/>
      <c r="R257" s="273"/>
      <c r="S257" s="273"/>
      <c r="T257" s="273"/>
      <c r="U257" s="273"/>
      <c r="V257" s="273"/>
      <c r="W257" s="273"/>
      <c r="X257" s="273"/>
      <c r="Y257" s="273"/>
      <c r="Z257" s="273"/>
      <c r="AA257" s="273"/>
      <c r="AB257" s="273"/>
      <c r="AC257" s="273"/>
      <c r="AD257" s="274"/>
    </row>
    <row r="258" spans="1:30" ht="15" customHeight="1" x14ac:dyDescent="0.3">
      <c r="A258" s="275"/>
      <c r="B258" s="275"/>
      <c r="C258" s="275"/>
      <c r="D258" s="275"/>
      <c r="E258" s="275"/>
      <c r="F258" s="275"/>
      <c r="G258" s="275"/>
      <c r="H258" s="275"/>
      <c r="I258" s="275"/>
      <c r="J258" s="275"/>
      <c r="K258" s="275"/>
      <c r="L258" s="275"/>
      <c r="M258" s="275"/>
      <c r="N258" s="275"/>
      <c r="O258" s="275"/>
      <c r="P258" s="275"/>
      <c r="Q258" s="275"/>
      <c r="R258" s="275"/>
      <c r="S258" s="275"/>
      <c r="T258" s="275"/>
      <c r="U258" s="275"/>
      <c r="V258" s="275"/>
      <c r="W258" s="275"/>
      <c r="X258" s="275"/>
      <c r="Y258" s="275"/>
      <c r="Z258" s="275"/>
      <c r="AA258" s="275"/>
      <c r="AB258" s="275"/>
      <c r="AC258" s="275"/>
      <c r="AD258" s="275"/>
    </row>
    <row r="259" spans="1:30" ht="15" customHeight="1" x14ac:dyDescent="0.3">
      <c r="A259" s="181" t="s">
        <v>86</v>
      </c>
      <c r="B259" s="181"/>
      <c r="C259" s="181"/>
      <c r="D259" s="181"/>
      <c r="E259" s="181"/>
      <c r="F259" s="181"/>
      <c r="G259" s="181"/>
      <c r="H259" s="268">
        <f>I255+I242+I227+I214+I196+I178+I150+I132+I114+I101+I83+I65+I52+I39+I26</f>
        <v>0</v>
      </c>
      <c r="I259" s="268"/>
      <c r="J259" s="268">
        <f>J255+J242+J227+J214+J196+J178+J150+J132+J114+J101+J83+J65+J52+J39+J26</f>
        <v>0</v>
      </c>
      <c r="K259" s="268"/>
      <c r="L259" s="268">
        <f>L255+L242+L227+L214+L196+L178+L150+L132+L114+L101+L83+L65+L52+L39+L26</f>
        <v>0</v>
      </c>
      <c r="M259" s="268"/>
      <c r="N259" s="268">
        <f>N255+N242+N227+N214+N196+N178+N150+N132+N114+N101+N83+N65+N52+N39+N26</f>
        <v>0</v>
      </c>
      <c r="O259" s="268"/>
      <c r="P259" s="268">
        <f>P255+P242+P227+P214+P196+P178+P150+P132+P114+P101+P83+P65+P52+P39+P26</f>
        <v>0</v>
      </c>
      <c r="Q259" s="268"/>
      <c r="R259" s="268">
        <f>R255+R242+R227+R214+R196+R178+R150+R132+R114+R101+R83+R65+R52+R39+R26</f>
        <v>0</v>
      </c>
      <c r="S259" s="268"/>
      <c r="T259" s="268">
        <f>T255+T242+T227+T214+T196+T178+T150+T132+T114+T101+T83+T65+T52+T39+T26</f>
        <v>0</v>
      </c>
      <c r="U259" s="268"/>
      <c r="V259" s="268">
        <f>V255+V242+V227+V214+V196+V178+V150+V132+V114+V101+V83+V65+V52+V39+V26</f>
        <v>0</v>
      </c>
      <c r="W259" s="268"/>
      <c r="X259" s="268">
        <f>X255+X242+X227+X214+X196+X178+X150+X132+X114+X101+X83+X65+X52+X39+X26</f>
        <v>0</v>
      </c>
      <c r="Y259" s="268"/>
      <c r="Z259" s="268">
        <f>Z255+Z242+Z227+Z214+Z196+Z178+Z150+Z132+Z114+Z101+Z83+Z65+Z52+Z39+Z26</f>
        <v>0</v>
      </c>
      <c r="AA259" s="268"/>
      <c r="AB259" s="268">
        <f>AB255+AB242+AB227+AB214+AB196+AB178+AB150+AB132+AB114+AB101+AB83+AB65+AB52+AB39+AB26</f>
        <v>0</v>
      </c>
      <c r="AC259" s="268"/>
      <c r="AD259" s="270">
        <f>AD255+AD242+AD227+AD214+AD196+AD178+AD150+AD132+AD114+AD101+AD83+AD65+AD52+AD39+AD26</f>
        <v>0</v>
      </c>
    </row>
    <row r="260" spans="1:30" ht="15" customHeight="1" x14ac:dyDescent="0.3">
      <c r="A260" s="181"/>
      <c r="B260" s="181"/>
      <c r="C260" s="181"/>
      <c r="D260" s="181"/>
      <c r="E260" s="181"/>
      <c r="F260" s="181"/>
      <c r="G260" s="181"/>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71"/>
    </row>
    <row r="261" spans="1:30" ht="15" customHeight="1" x14ac:dyDescent="0.3">
      <c r="A261" s="166"/>
      <c r="B261" s="166"/>
      <c r="C261" s="166"/>
      <c r="D261" s="166"/>
      <c r="E261" s="166"/>
      <c r="F261" s="166"/>
      <c r="G261" s="166"/>
      <c r="H261" s="166"/>
      <c r="I261" s="166"/>
      <c r="J261" s="102"/>
      <c r="K261" s="102"/>
      <c r="L261" s="102"/>
      <c r="M261" s="102"/>
      <c r="N261" s="102"/>
      <c r="O261" s="102"/>
      <c r="P261" s="102"/>
      <c r="Q261" s="102"/>
      <c r="R261" s="102"/>
      <c r="S261" s="102"/>
      <c r="T261" s="102"/>
      <c r="U261" s="102"/>
      <c r="V261" s="102"/>
      <c r="W261" s="102"/>
      <c r="X261" s="102"/>
      <c r="Y261" s="102"/>
      <c r="Z261" s="102"/>
      <c r="AA261" s="102"/>
      <c r="AB261" s="102"/>
      <c r="AC261" s="102"/>
      <c r="AD261" s="8"/>
    </row>
    <row r="262" spans="1:30" ht="15" customHeight="1" x14ac:dyDescent="0.3">
      <c r="A262" s="178" t="s">
        <v>21204</v>
      </c>
      <c r="B262" s="178"/>
      <c r="C262" s="178"/>
      <c r="D262" s="178"/>
      <c r="E262" s="178"/>
      <c r="F262" s="178"/>
      <c r="G262" s="178"/>
      <c r="H262" s="178"/>
      <c r="I262" s="178"/>
      <c r="J262" s="178"/>
      <c r="K262" s="178"/>
      <c r="L262" s="178"/>
      <c r="M262" s="178"/>
      <c r="N262" s="178"/>
      <c r="O262" s="178"/>
      <c r="P262" s="178"/>
      <c r="Q262" s="178"/>
      <c r="R262" s="178"/>
      <c r="S262" s="178"/>
      <c r="T262" s="178"/>
      <c r="U262" s="178"/>
      <c r="V262" s="178"/>
      <c r="W262" s="178"/>
      <c r="X262" s="178"/>
      <c r="Y262" s="178"/>
      <c r="Z262" s="178"/>
      <c r="AA262" s="178"/>
      <c r="AB262" s="178"/>
      <c r="AC262" s="178"/>
      <c r="AD262" s="178"/>
    </row>
    <row r="263" spans="1:30" ht="15" customHeight="1" x14ac:dyDescent="0.3">
      <c r="A263" s="176"/>
      <c r="B263" s="176"/>
      <c r="C263" s="176"/>
      <c r="D263" s="176"/>
      <c r="E263" s="176"/>
      <c r="F263" s="176"/>
      <c r="G263" s="176"/>
      <c r="H263" s="176"/>
      <c r="I263" s="176"/>
      <c r="J263" s="73"/>
      <c r="K263" s="73"/>
      <c r="L263" s="73"/>
      <c r="M263" s="73"/>
      <c r="N263" s="73"/>
      <c r="O263" s="73"/>
      <c r="P263" s="73"/>
      <c r="Q263" s="73"/>
      <c r="R263" s="73"/>
      <c r="S263" s="73"/>
      <c r="T263" s="73"/>
      <c r="U263" s="73"/>
      <c r="V263" s="73"/>
      <c r="W263" s="73"/>
      <c r="X263" s="73"/>
      <c r="Y263" s="73"/>
      <c r="Z263" s="73"/>
      <c r="AA263" s="73"/>
      <c r="AB263" s="73"/>
      <c r="AC263" s="73"/>
      <c r="AD263" s="8"/>
    </row>
    <row r="264" spans="1:30" ht="15" customHeight="1" x14ac:dyDescent="0.3">
      <c r="A264" s="176"/>
      <c r="B264" s="176"/>
      <c r="C264" s="176"/>
      <c r="D264" s="176"/>
      <c r="E264" s="176"/>
      <c r="F264" s="176"/>
      <c r="G264" s="176"/>
      <c r="H264" s="176"/>
      <c r="I264" s="176"/>
      <c r="J264" s="73"/>
      <c r="K264" s="73"/>
      <c r="L264" s="73"/>
      <c r="M264" s="73"/>
      <c r="N264" s="73"/>
      <c r="O264" s="73"/>
      <c r="P264" s="73"/>
      <c r="Q264" s="73"/>
      <c r="R264" s="73"/>
      <c r="S264" s="73"/>
      <c r="T264" s="73"/>
      <c r="U264" s="73"/>
      <c r="V264" s="73"/>
      <c r="W264" s="73"/>
      <c r="X264" s="73"/>
      <c r="Y264" s="73"/>
      <c r="Z264" s="73"/>
      <c r="AA264" s="73"/>
      <c r="AB264" s="73"/>
      <c r="AC264" s="73"/>
      <c r="AD264" s="8"/>
    </row>
    <row r="265" spans="1:30" ht="15" customHeight="1" x14ac:dyDescent="0.3">
      <c r="A265" s="176"/>
      <c r="B265" s="176"/>
      <c r="C265" s="176"/>
      <c r="D265" s="176"/>
      <c r="E265" s="176"/>
      <c r="F265" s="176"/>
      <c r="G265" s="176"/>
      <c r="H265" s="176"/>
      <c r="I265" s="176"/>
      <c r="J265" s="73"/>
      <c r="K265" s="73"/>
      <c r="L265" s="73"/>
      <c r="M265" s="73"/>
      <c r="N265" s="73"/>
      <c r="O265" s="73"/>
      <c r="P265" s="73"/>
      <c r="Q265" s="73"/>
      <c r="R265" s="73"/>
      <c r="S265" s="73"/>
      <c r="T265" s="73"/>
      <c r="U265" s="73"/>
      <c r="V265" s="73"/>
      <c r="W265" s="73"/>
      <c r="X265" s="73"/>
      <c r="Y265" s="73"/>
      <c r="Z265" s="73"/>
      <c r="AA265" s="73"/>
      <c r="AB265" s="73"/>
      <c r="AC265" s="73"/>
      <c r="AD265" s="8"/>
    </row>
    <row r="266" spans="1:30" ht="15" customHeight="1" x14ac:dyDescent="0.3">
      <c r="A266" s="176"/>
      <c r="B266" s="176"/>
      <c r="C266" s="176"/>
      <c r="D266" s="176"/>
      <c r="E266" s="176"/>
      <c r="F266" s="176"/>
      <c r="G266" s="176"/>
      <c r="H266" s="176"/>
      <c r="I266" s="176"/>
      <c r="J266" s="73"/>
      <c r="K266" s="73"/>
      <c r="L266" s="73"/>
      <c r="M266" s="73"/>
      <c r="N266" s="73"/>
      <c r="O266" s="73"/>
      <c r="P266" s="73"/>
      <c r="Q266" s="176"/>
      <c r="R266" s="176"/>
      <c r="S266" s="176"/>
      <c r="T266" s="176"/>
      <c r="U266" s="176"/>
      <c r="V266" s="176"/>
      <c r="W266" s="176"/>
      <c r="X266" s="176"/>
      <c r="Y266" s="176"/>
      <c r="Z266" s="176"/>
      <c r="AA266" s="176"/>
      <c r="AB266" s="176"/>
      <c r="AC266" s="176"/>
      <c r="AD266" s="176"/>
    </row>
    <row r="267" spans="1:30" ht="15" customHeight="1" x14ac:dyDescent="0.3">
      <c r="A267" s="176" t="s">
        <v>8388</v>
      </c>
      <c r="B267" s="176"/>
      <c r="C267" s="176"/>
      <c r="D267" s="95"/>
      <c r="E267" s="78"/>
      <c r="F267" s="78"/>
      <c r="G267" s="176"/>
      <c r="H267" s="176"/>
      <c r="I267" s="176"/>
      <c r="J267" s="78"/>
      <c r="K267" s="78"/>
      <c r="L267" s="78"/>
      <c r="M267" s="78"/>
      <c r="N267" s="78"/>
      <c r="O267" s="78"/>
      <c r="P267" s="78"/>
      <c r="Q267" s="177" t="str">
        <f>ORÇAM.!G267</f>
        <v>__________________________</v>
      </c>
      <c r="R267" s="177"/>
      <c r="S267" s="177"/>
      <c r="T267" s="177"/>
      <c r="U267" s="177"/>
      <c r="V267" s="177"/>
      <c r="W267" s="177"/>
      <c r="X267" s="177"/>
      <c r="Y267" s="177"/>
      <c r="Z267" s="177"/>
      <c r="AA267" s="177"/>
      <c r="AB267" s="177"/>
      <c r="AC267" s="177"/>
      <c r="AD267" s="177"/>
    </row>
    <row r="268" spans="1:30" ht="15" customHeight="1" x14ac:dyDescent="0.3">
      <c r="A268" s="177" t="s">
        <v>21252</v>
      </c>
      <c r="B268" s="177"/>
      <c r="C268" s="177"/>
      <c r="D268" s="95"/>
      <c r="E268" s="78"/>
      <c r="F268" s="78"/>
      <c r="G268" s="177"/>
      <c r="H268" s="177"/>
      <c r="I268" s="177"/>
      <c r="J268" s="78"/>
      <c r="K268" s="78"/>
      <c r="L268" s="78"/>
      <c r="M268" s="78"/>
      <c r="N268" s="78"/>
      <c r="O268" s="78"/>
      <c r="P268" s="78"/>
      <c r="Q268" s="177" t="str">
        <f>ORÇAM.!G268</f>
        <v>Alison Scandelae</v>
      </c>
      <c r="R268" s="177"/>
      <c r="S268" s="177"/>
      <c r="T268" s="177"/>
      <c r="U268" s="177"/>
      <c r="V268" s="177"/>
      <c r="W268" s="177"/>
      <c r="X268" s="177"/>
      <c r="Y268" s="177"/>
      <c r="Z268" s="177"/>
      <c r="AA268" s="177"/>
      <c r="AB268" s="177"/>
      <c r="AC268" s="177"/>
      <c r="AD268" s="177"/>
    </row>
    <row r="269" spans="1:30" ht="15" customHeight="1" x14ac:dyDescent="0.3">
      <c r="A269" s="176" t="s">
        <v>8444</v>
      </c>
      <c r="B269" s="176"/>
      <c r="C269" s="176"/>
      <c r="D269" s="73"/>
      <c r="E269" s="78"/>
      <c r="F269" s="78"/>
      <c r="G269" s="176"/>
      <c r="H269" s="176"/>
      <c r="I269" s="176"/>
      <c r="J269" s="78"/>
      <c r="K269" s="78"/>
      <c r="L269" s="78"/>
      <c r="M269" s="78"/>
      <c r="N269" s="78"/>
      <c r="O269" s="78"/>
      <c r="P269" s="78"/>
      <c r="Q269" s="176" t="str">
        <f>ORÇAM.!G269</f>
        <v>Arquiteto Urbanista</v>
      </c>
      <c r="R269" s="176"/>
      <c r="S269" s="176"/>
      <c r="T269" s="176"/>
      <c r="U269" s="176"/>
      <c r="V269" s="176"/>
      <c r="W269" s="176"/>
      <c r="X269" s="176"/>
      <c r="Y269" s="176"/>
      <c r="Z269" s="176"/>
      <c r="AA269" s="176"/>
      <c r="AB269" s="176"/>
      <c r="AC269" s="176"/>
      <c r="AD269" s="176"/>
    </row>
    <row r="270" spans="1:30" ht="15" customHeight="1" x14ac:dyDescent="0.3">
      <c r="A270" s="176" t="s">
        <v>21253</v>
      </c>
      <c r="B270" s="176"/>
      <c r="C270" s="176"/>
      <c r="D270" s="73"/>
      <c r="E270" s="78"/>
      <c r="F270" s="78"/>
      <c r="G270" s="176"/>
      <c r="H270" s="176"/>
      <c r="I270" s="176"/>
      <c r="J270" s="78"/>
      <c r="K270" s="78"/>
      <c r="L270" s="78"/>
      <c r="M270" s="78"/>
      <c r="N270" s="78"/>
      <c r="O270" s="78"/>
      <c r="P270" s="78"/>
      <c r="Q270" s="176" t="str">
        <f>ORÇAM.!G270</f>
        <v>CAU: A196019-9</v>
      </c>
      <c r="R270" s="176"/>
      <c r="S270" s="176"/>
      <c r="T270" s="176"/>
      <c r="U270" s="176"/>
      <c r="V270" s="176"/>
      <c r="W270" s="176"/>
      <c r="X270" s="176"/>
      <c r="Y270" s="176"/>
      <c r="Z270" s="176"/>
      <c r="AA270" s="176"/>
      <c r="AB270" s="176"/>
      <c r="AC270" s="176"/>
      <c r="AD270" s="176"/>
    </row>
    <row r="271" spans="1:30" ht="14.4" customHeight="1" x14ac:dyDescent="0.3"/>
    <row r="272" spans="1:30" ht="14.4" customHeight="1" x14ac:dyDescent="0.3">
      <c r="D272" s="14" t="s">
        <v>43</v>
      </c>
    </row>
    <row r="273" ht="14.4" customHeight="1" x14ac:dyDescent="0.3"/>
    <row r="274" ht="14.4" customHeight="1" x14ac:dyDescent="0.3"/>
  </sheetData>
  <mergeCells count="251">
    <mergeCell ref="A12:AD12"/>
    <mergeCell ref="A270:C270"/>
    <mergeCell ref="G270:I270"/>
    <mergeCell ref="J13:K13"/>
    <mergeCell ref="AD13:AD14"/>
    <mergeCell ref="A26:H26"/>
    <mergeCell ref="A39:H39"/>
    <mergeCell ref="A52:H52"/>
    <mergeCell ref="A65:H65"/>
    <mergeCell ref="A83:H83"/>
    <mergeCell ref="A101:H101"/>
    <mergeCell ref="A267:C267"/>
    <mergeCell ref="G267:I267"/>
    <mergeCell ref="A268:C268"/>
    <mergeCell ref="G268:I268"/>
    <mergeCell ref="A269:C269"/>
    <mergeCell ref="G269:I269"/>
    <mergeCell ref="A261:I261"/>
    <mergeCell ref="A263:I263"/>
    <mergeCell ref="A264:I264"/>
    <mergeCell ref="A265:I265"/>
    <mergeCell ref="A266:I266"/>
    <mergeCell ref="L259:M260"/>
    <mergeCell ref="L13:M13"/>
    <mergeCell ref="X26:Y26"/>
    <mergeCell ref="L196:M196"/>
    <mergeCell ref="L214:M214"/>
    <mergeCell ref="A257:G257"/>
    <mergeCell ref="A259:G260"/>
    <mergeCell ref="A242:H242"/>
    <mergeCell ref="A255:H255"/>
    <mergeCell ref="A227:H227"/>
    <mergeCell ref="A196:H196"/>
    <mergeCell ref="A214:H214"/>
    <mergeCell ref="H257:I257"/>
    <mergeCell ref="H259:I260"/>
    <mergeCell ref="J242:K242"/>
    <mergeCell ref="J255:K255"/>
    <mergeCell ref="J259:K260"/>
    <mergeCell ref="J196:K196"/>
    <mergeCell ref="R196:S196"/>
    <mergeCell ref="R214:S214"/>
    <mergeCell ref="R259:S260"/>
    <mergeCell ref="A243:AD243"/>
    <mergeCell ref="D244:AD244"/>
    <mergeCell ref="A13:I13"/>
    <mergeCell ref="V39:W39"/>
    <mergeCell ref="T196:U196"/>
    <mergeCell ref="P178:Q178"/>
    <mergeCell ref="P196:Q196"/>
    <mergeCell ref="Z196:AA196"/>
    <mergeCell ref="Z214:AA214"/>
    <mergeCell ref="A114:H114"/>
    <mergeCell ref="A132:H132"/>
    <mergeCell ref="X13:Y13"/>
    <mergeCell ref="V52:W52"/>
    <mergeCell ref="V65:W65"/>
    <mergeCell ref="P65:Q65"/>
    <mergeCell ref="D152:AD152"/>
    <mergeCell ref="L150:M150"/>
    <mergeCell ref="X39:Y39"/>
    <mergeCell ref="X52:Y52"/>
    <mergeCell ref="X65:Y65"/>
    <mergeCell ref="R52:S52"/>
    <mergeCell ref="R65:S65"/>
    <mergeCell ref="V114:W114"/>
    <mergeCell ref="V132:W132"/>
    <mergeCell ref="A84:AD84"/>
    <mergeCell ref="D85:AD85"/>
    <mergeCell ref="P214:Q214"/>
    <mergeCell ref="P227:Q227"/>
    <mergeCell ref="P242:Q242"/>
    <mergeCell ref="P255:Q255"/>
    <mergeCell ref="J150:K150"/>
    <mergeCell ref="J178:K178"/>
    <mergeCell ref="X83:Y83"/>
    <mergeCell ref="T101:U101"/>
    <mergeCell ref="T114:U114"/>
    <mergeCell ref="T132:U132"/>
    <mergeCell ref="T150:U150"/>
    <mergeCell ref="T178:U178"/>
    <mergeCell ref="L114:M114"/>
    <mergeCell ref="L132:M132"/>
    <mergeCell ref="P83:Q83"/>
    <mergeCell ref="X178:Y178"/>
    <mergeCell ref="A151:AD151"/>
    <mergeCell ref="P26:Q26"/>
    <mergeCell ref="P39:Q39"/>
    <mergeCell ref="P52:Q52"/>
    <mergeCell ref="N150:O150"/>
    <mergeCell ref="N178:O178"/>
    <mergeCell ref="N214:O214"/>
    <mergeCell ref="N13:O13"/>
    <mergeCell ref="N26:O26"/>
    <mergeCell ref="N39:O39"/>
    <mergeCell ref="P114:Q114"/>
    <mergeCell ref="P150:Q150"/>
    <mergeCell ref="N196:O196"/>
    <mergeCell ref="N114:O114"/>
    <mergeCell ref="N132:O132"/>
    <mergeCell ref="P132:Q132"/>
    <mergeCell ref="N52:O52"/>
    <mergeCell ref="N65:O65"/>
    <mergeCell ref="N83:O83"/>
    <mergeCell ref="N101:O101"/>
    <mergeCell ref="D67:AD67"/>
    <mergeCell ref="A53:AD53"/>
    <mergeCell ref="L83:M83"/>
    <mergeCell ref="R83:S83"/>
    <mergeCell ref="R101:S101"/>
    <mergeCell ref="Z39:AA39"/>
    <mergeCell ref="Z52:AA52"/>
    <mergeCell ref="Z65:AA65"/>
    <mergeCell ref="V83:W83"/>
    <mergeCell ref="V101:W101"/>
    <mergeCell ref="A40:AD40"/>
    <mergeCell ref="J39:K39"/>
    <mergeCell ref="L178:M178"/>
    <mergeCell ref="A150:H150"/>
    <mergeCell ref="A178:H178"/>
    <mergeCell ref="A66:AD66"/>
    <mergeCell ref="A133:AD133"/>
    <mergeCell ref="D134:AD134"/>
    <mergeCell ref="P101:Q101"/>
    <mergeCell ref="R114:S114"/>
    <mergeCell ref="R132:S132"/>
    <mergeCell ref="R150:S150"/>
    <mergeCell ref="R178:S178"/>
    <mergeCell ref="L39:M39"/>
    <mergeCell ref="L52:M52"/>
    <mergeCell ref="L65:M65"/>
    <mergeCell ref="AB259:AC260"/>
    <mergeCell ref="X196:Y196"/>
    <mergeCell ref="V196:W196"/>
    <mergeCell ref="J214:K214"/>
    <mergeCell ref="J227:K227"/>
    <mergeCell ref="J83:K83"/>
    <mergeCell ref="J101:K101"/>
    <mergeCell ref="J114:K114"/>
    <mergeCell ref="J132:K132"/>
    <mergeCell ref="R227:S227"/>
    <mergeCell ref="A179:AD179"/>
    <mergeCell ref="D180:AD180"/>
    <mergeCell ref="X150:Y150"/>
    <mergeCell ref="Z101:AA101"/>
    <mergeCell ref="Z114:AA114"/>
    <mergeCell ref="Z132:AA132"/>
    <mergeCell ref="Z150:AA150"/>
    <mergeCell ref="Z178:AA178"/>
    <mergeCell ref="V150:W150"/>
    <mergeCell ref="V178:W178"/>
    <mergeCell ref="L101:M101"/>
    <mergeCell ref="X101:Y101"/>
    <mergeCell ref="P259:Q260"/>
    <mergeCell ref="A256:AD256"/>
    <mergeCell ref="J26:K26"/>
    <mergeCell ref="P13:Q13"/>
    <mergeCell ref="V255:W255"/>
    <mergeCell ref="V259:W260"/>
    <mergeCell ref="A228:AD228"/>
    <mergeCell ref="D229:AD229"/>
    <mergeCell ref="A258:AD258"/>
    <mergeCell ref="T214:U214"/>
    <mergeCell ref="T227:U227"/>
    <mergeCell ref="L227:M227"/>
    <mergeCell ref="T259:U260"/>
    <mergeCell ref="R242:S242"/>
    <mergeCell ref="R255:S255"/>
    <mergeCell ref="N227:O227"/>
    <mergeCell ref="N242:O242"/>
    <mergeCell ref="N255:O255"/>
    <mergeCell ref="N259:O260"/>
    <mergeCell ref="D230:AD230"/>
    <mergeCell ref="D236:AD236"/>
    <mergeCell ref="L242:M242"/>
    <mergeCell ref="X255:Y255"/>
    <mergeCell ref="L255:M255"/>
    <mergeCell ref="AB242:AC242"/>
    <mergeCell ref="AB255:AC255"/>
    <mergeCell ref="V227:W227"/>
    <mergeCell ref="V242:W242"/>
    <mergeCell ref="V13:W13"/>
    <mergeCell ref="V26:W26"/>
    <mergeCell ref="L26:M26"/>
    <mergeCell ref="D28:AD28"/>
    <mergeCell ref="D41:AD41"/>
    <mergeCell ref="D54:AD54"/>
    <mergeCell ref="Z83:AA83"/>
    <mergeCell ref="J52:K52"/>
    <mergeCell ref="J65:K65"/>
    <mergeCell ref="R13:S13"/>
    <mergeCell ref="R26:S26"/>
    <mergeCell ref="R39:S39"/>
    <mergeCell ref="T13:U13"/>
    <mergeCell ref="T26:U26"/>
    <mergeCell ref="T39:U39"/>
    <mergeCell ref="T52:U52"/>
    <mergeCell ref="T65:U65"/>
    <mergeCell ref="T83:U83"/>
    <mergeCell ref="AB83:AC83"/>
    <mergeCell ref="Z13:AA13"/>
    <mergeCell ref="Z26:AA26"/>
    <mergeCell ref="A27:AD27"/>
    <mergeCell ref="D15:AD15"/>
    <mergeCell ref="X114:Y114"/>
    <mergeCell ref="X132:Y132"/>
    <mergeCell ref="AB178:AC178"/>
    <mergeCell ref="AB196:AC196"/>
    <mergeCell ref="AD259:AD260"/>
    <mergeCell ref="J257:AD257"/>
    <mergeCell ref="AB214:AC214"/>
    <mergeCell ref="AB227:AC227"/>
    <mergeCell ref="T242:U242"/>
    <mergeCell ref="T255:U255"/>
    <mergeCell ref="Z242:AA242"/>
    <mergeCell ref="Z255:AA255"/>
    <mergeCell ref="Z259:AA260"/>
    <mergeCell ref="A197:AD197"/>
    <mergeCell ref="D198:AD198"/>
    <mergeCell ref="A215:AD215"/>
    <mergeCell ref="D216:AD216"/>
    <mergeCell ref="X214:Y214"/>
    <mergeCell ref="X227:Y227"/>
    <mergeCell ref="X242:Y242"/>
    <mergeCell ref="X259:Y260"/>
    <mergeCell ref="V214:W214"/>
    <mergeCell ref="Z227:AA227"/>
    <mergeCell ref="A262:AD262"/>
    <mergeCell ref="Q266:AD266"/>
    <mergeCell ref="Q267:AD267"/>
    <mergeCell ref="Q268:AD268"/>
    <mergeCell ref="Q269:AD269"/>
    <mergeCell ref="Q270:AD270"/>
    <mergeCell ref="A1:AD6"/>
    <mergeCell ref="A7:AD8"/>
    <mergeCell ref="A9:AD9"/>
    <mergeCell ref="A10:AD10"/>
    <mergeCell ref="A11:AD11"/>
    <mergeCell ref="AB101:AC101"/>
    <mergeCell ref="AB114:AC114"/>
    <mergeCell ref="AB132:AC132"/>
    <mergeCell ref="AB150:AC150"/>
    <mergeCell ref="A102:AD102"/>
    <mergeCell ref="D103:AD103"/>
    <mergeCell ref="A115:AD115"/>
    <mergeCell ref="D116:AD116"/>
    <mergeCell ref="AB13:AC13"/>
    <mergeCell ref="AB26:AC26"/>
    <mergeCell ref="AB39:AC39"/>
    <mergeCell ref="AB52:AC52"/>
    <mergeCell ref="AB65:AC65"/>
  </mergeCells>
  <printOptions horizontalCentered="1"/>
  <pageMargins left="0.78740157480314965" right="0.78740157480314965" top="0.19685039370078741" bottom="0.39370078740157483" header="0.19685039370078741" footer="0.31496062992125984"/>
  <pageSetup paperSize="9" scale="38" fitToHeight="0" orientation="landscape" horizontalDpi="4294967293"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42"/>
  <sheetViews>
    <sheetView view="pageBreakPreview" zoomScaleNormal="100" zoomScaleSheetLayoutView="100" workbookViewId="0">
      <selection sqref="A1:C6"/>
    </sheetView>
  </sheetViews>
  <sheetFormatPr defaultColWidth="8.88671875" defaultRowHeight="13.2" x14ac:dyDescent="0.25"/>
  <cols>
    <col min="1" max="1" width="50.6640625" style="2" customWidth="1"/>
    <col min="2" max="2" width="1.6640625" style="2" customWidth="1"/>
    <col min="3" max="3" width="50.6640625" style="2" customWidth="1"/>
    <col min="4" max="16384" width="8.88671875" style="2"/>
  </cols>
  <sheetData>
    <row r="1" spans="1:3" ht="14.4" customHeight="1" x14ac:dyDescent="0.25">
      <c r="A1" s="157"/>
      <c r="B1" s="157"/>
      <c r="C1" s="157"/>
    </row>
    <row r="2" spans="1:3" x14ac:dyDescent="0.25">
      <c r="A2" s="157"/>
      <c r="B2" s="157"/>
      <c r="C2" s="157"/>
    </row>
    <row r="3" spans="1:3" x14ac:dyDescent="0.25">
      <c r="A3" s="157"/>
      <c r="B3" s="157"/>
      <c r="C3" s="157"/>
    </row>
    <row r="4" spans="1:3" x14ac:dyDescent="0.25">
      <c r="A4" s="157"/>
      <c r="B4" s="157"/>
      <c r="C4" s="157"/>
    </row>
    <row r="5" spans="1:3" x14ac:dyDescent="0.25">
      <c r="A5" s="157"/>
      <c r="B5" s="157"/>
      <c r="C5" s="157"/>
    </row>
    <row r="6" spans="1:3" x14ac:dyDescent="0.25">
      <c r="A6" s="157"/>
      <c r="B6" s="157"/>
      <c r="C6" s="157"/>
    </row>
    <row r="7" spans="1:3" x14ac:dyDescent="0.25">
      <c r="A7" s="280" t="s">
        <v>8488</v>
      </c>
      <c r="B7" s="281"/>
      <c r="C7" s="282"/>
    </row>
    <row r="8" spans="1:3" x14ac:dyDescent="0.25">
      <c r="A8" s="283"/>
      <c r="B8" s="284"/>
      <c r="C8" s="285"/>
    </row>
    <row r="9" spans="1:3" x14ac:dyDescent="0.25">
      <c r="A9" s="165"/>
      <c r="B9" s="165"/>
      <c r="C9" s="165"/>
    </row>
    <row r="10" spans="1:3" x14ac:dyDescent="0.25">
      <c r="A10" s="289" t="str">
        <f>O.S.!A10</f>
        <v>PROCESSO nº  XXX/2024</v>
      </c>
      <c r="B10" s="290"/>
      <c r="C10" s="291"/>
    </row>
    <row r="11" spans="1:3" x14ac:dyDescent="0.25">
      <c r="A11" s="295" t="str">
        <f>O.S.!A11</f>
        <v>CONCORRÊNCIA nº  XXX/2024</v>
      </c>
      <c r="B11" s="296"/>
      <c r="C11" s="297"/>
    </row>
    <row r="12" spans="1:3" x14ac:dyDescent="0.25">
      <c r="A12" s="292" t="str">
        <f>O.S.!A12</f>
        <v>CONTRATO nº  XXX/2024</v>
      </c>
      <c r="B12" s="293"/>
      <c r="C12" s="294"/>
    </row>
    <row r="13" spans="1:3" x14ac:dyDescent="0.25">
      <c r="A13" s="165"/>
      <c r="B13" s="165"/>
      <c r="C13" s="165"/>
    </row>
    <row r="14" spans="1:3" ht="79.95" customHeight="1" x14ac:dyDescent="0.25">
      <c r="A14" s="286" t="s">
        <v>21254</v>
      </c>
      <c r="B14" s="287"/>
      <c r="C14" s="288"/>
    </row>
    <row r="15" spans="1:3" ht="10.199999999999999" customHeight="1" x14ac:dyDescent="0.25">
      <c r="A15" s="3"/>
      <c r="B15" s="3"/>
      <c r="C15" s="3"/>
    </row>
    <row r="16" spans="1:3" ht="160.19999999999999" customHeight="1" x14ac:dyDescent="0.25">
      <c r="A16" s="91"/>
      <c r="B16" s="3"/>
      <c r="C16" s="91"/>
    </row>
    <row r="17" spans="1:3" ht="10.199999999999999" customHeight="1" x14ac:dyDescent="0.25">
      <c r="A17" s="3"/>
      <c r="B17" s="3"/>
      <c r="C17" s="3"/>
    </row>
    <row r="18" spans="1:3" ht="160.19999999999999" customHeight="1" x14ac:dyDescent="0.25">
      <c r="A18" s="91"/>
      <c r="B18" s="3"/>
      <c r="C18" s="91"/>
    </row>
    <row r="19" spans="1:3" ht="10.199999999999999" customHeight="1" x14ac:dyDescent="0.25">
      <c r="A19" s="3"/>
      <c r="B19" s="3"/>
      <c r="C19" s="3"/>
    </row>
    <row r="20" spans="1:3" ht="160.19999999999999" customHeight="1" x14ac:dyDescent="0.25">
      <c r="A20" s="91"/>
      <c r="B20" s="3"/>
      <c r="C20" s="91"/>
    </row>
    <row r="21" spans="1:3" ht="10.199999999999999" customHeight="1" x14ac:dyDescent="0.25">
      <c r="A21" s="3"/>
      <c r="B21" s="3"/>
      <c r="C21" s="3"/>
    </row>
    <row r="22" spans="1:3" ht="160.19999999999999" customHeight="1" x14ac:dyDescent="0.25">
      <c r="A22" s="91"/>
      <c r="B22" s="3"/>
      <c r="C22" s="91"/>
    </row>
    <row r="23" spans="1:3" ht="10.199999999999999" customHeight="1" x14ac:dyDescent="0.25">
      <c r="A23" s="3"/>
      <c r="B23" s="3"/>
      <c r="C23" s="3"/>
    </row>
    <row r="24" spans="1:3" ht="160.19999999999999" customHeight="1" x14ac:dyDescent="0.25">
      <c r="A24" s="91"/>
      <c r="B24" s="3"/>
      <c r="C24" s="91"/>
    </row>
    <row r="25" spans="1:3" ht="10.199999999999999" customHeight="1" x14ac:dyDescent="0.25">
      <c r="A25" s="3"/>
      <c r="B25" s="3"/>
      <c r="C25" s="3"/>
    </row>
    <row r="26" spans="1:3" x14ac:dyDescent="0.25">
      <c r="A26" s="159" t="s">
        <v>21204</v>
      </c>
      <c r="B26" s="159"/>
      <c r="C26" s="159"/>
    </row>
    <row r="27" spans="1:3" x14ac:dyDescent="0.25">
      <c r="A27" s="165"/>
      <c r="B27" s="165"/>
      <c r="C27" s="165"/>
    </row>
    <row r="28" spans="1:3" x14ac:dyDescent="0.25">
      <c r="A28" s="165"/>
      <c r="B28" s="165"/>
      <c r="C28" s="165"/>
    </row>
    <row r="29" spans="1:3" x14ac:dyDescent="0.25">
      <c r="A29" s="165"/>
      <c r="B29" s="165"/>
      <c r="C29" s="165"/>
    </row>
    <row r="30" spans="1:3" x14ac:dyDescent="0.25">
      <c r="A30" s="165"/>
      <c r="B30" s="165"/>
      <c r="C30" s="165"/>
    </row>
    <row r="31" spans="1:3" x14ac:dyDescent="0.25">
      <c r="A31" s="165" t="str">
        <f>ORÇAM.!$G$267</f>
        <v>__________________________</v>
      </c>
      <c r="B31" s="165"/>
      <c r="C31" s="165"/>
    </row>
    <row r="32" spans="1:3" x14ac:dyDescent="0.25">
      <c r="A32" s="279" t="str">
        <f>ORÇAM.!$G$268</f>
        <v>Alison Scandelae</v>
      </c>
      <c r="B32" s="279"/>
      <c r="C32" s="279"/>
    </row>
    <row r="33" spans="1:3" x14ac:dyDescent="0.25">
      <c r="A33" s="165" t="str">
        <f>ORÇAM.!$G$269</f>
        <v>Arquiteto Urbanista</v>
      </c>
      <c r="B33" s="165"/>
      <c r="C33" s="165"/>
    </row>
    <row r="34" spans="1:3" x14ac:dyDescent="0.25">
      <c r="A34" s="165" t="str">
        <f>ORÇAM.!$G$270</f>
        <v>CAU: A196019-9</v>
      </c>
      <c r="B34" s="165"/>
      <c r="C34" s="165"/>
    </row>
    <row r="35" spans="1:3" x14ac:dyDescent="0.25">
      <c r="A35" s="165"/>
      <c r="B35" s="165"/>
      <c r="C35" s="165"/>
    </row>
    <row r="36" spans="1:3" x14ac:dyDescent="0.25">
      <c r="A36" s="165"/>
      <c r="B36" s="165"/>
      <c r="C36" s="165"/>
    </row>
    <row r="37" spans="1:3" x14ac:dyDescent="0.25">
      <c r="A37" s="165"/>
      <c r="B37" s="165"/>
      <c r="C37" s="165"/>
    </row>
    <row r="38" spans="1:3" x14ac:dyDescent="0.25">
      <c r="A38" s="165"/>
      <c r="B38" s="165"/>
      <c r="C38" s="165"/>
    </row>
    <row r="39" spans="1:3" x14ac:dyDescent="0.25">
      <c r="A39" s="165" t="str">
        <f>ORÇAM.!$G$267</f>
        <v>__________________________</v>
      </c>
      <c r="B39" s="165"/>
      <c r="C39" s="165"/>
    </row>
    <row r="40" spans="1:3" x14ac:dyDescent="0.25">
      <c r="A40" s="279" t="str">
        <f>MED.!A268</f>
        <v>Rafael Marques Dadona</v>
      </c>
      <c r="B40" s="279"/>
      <c r="C40" s="279"/>
    </row>
    <row r="41" spans="1:3" x14ac:dyDescent="0.25">
      <c r="A41" s="165" t="str">
        <f>MED.!A269</f>
        <v>Fiscal do contrato</v>
      </c>
      <c r="B41" s="165"/>
      <c r="C41" s="165"/>
    </row>
    <row r="42" spans="1:3" x14ac:dyDescent="0.25">
      <c r="A42" s="165" t="str">
        <f>MED.!A270</f>
        <v>CPF: 337.533.228-90</v>
      </c>
      <c r="B42" s="165"/>
      <c r="C42" s="165"/>
    </row>
  </sheetData>
  <mergeCells count="19">
    <mergeCell ref="A34:C34"/>
    <mergeCell ref="A1:C6"/>
    <mergeCell ref="A7:C8"/>
    <mergeCell ref="A14:C14"/>
    <mergeCell ref="A9:C9"/>
    <mergeCell ref="A10:C10"/>
    <mergeCell ref="A12:C12"/>
    <mergeCell ref="A13:C13"/>
    <mergeCell ref="A11:C11"/>
    <mergeCell ref="A26:C26"/>
    <mergeCell ref="A27:C30"/>
    <mergeCell ref="A31:C31"/>
    <mergeCell ref="A32:C32"/>
    <mergeCell ref="A33:C33"/>
    <mergeCell ref="A35:C38"/>
    <mergeCell ref="A39:C39"/>
    <mergeCell ref="A40:C40"/>
    <mergeCell ref="A41:C41"/>
    <mergeCell ref="A42:C42"/>
  </mergeCells>
  <printOptions horizontalCentered="1"/>
  <pageMargins left="0.78740157480314965" right="0.78740157480314965" top="0.19685039370078741" bottom="0.39370078740157483" header="0.19685039370078741" footer="0.39370078740157483"/>
  <pageSetup paperSize="9" scale="83" fitToHeight="0" orientation="portrait" horizontalDpi="4294967293" verticalDpi="0" r:id="rId1"/>
  <rowBreaks count="1" manualBreakCount="1">
    <brk id="22" max="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09"/>
  <sheetViews>
    <sheetView view="pageBreakPreview" topLeftCell="A1754" zoomScaleNormal="100" zoomScaleSheetLayoutView="100" workbookViewId="0">
      <selection activeCell="B1778" sqref="B1778"/>
    </sheetView>
  </sheetViews>
  <sheetFormatPr defaultRowHeight="14.4" x14ac:dyDescent="0.3"/>
  <cols>
    <col min="1" max="1" width="11.6640625" style="38" bestFit="1" customWidth="1"/>
    <col min="2" max="2" width="57.88671875" style="84" customWidth="1"/>
    <col min="3" max="3" width="8.88671875" style="42" customWidth="1"/>
    <col min="4" max="4" width="9.88671875" style="111" bestFit="1" customWidth="1"/>
    <col min="5" max="6" width="12.6640625" style="111" customWidth="1"/>
    <col min="7" max="7" width="2.33203125" style="39" hidden="1" customWidth="1"/>
    <col min="8" max="8" width="8.88671875" style="39"/>
  </cols>
  <sheetData>
    <row r="1" spans="1:8" ht="16.8" x14ac:dyDescent="0.3">
      <c r="B1" s="298" t="s">
        <v>145</v>
      </c>
      <c r="C1" s="298"/>
      <c r="D1" s="298"/>
      <c r="E1" s="298"/>
      <c r="F1" s="298"/>
    </row>
    <row r="2" spans="1:8" ht="16.8" x14ac:dyDescent="0.3">
      <c r="A2" s="298" t="s">
        <v>146</v>
      </c>
      <c r="B2" s="298"/>
      <c r="C2" s="298"/>
      <c r="D2" s="298"/>
      <c r="E2" s="298"/>
      <c r="F2" s="298"/>
    </row>
    <row r="3" spans="1:8" x14ac:dyDescent="0.3">
      <c r="A3" s="299" t="s">
        <v>147</v>
      </c>
      <c r="B3" s="299"/>
      <c r="C3" s="299"/>
      <c r="D3" s="299"/>
      <c r="E3" s="299"/>
      <c r="F3" s="299"/>
    </row>
    <row r="4" spans="1:8" ht="15.6" x14ac:dyDescent="0.3">
      <c r="A4" s="300" t="s">
        <v>7160</v>
      </c>
      <c r="B4" s="300"/>
      <c r="C4" s="300"/>
      <c r="D4" s="300"/>
      <c r="E4" s="300"/>
      <c r="F4" s="300"/>
    </row>
    <row r="5" spans="1:8" x14ac:dyDescent="0.3">
      <c r="A5" s="31"/>
      <c r="B5"/>
      <c r="C5"/>
      <c r="D5" s="32"/>
      <c r="E5" s="40"/>
      <c r="F5" s="41" t="s">
        <v>21205</v>
      </c>
    </row>
    <row r="6" spans="1:8" x14ac:dyDescent="0.3">
      <c r="A6" s="31"/>
      <c r="B6" s="33"/>
      <c r="C6" s="34"/>
      <c r="D6" s="32"/>
      <c r="E6" s="35" t="s">
        <v>7285</v>
      </c>
      <c r="F6" s="126" t="s">
        <v>21206</v>
      </c>
    </row>
    <row r="7" spans="1:8" x14ac:dyDescent="0.3">
      <c r="A7" s="31"/>
      <c r="B7" s="33"/>
      <c r="C7" s="36" t="s">
        <v>148</v>
      </c>
      <c r="D7" s="127">
        <v>0</v>
      </c>
      <c r="E7" s="37" t="s">
        <v>149</v>
      </c>
      <c r="F7" s="127">
        <v>0.9778</v>
      </c>
    </row>
    <row r="8" spans="1:8" x14ac:dyDescent="0.3">
      <c r="A8" s="107" t="s">
        <v>150</v>
      </c>
      <c r="B8" s="108" t="s">
        <v>151</v>
      </c>
      <c r="C8" s="109" t="s">
        <v>152</v>
      </c>
      <c r="D8" s="110" t="s">
        <v>153</v>
      </c>
      <c r="E8" s="110" t="s">
        <v>154</v>
      </c>
      <c r="F8" s="110" t="s">
        <v>155</v>
      </c>
      <c r="G8" s="42"/>
      <c r="H8" s="42"/>
    </row>
    <row r="9" spans="1:8" x14ac:dyDescent="0.3">
      <c r="A9" s="43" t="s">
        <v>156</v>
      </c>
      <c r="B9" s="44" t="s">
        <v>157</v>
      </c>
      <c r="C9" s="45"/>
      <c r="D9" s="46"/>
      <c r="E9" s="46"/>
      <c r="F9" s="46"/>
      <c r="G9" s="39">
        <v>2</v>
      </c>
    </row>
    <row r="10" spans="1:8" x14ac:dyDescent="0.3">
      <c r="A10" s="30" t="s">
        <v>158</v>
      </c>
      <c r="B10" s="47" t="s">
        <v>7172</v>
      </c>
      <c r="C10" s="48"/>
      <c r="D10" s="49"/>
      <c r="E10" s="49"/>
      <c r="F10" s="49"/>
      <c r="G10" s="39">
        <v>5</v>
      </c>
    </row>
    <row r="11" spans="1:8" ht="28.8" x14ac:dyDescent="0.3">
      <c r="A11" s="30" t="s">
        <v>159</v>
      </c>
      <c r="B11" s="47" t="s">
        <v>7286</v>
      </c>
      <c r="C11" s="48" t="s">
        <v>141</v>
      </c>
      <c r="D11" s="49"/>
      <c r="E11" s="49">
        <v>5890.28</v>
      </c>
      <c r="F11" s="49">
        <v>5890.28</v>
      </c>
      <c r="G11" s="39">
        <v>9</v>
      </c>
    </row>
    <row r="12" spans="1:8" ht="28.8" x14ac:dyDescent="0.3">
      <c r="A12" s="30" t="s">
        <v>160</v>
      </c>
      <c r="B12" s="47" t="s">
        <v>7287</v>
      </c>
      <c r="C12" s="48" t="s">
        <v>141</v>
      </c>
      <c r="D12" s="49"/>
      <c r="E12" s="49">
        <v>7832.93</v>
      </c>
      <c r="F12" s="49">
        <v>7832.93</v>
      </c>
      <c r="G12" s="39">
        <v>9</v>
      </c>
    </row>
    <row r="13" spans="1:8" ht="28.8" x14ac:dyDescent="0.3">
      <c r="A13" s="30" t="s">
        <v>161</v>
      </c>
      <c r="B13" s="47" t="s">
        <v>7288</v>
      </c>
      <c r="C13" s="48" t="s">
        <v>141</v>
      </c>
      <c r="D13" s="49"/>
      <c r="E13" s="49">
        <v>13380.39</v>
      </c>
      <c r="F13" s="49">
        <v>13380.39</v>
      </c>
      <c r="G13" s="39">
        <v>9</v>
      </c>
    </row>
    <row r="14" spans="1:8" ht="28.8" x14ac:dyDescent="0.3">
      <c r="A14" s="30" t="s">
        <v>162</v>
      </c>
      <c r="B14" s="47" t="s">
        <v>7289</v>
      </c>
      <c r="C14" s="48" t="s">
        <v>141</v>
      </c>
      <c r="D14" s="49"/>
      <c r="E14" s="49">
        <v>18346.09</v>
      </c>
      <c r="F14" s="49">
        <v>18346.09</v>
      </c>
      <c r="G14" s="39">
        <v>9</v>
      </c>
    </row>
    <row r="15" spans="1:8" ht="28.8" x14ac:dyDescent="0.3">
      <c r="A15" s="30" t="s">
        <v>163</v>
      </c>
      <c r="B15" s="47" t="s">
        <v>7290</v>
      </c>
      <c r="C15" s="48" t="s">
        <v>141</v>
      </c>
      <c r="D15" s="49"/>
      <c r="E15" s="49">
        <v>21379.53</v>
      </c>
      <c r="F15" s="49">
        <v>21379.53</v>
      </c>
      <c r="G15" s="39">
        <v>9</v>
      </c>
    </row>
    <row r="16" spans="1:8" x14ac:dyDescent="0.3">
      <c r="A16" s="30" t="s">
        <v>164</v>
      </c>
      <c r="B16" s="47" t="s">
        <v>7173</v>
      </c>
      <c r="C16" s="48"/>
      <c r="D16" s="49"/>
      <c r="E16" s="49"/>
      <c r="F16" s="49"/>
      <c r="G16" s="39">
        <v>5</v>
      </c>
    </row>
    <row r="17" spans="1:7" ht="43.2" x14ac:dyDescent="0.3">
      <c r="A17" s="30" t="s">
        <v>165</v>
      </c>
      <c r="B17" s="47" t="s">
        <v>7291</v>
      </c>
      <c r="C17" s="48" t="s">
        <v>141</v>
      </c>
      <c r="D17" s="49"/>
      <c r="E17" s="49">
        <v>7523.6</v>
      </c>
      <c r="F17" s="49">
        <v>7523.6</v>
      </c>
      <c r="G17" s="39">
        <v>9</v>
      </c>
    </row>
    <row r="18" spans="1:7" ht="43.2" x14ac:dyDescent="0.3">
      <c r="A18" s="30" t="s">
        <v>166</v>
      </c>
      <c r="B18" s="47" t="s">
        <v>7292</v>
      </c>
      <c r="C18" s="48" t="s">
        <v>141</v>
      </c>
      <c r="D18" s="49"/>
      <c r="E18" s="49">
        <v>12743.6</v>
      </c>
      <c r="F18" s="49">
        <v>12743.6</v>
      </c>
      <c r="G18" s="39">
        <v>9</v>
      </c>
    </row>
    <row r="19" spans="1:7" ht="43.2" x14ac:dyDescent="0.3">
      <c r="A19" s="30" t="s">
        <v>167</v>
      </c>
      <c r="B19" s="47" t="s">
        <v>7293</v>
      </c>
      <c r="C19" s="48" t="s">
        <v>141</v>
      </c>
      <c r="D19" s="49"/>
      <c r="E19" s="49">
        <v>17244.400000000001</v>
      </c>
      <c r="F19" s="49">
        <v>17244.400000000001</v>
      </c>
      <c r="G19" s="39">
        <v>9</v>
      </c>
    </row>
    <row r="20" spans="1:7" ht="43.2" x14ac:dyDescent="0.3">
      <c r="A20" s="30" t="s">
        <v>168</v>
      </c>
      <c r="B20" s="47" t="s">
        <v>7294</v>
      </c>
      <c r="C20" s="48" t="s">
        <v>141</v>
      </c>
      <c r="D20" s="49"/>
      <c r="E20" s="49">
        <v>22937</v>
      </c>
      <c r="F20" s="49">
        <v>22937</v>
      </c>
      <c r="G20" s="39">
        <v>9</v>
      </c>
    </row>
    <row r="21" spans="1:7" x14ac:dyDescent="0.3">
      <c r="A21" s="30" t="s">
        <v>169</v>
      </c>
      <c r="B21" s="47" t="s">
        <v>170</v>
      </c>
      <c r="C21" s="48"/>
      <c r="D21" s="49"/>
      <c r="E21" s="49"/>
      <c r="F21" s="49"/>
      <c r="G21" s="39">
        <v>5</v>
      </c>
    </row>
    <row r="22" spans="1:7" x14ac:dyDescent="0.3">
      <c r="A22" s="30" t="s">
        <v>171</v>
      </c>
      <c r="B22" s="47" t="s">
        <v>172</v>
      </c>
      <c r="C22" s="48" t="s">
        <v>141</v>
      </c>
      <c r="D22" s="49"/>
      <c r="E22" s="49">
        <v>2963.49</v>
      </c>
      <c r="F22" s="49">
        <v>2963.49</v>
      </c>
      <c r="G22" s="39">
        <v>9</v>
      </c>
    </row>
    <row r="23" spans="1:7" x14ac:dyDescent="0.3">
      <c r="A23" s="30" t="s">
        <v>173</v>
      </c>
      <c r="B23" s="47" t="s">
        <v>174</v>
      </c>
      <c r="C23" s="48" t="s">
        <v>141</v>
      </c>
      <c r="D23" s="49"/>
      <c r="E23" s="49">
        <v>4006.34</v>
      </c>
      <c r="F23" s="49">
        <v>4006.34</v>
      </c>
      <c r="G23" s="39">
        <v>9</v>
      </c>
    </row>
    <row r="24" spans="1:7" x14ac:dyDescent="0.3">
      <c r="A24" s="30" t="s">
        <v>175</v>
      </c>
      <c r="B24" s="47" t="s">
        <v>176</v>
      </c>
      <c r="C24" s="48" t="s">
        <v>141</v>
      </c>
      <c r="D24" s="49"/>
      <c r="E24" s="49">
        <v>2173.38</v>
      </c>
      <c r="F24" s="49">
        <v>2173.38</v>
      </c>
      <c r="G24" s="39">
        <v>9</v>
      </c>
    </row>
    <row r="25" spans="1:7" x14ac:dyDescent="0.3">
      <c r="A25" s="30" t="s">
        <v>177</v>
      </c>
      <c r="B25" s="47" t="s">
        <v>178</v>
      </c>
      <c r="C25" s="48" t="s">
        <v>141</v>
      </c>
      <c r="D25" s="49"/>
      <c r="E25" s="49">
        <v>2973.59</v>
      </c>
      <c r="F25" s="49">
        <v>2973.59</v>
      </c>
      <c r="G25" s="39">
        <v>9</v>
      </c>
    </row>
    <row r="26" spans="1:7" x14ac:dyDescent="0.3">
      <c r="A26" s="30" t="s">
        <v>179</v>
      </c>
      <c r="B26" s="47" t="s">
        <v>180</v>
      </c>
      <c r="C26" s="48" t="s">
        <v>141</v>
      </c>
      <c r="D26" s="49"/>
      <c r="E26" s="49">
        <v>933.03</v>
      </c>
      <c r="F26" s="49">
        <v>933.03</v>
      </c>
      <c r="G26" s="39">
        <v>9</v>
      </c>
    </row>
    <row r="27" spans="1:7" x14ac:dyDescent="0.3">
      <c r="A27" s="30" t="s">
        <v>181</v>
      </c>
      <c r="B27" s="47" t="s">
        <v>182</v>
      </c>
      <c r="C27" s="48" t="s">
        <v>141</v>
      </c>
      <c r="D27" s="49"/>
      <c r="E27" s="49">
        <v>1241.98</v>
      </c>
      <c r="F27" s="49">
        <v>1241.98</v>
      </c>
      <c r="G27" s="39">
        <v>9</v>
      </c>
    </row>
    <row r="28" spans="1:7" x14ac:dyDescent="0.3">
      <c r="A28" s="30" t="s">
        <v>183</v>
      </c>
      <c r="B28" s="47" t="s">
        <v>184</v>
      </c>
      <c r="C28" s="48" t="s">
        <v>141</v>
      </c>
      <c r="D28" s="49"/>
      <c r="E28" s="49">
        <v>1036.1099999999999</v>
      </c>
      <c r="F28" s="49">
        <v>1036.1099999999999</v>
      </c>
      <c r="G28" s="39">
        <v>9</v>
      </c>
    </row>
    <row r="29" spans="1:7" x14ac:dyDescent="0.3">
      <c r="A29" s="30" t="s">
        <v>185</v>
      </c>
      <c r="B29" s="47" t="s">
        <v>186</v>
      </c>
      <c r="C29" s="48" t="s">
        <v>141</v>
      </c>
      <c r="D29" s="49"/>
      <c r="E29" s="49">
        <v>1436.63</v>
      </c>
      <c r="F29" s="49">
        <v>1436.63</v>
      </c>
      <c r="G29" s="39">
        <v>9</v>
      </c>
    </row>
    <row r="30" spans="1:7" x14ac:dyDescent="0.3">
      <c r="A30" s="30" t="s">
        <v>187</v>
      </c>
      <c r="B30" s="47" t="s">
        <v>188</v>
      </c>
      <c r="C30" s="48" t="s">
        <v>141</v>
      </c>
      <c r="D30" s="49"/>
      <c r="E30" s="49">
        <v>1994.3</v>
      </c>
      <c r="F30" s="49">
        <v>1994.3</v>
      </c>
      <c r="G30" s="39">
        <v>9</v>
      </c>
    </row>
    <row r="31" spans="1:7" x14ac:dyDescent="0.3">
      <c r="A31" s="30" t="s">
        <v>189</v>
      </c>
      <c r="B31" s="47" t="s">
        <v>190</v>
      </c>
      <c r="C31" s="48" t="s">
        <v>141</v>
      </c>
      <c r="D31" s="49"/>
      <c r="E31" s="49">
        <v>2718.44</v>
      </c>
      <c r="F31" s="49">
        <v>2718.44</v>
      </c>
      <c r="G31" s="39">
        <v>9</v>
      </c>
    </row>
    <row r="32" spans="1:7" x14ac:dyDescent="0.3">
      <c r="A32" s="30" t="s">
        <v>191</v>
      </c>
      <c r="B32" s="47" t="s">
        <v>192</v>
      </c>
      <c r="C32" s="48" t="s">
        <v>141</v>
      </c>
      <c r="D32" s="49"/>
      <c r="E32" s="49">
        <v>1721.75</v>
      </c>
      <c r="F32" s="49">
        <v>1721.75</v>
      </c>
      <c r="G32" s="39">
        <v>9</v>
      </c>
    </row>
    <row r="33" spans="1:7" x14ac:dyDescent="0.3">
      <c r="A33" s="30" t="s">
        <v>193</v>
      </c>
      <c r="B33" s="47" t="s">
        <v>194</v>
      </c>
      <c r="C33" s="48" t="s">
        <v>141</v>
      </c>
      <c r="D33" s="49"/>
      <c r="E33" s="49">
        <v>2225.4299999999998</v>
      </c>
      <c r="F33" s="49">
        <v>2225.4299999999998</v>
      </c>
      <c r="G33" s="39">
        <v>9</v>
      </c>
    </row>
    <row r="34" spans="1:7" x14ac:dyDescent="0.3">
      <c r="A34" s="30" t="s">
        <v>195</v>
      </c>
      <c r="B34" s="47" t="s">
        <v>7174</v>
      </c>
      <c r="C34" s="48"/>
      <c r="D34" s="49"/>
      <c r="E34" s="49"/>
      <c r="F34" s="49"/>
      <c r="G34" s="39">
        <v>5</v>
      </c>
    </row>
    <row r="35" spans="1:7" ht="28.8" x14ac:dyDescent="0.3">
      <c r="A35" s="30" t="s">
        <v>196</v>
      </c>
      <c r="B35" s="47" t="s">
        <v>7295</v>
      </c>
      <c r="C35" s="48" t="s">
        <v>197</v>
      </c>
      <c r="D35" s="49">
        <v>1148.01</v>
      </c>
      <c r="E35" s="49"/>
      <c r="F35" s="49">
        <v>1148.01</v>
      </c>
      <c r="G35" s="39">
        <v>9</v>
      </c>
    </row>
    <row r="36" spans="1:7" ht="28.8" x14ac:dyDescent="0.3">
      <c r="A36" s="30" t="s">
        <v>7296</v>
      </c>
      <c r="B36" s="47" t="s">
        <v>7297</v>
      </c>
      <c r="C36" s="48" t="s">
        <v>115</v>
      </c>
      <c r="D36" s="49">
        <v>0.05</v>
      </c>
      <c r="E36" s="49">
        <v>0.15</v>
      </c>
      <c r="F36" s="49">
        <v>0.2</v>
      </c>
      <c r="G36" s="39">
        <v>9</v>
      </c>
    </row>
    <row r="37" spans="1:7" ht="43.2" x14ac:dyDescent="0.3">
      <c r="A37" s="30" t="s">
        <v>198</v>
      </c>
      <c r="B37" s="47" t="s">
        <v>7298</v>
      </c>
      <c r="C37" s="48" t="s">
        <v>115</v>
      </c>
      <c r="D37" s="49">
        <v>0.39</v>
      </c>
      <c r="E37" s="49">
        <v>0.49</v>
      </c>
      <c r="F37" s="49">
        <v>0.88</v>
      </c>
      <c r="G37" s="39">
        <v>9</v>
      </c>
    </row>
    <row r="38" spans="1:7" ht="43.2" x14ac:dyDescent="0.3">
      <c r="A38" s="30" t="s">
        <v>199</v>
      </c>
      <c r="B38" s="47" t="s">
        <v>7299</v>
      </c>
      <c r="C38" s="48" t="s">
        <v>115</v>
      </c>
      <c r="D38" s="49">
        <v>0.32</v>
      </c>
      <c r="E38" s="49">
        <v>0.37</v>
      </c>
      <c r="F38" s="49">
        <v>0.69</v>
      </c>
      <c r="G38" s="39">
        <v>9</v>
      </c>
    </row>
    <row r="39" spans="1:7" ht="28.8" x14ac:dyDescent="0.3">
      <c r="A39" s="30" t="s">
        <v>200</v>
      </c>
      <c r="B39" s="47" t="s">
        <v>7300</v>
      </c>
      <c r="C39" s="48" t="s">
        <v>115</v>
      </c>
      <c r="D39" s="49">
        <v>0.26</v>
      </c>
      <c r="E39" s="49">
        <v>0.3</v>
      </c>
      <c r="F39" s="49">
        <v>0.56000000000000005</v>
      </c>
      <c r="G39" s="39">
        <v>9</v>
      </c>
    </row>
    <row r="40" spans="1:7" ht="28.8" x14ac:dyDescent="0.3">
      <c r="A40" s="30" t="s">
        <v>201</v>
      </c>
      <c r="B40" s="47" t="s">
        <v>7301</v>
      </c>
      <c r="C40" s="48" t="s">
        <v>115</v>
      </c>
      <c r="D40" s="49">
        <v>0.35</v>
      </c>
      <c r="E40" s="49">
        <v>0.42</v>
      </c>
      <c r="F40" s="49">
        <v>0.77</v>
      </c>
      <c r="G40" s="39">
        <v>9</v>
      </c>
    </row>
    <row r="41" spans="1:7" ht="28.8" x14ac:dyDescent="0.3">
      <c r="A41" s="30" t="s">
        <v>202</v>
      </c>
      <c r="B41" s="47" t="s">
        <v>7302</v>
      </c>
      <c r="C41" s="48" t="s">
        <v>115</v>
      </c>
      <c r="D41" s="49">
        <v>0.17</v>
      </c>
      <c r="E41" s="49">
        <v>0.47</v>
      </c>
      <c r="F41" s="49">
        <v>0.64</v>
      </c>
      <c r="G41" s="39">
        <v>9</v>
      </c>
    </row>
    <row r="42" spans="1:7" ht="28.8" x14ac:dyDescent="0.3">
      <c r="A42" s="30" t="s">
        <v>203</v>
      </c>
      <c r="B42" s="47" t="s">
        <v>7303</v>
      </c>
      <c r="C42" s="48" t="s">
        <v>115</v>
      </c>
      <c r="D42" s="49">
        <v>0.22</v>
      </c>
      <c r="E42" s="49">
        <v>0.26</v>
      </c>
      <c r="F42" s="49">
        <v>0.48</v>
      </c>
      <c r="G42" s="39">
        <v>9</v>
      </c>
    </row>
    <row r="43" spans="1:7" ht="28.8" x14ac:dyDescent="0.3">
      <c r="A43" s="30" t="s">
        <v>204</v>
      </c>
      <c r="B43" s="47" t="s">
        <v>7304</v>
      </c>
      <c r="C43" s="48" t="s">
        <v>115</v>
      </c>
      <c r="D43" s="49">
        <v>0.31</v>
      </c>
      <c r="E43" s="49">
        <v>0.37</v>
      </c>
      <c r="F43" s="49">
        <v>0.68</v>
      </c>
      <c r="G43" s="39">
        <v>9</v>
      </c>
    </row>
    <row r="44" spans="1:7" ht="28.8" x14ac:dyDescent="0.3">
      <c r="A44" s="30" t="s">
        <v>205</v>
      </c>
      <c r="B44" s="47" t="s">
        <v>7305</v>
      </c>
      <c r="C44" s="48" t="s">
        <v>115</v>
      </c>
      <c r="D44" s="49">
        <v>0.27</v>
      </c>
      <c r="E44" s="49">
        <v>0.33</v>
      </c>
      <c r="F44" s="49">
        <v>0.6</v>
      </c>
      <c r="G44" s="39">
        <v>9</v>
      </c>
    </row>
    <row r="45" spans="1:7" ht="28.8" x14ac:dyDescent="0.3">
      <c r="A45" s="30" t="s">
        <v>206</v>
      </c>
      <c r="B45" s="47" t="s">
        <v>7306</v>
      </c>
      <c r="C45" s="48" t="s">
        <v>115</v>
      </c>
      <c r="D45" s="49">
        <v>0.26</v>
      </c>
      <c r="E45" s="49">
        <v>0.31</v>
      </c>
      <c r="F45" s="49">
        <v>0.56999999999999995</v>
      </c>
      <c r="G45" s="39">
        <v>9</v>
      </c>
    </row>
    <row r="46" spans="1:7" ht="43.2" x14ac:dyDescent="0.3">
      <c r="A46" s="30" t="s">
        <v>207</v>
      </c>
      <c r="B46" s="47" t="s">
        <v>7307</v>
      </c>
      <c r="C46" s="48" t="s">
        <v>115</v>
      </c>
      <c r="D46" s="49">
        <v>0.43</v>
      </c>
      <c r="E46" s="49">
        <v>0.51</v>
      </c>
      <c r="F46" s="49">
        <v>0.94</v>
      </c>
      <c r="G46" s="39">
        <v>9</v>
      </c>
    </row>
    <row r="47" spans="1:7" ht="43.2" x14ac:dyDescent="0.3">
      <c r="A47" s="30" t="s">
        <v>208</v>
      </c>
      <c r="B47" s="47" t="s">
        <v>7308</v>
      </c>
      <c r="C47" s="48" t="s">
        <v>115</v>
      </c>
      <c r="D47" s="49">
        <v>0.34</v>
      </c>
      <c r="E47" s="49">
        <v>0.42</v>
      </c>
      <c r="F47" s="49">
        <v>0.76</v>
      </c>
      <c r="G47" s="39">
        <v>9</v>
      </c>
    </row>
    <row r="48" spans="1:7" ht="28.8" x14ac:dyDescent="0.3">
      <c r="A48" s="30" t="s">
        <v>209</v>
      </c>
      <c r="B48" s="47" t="s">
        <v>7309</v>
      </c>
      <c r="C48" s="48" t="s">
        <v>115</v>
      </c>
      <c r="D48" s="49">
        <v>0.27</v>
      </c>
      <c r="E48" s="49">
        <v>0.33</v>
      </c>
      <c r="F48" s="49">
        <v>0.6</v>
      </c>
      <c r="G48" s="39">
        <v>9</v>
      </c>
    </row>
    <row r="49" spans="1:7" ht="28.8" x14ac:dyDescent="0.3">
      <c r="A49" s="30" t="s">
        <v>210</v>
      </c>
      <c r="B49" s="47" t="s">
        <v>7310</v>
      </c>
      <c r="C49" s="48" t="s">
        <v>115</v>
      </c>
      <c r="D49" s="49">
        <v>0.36</v>
      </c>
      <c r="E49" s="49">
        <v>0.44</v>
      </c>
      <c r="F49" s="49">
        <v>0.8</v>
      </c>
      <c r="G49" s="39">
        <v>9</v>
      </c>
    </row>
    <row r="50" spans="1:7" ht="28.8" x14ac:dyDescent="0.3">
      <c r="A50" s="30" t="s">
        <v>211</v>
      </c>
      <c r="B50" s="47" t="s">
        <v>7311</v>
      </c>
      <c r="C50" s="48" t="s">
        <v>115</v>
      </c>
      <c r="D50" s="49">
        <v>0.28999999999999998</v>
      </c>
      <c r="E50" s="49">
        <v>0.35</v>
      </c>
      <c r="F50" s="49">
        <v>0.64</v>
      </c>
      <c r="G50" s="39">
        <v>9</v>
      </c>
    </row>
    <row r="51" spans="1:7" ht="28.8" x14ac:dyDescent="0.3">
      <c r="A51" s="30" t="s">
        <v>212</v>
      </c>
      <c r="B51" s="47" t="s">
        <v>7312</v>
      </c>
      <c r="C51" s="48" t="s">
        <v>115</v>
      </c>
      <c r="D51" s="49">
        <v>0.25</v>
      </c>
      <c r="E51" s="49">
        <v>0.3</v>
      </c>
      <c r="F51" s="49">
        <v>0.55000000000000004</v>
      </c>
      <c r="G51" s="39">
        <v>9</v>
      </c>
    </row>
    <row r="52" spans="1:7" ht="28.8" x14ac:dyDescent="0.3">
      <c r="A52" s="30" t="s">
        <v>213</v>
      </c>
      <c r="B52" s="47" t="s">
        <v>7313</v>
      </c>
      <c r="C52" s="48" t="s">
        <v>115</v>
      </c>
      <c r="D52" s="49">
        <v>0.42</v>
      </c>
      <c r="E52" s="49">
        <v>0.49</v>
      </c>
      <c r="F52" s="49">
        <v>0.91</v>
      </c>
      <c r="G52" s="39">
        <v>9</v>
      </c>
    </row>
    <row r="53" spans="1:7" ht="28.8" x14ac:dyDescent="0.3">
      <c r="A53" s="30" t="s">
        <v>214</v>
      </c>
      <c r="B53" s="47" t="s">
        <v>7314</v>
      </c>
      <c r="C53" s="48" t="s">
        <v>115</v>
      </c>
      <c r="D53" s="49">
        <v>0.28000000000000003</v>
      </c>
      <c r="E53" s="49">
        <v>0.34</v>
      </c>
      <c r="F53" s="49">
        <v>0.62</v>
      </c>
      <c r="G53" s="39">
        <v>9</v>
      </c>
    </row>
    <row r="54" spans="1:7" ht="28.8" x14ac:dyDescent="0.3">
      <c r="A54" s="30" t="s">
        <v>215</v>
      </c>
      <c r="B54" s="47" t="s">
        <v>7315</v>
      </c>
      <c r="C54" s="48" t="s">
        <v>115</v>
      </c>
      <c r="D54" s="49">
        <v>0.17</v>
      </c>
      <c r="E54" s="49">
        <v>0.35</v>
      </c>
      <c r="F54" s="49">
        <v>0.52</v>
      </c>
      <c r="G54" s="39">
        <v>9</v>
      </c>
    </row>
    <row r="55" spans="1:7" ht="28.8" x14ac:dyDescent="0.3">
      <c r="A55" s="30" t="s">
        <v>216</v>
      </c>
      <c r="B55" s="47" t="s">
        <v>7316</v>
      </c>
      <c r="C55" s="48" t="s">
        <v>115</v>
      </c>
      <c r="D55" s="49">
        <v>0.17</v>
      </c>
      <c r="E55" s="49">
        <v>0.21</v>
      </c>
      <c r="F55" s="49">
        <v>0.38</v>
      </c>
      <c r="G55" s="39">
        <v>9</v>
      </c>
    </row>
    <row r="56" spans="1:7" ht="28.8" x14ac:dyDescent="0.3">
      <c r="A56" s="30" t="s">
        <v>217</v>
      </c>
      <c r="B56" s="47" t="s">
        <v>218</v>
      </c>
      <c r="C56" s="48" t="s">
        <v>115</v>
      </c>
      <c r="D56" s="49">
        <v>0.13</v>
      </c>
      <c r="E56" s="49">
        <v>0.16</v>
      </c>
      <c r="F56" s="49">
        <v>0.28999999999999998</v>
      </c>
      <c r="G56" s="39">
        <v>9</v>
      </c>
    </row>
    <row r="57" spans="1:7" ht="28.8" x14ac:dyDescent="0.3">
      <c r="A57" s="30" t="s">
        <v>219</v>
      </c>
      <c r="B57" s="47" t="s">
        <v>220</v>
      </c>
      <c r="C57" s="48" t="s">
        <v>115</v>
      </c>
      <c r="D57" s="49">
        <v>0.1</v>
      </c>
      <c r="E57" s="49">
        <v>0.12</v>
      </c>
      <c r="F57" s="49">
        <v>0.22</v>
      </c>
      <c r="G57" s="39">
        <v>9</v>
      </c>
    </row>
    <row r="58" spans="1:7" ht="28.8" x14ac:dyDescent="0.3">
      <c r="A58" s="30" t="s">
        <v>221</v>
      </c>
      <c r="B58" s="47" t="s">
        <v>222</v>
      </c>
      <c r="C58" s="48" t="s">
        <v>115</v>
      </c>
      <c r="D58" s="49">
        <v>0.09</v>
      </c>
      <c r="E58" s="49">
        <v>0.09</v>
      </c>
      <c r="F58" s="49">
        <v>0.18</v>
      </c>
      <c r="G58" s="39">
        <v>9</v>
      </c>
    </row>
    <row r="59" spans="1:7" x14ac:dyDescent="0.3">
      <c r="A59" s="30" t="s">
        <v>223</v>
      </c>
      <c r="B59" s="47" t="s">
        <v>224</v>
      </c>
      <c r="C59" s="48" t="s">
        <v>225</v>
      </c>
      <c r="D59" s="49">
        <v>585.1</v>
      </c>
      <c r="E59" s="49">
        <v>615.47</v>
      </c>
      <c r="F59" s="49">
        <v>1200.57</v>
      </c>
      <c r="G59" s="39">
        <v>9</v>
      </c>
    </row>
    <row r="60" spans="1:7" ht="28.8" x14ac:dyDescent="0.3">
      <c r="A60" s="30" t="s">
        <v>226</v>
      </c>
      <c r="B60" s="47" t="s">
        <v>227</v>
      </c>
      <c r="C60" s="48" t="s">
        <v>141</v>
      </c>
      <c r="D60" s="49">
        <v>708.99</v>
      </c>
      <c r="E60" s="49">
        <v>420.57</v>
      </c>
      <c r="F60" s="49">
        <v>1129.56</v>
      </c>
      <c r="G60" s="39">
        <v>9</v>
      </c>
    </row>
    <row r="61" spans="1:7" x14ac:dyDescent="0.3">
      <c r="A61" s="30" t="s">
        <v>228</v>
      </c>
      <c r="B61" s="47" t="s">
        <v>229</v>
      </c>
      <c r="C61" s="48"/>
      <c r="D61" s="49"/>
      <c r="E61" s="49"/>
      <c r="F61" s="49"/>
      <c r="G61" s="39">
        <v>5</v>
      </c>
    </row>
    <row r="62" spans="1:7" ht="28.8" x14ac:dyDescent="0.3">
      <c r="A62" s="30" t="s">
        <v>230</v>
      </c>
      <c r="B62" s="47" t="s">
        <v>231</v>
      </c>
      <c r="C62" s="48" t="s">
        <v>197</v>
      </c>
      <c r="D62" s="49">
        <v>1285.68</v>
      </c>
      <c r="E62" s="49"/>
      <c r="F62" s="49">
        <v>1285.68</v>
      </c>
      <c r="G62" s="39">
        <v>9</v>
      </c>
    </row>
    <row r="63" spans="1:7" ht="28.8" x14ac:dyDescent="0.3">
      <c r="A63" s="30" t="s">
        <v>232</v>
      </c>
      <c r="B63" s="47" t="s">
        <v>233</v>
      </c>
      <c r="C63" s="48" t="s">
        <v>197</v>
      </c>
      <c r="D63" s="49">
        <v>6660.6</v>
      </c>
      <c r="E63" s="49"/>
      <c r="F63" s="49">
        <v>6660.6</v>
      </c>
      <c r="G63" s="39">
        <v>9</v>
      </c>
    </row>
    <row r="64" spans="1:7" x14ac:dyDescent="0.3">
      <c r="A64" s="30" t="s">
        <v>234</v>
      </c>
      <c r="B64" s="47" t="s">
        <v>235</v>
      </c>
      <c r="C64" s="48" t="s">
        <v>116</v>
      </c>
      <c r="D64" s="49">
        <v>97.94</v>
      </c>
      <c r="E64" s="49"/>
      <c r="F64" s="49">
        <v>97.94</v>
      </c>
      <c r="G64" s="39">
        <v>9</v>
      </c>
    </row>
    <row r="65" spans="1:7" x14ac:dyDescent="0.3">
      <c r="A65" s="30" t="s">
        <v>236</v>
      </c>
      <c r="B65" s="47" t="s">
        <v>237</v>
      </c>
      <c r="C65" s="48" t="s">
        <v>116</v>
      </c>
      <c r="D65" s="49">
        <v>89.71</v>
      </c>
      <c r="E65" s="49"/>
      <c r="F65" s="49">
        <v>89.71</v>
      </c>
      <c r="G65" s="39">
        <v>9</v>
      </c>
    </row>
    <row r="66" spans="1:7" x14ac:dyDescent="0.3">
      <c r="A66" s="30" t="s">
        <v>238</v>
      </c>
      <c r="B66" s="47" t="s">
        <v>239</v>
      </c>
      <c r="C66" s="48" t="s">
        <v>116</v>
      </c>
      <c r="D66" s="49">
        <v>398.67</v>
      </c>
      <c r="E66" s="49"/>
      <c r="F66" s="49">
        <v>398.67</v>
      </c>
      <c r="G66" s="39">
        <v>9</v>
      </c>
    </row>
    <row r="67" spans="1:7" x14ac:dyDescent="0.3">
      <c r="A67" s="30" t="s">
        <v>240</v>
      </c>
      <c r="B67" s="47" t="s">
        <v>241</v>
      </c>
      <c r="C67" s="48" t="s">
        <v>116</v>
      </c>
      <c r="D67" s="49">
        <v>638.01</v>
      </c>
      <c r="E67" s="49"/>
      <c r="F67" s="49">
        <v>638.01</v>
      </c>
      <c r="G67" s="39">
        <v>9</v>
      </c>
    </row>
    <row r="68" spans="1:7" ht="28.8" x14ac:dyDescent="0.3">
      <c r="A68" s="30" t="s">
        <v>242</v>
      </c>
      <c r="B68" s="47" t="s">
        <v>243</v>
      </c>
      <c r="C68" s="48" t="s">
        <v>116</v>
      </c>
      <c r="D68" s="49">
        <v>94.44</v>
      </c>
      <c r="E68" s="49"/>
      <c r="F68" s="49">
        <v>94.44</v>
      </c>
      <c r="G68" s="39">
        <v>9</v>
      </c>
    </row>
    <row r="69" spans="1:7" x14ac:dyDescent="0.3">
      <c r="A69" s="30" t="s">
        <v>244</v>
      </c>
      <c r="B69" s="47" t="s">
        <v>7175</v>
      </c>
      <c r="C69" s="48"/>
      <c r="D69" s="49"/>
      <c r="E69" s="49"/>
      <c r="F69" s="49"/>
      <c r="G69" s="39">
        <v>5</v>
      </c>
    </row>
    <row r="70" spans="1:7" ht="28.8" x14ac:dyDescent="0.3">
      <c r="A70" s="30" t="s">
        <v>245</v>
      </c>
      <c r="B70" s="47" t="s">
        <v>7317</v>
      </c>
      <c r="C70" s="48" t="s">
        <v>197</v>
      </c>
      <c r="D70" s="49">
        <v>405.36</v>
      </c>
      <c r="E70" s="49"/>
      <c r="F70" s="49">
        <v>405.36</v>
      </c>
      <c r="G70" s="39">
        <v>9</v>
      </c>
    </row>
    <row r="71" spans="1:7" x14ac:dyDescent="0.3">
      <c r="A71" s="30" t="s">
        <v>246</v>
      </c>
      <c r="B71" s="47" t="s">
        <v>247</v>
      </c>
      <c r="C71" s="48" t="s">
        <v>115</v>
      </c>
      <c r="D71" s="49">
        <v>2.83</v>
      </c>
      <c r="E71" s="49">
        <v>5.57</v>
      </c>
      <c r="F71" s="49">
        <v>8.4</v>
      </c>
      <c r="G71" s="39">
        <v>9</v>
      </c>
    </row>
    <row r="72" spans="1:7" x14ac:dyDescent="0.3">
      <c r="A72" s="30" t="s">
        <v>248</v>
      </c>
      <c r="B72" s="47" t="s">
        <v>249</v>
      </c>
      <c r="C72" s="48" t="s">
        <v>115</v>
      </c>
      <c r="D72" s="49">
        <v>102.6</v>
      </c>
      <c r="E72" s="49">
        <v>41.18</v>
      </c>
      <c r="F72" s="49">
        <v>143.78</v>
      </c>
      <c r="G72" s="39">
        <v>9</v>
      </c>
    </row>
    <row r="73" spans="1:7" x14ac:dyDescent="0.3">
      <c r="A73" s="30" t="s">
        <v>7318</v>
      </c>
      <c r="B73" s="47" t="s">
        <v>250</v>
      </c>
      <c r="C73" s="48" t="s">
        <v>115</v>
      </c>
      <c r="D73" s="49">
        <v>24.82</v>
      </c>
      <c r="E73" s="49">
        <v>39.26</v>
      </c>
      <c r="F73" s="49">
        <v>64.08</v>
      </c>
      <c r="G73" s="39">
        <v>9</v>
      </c>
    </row>
    <row r="74" spans="1:7" x14ac:dyDescent="0.3">
      <c r="A74" s="30" t="s">
        <v>251</v>
      </c>
      <c r="B74" s="47" t="s">
        <v>252</v>
      </c>
      <c r="C74" s="48" t="s">
        <v>115</v>
      </c>
      <c r="D74" s="49"/>
      <c r="E74" s="49">
        <v>27.86</v>
      </c>
      <c r="F74" s="49">
        <v>27.86</v>
      </c>
      <c r="G74" s="39">
        <v>9</v>
      </c>
    </row>
    <row r="75" spans="1:7" x14ac:dyDescent="0.3">
      <c r="A75" s="30" t="s">
        <v>253</v>
      </c>
      <c r="B75" s="47" t="s">
        <v>254</v>
      </c>
      <c r="C75" s="48" t="s">
        <v>116</v>
      </c>
      <c r="D75" s="49">
        <v>1.05</v>
      </c>
      <c r="E75" s="49">
        <v>4.12</v>
      </c>
      <c r="F75" s="49">
        <v>5.17</v>
      </c>
      <c r="G75" s="39">
        <v>9</v>
      </c>
    </row>
    <row r="76" spans="1:7" ht="28.8" x14ac:dyDescent="0.3">
      <c r="A76" s="30" t="s">
        <v>255</v>
      </c>
      <c r="B76" s="47" t="s">
        <v>7319</v>
      </c>
      <c r="C76" s="48" t="s">
        <v>128</v>
      </c>
      <c r="D76" s="49"/>
      <c r="E76" s="49">
        <v>420.42</v>
      </c>
      <c r="F76" s="49">
        <v>420.42</v>
      </c>
      <c r="G76" s="39">
        <v>9</v>
      </c>
    </row>
    <row r="77" spans="1:7" x14ac:dyDescent="0.3">
      <c r="A77" s="30" t="s">
        <v>256</v>
      </c>
      <c r="B77" s="47" t="s">
        <v>7320</v>
      </c>
      <c r="C77" s="48" t="s">
        <v>116</v>
      </c>
      <c r="D77" s="49">
        <v>242.99</v>
      </c>
      <c r="E77" s="49"/>
      <c r="F77" s="49">
        <v>242.99</v>
      </c>
      <c r="G77" s="39">
        <v>9</v>
      </c>
    </row>
    <row r="78" spans="1:7" x14ac:dyDescent="0.3">
      <c r="A78" s="30" t="s">
        <v>257</v>
      </c>
      <c r="B78" s="47" t="s">
        <v>7321</v>
      </c>
      <c r="C78" s="48" t="s">
        <v>116</v>
      </c>
      <c r="D78" s="49">
        <v>276.85000000000002</v>
      </c>
      <c r="E78" s="49"/>
      <c r="F78" s="49">
        <v>276.85000000000002</v>
      </c>
      <c r="G78" s="39">
        <v>9</v>
      </c>
    </row>
    <row r="79" spans="1:7" x14ac:dyDescent="0.3">
      <c r="A79" s="30" t="s">
        <v>258</v>
      </c>
      <c r="B79" s="47" t="s">
        <v>7322</v>
      </c>
      <c r="C79" s="48" t="s">
        <v>116</v>
      </c>
      <c r="D79" s="49">
        <v>359.6</v>
      </c>
      <c r="E79" s="49"/>
      <c r="F79" s="49">
        <v>359.6</v>
      </c>
      <c r="G79" s="39">
        <v>9</v>
      </c>
    </row>
    <row r="80" spans="1:7" x14ac:dyDescent="0.3">
      <c r="A80" s="30" t="s">
        <v>259</v>
      </c>
      <c r="B80" s="47" t="s">
        <v>7323</v>
      </c>
      <c r="C80" s="48" t="s">
        <v>116</v>
      </c>
      <c r="D80" s="49">
        <v>368.68</v>
      </c>
      <c r="E80" s="49"/>
      <c r="F80" s="49">
        <v>368.68</v>
      </c>
      <c r="G80" s="39">
        <v>9</v>
      </c>
    </row>
    <row r="81" spans="1:7" ht="28.8" x14ac:dyDescent="0.3">
      <c r="A81" s="30" t="s">
        <v>260</v>
      </c>
      <c r="B81" s="47" t="s">
        <v>7324</v>
      </c>
      <c r="C81" s="48" t="s">
        <v>197</v>
      </c>
      <c r="D81" s="49">
        <v>250.87</v>
      </c>
      <c r="E81" s="49"/>
      <c r="F81" s="49">
        <v>250.87</v>
      </c>
      <c r="G81" s="39">
        <v>9</v>
      </c>
    </row>
    <row r="82" spans="1:7" ht="28.8" x14ac:dyDescent="0.3">
      <c r="A82" s="30" t="s">
        <v>261</v>
      </c>
      <c r="B82" s="47" t="s">
        <v>7325</v>
      </c>
      <c r="C82" s="48" t="s">
        <v>141</v>
      </c>
      <c r="D82" s="49">
        <v>12.99</v>
      </c>
      <c r="E82" s="49"/>
      <c r="F82" s="49">
        <v>12.99</v>
      </c>
      <c r="G82" s="39">
        <v>9</v>
      </c>
    </row>
    <row r="83" spans="1:7" ht="28.8" x14ac:dyDescent="0.3">
      <c r="A83" s="30" t="s">
        <v>262</v>
      </c>
      <c r="B83" s="47" t="s">
        <v>263</v>
      </c>
      <c r="C83" s="48" t="s">
        <v>141</v>
      </c>
      <c r="D83" s="49">
        <v>14.94</v>
      </c>
      <c r="E83" s="49"/>
      <c r="F83" s="49">
        <v>14.94</v>
      </c>
      <c r="G83" s="39">
        <v>9</v>
      </c>
    </row>
    <row r="84" spans="1:7" ht="28.8" x14ac:dyDescent="0.3">
      <c r="A84" s="30" t="s">
        <v>264</v>
      </c>
      <c r="B84" s="47" t="s">
        <v>265</v>
      </c>
      <c r="C84" s="48" t="s">
        <v>141</v>
      </c>
      <c r="D84" s="49">
        <v>15.98</v>
      </c>
      <c r="E84" s="49"/>
      <c r="F84" s="49">
        <v>15.98</v>
      </c>
      <c r="G84" s="39">
        <v>9</v>
      </c>
    </row>
    <row r="85" spans="1:7" ht="28.8" x14ac:dyDescent="0.3">
      <c r="A85" s="30" t="s">
        <v>266</v>
      </c>
      <c r="B85" s="47" t="s">
        <v>7326</v>
      </c>
      <c r="C85" s="48" t="s">
        <v>141</v>
      </c>
      <c r="D85" s="49">
        <v>19.88</v>
      </c>
      <c r="E85" s="49"/>
      <c r="F85" s="49">
        <v>19.88</v>
      </c>
      <c r="G85" s="39">
        <v>9</v>
      </c>
    </row>
    <row r="86" spans="1:7" ht="28.8" x14ac:dyDescent="0.3">
      <c r="A86" s="30" t="s">
        <v>267</v>
      </c>
      <c r="B86" s="47" t="s">
        <v>268</v>
      </c>
      <c r="C86" s="48" t="s">
        <v>141</v>
      </c>
      <c r="D86" s="49">
        <v>21.67</v>
      </c>
      <c r="E86" s="49"/>
      <c r="F86" s="49">
        <v>21.67</v>
      </c>
      <c r="G86" s="39">
        <v>9</v>
      </c>
    </row>
    <row r="87" spans="1:7" ht="28.8" x14ac:dyDescent="0.3">
      <c r="A87" s="30" t="s">
        <v>269</v>
      </c>
      <c r="B87" s="47" t="s">
        <v>270</v>
      </c>
      <c r="C87" s="48" t="s">
        <v>141</v>
      </c>
      <c r="D87" s="49">
        <v>24.1</v>
      </c>
      <c r="E87" s="49"/>
      <c r="F87" s="49">
        <v>24.1</v>
      </c>
      <c r="G87" s="39">
        <v>9</v>
      </c>
    </row>
    <row r="88" spans="1:7" ht="28.8" x14ac:dyDescent="0.3">
      <c r="A88" s="30" t="s">
        <v>271</v>
      </c>
      <c r="B88" s="47" t="s">
        <v>272</v>
      </c>
      <c r="C88" s="48" t="s">
        <v>141</v>
      </c>
      <c r="D88" s="49">
        <v>26.31</v>
      </c>
      <c r="E88" s="49"/>
      <c r="F88" s="49">
        <v>26.31</v>
      </c>
      <c r="G88" s="39">
        <v>9</v>
      </c>
    </row>
    <row r="89" spans="1:7" ht="28.8" x14ac:dyDescent="0.3">
      <c r="A89" s="30" t="s">
        <v>273</v>
      </c>
      <c r="B89" s="47" t="s">
        <v>274</v>
      </c>
      <c r="C89" s="48" t="s">
        <v>141</v>
      </c>
      <c r="D89" s="49">
        <v>25.98</v>
      </c>
      <c r="E89" s="49"/>
      <c r="F89" s="49">
        <v>25.98</v>
      </c>
      <c r="G89" s="39">
        <v>9</v>
      </c>
    </row>
    <row r="90" spans="1:7" ht="28.8" x14ac:dyDescent="0.3">
      <c r="A90" s="30" t="s">
        <v>275</v>
      </c>
      <c r="B90" s="47" t="s">
        <v>276</v>
      </c>
      <c r="C90" s="48" t="s">
        <v>141</v>
      </c>
      <c r="D90" s="49">
        <v>28.89</v>
      </c>
      <c r="E90" s="49"/>
      <c r="F90" s="49">
        <v>28.89</v>
      </c>
      <c r="G90" s="39">
        <v>9</v>
      </c>
    </row>
    <row r="91" spans="1:7" ht="28.8" x14ac:dyDescent="0.3">
      <c r="A91" s="30" t="s">
        <v>277</v>
      </c>
      <c r="B91" s="47" t="s">
        <v>278</v>
      </c>
      <c r="C91" s="48" t="s">
        <v>141</v>
      </c>
      <c r="D91" s="49">
        <v>31.43</v>
      </c>
      <c r="E91" s="49"/>
      <c r="F91" s="49">
        <v>31.43</v>
      </c>
      <c r="G91" s="39">
        <v>9</v>
      </c>
    </row>
    <row r="92" spans="1:7" ht="28.8" x14ac:dyDescent="0.3">
      <c r="A92" s="30" t="s">
        <v>279</v>
      </c>
      <c r="B92" s="47" t="s">
        <v>280</v>
      </c>
      <c r="C92" s="48" t="s">
        <v>141</v>
      </c>
      <c r="D92" s="49">
        <v>35.07</v>
      </c>
      <c r="E92" s="49"/>
      <c r="F92" s="49">
        <v>35.07</v>
      </c>
      <c r="G92" s="39">
        <v>9</v>
      </c>
    </row>
    <row r="93" spans="1:7" x14ac:dyDescent="0.3">
      <c r="A93" s="30" t="s">
        <v>281</v>
      </c>
      <c r="B93" s="47" t="s">
        <v>7327</v>
      </c>
      <c r="C93" s="48" t="s">
        <v>116</v>
      </c>
      <c r="D93" s="49">
        <v>265.70999999999998</v>
      </c>
      <c r="E93" s="49"/>
      <c r="F93" s="49">
        <v>265.70999999999998</v>
      </c>
      <c r="G93" s="39">
        <v>9</v>
      </c>
    </row>
    <row r="94" spans="1:7" x14ac:dyDescent="0.3">
      <c r="A94" s="30" t="s">
        <v>282</v>
      </c>
      <c r="B94" s="47" t="s">
        <v>7328</v>
      </c>
      <c r="C94" s="48" t="s">
        <v>116</v>
      </c>
      <c r="D94" s="49">
        <v>399.22</v>
      </c>
      <c r="E94" s="49"/>
      <c r="F94" s="49">
        <v>399.22</v>
      </c>
      <c r="G94" s="39">
        <v>9</v>
      </c>
    </row>
    <row r="95" spans="1:7" x14ac:dyDescent="0.3">
      <c r="A95" s="30" t="s">
        <v>283</v>
      </c>
      <c r="B95" s="47" t="s">
        <v>7329</v>
      </c>
      <c r="C95" s="48" t="s">
        <v>116</v>
      </c>
      <c r="D95" s="49">
        <v>401.7</v>
      </c>
      <c r="E95" s="49"/>
      <c r="F95" s="49">
        <v>401.7</v>
      </c>
      <c r="G95" s="39">
        <v>9</v>
      </c>
    </row>
    <row r="96" spans="1:7" x14ac:dyDescent="0.3">
      <c r="A96" s="30" t="s">
        <v>284</v>
      </c>
      <c r="B96" s="47" t="s">
        <v>7330</v>
      </c>
      <c r="C96" s="48" t="s">
        <v>116</v>
      </c>
      <c r="D96" s="49">
        <v>435.05</v>
      </c>
      <c r="E96" s="49"/>
      <c r="F96" s="49">
        <v>435.05</v>
      </c>
      <c r="G96" s="39">
        <v>9</v>
      </c>
    </row>
    <row r="97" spans="1:7" x14ac:dyDescent="0.3">
      <c r="A97" s="30" t="s">
        <v>285</v>
      </c>
      <c r="B97" s="47" t="s">
        <v>7331</v>
      </c>
      <c r="C97" s="48" t="s">
        <v>116</v>
      </c>
      <c r="D97" s="49">
        <v>456.28</v>
      </c>
      <c r="E97" s="49"/>
      <c r="F97" s="49">
        <v>456.28</v>
      </c>
      <c r="G97" s="39">
        <v>9</v>
      </c>
    </row>
    <row r="98" spans="1:7" x14ac:dyDescent="0.3">
      <c r="A98" s="30" t="s">
        <v>286</v>
      </c>
      <c r="B98" s="47" t="s">
        <v>7332</v>
      </c>
      <c r="C98" s="48" t="s">
        <v>116</v>
      </c>
      <c r="D98" s="49">
        <v>570.65</v>
      </c>
      <c r="E98" s="49"/>
      <c r="F98" s="49">
        <v>570.65</v>
      </c>
      <c r="G98" s="39">
        <v>9</v>
      </c>
    </row>
    <row r="99" spans="1:7" x14ac:dyDescent="0.3">
      <c r="A99" s="30" t="s">
        <v>287</v>
      </c>
      <c r="B99" s="47" t="s">
        <v>288</v>
      </c>
      <c r="C99" s="48" t="s">
        <v>116</v>
      </c>
      <c r="D99" s="49">
        <v>216.75</v>
      </c>
      <c r="E99" s="49"/>
      <c r="F99" s="49">
        <v>216.75</v>
      </c>
      <c r="G99" s="39">
        <v>9</v>
      </c>
    </row>
    <row r="100" spans="1:7" ht="28.8" x14ac:dyDescent="0.3">
      <c r="A100" s="30" t="s">
        <v>289</v>
      </c>
      <c r="B100" s="47" t="s">
        <v>290</v>
      </c>
      <c r="C100" s="48" t="s">
        <v>197</v>
      </c>
      <c r="D100" s="49">
        <v>1624.16</v>
      </c>
      <c r="E100" s="49">
        <v>3780.13</v>
      </c>
      <c r="F100" s="49">
        <v>5404.29</v>
      </c>
      <c r="G100" s="39">
        <v>9</v>
      </c>
    </row>
    <row r="101" spans="1:7" ht="28.8" x14ac:dyDescent="0.3">
      <c r="A101" s="30" t="s">
        <v>291</v>
      </c>
      <c r="B101" s="47" t="s">
        <v>7333</v>
      </c>
      <c r="C101" s="48" t="s">
        <v>115</v>
      </c>
      <c r="D101" s="49">
        <v>7.06</v>
      </c>
      <c r="E101" s="49">
        <v>40.25</v>
      </c>
      <c r="F101" s="49">
        <v>47.31</v>
      </c>
      <c r="G101" s="39">
        <v>9</v>
      </c>
    </row>
    <row r="102" spans="1:7" ht="28.8" x14ac:dyDescent="0.3">
      <c r="A102" s="30" t="s">
        <v>292</v>
      </c>
      <c r="B102" s="47" t="s">
        <v>293</v>
      </c>
      <c r="C102" s="48" t="s">
        <v>115</v>
      </c>
      <c r="D102" s="49">
        <v>169.43</v>
      </c>
      <c r="E102" s="49">
        <v>286.3</v>
      </c>
      <c r="F102" s="49">
        <v>455.73</v>
      </c>
      <c r="G102" s="39">
        <v>9</v>
      </c>
    </row>
    <row r="103" spans="1:7" x14ac:dyDescent="0.3">
      <c r="A103" s="30" t="s">
        <v>294</v>
      </c>
      <c r="B103" s="47" t="s">
        <v>295</v>
      </c>
      <c r="C103" s="48"/>
      <c r="D103" s="49"/>
      <c r="E103" s="49"/>
      <c r="F103" s="49"/>
      <c r="G103" s="39">
        <v>5</v>
      </c>
    </row>
    <row r="104" spans="1:7" ht="28.8" x14ac:dyDescent="0.3">
      <c r="A104" s="30" t="s">
        <v>296</v>
      </c>
      <c r="B104" s="47" t="s">
        <v>297</v>
      </c>
      <c r="C104" s="48" t="s">
        <v>141</v>
      </c>
      <c r="D104" s="49">
        <v>204.15</v>
      </c>
      <c r="E104" s="49">
        <v>8349.91</v>
      </c>
      <c r="F104" s="49">
        <v>8554.06</v>
      </c>
      <c r="G104" s="39">
        <v>9</v>
      </c>
    </row>
    <row r="105" spans="1:7" x14ac:dyDescent="0.3">
      <c r="A105" s="30" t="s">
        <v>298</v>
      </c>
      <c r="B105" s="47" t="s">
        <v>299</v>
      </c>
      <c r="C105" s="48" t="s">
        <v>141</v>
      </c>
      <c r="D105" s="49">
        <v>204.15</v>
      </c>
      <c r="E105" s="49">
        <v>11184.76</v>
      </c>
      <c r="F105" s="49">
        <v>11388.91</v>
      </c>
      <c r="G105" s="39">
        <v>9</v>
      </c>
    </row>
    <row r="106" spans="1:7" x14ac:dyDescent="0.3">
      <c r="A106" s="30" t="s">
        <v>300</v>
      </c>
      <c r="B106" s="47" t="s">
        <v>301</v>
      </c>
      <c r="C106" s="48" t="s">
        <v>141</v>
      </c>
      <c r="D106" s="49">
        <v>204.15</v>
      </c>
      <c r="E106" s="49">
        <v>9896.76</v>
      </c>
      <c r="F106" s="49">
        <v>10100.91</v>
      </c>
      <c r="G106" s="39">
        <v>9</v>
      </c>
    </row>
    <row r="107" spans="1:7" x14ac:dyDescent="0.3">
      <c r="A107" s="30" t="s">
        <v>302</v>
      </c>
      <c r="B107" s="47" t="s">
        <v>303</v>
      </c>
      <c r="C107" s="48" t="s">
        <v>141</v>
      </c>
      <c r="D107" s="49">
        <v>587.4</v>
      </c>
      <c r="E107" s="49">
        <v>23046.959999999999</v>
      </c>
      <c r="F107" s="49">
        <v>23634.36</v>
      </c>
      <c r="G107" s="39">
        <v>9</v>
      </c>
    </row>
    <row r="108" spans="1:7" x14ac:dyDescent="0.3">
      <c r="A108" s="30" t="s">
        <v>304</v>
      </c>
      <c r="B108" s="47" t="s">
        <v>305</v>
      </c>
      <c r="C108" s="48" t="s">
        <v>141</v>
      </c>
      <c r="D108" s="49">
        <v>587.4</v>
      </c>
      <c r="E108" s="49">
        <v>35365.050000000003</v>
      </c>
      <c r="F108" s="49">
        <v>35952.449999999997</v>
      </c>
      <c r="G108" s="39">
        <v>9</v>
      </c>
    </row>
    <row r="109" spans="1:7" ht="28.8" x14ac:dyDescent="0.3">
      <c r="A109" s="30" t="s">
        <v>306</v>
      </c>
      <c r="B109" s="47" t="s">
        <v>307</v>
      </c>
      <c r="C109" s="48" t="s">
        <v>141</v>
      </c>
      <c r="D109" s="49">
        <v>587.4</v>
      </c>
      <c r="E109" s="49">
        <v>14019.64</v>
      </c>
      <c r="F109" s="49">
        <v>14607.04</v>
      </c>
      <c r="G109" s="39">
        <v>9</v>
      </c>
    </row>
    <row r="110" spans="1:7" x14ac:dyDescent="0.3">
      <c r="A110" s="30" t="s">
        <v>308</v>
      </c>
      <c r="B110" s="47" t="s">
        <v>309</v>
      </c>
      <c r="C110" s="48" t="s">
        <v>141</v>
      </c>
      <c r="D110" s="49">
        <v>477.9</v>
      </c>
      <c r="E110" s="49">
        <v>16826.82</v>
      </c>
      <c r="F110" s="49">
        <v>17304.72</v>
      </c>
      <c r="G110" s="39">
        <v>9</v>
      </c>
    </row>
    <row r="111" spans="1:7" x14ac:dyDescent="0.3">
      <c r="A111" s="30" t="s">
        <v>310</v>
      </c>
      <c r="B111" s="47" t="s">
        <v>311</v>
      </c>
      <c r="C111" s="48" t="s">
        <v>141</v>
      </c>
      <c r="D111" s="49">
        <v>291.75</v>
      </c>
      <c r="E111" s="49">
        <v>27254.43</v>
      </c>
      <c r="F111" s="49">
        <v>27546.18</v>
      </c>
      <c r="G111" s="39">
        <v>9</v>
      </c>
    </row>
    <row r="112" spans="1:7" x14ac:dyDescent="0.3">
      <c r="A112" s="30" t="s">
        <v>312</v>
      </c>
      <c r="B112" s="47" t="s">
        <v>7176</v>
      </c>
      <c r="C112" s="48"/>
      <c r="D112" s="49"/>
      <c r="E112" s="49"/>
      <c r="F112" s="49"/>
      <c r="G112" s="39">
        <v>5</v>
      </c>
    </row>
    <row r="113" spans="1:7" ht="43.2" x14ac:dyDescent="0.3">
      <c r="A113" s="30" t="s">
        <v>313</v>
      </c>
      <c r="B113" s="47" t="s">
        <v>7334</v>
      </c>
      <c r="C113" s="48" t="s">
        <v>197</v>
      </c>
      <c r="D113" s="49">
        <v>8405.0300000000007</v>
      </c>
      <c r="E113" s="49"/>
      <c r="F113" s="49">
        <v>8405.0300000000007</v>
      </c>
      <c r="G113" s="39">
        <v>9</v>
      </c>
    </row>
    <row r="114" spans="1:7" ht="43.2" x14ac:dyDescent="0.3">
      <c r="A114" s="30" t="s">
        <v>314</v>
      </c>
      <c r="B114" s="47" t="s">
        <v>7335</v>
      </c>
      <c r="C114" s="48" t="s">
        <v>197</v>
      </c>
      <c r="D114" s="49">
        <v>12987.48</v>
      </c>
      <c r="E114" s="49"/>
      <c r="F114" s="49">
        <v>12987.48</v>
      </c>
      <c r="G114" s="39">
        <v>9</v>
      </c>
    </row>
    <row r="115" spans="1:7" ht="43.2" x14ac:dyDescent="0.3">
      <c r="A115" s="30" t="s">
        <v>315</v>
      </c>
      <c r="B115" s="47" t="s">
        <v>7336</v>
      </c>
      <c r="C115" s="48" t="s">
        <v>197</v>
      </c>
      <c r="D115" s="49">
        <v>13001.16</v>
      </c>
      <c r="E115" s="49"/>
      <c r="F115" s="49">
        <v>13001.16</v>
      </c>
      <c r="G115" s="39">
        <v>9</v>
      </c>
    </row>
    <row r="116" spans="1:7" ht="28.8" x14ac:dyDescent="0.3">
      <c r="A116" s="30" t="s">
        <v>316</v>
      </c>
      <c r="B116" s="47" t="s">
        <v>7337</v>
      </c>
      <c r="C116" s="48" t="s">
        <v>116</v>
      </c>
      <c r="D116" s="49">
        <v>702.4</v>
      </c>
      <c r="E116" s="49"/>
      <c r="F116" s="49">
        <v>702.4</v>
      </c>
      <c r="G116" s="39">
        <v>9</v>
      </c>
    </row>
    <row r="117" spans="1:7" ht="28.8" x14ac:dyDescent="0.3">
      <c r="A117" s="30" t="s">
        <v>317</v>
      </c>
      <c r="B117" s="47" t="s">
        <v>7338</v>
      </c>
      <c r="C117" s="48" t="s">
        <v>116</v>
      </c>
      <c r="D117" s="49">
        <v>489.45</v>
      </c>
      <c r="E117" s="49"/>
      <c r="F117" s="49">
        <v>489.45</v>
      </c>
      <c r="G117" s="39">
        <v>9</v>
      </c>
    </row>
    <row r="118" spans="1:7" ht="28.8" x14ac:dyDescent="0.3">
      <c r="A118" s="30" t="s">
        <v>318</v>
      </c>
      <c r="B118" s="47" t="s">
        <v>7339</v>
      </c>
      <c r="C118" s="48" t="s">
        <v>116</v>
      </c>
      <c r="D118" s="49">
        <v>1269.6500000000001</v>
      </c>
      <c r="E118" s="49"/>
      <c r="F118" s="49">
        <v>1269.6500000000001</v>
      </c>
      <c r="G118" s="39">
        <v>9</v>
      </c>
    </row>
    <row r="119" spans="1:7" ht="28.8" x14ac:dyDescent="0.3">
      <c r="A119" s="30" t="s">
        <v>319</v>
      </c>
      <c r="B119" s="47" t="s">
        <v>7340</v>
      </c>
      <c r="C119" s="48" t="s">
        <v>116</v>
      </c>
      <c r="D119" s="49">
        <v>1249.6099999999999</v>
      </c>
      <c r="E119" s="49"/>
      <c r="F119" s="49">
        <v>1249.6099999999999</v>
      </c>
      <c r="G119" s="39">
        <v>9</v>
      </c>
    </row>
    <row r="120" spans="1:7" ht="28.8" x14ac:dyDescent="0.3">
      <c r="A120" s="30" t="s">
        <v>320</v>
      </c>
      <c r="B120" s="47" t="s">
        <v>7341</v>
      </c>
      <c r="C120" s="48" t="s">
        <v>116</v>
      </c>
      <c r="D120" s="49">
        <v>1565.75</v>
      </c>
      <c r="E120" s="49"/>
      <c r="F120" s="49">
        <v>1565.75</v>
      </c>
      <c r="G120" s="39">
        <v>9</v>
      </c>
    </row>
    <row r="121" spans="1:7" ht="28.8" x14ac:dyDescent="0.3">
      <c r="A121" s="30" t="s">
        <v>321</v>
      </c>
      <c r="B121" s="47" t="s">
        <v>7342</v>
      </c>
      <c r="C121" s="48" t="s">
        <v>116</v>
      </c>
      <c r="D121" s="49">
        <v>2024.64</v>
      </c>
      <c r="E121" s="49"/>
      <c r="F121" s="49">
        <v>2024.64</v>
      </c>
      <c r="G121" s="39">
        <v>9</v>
      </c>
    </row>
    <row r="122" spans="1:7" ht="28.8" x14ac:dyDescent="0.3">
      <c r="A122" s="30" t="s">
        <v>322</v>
      </c>
      <c r="B122" s="47" t="s">
        <v>7343</v>
      </c>
      <c r="C122" s="48" t="s">
        <v>116</v>
      </c>
      <c r="D122" s="49">
        <v>2307.81</v>
      </c>
      <c r="E122" s="49"/>
      <c r="F122" s="49">
        <v>2307.81</v>
      </c>
      <c r="G122" s="39">
        <v>9</v>
      </c>
    </row>
    <row r="123" spans="1:7" ht="28.8" x14ac:dyDescent="0.3">
      <c r="A123" s="30" t="s">
        <v>323</v>
      </c>
      <c r="B123" s="47" t="s">
        <v>7344</v>
      </c>
      <c r="C123" s="48" t="s">
        <v>116</v>
      </c>
      <c r="D123" s="49">
        <v>2492</v>
      </c>
      <c r="E123" s="49"/>
      <c r="F123" s="49">
        <v>2492</v>
      </c>
      <c r="G123" s="39">
        <v>9</v>
      </c>
    </row>
    <row r="124" spans="1:7" ht="28.8" x14ac:dyDescent="0.3">
      <c r="A124" s="30" t="s">
        <v>324</v>
      </c>
      <c r="B124" s="47" t="s">
        <v>7345</v>
      </c>
      <c r="C124" s="48" t="s">
        <v>116</v>
      </c>
      <c r="D124" s="49">
        <v>3054.65</v>
      </c>
      <c r="E124" s="49"/>
      <c r="F124" s="49">
        <v>3054.65</v>
      </c>
      <c r="G124" s="39">
        <v>9</v>
      </c>
    </row>
    <row r="125" spans="1:7" ht="28.8" x14ac:dyDescent="0.3">
      <c r="A125" s="30" t="s">
        <v>325</v>
      </c>
      <c r="B125" s="47" t="s">
        <v>7346</v>
      </c>
      <c r="C125" s="48" t="s">
        <v>116</v>
      </c>
      <c r="D125" s="49">
        <v>363.68</v>
      </c>
      <c r="E125" s="49"/>
      <c r="F125" s="49">
        <v>363.68</v>
      </c>
      <c r="G125" s="39">
        <v>9</v>
      </c>
    </row>
    <row r="126" spans="1:7" ht="28.8" x14ac:dyDescent="0.3">
      <c r="A126" s="30" t="s">
        <v>326</v>
      </c>
      <c r="B126" s="47" t="s">
        <v>7347</v>
      </c>
      <c r="C126" s="48" t="s">
        <v>116</v>
      </c>
      <c r="D126" s="49">
        <v>1722.16</v>
      </c>
      <c r="E126" s="49"/>
      <c r="F126" s="49">
        <v>1722.16</v>
      </c>
      <c r="G126" s="39">
        <v>9</v>
      </c>
    </row>
    <row r="127" spans="1:7" ht="28.8" x14ac:dyDescent="0.3">
      <c r="A127" s="30" t="s">
        <v>327</v>
      </c>
      <c r="B127" s="47" t="s">
        <v>328</v>
      </c>
      <c r="C127" s="48" t="s">
        <v>116</v>
      </c>
      <c r="D127" s="49">
        <v>7078.08</v>
      </c>
      <c r="E127" s="49"/>
      <c r="F127" s="49">
        <v>7078.08</v>
      </c>
      <c r="G127" s="39">
        <v>9</v>
      </c>
    </row>
    <row r="128" spans="1:7" ht="28.8" x14ac:dyDescent="0.3">
      <c r="A128" s="30" t="s">
        <v>329</v>
      </c>
      <c r="B128" s="47" t="s">
        <v>7348</v>
      </c>
      <c r="C128" s="48" t="s">
        <v>116</v>
      </c>
      <c r="D128" s="49">
        <v>365.44</v>
      </c>
      <c r="E128" s="49"/>
      <c r="F128" s="49">
        <v>365.44</v>
      </c>
      <c r="G128" s="39">
        <v>9</v>
      </c>
    </row>
    <row r="129" spans="1:7" ht="28.8" x14ac:dyDescent="0.3">
      <c r="A129" s="30" t="s">
        <v>330</v>
      </c>
      <c r="B129" s="47" t="s">
        <v>7349</v>
      </c>
      <c r="C129" s="48" t="s">
        <v>116</v>
      </c>
      <c r="D129" s="49">
        <v>474.3</v>
      </c>
      <c r="E129" s="49"/>
      <c r="F129" s="49">
        <v>474.3</v>
      </c>
      <c r="G129" s="39">
        <v>9</v>
      </c>
    </row>
    <row r="130" spans="1:7" ht="28.8" x14ac:dyDescent="0.3">
      <c r="A130" s="30" t="s">
        <v>331</v>
      </c>
      <c r="B130" s="47" t="s">
        <v>7350</v>
      </c>
      <c r="C130" s="48" t="s">
        <v>116</v>
      </c>
      <c r="D130" s="49">
        <v>587.5</v>
      </c>
      <c r="E130" s="49"/>
      <c r="F130" s="49">
        <v>587.5</v>
      </c>
      <c r="G130" s="39">
        <v>9</v>
      </c>
    </row>
    <row r="131" spans="1:7" ht="28.8" x14ac:dyDescent="0.3">
      <c r="A131" s="30" t="s">
        <v>332</v>
      </c>
      <c r="B131" s="47" t="s">
        <v>7351</v>
      </c>
      <c r="C131" s="48" t="s">
        <v>116</v>
      </c>
      <c r="D131" s="49">
        <v>335.94</v>
      </c>
      <c r="E131" s="49"/>
      <c r="F131" s="49">
        <v>335.94</v>
      </c>
      <c r="G131" s="39">
        <v>9</v>
      </c>
    </row>
    <row r="132" spans="1:7" ht="28.8" x14ac:dyDescent="0.3">
      <c r="A132" s="30" t="s">
        <v>333</v>
      </c>
      <c r="B132" s="47" t="s">
        <v>7352</v>
      </c>
      <c r="C132" s="48" t="s">
        <v>116</v>
      </c>
      <c r="D132" s="49">
        <v>553.39</v>
      </c>
      <c r="E132" s="49"/>
      <c r="F132" s="49">
        <v>553.39</v>
      </c>
      <c r="G132" s="39">
        <v>9</v>
      </c>
    </row>
    <row r="133" spans="1:7" ht="28.8" x14ac:dyDescent="0.3">
      <c r="A133" s="30" t="s">
        <v>334</v>
      </c>
      <c r="B133" s="47" t="s">
        <v>7353</v>
      </c>
      <c r="C133" s="48" t="s">
        <v>116</v>
      </c>
      <c r="D133" s="49">
        <v>819.59</v>
      </c>
      <c r="E133" s="49"/>
      <c r="F133" s="49">
        <v>819.59</v>
      </c>
      <c r="G133" s="39">
        <v>9</v>
      </c>
    </row>
    <row r="134" spans="1:7" ht="28.8" x14ac:dyDescent="0.3">
      <c r="A134" s="30" t="s">
        <v>335</v>
      </c>
      <c r="B134" s="47" t="s">
        <v>7354</v>
      </c>
      <c r="C134" s="48" t="s">
        <v>116</v>
      </c>
      <c r="D134" s="49">
        <v>1954.76</v>
      </c>
      <c r="E134" s="49"/>
      <c r="F134" s="49">
        <v>1954.76</v>
      </c>
      <c r="G134" s="39">
        <v>9</v>
      </c>
    </row>
    <row r="135" spans="1:7" ht="28.8" x14ac:dyDescent="0.3">
      <c r="A135" s="30" t="s">
        <v>336</v>
      </c>
      <c r="B135" s="47" t="s">
        <v>7355</v>
      </c>
      <c r="C135" s="48" t="s">
        <v>116</v>
      </c>
      <c r="D135" s="49">
        <v>2551.65</v>
      </c>
      <c r="E135" s="49"/>
      <c r="F135" s="49">
        <v>2551.65</v>
      </c>
      <c r="G135" s="39">
        <v>9</v>
      </c>
    </row>
    <row r="136" spans="1:7" ht="28.8" x14ac:dyDescent="0.3">
      <c r="A136" s="30" t="s">
        <v>337</v>
      </c>
      <c r="B136" s="47" t="s">
        <v>7356</v>
      </c>
      <c r="C136" s="48" t="s">
        <v>116</v>
      </c>
      <c r="D136" s="49">
        <v>2916.1</v>
      </c>
      <c r="E136" s="49"/>
      <c r="F136" s="49">
        <v>2916.1</v>
      </c>
      <c r="G136" s="39">
        <v>9</v>
      </c>
    </row>
    <row r="137" spans="1:7" ht="28.8" x14ac:dyDescent="0.3">
      <c r="A137" s="30" t="s">
        <v>338</v>
      </c>
      <c r="B137" s="47" t="s">
        <v>7357</v>
      </c>
      <c r="C137" s="48" t="s">
        <v>116</v>
      </c>
      <c r="D137" s="49">
        <v>800.08</v>
      </c>
      <c r="E137" s="49"/>
      <c r="F137" s="49">
        <v>800.08</v>
      </c>
      <c r="G137" s="39">
        <v>9</v>
      </c>
    </row>
    <row r="138" spans="1:7" ht="28.8" x14ac:dyDescent="0.3">
      <c r="A138" s="30" t="s">
        <v>339</v>
      </c>
      <c r="B138" s="47" t="s">
        <v>7358</v>
      </c>
      <c r="C138" s="48" t="s">
        <v>116</v>
      </c>
      <c r="D138" s="49">
        <v>442.62</v>
      </c>
      <c r="E138" s="49"/>
      <c r="F138" s="49">
        <v>442.62</v>
      </c>
      <c r="G138" s="39">
        <v>9</v>
      </c>
    </row>
    <row r="139" spans="1:7" ht="28.8" x14ac:dyDescent="0.3">
      <c r="A139" s="30" t="s">
        <v>340</v>
      </c>
      <c r="B139" s="47" t="s">
        <v>7359</v>
      </c>
      <c r="C139" s="48" t="s">
        <v>116</v>
      </c>
      <c r="D139" s="49">
        <v>846.31</v>
      </c>
      <c r="E139" s="49"/>
      <c r="F139" s="49">
        <v>846.31</v>
      </c>
      <c r="G139" s="39">
        <v>9</v>
      </c>
    </row>
    <row r="140" spans="1:7" ht="28.8" x14ac:dyDescent="0.3">
      <c r="A140" s="30" t="s">
        <v>341</v>
      </c>
      <c r="B140" s="47" t="s">
        <v>342</v>
      </c>
      <c r="C140" s="48" t="s">
        <v>116</v>
      </c>
      <c r="D140" s="49">
        <v>853.89</v>
      </c>
      <c r="E140" s="49"/>
      <c r="F140" s="49">
        <v>853.89</v>
      </c>
      <c r="G140" s="39">
        <v>9</v>
      </c>
    </row>
    <row r="141" spans="1:7" ht="28.8" x14ac:dyDescent="0.3">
      <c r="A141" s="30" t="s">
        <v>343</v>
      </c>
      <c r="B141" s="47" t="s">
        <v>344</v>
      </c>
      <c r="C141" s="48" t="s">
        <v>116</v>
      </c>
      <c r="D141" s="49">
        <v>623.38</v>
      </c>
      <c r="E141" s="49"/>
      <c r="F141" s="49">
        <v>623.38</v>
      </c>
      <c r="G141" s="39">
        <v>9</v>
      </c>
    </row>
    <row r="142" spans="1:7" ht="28.8" x14ac:dyDescent="0.3">
      <c r="A142" s="30" t="s">
        <v>345</v>
      </c>
      <c r="B142" s="47" t="s">
        <v>346</v>
      </c>
      <c r="C142" s="48" t="s">
        <v>116</v>
      </c>
      <c r="D142" s="49">
        <v>986.93</v>
      </c>
      <c r="E142" s="49"/>
      <c r="F142" s="49">
        <v>986.93</v>
      </c>
      <c r="G142" s="39">
        <v>9</v>
      </c>
    </row>
    <row r="143" spans="1:7" ht="28.8" x14ac:dyDescent="0.3">
      <c r="A143" s="30" t="s">
        <v>347</v>
      </c>
      <c r="B143" s="47" t="s">
        <v>7360</v>
      </c>
      <c r="C143" s="48" t="s">
        <v>116</v>
      </c>
      <c r="D143" s="49">
        <v>2684.64</v>
      </c>
      <c r="E143" s="49"/>
      <c r="F143" s="49">
        <v>2684.64</v>
      </c>
      <c r="G143" s="39">
        <v>9</v>
      </c>
    </row>
    <row r="144" spans="1:7" ht="28.8" x14ac:dyDescent="0.3">
      <c r="A144" s="30" t="s">
        <v>348</v>
      </c>
      <c r="B144" s="47" t="s">
        <v>349</v>
      </c>
      <c r="C144" s="48" t="s">
        <v>116</v>
      </c>
      <c r="D144" s="49">
        <v>1800.81</v>
      </c>
      <c r="E144" s="49"/>
      <c r="F144" s="49">
        <v>1800.81</v>
      </c>
      <c r="G144" s="39">
        <v>9</v>
      </c>
    </row>
    <row r="145" spans="1:7" ht="28.8" x14ac:dyDescent="0.3">
      <c r="A145" s="30" t="s">
        <v>350</v>
      </c>
      <c r="B145" s="47" t="s">
        <v>351</v>
      </c>
      <c r="C145" s="48" t="s">
        <v>116</v>
      </c>
      <c r="D145" s="49">
        <v>2001.2</v>
      </c>
      <c r="E145" s="49"/>
      <c r="F145" s="49">
        <v>2001.2</v>
      </c>
      <c r="G145" s="39">
        <v>9</v>
      </c>
    </row>
    <row r="146" spans="1:7" ht="28.8" x14ac:dyDescent="0.3">
      <c r="A146" s="30" t="s">
        <v>352</v>
      </c>
      <c r="B146" s="47" t="s">
        <v>353</v>
      </c>
      <c r="C146" s="48" t="s">
        <v>116</v>
      </c>
      <c r="D146" s="49">
        <v>2534.9699999999998</v>
      </c>
      <c r="E146" s="49"/>
      <c r="F146" s="49">
        <v>2534.9699999999998</v>
      </c>
      <c r="G146" s="39">
        <v>9</v>
      </c>
    </row>
    <row r="147" spans="1:7" ht="28.8" x14ac:dyDescent="0.3">
      <c r="A147" s="30" t="s">
        <v>354</v>
      </c>
      <c r="B147" s="47" t="s">
        <v>355</v>
      </c>
      <c r="C147" s="48" t="s">
        <v>116</v>
      </c>
      <c r="D147" s="49">
        <v>2596.37</v>
      </c>
      <c r="E147" s="49"/>
      <c r="F147" s="49">
        <v>2596.37</v>
      </c>
      <c r="G147" s="39">
        <v>9</v>
      </c>
    </row>
    <row r="148" spans="1:7" ht="28.8" x14ac:dyDescent="0.3">
      <c r="A148" s="30" t="s">
        <v>356</v>
      </c>
      <c r="B148" s="47" t="s">
        <v>357</v>
      </c>
      <c r="C148" s="48" t="s">
        <v>116</v>
      </c>
      <c r="D148" s="49">
        <v>510.25</v>
      </c>
      <c r="E148" s="49"/>
      <c r="F148" s="49">
        <v>510.25</v>
      </c>
      <c r="G148" s="39">
        <v>9</v>
      </c>
    </row>
    <row r="149" spans="1:7" ht="28.8" x14ac:dyDescent="0.3">
      <c r="A149" s="30" t="s">
        <v>358</v>
      </c>
      <c r="B149" s="47" t="s">
        <v>7361</v>
      </c>
      <c r="C149" s="48" t="s">
        <v>116</v>
      </c>
      <c r="D149" s="49">
        <v>884.4</v>
      </c>
      <c r="E149" s="49"/>
      <c r="F149" s="49">
        <v>884.4</v>
      </c>
      <c r="G149" s="39">
        <v>9</v>
      </c>
    </row>
    <row r="150" spans="1:7" ht="28.8" x14ac:dyDescent="0.3">
      <c r="A150" s="30" t="s">
        <v>359</v>
      </c>
      <c r="B150" s="47" t="s">
        <v>7362</v>
      </c>
      <c r="C150" s="48" t="s">
        <v>116</v>
      </c>
      <c r="D150" s="49">
        <v>1261.3399999999999</v>
      </c>
      <c r="E150" s="49"/>
      <c r="F150" s="49">
        <v>1261.3399999999999</v>
      </c>
      <c r="G150" s="39">
        <v>9</v>
      </c>
    </row>
    <row r="151" spans="1:7" ht="28.8" x14ac:dyDescent="0.3">
      <c r="A151" s="30" t="s">
        <v>360</v>
      </c>
      <c r="B151" s="47" t="s">
        <v>361</v>
      </c>
      <c r="C151" s="48" t="s">
        <v>116</v>
      </c>
      <c r="D151" s="49">
        <v>1513.2</v>
      </c>
      <c r="E151" s="49"/>
      <c r="F151" s="49">
        <v>1513.2</v>
      </c>
      <c r="G151" s="39">
        <v>9</v>
      </c>
    </row>
    <row r="152" spans="1:7" ht="28.8" x14ac:dyDescent="0.3">
      <c r="A152" s="30" t="s">
        <v>362</v>
      </c>
      <c r="B152" s="47" t="s">
        <v>7363</v>
      </c>
      <c r="C152" s="48" t="s">
        <v>116</v>
      </c>
      <c r="D152" s="49">
        <v>2624.44</v>
      </c>
      <c r="E152" s="49"/>
      <c r="F152" s="49">
        <v>2624.44</v>
      </c>
      <c r="G152" s="39">
        <v>9</v>
      </c>
    </row>
    <row r="153" spans="1:7" ht="28.8" x14ac:dyDescent="0.3">
      <c r="A153" s="30" t="s">
        <v>363</v>
      </c>
      <c r="B153" s="47" t="s">
        <v>364</v>
      </c>
      <c r="C153" s="48" t="s">
        <v>116</v>
      </c>
      <c r="D153" s="49">
        <v>1114.56</v>
      </c>
      <c r="E153" s="49"/>
      <c r="F153" s="49">
        <v>1114.56</v>
      </c>
      <c r="G153" s="39">
        <v>9</v>
      </c>
    </row>
    <row r="154" spans="1:7" x14ac:dyDescent="0.3">
      <c r="A154" s="30" t="s">
        <v>365</v>
      </c>
      <c r="B154" s="47" t="s">
        <v>366</v>
      </c>
      <c r="C154" s="48" t="s">
        <v>128</v>
      </c>
      <c r="D154" s="49">
        <v>1741.82</v>
      </c>
      <c r="E154" s="49"/>
      <c r="F154" s="49">
        <v>1741.82</v>
      </c>
      <c r="G154" s="39">
        <v>9</v>
      </c>
    </row>
    <row r="155" spans="1:7" x14ac:dyDescent="0.3">
      <c r="A155" s="30" t="s">
        <v>367</v>
      </c>
      <c r="B155" s="47" t="s">
        <v>368</v>
      </c>
      <c r="C155" s="48" t="s">
        <v>128</v>
      </c>
      <c r="D155" s="49">
        <v>2267.04</v>
      </c>
      <c r="E155" s="49"/>
      <c r="F155" s="49">
        <v>2267.04</v>
      </c>
      <c r="G155" s="39">
        <v>9</v>
      </c>
    </row>
    <row r="156" spans="1:7" x14ac:dyDescent="0.3">
      <c r="A156" s="30" t="s">
        <v>369</v>
      </c>
      <c r="B156" s="47" t="s">
        <v>370</v>
      </c>
      <c r="C156" s="48" t="s">
        <v>116</v>
      </c>
      <c r="D156" s="49">
        <v>88.86</v>
      </c>
      <c r="E156" s="49"/>
      <c r="F156" s="49">
        <v>88.86</v>
      </c>
      <c r="G156" s="39">
        <v>9</v>
      </c>
    </row>
    <row r="157" spans="1:7" x14ac:dyDescent="0.3">
      <c r="A157" s="30" t="s">
        <v>371</v>
      </c>
      <c r="B157" s="47" t="s">
        <v>372</v>
      </c>
      <c r="C157" s="48" t="s">
        <v>116</v>
      </c>
      <c r="D157" s="49">
        <v>209.72</v>
      </c>
      <c r="E157" s="49"/>
      <c r="F157" s="49">
        <v>209.72</v>
      </c>
      <c r="G157" s="39">
        <v>9</v>
      </c>
    </row>
    <row r="158" spans="1:7" ht="43.2" x14ac:dyDescent="0.3">
      <c r="A158" s="30" t="s">
        <v>373</v>
      </c>
      <c r="B158" s="47" t="s">
        <v>7364</v>
      </c>
      <c r="C158" s="48" t="s">
        <v>197</v>
      </c>
      <c r="D158" s="49">
        <v>4094.89</v>
      </c>
      <c r="E158" s="49"/>
      <c r="F158" s="49">
        <v>4094.89</v>
      </c>
      <c r="G158" s="39">
        <v>9</v>
      </c>
    </row>
    <row r="159" spans="1:7" x14ac:dyDescent="0.3">
      <c r="A159" s="30" t="s">
        <v>374</v>
      </c>
      <c r="B159" s="47" t="s">
        <v>375</v>
      </c>
      <c r="C159" s="48" t="s">
        <v>44</v>
      </c>
      <c r="D159" s="49">
        <v>529.32000000000005</v>
      </c>
      <c r="E159" s="49"/>
      <c r="F159" s="49">
        <v>529.32000000000005</v>
      </c>
      <c r="G159" s="39">
        <v>9</v>
      </c>
    </row>
    <row r="160" spans="1:7" ht="28.8" x14ac:dyDescent="0.3">
      <c r="A160" s="30" t="s">
        <v>376</v>
      </c>
      <c r="B160" s="47" t="s">
        <v>377</v>
      </c>
      <c r="C160" s="48" t="s">
        <v>44</v>
      </c>
      <c r="D160" s="49">
        <v>384.44</v>
      </c>
      <c r="E160" s="49"/>
      <c r="F160" s="49">
        <v>384.44</v>
      </c>
      <c r="G160" s="39">
        <v>9</v>
      </c>
    </row>
    <row r="161" spans="1:7" x14ac:dyDescent="0.3">
      <c r="A161" s="30" t="s">
        <v>378</v>
      </c>
      <c r="B161" s="47" t="s">
        <v>379</v>
      </c>
      <c r="C161" s="48" t="s">
        <v>44</v>
      </c>
      <c r="D161" s="49">
        <v>360.2</v>
      </c>
      <c r="E161" s="49"/>
      <c r="F161" s="49">
        <v>360.2</v>
      </c>
      <c r="G161" s="39">
        <v>9</v>
      </c>
    </row>
    <row r="162" spans="1:7" x14ac:dyDescent="0.3">
      <c r="A162" s="30" t="s">
        <v>380</v>
      </c>
      <c r="B162" s="47" t="s">
        <v>381</v>
      </c>
      <c r="C162" s="48" t="s">
        <v>44</v>
      </c>
      <c r="D162" s="49">
        <v>340.57</v>
      </c>
      <c r="E162" s="49"/>
      <c r="F162" s="49">
        <v>340.57</v>
      </c>
      <c r="G162" s="39">
        <v>9</v>
      </c>
    </row>
    <row r="163" spans="1:7" x14ac:dyDescent="0.3">
      <c r="A163" s="30" t="s">
        <v>382</v>
      </c>
      <c r="B163" s="47" t="s">
        <v>383</v>
      </c>
      <c r="C163" s="48" t="s">
        <v>141</v>
      </c>
      <c r="D163" s="49">
        <v>3134.6</v>
      </c>
      <c r="E163" s="49"/>
      <c r="F163" s="49">
        <v>3134.6</v>
      </c>
      <c r="G163" s="39">
        <v>9</v>
      </c>
    </row>
    <row r="164" spans="1:7" x14ac:dyDescent="0.3">
      <c r="A164" s="30" t="s">
        <v>384</v>
      </c>
      <c r="B164" s="47" t="s">
        <v>385</v>
      </c>
      <c r="C164" s="48" t="s">
        <v>386</v>
      </c>
      <c r="D164" s="49">
        <v>2975.95</v>
      </c>
      <c r="E164" s="49"/>
      <c r="F164" s="49">
        <v>2975.95</v>
      </c>
      <c r="G164" s="39">
        <v>9</v>
      </c>
    </row>
    <row r="165" spans="1:7" x14ac:dyDescent="0.3">
      <c r="A165" s="30" t="s">
        <v>387</v>
      </c>
      <c r="B165" s="47" t="s">
        <v>388</v>
      </c>
      <c r="C165" s="48" t="s">
        <v>141</v>
      </c>
      <c r="D165" s="49">
        <v>311.13</v>
      </c>
      <c r="E165" s="49"/>
      <c r="F165" s="49">
        <v>311.13</v>
      </c>
      <c r="G165" s="39">
        <v>9</v>
      </c>
    </row>
    <row r="166" spans="1:7" ht="28.8" x14ac:dyDescent="0.3">
      <c r="A166" s="30" t="s">
        <v>389</v>
      </c>
      <c r="B166" s="47" t="s">
        <v>7365</v>
      </c>
      <c r="C166" s="48" t="s">
        <v>128</v>
      </c>
      <c r="D166" s="49">
        <v>2871.85</v>
      </c>
      <c r="E166" s="49"/>
      <c r="F166" s="49">
        <v>2871.85</v>
      </c>
      <c r="G166" s="39">
        <v>9</v>
      </c>
    </row>
    <row r="167" spans="1:7" ht="28.8" x14ac:dyDescent="0.3">
      <c r="A167" s="30" t="s">
        <v>390</v>
      </c>
      <c r="B167" s="47" t="s">
        <v>391</v>
      </c>
      <c r="C167" s="48" t="s">
        <v>141</v>
      </c>
      <c r="D167" s="49">
        <v>1240.76</v>
      </c>
      <c r="E167" s="49">
        <v>483.55</v>
      </c>
      <c r="F167" s="49">
        <v>1724.31</v>
      </c>
      <c r="G167" s="39">
        <v>9</v>
      </c>
    </row>
    <row r="168" spans="1:7" x14ac:dyDescent="0.3">
      <c r="A168" s="30" t="s">
        <v>392</v>
      </c>
      <c r="B168" s="47" t="s">
        <v>393</v>
      </c>
      <c r="C168" s="48" t="s">
        <v>141</v>
      </c>
      <c r="D168" s="49">
        <v>1111.94</v>
      </c>
      <c r="E168" s="49"/>
      <c r="F168" s="49">
        <v>1111.94</v>
      </c>
      <c r="G168" s="39">
        <v>9</v>
      </c>
    </row>
    <row r="169" spans="1:7" x14ac:dyDescent="0.3">
      <c r="A169" s="30" t="s">
        <v>394</v>
      </c>
      <c r="B169" s="47" t="s">
        <v>395</v>
      </c>
      <c r="C169" s="48" t="s">
        <v>141</v>
      </c>
      <c r="D169" s="49">
        <v>4294.59</v>
      </c>
      <c r="E169" s="49"/>
      <c r="F169" s="49">
        <v>4294.59</v>
      </c>
      <c r="G169" s="39">
        <v>9</v>
      </c>
    </row>
    <row r="170" spans="1:7" x14ac:dyDescent="0.3">
      <c r="A170" s="30" t="s">
        <v>396</v>
      </c>
      <c r="B170" s="47" t="s">
        <v>397</v>
      </c>
      <c r="C170" s="48" t="s">
        <v>141</v>
      </c>
      <c r="D170" s="49">
        <v>4905.5</v>
      </c>
      <c r="E170" s="49"/>
      <c r="F170" s="49">
        <v>4905.5</v>
      </c>
      <c r="G170" s="39">
        <v>9</v>
      </c>
    </row>
    <row r="171" spans="1:7" x14ac:dyDescent="0.3">
      <c r="A171" s="30" t="s">
        <v>398</v>
      </c>
      <c r="B171" s="47" t="s">
        <v>399</v>
      </c>
      <c r="C171" s="48" t="s">
        <v>141</v>
      </c>
      <c r="D171" s="49">
        <v>5833.71</v>
      </c>
      <c r="E171" s="49"/>
      <c r="F171" s="49">
        <v>5833.71</v>
      </c>
      <c r="G171" s="39">
        <v>9</v>
      </c>
    </row>
    <row r="172" spans="1:7" x14ac:dyDescent="0.3">
      <c r="A172" s="30" t="s">
        <v>400</v>
      </c>
      <c r="B172" s="47" t="s">
        <v>401</v>
      </c>
      <c r="C172" s="48"/>
      <c r="D172" s="49"/>
      <c r="E172" s="49"/>
      <c r="F172" s="49"/>
      <c r="G172" s="39">
        <v>2</v>
      </c>
    </row>
    <row r="173" spans="1:7" x14ac:dyDescent="0.3">
      <c r="A173" s="30" t="s">
        <v>402</v>
      </c>
      <c r="B173" s="47" t="s">
        <v>7177</v>
      </c>
      <c r="C173" s="48"/>
      <c r="D173" s="49"/>
      <c r="E173" s="49"/>
      <c r="F173" s="49"/>
      <c r="G173" s="39">
        <v>5</v>
      </c>
    </row>
    <row r="174" spans="1:7" x14ac:dyDescent="0.3">
      <c r="A174" s="30" t="s">
        <v>403</v>
      </c>
      <c r="B174" s="47" t="s">
        <v>404</v>
      </c>
      <c r="C174" s="48" t="s">
        <v>115</v>
      </c>
      <c r="D174" s="49">
        <v>426.01</v>
      </c>
      <c r="E174" s="49">
        <v>118.97</v>
      </c>
      <c r="F174" s="49">
        <v>544.98</v>
      </c>
      <c r="G174" s="39">
        <v>9</v>
      </c>
    </row>
    <row r="175" spans="1:7" x14ac:dyDescent="0.3">
      <c r="A175" s="30" t="s">
        <v>405</v>
      </c>
      <c r="B175" s="47" t="s">
        <v>406</v>
      </c>
      <c r="C175" s="48" t="s">
        <v>115</v>
      </c>
      <c r="D175" s="49">
        <v>699.99</v>
      </c>
      <c r="E175" s="49">
        <v>300.42</v>
      </c>
      <c r="F175" s="49">
        <v>1000.41</v>
      </c>
      <c r="G175" s="39">
        <v>9</v>
      </c>
    </row>
    <row r="176" spans="1:7" ht="28.8" x14ac:dyDescent="0.3">
      <c r="A176" s="30" t="s">
        <v>407</v>
      </c>
      <c r="B176" s="47" t="s">
        <v>408</v>
      </c>
      <c r="C176" s="48" t="s">
        <v>409</v>
      </c>
      <c r="D176" s="49">
        <v>1221.1600000000001</v>
      </c>
      <c r="E176" s="49"/>
      <c r="F176" s="49">
        <v>1221.1600000000001</v>
      </c>
      <c r="G176" s="39">
        <v>9</v>
      </c>
    </row>
    <row r="177" spans="1:7" x14ac:dyDescent="0.3">
      <c r="A177" s="30" t="s">
        <v>410</v>
      </c>
      <c r="B177" s="47" t="s">
        <v>411</v>
      </c>
      <c r="C177" s="48" t="s">
        <v>115</v>
      </c>
      <c r="D177" s="49">
        <v>16.11</v>
      </c>
      <c r="E177" s="49">
        <v>6.56</v>
      </c>
      <c r="F177" s="49">
        <v>22.67</v>
      </c>
      <c r="G177" s="39">
        <v>9</v>
      </c>
    </row>
    <row r="178" spans="1:7" x14ac:dyDescent="0.3">
      <c r="A178" s="30" t="s">
        <v>412</v>
      </c>
      <c r="B178" s="47" t="s">
        <v>413</v>
      </c>
      <c r="C178" s="48"/>
      <c r="D178" s="49"/>
      <c r="E178" s="49"/>
      <c r="F178" s="49"/>
      <c r="G178" s="39">
        <v>5</v>
      </c>
    </row>
    <row r="179" spans="1:7" x14ac:dyDescent="0.3">
      <c r="A179" s="30" t="s">
        <v>414</v>
      </c>
      <c r="B179" s="47" t="s">
        <v>415</v>
      </c>
      <c r="C179" s="48" t="s">
        <v>409</v>
      </c>
      <c r="D179" s="49">
        <v>848.62</v>
      </c>
      <c r="E179" s="49">
        <v>75.83</v>
      </c>
      <c r="F179" s="49">
        <v>924.45</v>
      </c>
      <c r="G179" s="39">
        <v>9</v>
      </c>
    </row>
    <row r="180" spans="1:7" ht="28.8" x14ac:dyDescent="0.3">
      <c r="A180" s="30" t="s">
        <v>416</v>
      </c>
      <c r="B180" s="47" t="s">
        <v>7366</v>
      </c>
      <c r="C180" s="48" t="s">
        <v>409</v>
      </c>
      <c r="D180" s="49">
        <v>1410.19</v>
      </c>
      <c r="E180" s="49">
        <v>127.15</v>
      </c>
      <c r="F180" s="49">
        <v>1537.34</v>
      </c>
      <c r="G180" s="39">
        <v>9</v>
      </c>
    </row>
    <row r="181" spans="1:7" ht="43.2" x14ac:dyDescent="0.3">
      <c r="A181" s="30" t="s">
        <v>417</v>
      </c>
      <c r="B181" s="47" t="s">
        <v>7367</v>
      </c>
      <c r="C181" s="48" t="s">
        <v>409</v>
      </c>
      <c r="D181" s="49">
        <v>1289.19</v>
      </c>
      <c r="E181" s="49">
        <v>127.15</v>
      </c>
      <c r="F181" s="49">
        <v>1416.34</v>
      </c>
      <c r="G181" s="39">
        <v>9</v>
      </c>
    </row>
    <row r="182" spans="1:7" x14ac:dyDescent="0.3">
      <c r="A182" s="30" t="s">
        <v>418</v>
      </c>
      <c r="B182" s="47" t="s">
        <v>419</v>
      </c>
      <c r="C182" s="48" t="s">
        <v>409</v>
      </c>
      <c r="D182" s="49">
        <v>865.08</v>
      </c>
      <c r="E182" s="49">
        <v>75.83</v>
      </c>
      <c r="F182" s="49">
        <v>940.91</v>
      </c>
      <c r="G182" s="39">
        <v>9</v>
      </c>
    </row>
    <row r="183" spans="1:7" x14ac:dyDescent="0.3">
      <c r="A183" s="30" t="s">
        <v>420</v>
      </c>
      <c r="B183" s="47" t="s">
        <v>421</v>
      </c>
      <c r="C183" s="48" t="s">
        <v>409</v>
      </c>
      <c r="D183" s="49">
        <v>925.97</v>
      </c>
      <c r="E183" s="49">
        <v>25.28</v>
      </c>
      <c r="F183" s="49">
        <v>951.25</v>
      </c>
      <c r="G183" s="39">
        <v>9</v>
      </c>
    </row>
    <row r="184" spans="1:7" x14ac:dyDescent="0.3">
      <c r="A184" s="30" t="s">
        <v>422</v>
      </c>
      <c r="B184" s="47" t="s">
        <v>7178</v>
      </c>
      <c r="C184" s="48"/>
      <c r="D184" s="49"/>
      <c r="E184" s="49"/>
      <c r="F184" s="49"/>
      <c r="G184" s="39">
        <v>5</v>
      </c>
    </row>
    <row r="185" spans="1:7" x14ac:dyDescent="0.3">
      <c r="A185" s="30" t="s">
        <v>423</v>
      </c>
      <c r="B185" s="47" t="s">
        <v>424</v>
      </c>
      <c r="C185" s="48" t="s">
        <v>115</v>
      </c>
      <c r="D185" s="49">
        <v>0.56999999999999995</v>
      </c>
      <c r="E185" s="49">
        <v>1.86</v>
      </c>
      <c r="F185" s="49">
        <v>2.4300000000000002</v>
      </c>
      <c r="G185" s="39">
        <v>9</v>
      </c>
    </row>
    <row r="186" spans="1:7" x14ac:dyDescent="0.3">
      <c r="A186" s="30" t="s">
        <v>425</v>
      </c>
      <c r="B186" s="47" t="s">
        <v>426</v>
      </c>
      <c r="C186" s="48" t="s">
        <v>115</v>
      </c>
      <c r="D186" s="49">
        <v>5.73</v>
      </c>
      <c r="E186" s="49">
        <v>18.329999999999998</v>
      </c>
      <c r="F186" s="49">
        <v>24.06</v>
      </c>
      <c r="G186" s="39">
        <v>9</v>
      </c>
    </row>
    <row r="187" spans="1:7" x14ac:dyDescent="0.3">
      <c r="A187" s="30" t="s">
        <v>427</v>
      </c>
      <c r="B187" s="47" t="s">
        <v>428</v>
      </c>
      <c r="C187" s="48" t="s">
        <v>115</v>
      </c>
      <c r="D187" s="49">
        <v>16.16</v>
      </c>
      <c r="E187" s="49">
        <v>27.32</v>
      </c>
      <c r="F187" s="49">
        <v>43.48</v>
      </c>
      <c r="G187" s="39">
        <v>9</v>
      </c>
    </row>
    <row r="188" spans="1:7" x14ac:dyDescent="0.3">
      <c r="A188" s="30" t="s">
        <v>429</v>
      </c>
      <c r="B188" s="47" t="s">
        <v>430</v>
      </c>
      <c r="C188" s="48" t="s">
        <v>115</v>
      </c>
      <c r="D188" s="49">
        <v>54.94</v>
      </c>
      <c r="E188" s="49">
        <v>49.54</v>
      </c>
      <c r="F188" s="49">
        <v>104.48</v>
      </c>
      <c r="G188" s="39">
        <v>9</v>
      </c>
    </row>
    <row r="189" spans="1:7" x14ac:dyDescent="0.3">
      <c r="A189" s="30" t="s">
        <v>431</v>
      </c>
      <c r="B189" s="47" t="s">
        <v>432</v>
      </c>
      <c r="C189" s="48" t="s">
        <v>115</v>
      </c>
      <c r="D189" s="49">
        <v>54.94</v>
      </c>
      <c r="E189" s="49">
        <v>49.21</v>
      </c>
      <c r="F189" s="49">
        <v>104.15</v>
      </c>
      <c r="G189" s="39">
        <v>9</v>
      </c>
    </row>
    <row r="190" spans="1:7" ht="28.8" x14ac:dyDescent="0.3">
      <c r="A190" s="30" t="s">
        <v>433</v>
      </c>
      <c r="B190" s="47" t="s">
        <v>434</v>
      </c>
      <c r="C190" s="48" t="s">
        <v>435</v>
      </c>
      <c r="D190" s="49">
        <v>46.25</v>
      </c>
      <c r="E190" s="49">
        <v>0.93</v>
      </c>
      <c r="F190" s="49">
        <v>47.18</v>
      </c>
      <c r="G190" s="39">
        <v>9</v>
      </c>
    </row>
    <row r="191" spans="1:7" x14ac:dyDescent="0.3">
      <c r="A191" s="30" t="s">
        <v>436</v>
      </c>
      <c r="B191" s="47" t="s">
        <v>437</v>
      </c>
      <c r="C191" s="48" t="s">
        <v>115</v>
      </c>
      <c r="D191" s="49">
        <v>13.67</v>
      </c>
      <c r="E191" s="49">
        <v>3.71</v>
      </c>
      <c r="F191" s="49">
        <v>17.38</v>
      </c>
      <c r="G191" s="39">
        <v>9</v>
      </c>
    </row>
    <row r="192" spans="1:7" x14ac:dyDescent="0.3">
      <c r="A192" s="30" t="s">
        <v>438</v>
      </c>
      <c r="B192" s="47" t="s">
        <v>439</v>
      </c>
      <c r="C192" s="48" t="s">
        <v>115</v>
      </c>
      <c r="D192" s="49">
        <v>91.59</v>
      </c>
      <c r="E192" s="49">
        <v>35.44</v>
      </c>
      <c r="F192" s="49">
        <v>127.03</v>
      </c>
      <c r="G192" s="39">
        <v>9</v>
      </c>
    </row>
    <row r="193" spans="1:7" x14ac:dyDescent="0.3">
      <c r="A193" s="30" t="s">
        <v>440</v>
      </c>
      <c r="B193" s="47" t="s">
        <v>441</v>
      </c>
      <c r="C193" s="48" t="s">
        <v>115</v>
      </c>
      <c r="D193" s="49">
        <v>100.44</v>
      </c>
      <c r="E193" s="49">
        <v>35.44</v>
      </c>
      <c r="F193" s="49">
        <v>135.88</v>
      </c>
      <c r="G193" s="39">
        <v>9</v>
      </c>
    </row>
    <row r="194" spans="1:7" ht="28.8" x14ac:dyDescent="0.3">
      <c r="A194" s="30" t="s">
        <v>442</v>
      </c>
      <c r="B194" s="47" t="s">
        <v>7368</v>
      </c>
      <c r="C194" s="48" t="s">
        <v>128</v>
      </c>
      <c r="D194" s="49">
        <v>52.21</v>
      </c>
      <c r="E194" s="49">
        <v>40.869999999999997</v>
      </c>
      <c r="F194" s="49">
        <v>93.08</v>
      </c>
      <c r="G194" s="39">
        <v>9</v>
      </c>
    </row>
    <row r="195" spans="1:7" x14ac:dyDescent="0.3">
      <c r="A195" s="30" t="s">
        <v>443</v>
      </c>
      <c r="B195" s="47" t="s">
        <v>444</v>
      </c>
      <c r="C195" s="48"/>
      <c r="D195" s="49"/>
      <c r="E195" s="49"/>
      <c r="F195" s="49"/>
      <c r="G195" s="39">
        <v>5</v>
      </c>
    </row>
    <row r="196" spans="1:7" ht="28.8" x14ac:dyDescent="0.3">
      <c r="A196" s="30" t="s">
        <v>445</v>
      </c>
      <c r="B196" s="47" t="s">
        <v>446</v>
      </c>
      <c r="C196" s="48" t="s">
        <v>116</v>
      </c>
      <c r="D196" s="49"/>
      <c r="E196" s="49">
        <v>11.3</v>
      </c>
      <c r="F196" s="49">
        <v>11.3</v>
      </c>
      <c r="G196" s="39">
        <v>9</v>
      </c>
    </row>
    <row r="197" spans="1:7" ht="28.8" x14ac:dyDescent="0.3">
      <c r="A197" s="30" t="s">
        <v>447</v>
      </c>
      <c r="B197" s="47" t="s">
        <v>448</v>
      </c>
      <c r="C197" s="48" t="s">
        <v>116</v>
      </c>
      <c r="D197" s="49"/>
      <c r="E197" s="49">
        <v>28.54</v>
      </c>
      <c r="F197" s="49">
        <v>28.54</v>
      </c>
      <c r="G197" s="39">
        <v>9</v>
      </c>
    </row>
    <row r="198" spans="1:7" ht="28.8" x14ac:dyDescent="0.3">
      <c r="A198" s="30" t="s">
        <v>449</v>
      </c>
      <c r="B198" s="47" t="s">
        <v>450</v>
      </c>
      <c r="C198" s="48" t="s">
        <v>115</v>
      </c>
      <c r="D198" s="49"/>
      <c r="E198" s="49">
        <v>11.3</v>
      </c>
      <c r="F198" s="49">
        <v>11.3</v>
      </c>
      <c r="G198" s="39">
        <v>9</v>
      </c>
    </row>
    <row r="199" spans="1:7" ht="28.8" x14ac:dyDescent="0.3">
      <c r="A199" s="30" t="s">
        <v>451</v>
      </c>
      <c r="B199" s="47" t="s">
        <v>452</v>
      </c>
      <c r="C199" s="48" t="s">
        <v>115</v>
      </c>
      <c r="D199" s="49"/>
      <c r="E199" s="49">
        <v>28.54</v>
      </c>
      <c r="F199" s="49">
        <v>28.54</v>
      </c>
      <c r="G199" s="39">
        <v>9</v>
      </c>
    </row>
    <row r="200" spans="1:7" ht="28.8" x14ac:dyDescent="0.3">
      <c r="A200" s="30" t="s">
        <v>453</v>
      </c>
      <c r="B200" s="47" t="s">
        <v>454</v>
      </c>
      <c r="C200" s="48" t="s">
        <v>409</v>
      </c>
      <c r="D200" s="49">
        <v>2269.88</v>
      </c>
      <c r="E200" s="49"/>
      <c r="F200" s="49">
        <v>2269.88</v>
      </c>
      <c r="G200" s="39">
        <v>9</v>
      </c>
    </row>
    <row r="201" spans="1:7" x14ac:dyDescent="0.3">
      <c r="A201" s="30" t="s">
        <v>455</v>
      </c>
      <c r="B201" s="47" t="s">
        <v>456</v>
      </c>
      <c r="C201" s="48" t="s">
        <v>457</v>
      </c>
      <c r="D201" s="49">
        <v>23.53</v>
      </c>
      <c r="E201" s="49">
        <v>4.46</v>
      </c>
      <c r="F201" s="49">
        <v>27.99</v>
      </c>
      <c r="G201" s="39">
        <v>9</v>
      </c>
    </row>
    <row r="202" spans="1:7" x14ac:dyDescent="0.3">
      <c r="A202" s="30" t="s">
        <v>458</v>
      </c>
      <c r="B202" s="47" t="s">
        <v>459</v>
      </c>
      <c r="C202" s="48" t="s">
        <v>435</v>
      </c>
      <c r="D202" s="49">
        <v>19.559999999999999</v>
      </c>
      <c r="E202" s="49">
        <v>4.46</v>
      </c>
      <c r="F202" s="49">
        <v>24.02</v>
      </c>
      <c r="G202" s="39">
        <v>9</v>
      </c>
    </row>
    <row r="203" spans="1:7" x14ac:dyDescent="0.3">
      <c r="A203" s="30" t="s">
        <v>460</v>
      </c>
      <c r="B203" s="47" t="s">
        <v>7179</v>
      </c>
      <c r="C203" s="48"/>
      <c r="D203" s="49"/>
      <c r="E203" s="49"/>
      <c r="F203" s="49"/>
      <c r="G203" s="39">
        <v>5</v>
      </c>
    </row>
    <row r="204" spans="1:7" ht="28.8" x14ac:dyDescent="0.3">
      <c r="A204" s="30" t="s">
        <v>461</v>
      </c>
      <c r="B204" s="47" t="s">
        <v>7369</v>
      </c>
      <c r="C204" s="48" t="s">
        <v>409</v>
      </c>
      <c r="D204" s="49">
        <v>11973.6</v>
      </c>
      <c r="E204" s="49">
        <v>3158.1</v>
      </c>
      <c r="F204" s="49">
        <v>15131.7</v>
      </c>
      <c r="G204" s="39">
        <v>9</v>
      </c>
    </row>
    <row r="205" spans="1:7" ht="28.8" x14ac:dyDescent="0.3">
      <c r="A205" s="30" t="s">
        <v>462</v>
      </c>
      <c r="B205" s="47" t="s">
        <v>7370</v>
      </c>
      <c r="C205" s="48" t="s">
        <v>409</v>
      </c>
      <c r="D205" s="49">
        <v>20931.490000000002</v>
      </c>
      <c r="E205" s="49">
        <v>3158.1</v>
      </c>
      <c r="F205" s="49">
        <v>24089.59</v>
      </c>
      <c r="G205" s="39">
        <v>9</v>
      </c>
    </row>
    <row r="206" spans="1:7" x14ac:dyDescent="0.3">
      <c r="A206" s="30" t="s">
        <v>463</v>
      </c>
      <c r="B206" s="47" t="s">
        <v>7180</v>
      </c>
      <c r="C206" s="48"/>
      <c r="D206" s="49"/>
      <c r="E206" s="49"/>
      <c r="F206" s="49"/>
      <c r="G206" s="39">
        <v>5</v>
      </c>
    </row>
    <row r="207" spans="1:7" x14ac:dyDescent="0.3">
      <c r="A207" s="30" t="s">
        <v>464</v>
      </c>
      <c r="B207" s="47" t="s">
        <v>465</v>
      </c>
      <c r="C207" s="48" t="s">
        <v>115</v>
      </c>
      <c r="D207" s="49">
        <v>794.11</v>
      </c>
      <c r="E207" s="49">
        <v>85.34</v>
      </c>
      <c r="F207" s="49">
        <v>879.45</v>
      </c>
      <c r="G207" s="39">
        <v>9</v>
      </c>
    </row>
    <row r="208" spans="1:7" x14ac:dyDescent="0.3">
      <c r="A208" s="30" t="s">
        <v>466</v>
      </c>
      <c r="B208" s="47" t="s">
        <v>467</v>
      </c>
      <c r="C208" s="48" t="s">
        <v>115</v>
      </c>
      <c r="D208" s="49">
        <v>360.3</v>
      </c>
      <c r="E208" s="49">
        <v>24.04</v>
      </c>
      <c r="F208" s="49">
        <v>384.34</v>
      </c>
      <c r="G208" s="39">
        <v>9</v>
      </c>
    </row>
    <row r="209" spans="1:7" x14ac:dyDescent="0.3">
      <c r="A209" s="30" t="s">
        <v>468</v>
      </c>
      <c r="B209" s="47" t="s">
        <v>469</v>
      </c>
      <c r="C209" s="48" t="s">
        <v>115</v>
      </c>
      <c r="D209" s="49">
        <v>151.01</v>
      </c>
      <c r="E209" s="49">
        <v>48.72</v>
      </c>
      <c r="F209" s="49">
        <v>199.73</v>
      </c>
      <c r="G209" s="39">
        <v>9</v>
      </c>
    </row>
    <row r="210" spans="1:7" x14ac:dyDescent="0.3">
      <c r="A210" s="30" t="s">
        <v>470</v>
      </c>
      <c r="B210" s="47" t="s">
        <v>471</v>
      </c>
      <c r="C210" s="48"/>
      <c r="D210" s="49"/>
      <c r="E210" s="49"/>
      <c r="F210" s="49"/>
      <c r="G210" s="39">
        <v>5</v>
      </c>
    </row>
    <row r="211" spans="1:7" ht="28.8" x14ac:dyDescent="0.3">
      <c r="A211" s="30" t="s">
        <v>472</v>
      </c>
      <c r="B211" s="47" t="s">
        <v>7371</v>
      </c>
      <c r="C211" s="48" t="s">
        <v>115</v>
      </c>
      <c r="D211" s="49">
        <v>2.78</v>
      </c>
      <c r="E211" s="49">
        <v>4.6399999999999997</v>
      </c>
      <c r="F211" s="49">
        <v>7.42</v>
      </c>
      <c r="G211" s="39">
        <v>9</v>
      </c>
    </row>
    <row r="212" spans="1:7" ht="43.2" x14ac:dyDescent="0.3">
      <c r="A212" s="30" t="s">
        <v>473</v>
      </c>
      <c r="B212" s="47" t="s">
        <v>7372</v>
      </c>
      <c r="C212" s="48" t="s">
        <v>115</v>
      </c>
      <c r="D212" s="49">
        <v>5.2</v>
      </c>
      <c r="E212" s="49">
        <v>0.15</v>
      </c>
      <c r="F212" s="49">
        <v>5.35</v>
      </c>
      <c r="G212" s="39">
        <v>9</v>
      </c>
    </row>
    <row r="213" spans="1:7" ht="43.2" x14ac:dyDescent="0.3">
      <c r="A213" s="30" t="s">
        <v>474</v>
      </c>
      <c r="B213" s="47" t="s">
        <v>7373</v>
      </c>
      <c r="C213" s="48" t="s">
        <v>115</v>
      </c>
      <c r="D213" s="49">
        <v>5.7</v>
      </c>
      <c r="E213" s="49">
        <v>0.15</v>
      </c>
      <c r="F213" s="49">
        <v>5.85</v>
      </c>
      <c r="G213" s="39">
        <v>9</v>
      </c>
    </row>
    <row r="214" spans="1:7" x14ac:dyDescent="0.3">
      <c r="A214" s="30" t="s">
        <v>475</v>
      </c>
      <c r="B214" s="47" t="s">
        <v>476</v>
      </c>
      <c r="C214" s="48" t="s">
        <v>128</v>
      </c>
      <c r="D214" s="49">
        <v>63.06</v>
      </c>
      <c r="E214" s="49">
        <v>8.36</v>
      </c>
      <c r="F214" s="49">
        <v>71.42</v>
      </c>
      <c r="G214" s="39">
        <v>9</v>
      </c>
    </row>
    <row r="215" spans="1:7" x14ac:dyDescent="0.3">
      <c r="A215" s="30" t="s">
        <v>477</v>
      </c>
      <c r="B215" s="47" t="s">
        <v>478</v>
      </c>
      <c r="C215" s="48" t="s">
        <v>128</v>
      </c>
      <c r="D215" s="49">
        <v>74.27</v>
      </c>
      <c r="E215" s="49">
        <v>9.84</v>
      </c>
      <c r="F215" s="49">
        <v>84.11</v>
      </c>
      <c r="G215" s="39">
        <v>9</v>
      </c>
    </row>
    <row r="216" spans="1:7" x14ac:dyDescent="0.3">
      <c r="A216" s="30" t="s">
        <v>479</v>
      </c>
      <c r="B216" s="47" t="s">
        <v>7181</v>
      </c>
      <c r="C216" s="48"/>
      <c r="D216" s="49"/>
      <c r="E216" s="49"/>
      <c r="F216" s="49"/>
      <c r="G216" s="39">
        <v>5</v>
      </c>
    </row>
    <row r="217" spans="1:7" x14ac:dyDescent="0.3">
      <c r="A217" s="30" t="s">
        <v>480</v>
      </c>
      <c r="B217" s="47" t="s">
        <v>481</v>
      </c>
      <c r="C217" s="48" t="s">
        <v>115</v>
      </c>
      <c r="D217" s="49">
        <v>11.64</v>
      </c>
      <c r="E217" s="49">
        <v>5.35</v>
      </c>
      <c r="F217" s="49">
        <v>16.989999999999998</v>
      </c>
      <c r="G217" s="39">
        <v>9</v>
      </c>
    </row>
    <row r="218" spans="1:7" x14ac:dyDescent="0.3">
      <c r="A218" s="30" t="s">
        <v>482</v>
      </c>
      <c r="B218" s="47" t="s">
        <v>483</v>
      </c>
      <c r="C218" s="48" t="s">
        <v>116</v>
      </c>
      <c r="D218" s="49">
        <v>1.02</v>
      </c>
      <c r="E218" s="49">
        <v>0.38</v>
      </c>
      <c r="F218" s="49">
        <v>1.4</v>
      </c>
      <c r="G218" s="39">
        <v>9</v>
      </c>
    </row>
    <row r="219" spans="1:7" x14ac:dyDescent="0.3">
      <c r="A219" s="30" t="s">
        <v>484</v>
      </c>
      <c r="B219" s="47" t="s">
        <v>485</v>
      </c>
      <c r="C219" s="48" t="s">
        <v>116</v>
      </c>
      <c r="D219" s="49">
        <v>1.02</v>
      </c>
      <c r="E219" s="49">
        <v>0.38</v>
      </c>
      <c r="F219" s="49">
        <v>1.4</v>
      </c>
      <c r="G219" s="39">
        <v>9</v>
      </c>
    </row>
    <row r="220" spans="1:7" x14ac:dyDescent="0.3">
      <c r="A220" s="30" t="s">
        <v>127</v>
      </c>
      <c r="B220" s="47" t="s">
        <v>126</v>
      </c>
      <c r="C220" s="48" t="s">
        <v>115</v>
      </c>
      <c r="D220" s="49">
        <v>0.94</v>
      </c>
      <c r="E220" s="49">
        <v>0.76</v>
      </c>
      <c r="F220" s="49">
        <v>1.7</v>
      </c>
      <c r="G220" s="39">
        <v>9</v>
      </c>
    </row>
    <row r="221" spans="1:7" x14ac:dyDescent="0.3">
      <c r="A221" s="30" t="s">
        <v>486</v>
      </c>
      <c r="B221" s="47" t="s">
        <v>487</v>
      </c>
      <c r="C221" s="48"/>
      <c r="D221" s="49"/>
      <c r="E221" s="49"/>
      <c r="F221" s="49"/>
      <c r="G221" s="39">
        <v>2</v>
      </c>
    </row>
    <row r="222" spans="1:7" x14ac:dyDescent="0.3">
      <c r="A222" s="30" t="s">
        <v>488</v>
      </c>
      <c r="B222" s="47" t="s">
        <v>7182</v>
      </c>
      <c r="C222" s="48"/>
      <c r="D222" s="49"/>
      <c r="E222" s="49"/>
      <c r="F222" s="49"/>
      <c r="G222" s="39">
        <v>5</v>
      </c>
    </row>
    <row r="223" spans="1:7" x14ac:dyDescent="0.3">
      <c r="A223" s="30" t="s">
        <v>489</v>
      </c>
      <c r="B223" s="47" t="s">
        <v>490</v>
      </c>
      <c r="C223" s="48" t="s">
        <v>128</v>
      </c>
      <c r="D223" s="49"/>
      <c r="E223" s="49">
        <v>204.27</v>
      </c>
      <c r="F223" s="49">
        <v>204.27</v>
      </c>
      <c r="G223" s="39">
        <v>9</v>
      </c>
    </row>
    <row r="224" spans="1:7" x14ac:dyDescent="0.3">
      <c r="A224" s="30" t="s">
        <v>491</v>
      </c>
      <c r="B224" s="47" t="s">
        <v>492</v>
      </c>
      <c r="C224" s="48" t="s">
        <v>128</v>
      </c>
      <c r="D224" s="49"/>
      <c r="E224" s="49">
        <v>371.4</v>
      </c>
      <c r="F224" s="49">
        <v>371.4</v>
      </c>
      <c r="G224" s="39">
        <v>9</v>
      </c>
    </row>
    <row r="225" spans="1:7" x14ac:dyDescent="0.3">
      <c r="A225" s="30" t="s">
        <v>493</v>
      </c>
      <c r="B225" s="47" t="s">
        <v>494</v>
      </c>
      <c r="C225" s="48" t="s">
        <v>115</v>
      </c>
      <c r="D225" s="49"/>
      <c r="E225" s="49">
        <v>27.86</v>
      </c>
      <c r="F225" s="49">
        <v>27.86</v>
      </c>
      <c r="G225" s="39">
        <v>9</v>
      </c>
    </row>
    <row r="226" spans="1:7" ht="43.2" x14ac:dyDescent="0.3">
      <c r="A226" s="30" t="s">
        <v>495</v>
      </c>
      <c r="B226" s="47" t="s">
        <v>7374</v>
      </c>
      <c r="C226" s="48" t="s">
        <v>128</v>
      </c>
      <c r="D226" s="49">
        <v>456.9</v>
      </c>
      <c r="E226" s="49">
        <v>111.42</v>
      </c>
      <c r="F226" s="49">
        <v>568.32000000000005</v>
      </c>
      <c r="G226" s="39">
        <v>9</v>
      </c>
    </row>
    <row r="227" spans="1:7" ht="28.8" x14ac:dyDescent="0.3">
      <c r="A227" s="30" t="s">
        <v>496</v>
      </c>
      <c r="B227" s="47" t="s">
        <v>497</v>
      </c>
      <c r="C227" s="48" t="s">
        <v>128</v>
      </c>
      <c r="D227" s="49">
        <v>436.06</v>
      </c>
      <c r="E227" s="49">
        <v>111.42</v>
      </c>
      <c r="F227" s="49">
        <v>547.48</v>
      </c>
      <c r="G227" s="39">
        <v>9</v>
      </c>
    </row>
    <row r="228" spans="1:7" ht="28.8" x14ac:dyDescent="0.3">
      <c r="A228" s="30" t="s">
        <v>498</v>
      </c>
      <c r="B228" s="47" t="s">
        <v>7375</v>
      </c>
      <c r="C228" s="48" t="s">
        <v>128</v>
      </c>
      <c r="D228" s="49">
        <v>238.87</v>
      </c>
      <c r="E228" s="49">
        <v>74.28</v>
      </c>
      <c r="F228" s="49">
        <v>313.14999999999998</v>
      </c>
      <c r="G228" s="39">
        <v>9</v>
      </c>
    </row>
    <row r="229" spans="1:7" ht="28.8" x14ac:dyDescent="0.3">
      <c r="A229" s="30" t="s">
        <v>499</v>
      </c>
      <c r="B229" s="47" t="s">
        <v>500</v>
      </c>
      <c r="C229" s="48" t="s">
        <v>128</v>
      </c>
      <c r="D229" s="49">
        <v>218.03</v>
      </c>
      <c r="E229" s="49">
        <v>74.28</v>
      </c>
      <c r="F229" s="49">
        <v>292.31</v>
      </c>
      <c r="G229" s="39">
        <v>9</v>
      </c>
    </row>
    <row r="230" spans="1:7" ht="43.2" x14ac:dyDescent="0.3">
      <c r="A230" s="30" t="s">
        <v>501</v>
      </c>
      <c r="B230" s="47" t="s">
        <v>7376</v>
      </c>
      <c r="C230" s="48" t="s">
        <v>115</v>
      </c>
      <c r="D230" s="49">
        <v>23.43</v>
      </c>
      <c r="E230" s="49">
        <v>7.43</v>
      </c>
      <c r="F230" s="49">
        <v>30.86</v>
      </c>
      <c r="G230" s="39">
        <v>9</v>
      </c>
    </row>
    <row r="231" spans="1:7" ht="28.8" x14ac:dyDescent="0.3">
      <c r="A231" s="30" t="s">
        <v>502</v>
      </c>
      <c r="B231" s="47" t="s">
        <v>7377</v>
      </c>
      <c r="C231" s="48" t="s">
        <v>115</v>
      </c>
      <c r="D231" s="49">
        <v>21.81</v>
      </c>
      <c r="E231" s="49">
        <v>7.43</v>
      </c>
      <c r="F231" s="49">
        <v>29.24</v>
      </c>
      <c r="G231" s="39">
        <v>9</v>
      </c>
    </row>
    <row r="232" spans="1:7" ht="43.2" x14ac:dyDescent="0.3">
      <c r="A232" s="30" t="s">
        <v>503</v>
      </c>
      <c r="B232" s="47" t="s">
        <v>7378</v>
      </c>
      <c r="C232" s="48" t="s">
        <v>128</v>
      </c>
      <c r="D232" s="49">
        <v>234.22</v>
      </c>
      <c r="E232" s="49">
        <v>74.28</v>
      </c>
      <c r="F232" s="49">
        <v>308.5</v>
      </c>
      <c r="G232" s="39">
        <v>9</v>
      </c>
    </row>
    <row r="233" spans="1:7" ht="28.8" x14ac:dyDescent="0.3">
      <c r="A233" s="30" t="s">
        <v>504</v>
      </c>
      <c r="B233" s="47" t="s">
        <v>7379</v>
      </c>
      <c r="C233" s="48" t="s">
        <v>128</v>
      </c>
      <c r="D233" s="49">
        <v>218.03</v>
      </c>
      <c r="E233" s="49">
        <v>74.28</v>
      </c>
      <c r="F233" s="49">
        <v>292.31</v>
      </c>
      <c r="G233" s="39">
        <v>9</v>
      </c>
    </row>
    <row r="234" spans="1:7" x14ac:dyDescent="0.3">
      <c r="A234" s="30" t="s">
        <v>505</v>
      </c>
      <c r="B234" s="47" t="s">
        <v>7183</v>
      </c>
      <c r="C234" s="48"/>
      <c r="D234" s="49"/>
      <c r="E234" s="49"/>
      <c r="F234" s="49"/>
      <c r="G234" s="39">
        <v>5</v>
      </c>
    </row>
    <row r="235" spans="1:7" x14ac:dyDescent="0.3">
      <c r="A235" s="30" t="s">
        <v>506</v>
      </c>
      <c r="B235" s="47" t="s">
        <v>507</v>
      </c>
      <c r="C235" s="48" t="s">
        <v>128</v>
      </c>
      <c r="D235" s="49"/>
      <c r="E235" s="49">
        <v>111.42</v>
      </c>
      <c r="F235" s="49">
        <v>111.42</v>
      </c>
      <c r="G235" s="39">
        <v>9</v>
      </c>
    </row>
    <row r="236" spans="1:7" ht="28.8" x14ac:dyDescent="0.3">
      <c r="A236" s="30" t="s">
        <v>508</v>
      </c>
      <c r="B236" s="47" t="s">
        <v>509</v>
      </c>
      <c r="C236" s="48" t="s">
        <v>128</v>
      </c>
      <c r="D236" s="49"/>
      <c r="E236" s="49">
        <v>74.28</v>
      </c>
      <c r="F236" s="49">
        <v>74.28</v>
      </c>
      <c r="G236" s="39">
        <v>9</v>
      </c>
    </row>
    <row r="237" spans="1:7" x14ac:dyDescent="0.3">
      <c r="A237" s="30" t="s">
        <v>510</v>
      </c>
      <c r="B237" s="47" t="s">
        <v>7184</v>
      </c>
      <c r="C237" s="48"/>
      <c r="D237" s="49"/>
      <c r="E237" s="49"/>
      <c r="F237" s="49"/>
      <c r="G237" s="39">
        <v>5</v>
      </c>
    </row>
    <row r="238" spans="1:7" x14ac:dyDescent="0.3">
      <c r="A238" s="30" t="s">
        <v>511</v>
      </c>
      <c r="B238" s="47" t="s">
        <v>512</v>
      </c>
      <c r="C238" s="48" t="s">
        <v>115</v>
      </c>
      <c r="D238" s="49"/>
      <c r="E238" s="49">
        <v>2.79</v>
      </c>
      <c r="F238" s="49">
        <v>2.79</v>
      </c>
      <c r="G238" s="39">
        <v>9</v>
      </c>
    </row>
    <row r="239" spans="1:7" x14ac:dyDescent="0.3">
      <c r="A239" s="30" t="s">
        <v>513</v>
      </c>
      <c r="B239" s="47" t="s">
        <v>514</v>
      </c>
      <c r="C239" s="48" t="s">
        <v>115</v>
      </c>
      <c r="D239" s="49"/>
      <c r="E239" s="49">
        <v>5.57</v>
      </c>
      <c r="F239" s="49">
        <v>5.57</v>
      </c>
      <c r="G239" s="39">
        <v>9</v>
      </c>
    </row>
    <row r="240" spans="1:7" x14ac:dyDescent="0.3">
      <c r="A240" s="30" t="s">
        <v>515</v>
      </c>
      <c r="B240" s="47" t="s">
        <v>516</v>
      </c>
      <c r="C240" s="48" t="s">
        <v>115</v>
      </c>
      <c r="D240" s="49"/>
      <c r="E240" s="49">
        <v>9.2899999999999991</v>
      </c>
      <c r="F240" s="49">
        <v>9.2899999999999991</v>
      </c>
      <c r="G240" s="39">
        <v>9</v>
      </c>
    </row>
    <row r="241" spans="1:7" x14ac:dyDescent="0.3">
      <c r="A241" s="30" t="s">
        <v>517</v>
      </c>
      <c r="B241" s="47" t="s">
        <v>7185</v>
      </c>
      <c r="C241" s="48"/>
      <c r="D241" s="49"/>
      <c r="E241" s="49"/>
      <c r="F241" s="49"/>
      <c r="G241" s="39">
        <v>5</v>
      </c>
    </row>
    <row r="242" spans="1:7" x14ac:dyDescent="0.3">
      <c r="A242" s="30" t="s">
        <v>518</v>
      </c>
      <c r="B242" s="47" t="s">
        <v>519</v>
      </c>
      <c r="C242" s="48" t="s">
        <v>115</v>
      </c>
      <c r="D242" s="49"/>
      <c r="E242" s="49">
        <v>11.14</v>
      </c>
      <c r="F242" s="49">
        <v>11.14</v>
      </c>
      <c r="G242" s="39">
        <v>9</v>
      </c>
    </row>
    <row r="243" spans="1:7" ht="28.8" x14ac:dyDescent="0.3">
      <c r="A243" s="30" t="s">
        <v>520</v>
      </c>
      <c r="B243" s="47" t="s">
        <v>521</v>
      </c>
      <c r="C243" s="48" t="s">
        <v>115</v>
      </c>
      <c r="D243" s="49"/>
      <c r="E243" s="49">
        <v>9.2899999999999991</v>
      </c>
      <c r="F243" s="49">
        <v>9.2899999999999991</v>
      </c>
      <c r="G243" s="39">
        <v>9</v>
      </c>
    </row>
    <row r="244" spans="1:7" ht="28.8" x14ac:dyDescent="0.3">
      <c r="A244" s="30" t="s">
        <v>522</v>
      </c>
      <c r="B244" s="47" t="s">
        <v>7380</v>
      </c>
      <c r="C244" s="48" t="s">
        <v>116</v>
      </c>
      <c r="D244" s="49"/>
      <c r="E244" s="49">
        <v>2.79</v>
      </c>
      <c r="F244" s="49">
        <v>2.79</v>
      </c>
      <c r="G244" s="39">
        <v>9</v>
      </c>
    </row>
    <row r="245" spans="1:7" x14ac:dyDescent="0.3">
      <c r="A245" s="30" t="s">
        <v>523</v>
      </c>
      <c r="B245" s="47" t="s">
        <v>7186</v>
      </c>
      <c r="C245" s="48"/>
      <c r="D245" s="49"/>
      <c r="E245" s="49"/>
      <c r="F245" s="49"/>
      <c r="G245" s="39">
        <v>5</v>
      </c>
    </row>
    <row r="246" spans="1:7" x14ac:dyDescent="0.3">
      <c r="A246" s="30" t="s">
        <v>524</v>
      </c>
      <c r="B246" s="47" t="s">
        <v>525</v>
      </c>
      <c r="C246" s="48" t="s">
        <v>115</v>
      </c>
      <c r="D246" s="49"/>
      <c r="E246" s="49">
        <v>7.43</v>
      </c>
      <c r="F246" s="49">
        <v>7.43</v>
      </c>
      <c r="G246" s="39">
        <v>9</v>
      </c>
    </row>
    <row r="247" spans="1:7" x14ac:dyDescent="0.3">
      <c r="A247" s="30" t="s">
        <v>526</v>
      </c>
      <c r="B247" s="47" t="s">
        <v>7187</v>
      </c>
      <c r="C247" s="48"/>
      <c r="D247" s="49"/>
      <c r="E247" s="49"/>
      <c r="F247" s="49"/>
      <c r="G247" s="39">
        <v>5</v>
      </c>
    </row>
    <row r="248" spans="1:7" ht="43.2" x14ac:dyDescent="0.3">
      <c r="A248" s="30" t="s">
        <v>527</v>
      </c>
      <c r="B248" s="47" t="s">
        <v>7381</v>
      </c>
      <c r="C248" s="48" t="s">
        <v>115</v>
      </c>
      <c r="D248" s="49">
        <v>16.71</v>
      </c>
      <c r="E248" s="49">
        <v>9.2899999999999991</v>
      </c>
      <c r="F248" s="49">
        <v>26</v>
      </c>
      <c r="G248" s="39">
        <v>9</v>
      </c>
    </row>
    <row r="249" spans="1:7" ht="43.2" x14ac:dyDescent="0.3">
      <c r="A249" s="30" t="s">
        <v>528</v>
      </c>
      <c r="B249" s="47" t="s">
        <v>7382</v>
      </c>
      <c r="C249" s="48" t="s">
        <v>115</v>
      </c>
      <c r="D249" s="49">
        <v>1.51</v>
      </c>
      <c r="E249" s="49">
        <v>9.2899999999999991</v>
      </c>
      <c r="F249" s="49">
        <v>10.8</v>
      </c>
      <c r="G249" s="39">
        <v>9</v>
      </c>
    </row>
    <row r="250" spans="1:7" x14ac:dyDescent="0.3">
      <c r="A250" s="30" t="s">
        <v>529</v>
      </c>
      <c r="B250" s="47" t="s">
        <v>7188</v>
      </c>
      <c r="C250" s="48"/>
      <c r="D250" s="49"/>
      <c r="E250" s="49"/>
      <c r="F250" s="49"/>
      <c r="G250" s="39">
        <v>5</v>
      </c>
    </row>
    <row r="251" spans="1:7" ht="43.2" x14ac:dyDescent="0.3">
      <c r="A251" s="30" t="s">
        <v>530</v>
      </c>
      <c r="B251" s="47" t="s">
        <v>7383</v>
      </c>
      <c r="C251" s="48" t="s">
        <v>115</v>
      </c>
      <c r="D251" s="49">
        <v>24.03</v>
      </c>
      <c r="E251" s="49">
        <v>3.71</v>
      </c>
      <c r="F251" s="49">
        <v>27.74</v>
      </c>
      <c r="G251" s="39">
        <v>9</v>
      </c>
    </row>
    <row r="252" spans="1:7" ht="28.8" x14ac:dyDescent="0.3">
      <c r="A252" s="30" t="s">
        <v>531</v>
      </c>
      <c r="B252" s="47" t="s">
        <v>7384</v>
      </c>
      <c r="C252" s="48" t="s">
        <v>115</v>
      </c>
      <c r="D252" s="49">
        <v>21.81</v>
      </c>
      <c r="E252" s="49">
        <v>3.71</v>
      </c>
      <c r="F252" s="49">
        <v>25.52</v>
      </c>
      <c r="G252" s="39">
        <v>9</v>
      </c>
    </row>
    <row r="253" spans="1:7" ht="28.8" x14ac:dyDescent="0.3">
      <c r="A253" s="30" t="s">
        <v>532</v>
      </c>
      <c r="B253" s="47" t="s">
        <v>7385</v>
      </c>
      <c r="C253" s="48" t="s">
        <v>115</v>
      </c>
      <c r="D253" s="49">
        <v>10.37</v>
      </c>
      <c r="E253" s="49">
        <v>1.3</v>
      </c>
      <c r="F253" s="49">
        <v>11.67</v>
      </c>
      <c r="G253" s="39">
        <v>9</v>
      </c>
    </row>
    <row r="254" spans="1:7" ht="28.8" x14ac:dyDescent="0.3">
      <c r="A254" s="30" t="s">
        <v>533</v>
      </c>
      <c r="B254" s="47" t="s">
        <v>534</v>
      </c>
      <c r="C254" s="48" t="s">
        <v>115</v>
      </c>
      <c r="D254" s="49">
        <v>7.84</v>
      </c>
      <c r="E254" s="49">
        <v>1.3</v>
      </c>
      <c r="F254" s="49">
        <v>9.14</v>
      </c>
      <c r="G254" s="39">
        <v>9</v>
      </c>
    </row>
    <row r="255" spans="1:7" ht="28.8" x14ac:dyDescent="0.3">
      <c r="A255" s="30" t="s">
        <v>535</v>
      </c>
      <c r="B255" s="47" t="s">
        <v>7386</v>
      </c>
      <c r="C255" s="48" t="s">
        <v>115</v>
      </c>
      <c r="D255" s="49">
        <v>13.64</v>
      </c>
      <c r="E255" s="49">
        <v>0.56000000000000005</v>
      </c>
      <c r="F255" s="49">
        <v>14.2</v>
      </c>
      <c r="G255" s="39">
        <v>9</v>
      </c>
    </row>
    <row r="256" spans="1:7" x14ac:dyDescent="0.3">
      <c r="A256" s="30" t="s">
        <v>536</v>
      </c>
      <c r="B256" s="47" t="s">
        <v>7189</v>
      </c>
      <c r="C256" s="48"/>
      <c r="D256" s="49"/>
      <c r="E256" s="49"/>
      <c r="F256" s="49"/>
      <c r="G256" s="39">
        <v>5</v>
      </c>
    </row>
    <row r="257" spans="1:7" ht="28.8" x14ac:dyDescent="0.3">
      <c r="A257" s="30" t="s">
        <v>537</v>
      </c>
      <c r="B257" s="47" t="s">
        <v>538</v>
      </c>
      <c r="C257" s="48" t="s">
        <v>115</v>
      </c>
      <c r="D257" s="49"/>
      <c r="E257" s="49">
        <v>9.66</v>
      </c>
      <c r="F257" s="49">
        <v>9.66</v>
      </c>
      <c r="G257" s="39">
        <v>9</v>
      </c>
    </row>
    <row r="258" spans="1:7" ht="28.8" x14ac:dyDescent="0.3">
      <c r="A258" s="30" t="s">
        <v>539</v>
      </c>
      <c r="B258" s="47" t="s">
        <v>540</v>
      </c>
      <c r="C258" s="48" t="s">
        <v>115</v>
      </c>
      <c r="D258" s="49"/>
      <c r="E258" s="49">
        <v>5.57</v>
      </c>
      <c r="F258" s="49">
        <v>5.57</v>
      </c>
      <c r="G258" s="39">
        <v>9</v>
      </c>
    </row>
    <row r="259" spans="1:7" x14ac:dyDescent="0.3">
      <c r="A259" s="30" t="s">
        <v>541</v>
      </c>
      <c r="B259" s="47" t="s">
        <v>542</v>
      </c>
      <c r="C259" s="48" t="s">
        <v>115</v>
      </c>
      <c r="D259" s="49"/>
      <c r="E259" s="49">
        <v>5.57</v>
      </c>
      <c r="F259" s="49">
        <v>5.57</v>
      </c>
      <c r="G259" s="39">
        <v>9</v>
      </c>
    </row>
    <row r="260" spans="1:7" ht="28.8" x14ac:dyDescent="0.3">
      <c r="A260" s="30" t="s">
        <v>543</v>
      </c>
      <c r="B260" s="47" t="s">
        <v>544</v>
      </c>
      <c r="C260" s="48" t="s">
        <v>115</v>
      </c>
      <c r="D260" s="49"/>
      <c r="E260" s="49">
        <v>6.13</v>
      </c>
      <c r="F260" s="49">
        <v>6.13</v>
      </c>
      <c r="G260" s="39">
        <v>9</v>
      </c>
    </row>
    <row r="261" spans="1:7" x14ac:dyDescent="0.3">
      <c r="A261" s="30" t="s">
        <v>545</v>
      </c>
      <c r="B261" s="47" t="s">
        <v>7190</v>
      </c>
      <c r="C261" s="48"/>
      <c r="D261" s="49"/>
      <c r="E261" s="49"/>
      <c r="F261" s="49"/>
      <c r="G261" s="39">
        <v>5</v>
      </c>
    </row>
    <row r="262" spans="1:7" x14ac:dyDescent="0.3">
      <c r="A262" s="30" t="s">
        <v>546</v>
      </c>
      <c r="B262" s="47" t="s">
        <v>547</v>
      </c>
      <c r="C262" s="48" t="s">
        <v>115</v>
      </c>
      <c r="D262" s="49"/>
      <c r="E262" s="49">
        <v>14.94</v>
      </c>
      <c r="F262" s="49">
        <v>14.94</v>
      </c>
      <c r="G262" s="39">
        <v>9</v>
      </c>
    </row>
    <row r="263" spans="1:7" ht="28.8" x14ac:dyDescent="0.3">
      <c r="A263" s="30" t="s">
        <v>548</v>
      </c>
      <c r="B263" s="47" t="s">
        <v>549</v>
      </c>
      <c r="C263" s="48" t="s">
        <v>115</v>
      </c>
      <c r="D263" s="49"/>
      <c r="E263" s="49">
        <v>17.920000000000002</v>
      </c>
      <c r="F263" s="49">
        <v>17.920000000000002</v>
      </c>
      <c r="G263" s="39">
        <v>9</v>
      </c>
    </row>
    <row r="264" spans="1:7" x14ac:dyDescent="0.3">
      <c r="A264" s="30" t="s">
        <v>550</v>
      </c>
      <c r="B264" s="47" t="s">
        <v>551</v>
      </c>
      <c r="C264" s="48" t="s">
        <v>116</v>
      </c>
      <c r="D264" s="49"/>
      <c r="E264" s="49">
        <v>5.97</v>
      </c>
      <c r="F264" s="49">
        <v>5.97</v>
      </c>
      <c r="G264" s="39">
        <v>9</v>
      </c>
    </row>
    <row r="265" spans="1:7" x14ac:dyDescent="0.3">
      <c r="A265" s="30" t="s">
        <v>552</v>
      </c>
      <c r="B265" s="47" t="s">
        <v>7191</v>
      </c>
      <c r="C265" s="48"/>
      <c r="D265" s="49"/>
      <c r="E265" s="49"/>
      <c r="F265" s="49"/>
      <c r="G265" s="39">
        <v>5</v>
      </c>
    </row>
    <row r="266" spans="1:7" x14ac:dyDescent="0.3">
      <c r="A266" s="30" t="s">
        <v>553</v>
      </c>
      <c r="B266" s="47" t="s">
        <v>554</v>
      </c>
      <c r="C266" s="48" t="s">
        <v>116</v>
      </c>
      <c r="D266" s="49">
        <v>7.0000000000000007E-2</v>
      </c>
      <c r="E266" s="49">
        <v>1.35</v>
      </c>
      <c r="F266" s="49">
        <v>1.42</v>
      </c>
      <c r="G266" s="39">
        <v>9</v>
      </c>
    </row>
    <row r="267" spans="1:7" ht="28.8" x14ac:dyDescent="0.3">
      <c r="A267" s="30" t="s">
        <v>555</v>
      </c>
      <c r="B267" s="47" t="s">
        <v>556</v>
      </c>
      <c r="C267" s="48" t="s">
        <v>116</v>
      </c>
      <c r="D267" s="49">
        <v>0.89</v>
      </c>
      <c r="E267" s="49">
        <v>1.35</v>
      </c>
      <c r="F267" s="49">
        <v>2.2400000000000002</v>
      </c>
      <c r="G267" s="39">
        <v>9</v>
      </c>
    </row>
    <row r="268" spans="1:7" ht="28.8" x14ac:dyDescent="0.3">
      <c r="A268" s="30" t="s">
        <v>557</v>
      </c>
      <c r="B268" s="47" t="s">
        <v>558</v>
      </c>
      <c r="C268" s="48" t="s">
        <v>115</v>
      </c>
      <c r="D268" s="49">
        <v>4.47</v>
      </c>
      <c r="E268" s="49">
        <v>10.83</v>
      </c>
      <c r="F268" s="49">
        <v>15.3</v>
      </c>
      <c r="G268" s="39">
        <v>9</v>
      </c>
    </row>
    <row r="269" spans="1:7" ht="28.8" x14ac:dyDescent="0.3">
      <c r="A269" s="30" t="s">
        <v>559</v>
      </c>
      <c r="B269" s="47" t="s">
        <v>560</v>
      </c>
      <c r="C269" s="48" t="s">
        <v>115</v>
      </c>
      <c r="D269" s="49">
        <v>0.36</v>
      </c>
      <c r="E269" s="49">
        <v>8.1199999999999992</v>
      </c>
      <c r="F269" s="49">
        <v>8.48</v>
      </c>
      <c r="G269" s="39">
        <v>9</v>
      </c>
    </row>
    <row r="270" spans="1:7" x14ac:dyDescent="0.3">
      <c r="A270" s="30" t="s">
        <v>561</v>
      </c>
      <c r="B270" s="47" t="s">
        <v>562</v>
      </c>
      <c r="C270" s="48" t="s">
        <v>115</v>
      </c>
      <c r="D270" s="49">
        <v>4.47</v>
      </c>
      <c r="E270" s="49">
        <v>8.1199999999999992</v>
      </c>
      <c r="F270" s="49">
        <v>12.59</v>
      </c>
      <c r="G270" s="39">
        <v>9</v>
      </c>
    </row>
    <row r="271" spans="1:7" x14ac:dyDescent="0.3">
      <c r="A271" s="30" t="s">
        <v>563</v>
      </c>
      <c r="B271" s="47" t="s">
        <v>564</v>
      </c>
      <c r="C271" s="48" t="s">
        <v>115</v>
      </c>
      <c r="D271" s="49">
        <v>0.36</v>
      </c>
      <c r="E271" s="49">
        <v>5.42</v>
      </c>
      <c r="F271" s="49">
        <v>5.78</v>
      </c>
      <c r="G271" s="39">
        <v>9</v>
      </c>
    </row>
    <row r="272" spans="1:7" x14ac:dyDescent="0.3">
      <c r="A272" s="30" t="s">
        <v>565</v>
      </c>
      <c r="B272" s="47" t="s">
        <v>7192</v>
      </c>
      <c r="C272" s="48"/>
      <c r="D272" s="49"/>
      <c r="E272" s="49"/>
      <c r="F272" s="49"/>
      <c r="G272" s="39">
        <v>5</v>
      </c>
    </row>
    <row r="273" spans="1:7" x14ac:dyDescent="0.3">
      <c r="A273" s="30" t="s">
        <v>566</v>
      </c>
      <c r="B273" s="47" t="s">
        <v>567</v>
      </c>
      <c r="C273" s="48" t="s">
        <v>115</v>
      </c>
      <c r="D273" s="49">
        <v>91.66</v>
      </c>
      <c r="E273" s="49"/>
      <c r="F273" s="49">
        <v>91.66</v>
      </c>
      <c r="G273" s="39">
        <v>9</v>
      </c>
    </row>
    <row r="274" spans="1:7" x14ac:dyDescent="0.3">
      <c r="A274" s="30" t="s">
        <v>568</v>
      </c>
      <c r="B274" s="47" t="s">
        <v>569</v>
      </c>
      <c r="C274" s="48" t="s">
        <v>141</v>
      </c>
      <c r="D274" s="49">
        <v>3.86</v>
      </c>
      <c r="E274" s="49">
        <v>8.23</v>
      </c>
      <c r="F274" s="49">
        <v>12.09</v>
      </c>
      <c r="G274" s="39">
        <v>9</v>
      </c>
    </row>
    <row r="275" spans="1:7" x14ac:dyDescent="0.3">
      <c r="A275" s="30" t="s">
        <v>570</v>
      </c>
      <c r="B275" s="47" t="s">
        <v>571</v>
      </c>
      <c r="C275" s="48"/>
      <c r="D275" s="49"/>
      <c r="E275" s="49"/>
      <c r="F275" s="49"/>
      <c r="G275" s="39">
        <v>2</v>
      </c>
    </row>
    <row r="276" spans="1:7" x14ac:dyDescent="0.3">
      <c r="A276" s="30" t="s">
        <v>572</v>
      </c>
      <c r="B276" s="47" t="s">
        <v>573</v>
      </c>
      <c r="C276" s="48"/>
      <c r="D276" s="49"/>
      <c r="E276" s="49"/>
      <c r="F276" s="49"/>
      <c r="G276" s="39">
        <v>5</v>
      </c>
    </row>
    <row r="277" spans="1:7" x14ac:dyDescent="0.3">
      <c r="A277" s="30" t="s">
        <v>574</v>
      </c>
      <c r="B277" s="47" t="s">
        <v>575</v>
      </c>
      <c r="C277" s="48" t="s">
        <v>115</v>
      </c>
      <c r="D277" s="49"/>
      <c r="E277" s="49">
        <v>33.92</v>
      </c>
      <c r="F277" s="49">
        <v>33.92</v>
      </c>
      <c r="G277" s="39">
        <v>9</v>
      </c>
    </row>
    <row r="278" spans="1:7" ht="28.8" x14ac:dyDescent="0.3">
      <c r="A278" s="30" t="s">
        <v>576</v>
      </c>
      <c r="B278" s="47" t="s">
        <v>577</v>
      </c>
      <c r="C278" s="48" t="s">
        <v>115</v>
      </c>
      <c r="D278" s="49"/>
      <c r="E278" s="49">
        <v>29.39</v>
      </c>
      <c r="F278" s="49">
        <v>29.39</v>
      </c>
      <c r="G278" s="39">
        <v>9</v>
      </c>
    </row>
    <row r="279" spans="1:7" ht="28.8" x14ac:dyDescent="0.3">
      <c r="A279" s="30" t="s">
        <v>578</v>
      </c>
      <c r="B279" s="47" t="s">
        <v>579</v>
      </c>
      <c r="C279" s="48" t="s">
        <v>115</v>
      </c>
      <c r="D279" s="49"/>
      <c r="E279" s="49">
        <v>18.09</v>
      </c>
      <c r="F279" s="49">
        <v>18.09</v>
      </c>
      <c r="G279" s="39">
        <v>9</v>
      </c>
    </row>
    <row r="280" spans="1:7" x14ac:dyDescent="0.3">
      <c r="A280" s="30" t="s">
        <v>580</v>
      </c>
      <c r="B280" s="47" t="s">
        <v>581</v>
      </c>
      <c r="C280" s="48" t="s">
        <v>115</v>
      </c>
      <c r="D280" s="49">
        <v>2.57</v>
      </c>
      <c r="E280" s="49">
        <v>0.63</v>
      </c>
      <c r="F280" s="49">
        <v>3.2</v>
      </c>
      <c r="G280" s="39">
        <v>9</v>
      </c>
    </row>
    <row r="281" spans="1:7" ht="28.8" x14ac:dyDescent="0.3">
      <c r="A281" s="30" t="s">
        <v>582</v>
      </c>
      <c r="B281" s="47" t="s">
        <v>583</v>
      </c>
      <c r="C281" s="48" t="s">
        <v>116</v>
      </c>
      <c r="D281" s="49"/>
      <c r="E281" s="49">
        <v>3.92</v>
      </c>
      <c r="F281" s="49">
        <v>3.92</v>
      </c>
      <c r="G281" s="39">
        <v>9</v>
      </c>
    </row>
    <row r="282" spans="1:7" x14ac:dyDescent="0.3">
      <c r="A282" s="30" t="s">
        <v>584</v>
      </c>
      <c r="B282" s="47" t="s">
        <v>585</v>
      </c>
      <c r="C282" s="48" t="s">
        <v>116</v>
      </c>
      <c r="D282" s="49"/>
      <c r="E282" s="49">
        <v>11.51</v>
      </c>
      <c r="F282" s="49">
        <v>11.51</v>
      </c>
      <c r="G282" s="39">
        <v>9</v>
      </c>
    </row>
    <row r="283" spans="1:7" ht="28.8" x14ac:dyDescent="0.3">
      <c r="A283" s="30" t="s">
        <v>586</v>
      </c>
      <c r="B283" s="47" t="s">
        <v>7193</v>
      </c>
      <c r="C283" s="48"/>
      <c r="D283" s="49"/>
      <c r="E283" s="49"/>
      <c r="F283" s="49"/>
      <c r="G283" s="39">
        <v>5</v>
      </c>
    </row>
    <row r="284" spans="1:7" x14ac:dyDescent="0.3">
      <c r="A284" s="30" t="s">
        <v>587</v>
      </c>
      <c r="B284" s="47" t="s">
        <v>588</v>
      </c>
      <c r="C284" s="48" t="s">
        <v>116</v>
      </c>
      <c r="D284" s="49"/>
      <c r="E284" s="49">
        <v>1.24</v>
      </c>
      <c r="F284" s="49">
        <v>1.24</v>
      </c>
      <c r="G284" s="39">
        <v>9</v>
      </c>
    </row>
    <row r="285" spans="1:7" x14ac:dyDescent="0.3">
      <c r="A285" s="30" t="s">
        <v>589</v>
      </c>
      <c r="B285" s="47" t="s">
        <v>590</v>
      </c>
      <c r="C285" s="48" t="s">
        <v>116</v>
      </c>
      <c r="D285" s="49"/>
      <c r="E285" s="49">
        <v>4.12</v>
      </c>
      <c r="F285" s="49">
        <v>4.12</v>
      </c>
      <c r="G285" s="39">
        <v>9</v>
      </c>
    </row>
    <row r="286" spans="1:7" x14ac:dyDescent="0.3">
      <c r="A286" s="30" t="s">
        <v>591</v>
      </c>
      <c r="B286" s="47" t="s">
        <v>592</v>
      </c>
      <c r="C286" s="48" t="s">
        <v>115</v>
      </c>
      <c r="D286" s="49"/>
      <c r="E286" s="49">
        <v>22.65</v>
      </c>
      <c r="F286" s="49">
        <v>22.65</v>
      </c>
      <c r="G286" s="39">
        <v>9</v>
      </c>
    </row>
    <row r="287" spans="1:7" x14ac:dyDescent="0.3">
      <c r="A287" s="30" t="s">
        <v>593</v>
      </c>
      <c r="B287" s="47" t="s">
        <v>594</v>
      </c>
      <c r="C287" s="48" t="s">
        <v>115</v>
      </c>
      <c r="D287" s="49"/>
      <c r="E287" s="49">
        <v>18.53</v>
      </c>
      <c r="F287" s="49">
        <v>18.53</v>
      </c>
      <c r="G287" s="39">
        <v>9</v>
      </c>
    </row>
    <row r="288" spans="1:7" x14ac:dyDescent="0.3">
      <c r="A288" s="30" t="s">
        <v>595</v>
      </c>
      <c r="B288" s="47" t="s">
        <v>596</v>
      </c>
      <c r="C288" s="48" t="s">
        <v>115</v>
      </c>
      <c r="D288" s="49"/>
      <c r="E288" s="49">
        <v>16.47</v>
      </c>
      <c r="F288" s="49">
        <v>16.47</v>
      </c>
      <c r="G288" s="39">
        <v>9</v>
      </c>
    </row>
    <row r="289" spans="1:7" ht="28.8" x14ac:dyDescent="0.3">
      <c r="A289" s="30" t="s">
        <v>597</v>
      </c>
      <c r="B289" s="47" t="s">
        <v>598</v>
      </c>
      <c r="C289" s="48" t="s">
        <v>115</v>
      </c>
      <c r="D289" s="49"/>
      <c r="E289" s="49">
        <v>12.35</v>
      </c>
      <c r="F289" s="49">
        <v>12.35</v>
      </c>
      <c r="G289" s="39">
        <v>9</v>
      </c>
    </row>
    <row r="290" spans="1:7" x14ac:dyDescent="0.3">
      <c r="A290" s="30" t="s">
        <v>599</v>
      </c>
      <c r="B290" s="47" t="s">
        <v>600</v>
      </c>
      <c r="C290" s="48" t="s">
        <v>601</v>
      </c>
      <c r="D290" s="49">
        <v>2.3199999999999998</v>
      </c>
      <c r="E290" s="49"/>
      <c r="F290" s="49">
        <v>2.3199999999999998</v>
      </c>
      <c r="G290" s="39">
        <v>9</v>
      </c>
    </row>
    <row r="291" spans="1:7" x14ac:dyDescent="0.3">
      <c r="A291" s="30" t="s">
        <v>602</v>
      </c>
      <c r="B291" s="47" t="s">
        <v>7194</v>
      </c>
      <c r="C291" s="48"/>
      <c r="D291" s="49"/>
      <c r="E291" s="49"/>
      <c r="F291" s="49"/>
      <c r="G291" s="39">
        <v>5</v>
      </c>
    </row>
    <row r="292" spans="1:7" x14ac:dyDescent="0.3">
      <c r="A292" s="30" t="s">
        <v>603</v>
      </c>
      <c r="B292" s="47" t="s">
        <v>604</v>
      </c>
      <c r="C292" s="48" t="s">
        <v>115</v>
      </c>
      <c r="D292" s="49"/>
      <c r="E292" s="49">
        <v>14.86</v>
      </c>
      <c r="F292" s="49">
        <v>14.86</v>
      </c>
      <c r="G292" s="39">
        <v>9</v>
      </c>
    </row>
    <row r="293" spans="1:7" x14ac:dyDescent="0.3">
      <c r="A293" s="30" t="s">
        <v>605</v>
      </c>
      <c r="B293" s="47" t="s">
        <v>606</v>
      </c>
      <c r="C293" s="48" t="s">
        <v>115</v>
      </c>
      <c r="D293" s="49"/>
      <c r="E293" s="49">
        <v>7.43</v>
      </c>
      <c r="F293" s="49">
        <v>7.43</v>
      </c>
      <c r="G293" s="39">
        <v>9</v>
      </c>
    </row>
    <row r="294" spans="1:7" x14ac:dyDescent="0.3">
      <c r="A294" s="30" t="s">
        <v>607</v>
      </c>
      <c r="B294" s="47" t="s">
        <v>608</v>
      </c>
      <c r="C294" s="48" t="s">
        <v>116</v>
      </c>
      <c r="D294" s="49"/>
      <c r="E294" s="49">
        <v>5.57</v>
      </c>
      <c r="F294" s="49">
        <v>5.57</v>
      </c>
      <c r="G294" s="39">
        <v>9</v>
      </c>
    </row>
    <row r="295" spans="1:7" x14ac:dyDescent="0.3">
      <c r="A295" s="30" t="s">
        <v>609</v>
      </c>
      <c r="B295" s="47" t="s">
        <v>610</v>
      </c>
      <c r="C295" s="48" t="s">
        <v>116</v>
      </c>
      <c r="D295" s="49"/>
      <c r="E295" s="49">
        <v>9.2899999999999991</v>
      </c>
      <c r="F295" s="49">
        <v>9.2899999999999991</v>
      </c>
      <c r="G295" s="39">
        <v>9</v>
      </c>
    </row>
    <row r="296" spans="1:7" x14ac:dyDescent="0.3">
      <c r="A296" s="30" t="s">
        <v>611</v>
      </c>
      <c r="B296" s="47" t="s">
        <v>612</v>
      </c>
      <c r="C296" s="48" t="s">
        <v>115</v>
      </c>
      <c r="D296" s="49"/>
      <c r="E296" s="49">
        <v>11.31</v>
      </c>
      <c r="F296" s="49">
        <v>11.31</v>
      </c>
      <c r="G296" s="39">
        <v>9</v>
      </c>
    </row>
    <row r="297" spans="1:7" x14ac:dyDescent="0.3">
      <c r="A297" s="30" t="s">
        <v>613</v>
      </c>
      <c r="B297" s="47" t="s">
        <v>7195</v>
      </c>
      <c r="C297" s="48"/>
      <c r="D297" s="49"/>
      <c r="E297" s="49"/>
      <c r="F297" s="49"/>
      <c r="G297" s="39">
        <v>5</v>
      </c>
    </row>
    <row r="298" spans="1:7" ht="28.8" x14ac:dyDescent="0.3">
      <c r="A298" s="30" t="s">
        <v>614</v>
      </c>
      <c r="B298" s="47" t="s">
        <v>615</v>
      </c>
      <c r="C298" s="48" t="s">
        <v>115</v>
      </c>
      <c r="D298" s="49"/>
      <c r="E298" s="49">
        <v>39.729999999999997</v>
      </c>
      <c r="F298" s="49">
        <v>39.729999999999997</v>
      </c>
      <c r="G298" s="39">
        <v>9</v>
      </c>
    </row>
    <row r="299" spans="1:7" x14ac:dyDescent="0.3">
      <c r="A299" s="30" t="s">
        <v>616</v>
      </c>
      <c r="B299" s="47" t="s">
        <v>617</v>
      </c>
      <c r="C299" s="48" t="s">
        <v>115</v>
      </c>
      <c r="D299" s="49"/>
      <c r="E299" s="49">
        <v>24.14</v>
      </c>
      <c r="F299" s="49">
        <v>24.14</v>
      </c>
      <c r="G299" s="39">
        <v>9</v>
      </c>
    </row>
    <row r="300" spans="1:7" x14ac:dyDescent="0.3">
      <c r="A300" s="30" t="s">
        <v>618</v>
      </c>
      <c r="B300" s="47" t="s">
        <v>619</v>
      </c>
      <c r="C300" s="48" t="s">
        <v>116</v>
      </c>
      <c r="D300" s="49"/>
      <c r="E300" s="49">
        <v>16.71</v>
      </c>
      <c r="F300" s="49">
        <v>16.71</v>
      </c>
      <c r="G300" s="39">
        <v>9</v>
      </c>
    </row>
    <row r="301" spans="1:7" x14ac:dyDescent="0.3">
      <c r="A301" s="30" t="s">
        <v>620</v>
      </c>
      <c r="B301" s="47" t="s">
        <v>621</v>
      </c>
      <c r="C301" s="48" t="s">
        <v>116</v>
      </c>
      <c r="D301" s="49"/>
      <c r="E301" s="49">
        <v>18.57</v>
      </c>
      <c r="F301" s="49">
        <v>18.57</v>
      </c>
      <c r="G301" s="39">
        <v>9</v>
      </c>
    </row>
    <row r="302" spans="1:7" x14ac:dyDescent="0.3">
      <c r="A302" s="30" t="s">
        <v>622</v>
      </c>
      <c r="B302" s="47" t="s">
        <v>623</v>
      </c>
      <c r="C302" s="48" t="s">
        <v>116</v>
      </c>
      <c r="D302" s="49"/>
      <c r="E302" s="49">
        <v>14.86</v>
      </c>
      <c r="F302" s="49">
        <v>14.86</v>
      </c>
      <c r="G302" s="39">
        <v>9</v>
      </c>
    </row>
    <row r="303" spans="1:7" x14ac:dyDescent="0.3">
      <c r="A303" s="30" t="s">
        <v>624</v>
      </c>
      <c r="B303" s="47" t="s">
        <v>625</v>
      </c>
      <c r="C303" s="48"/>
      <c r="D303" s="49"/>
      <c r="E303" s="49"/>
      <c r="F303" s="49"/>
      <c r="G303" s="39">
        <v>5</v>
      </c>
    </row>
    <row r="304" spans="1:7" x14ac:dyDescent="0.3">
      <c r="A304" s="30" t="s">
        <v>626</v>
      </c>
      <c r="B304" s="47" t="s">
        <v>627</v>
      </c>
      <c r="C304" s="48" t="s">
        <v>115</v>
      </c>
      <c r="D304" s="49"/>
      <c r="E304" s="49">
        <v>52.08</v>
      </c>
      <c r="F304" s="49">
        <v>52.08</v>
      </c>
      <c r="G304" s="39">
        <v>9</v>
      </c>
    </row>
    <row r="305" spans="1:7" x14ac:dyDescent="0.3">
      <c r="A305" s="30" t="s">
        <v>628</v>
      </c>
      <c r="B305" s="47" t="s">
        <v>629</v>
      </c>
      <c r="C305" s="48" t="s">
        <v>115</v>
      </c>
      <c r="D305" s="49"/>
      <c r="E305" s="49">
        <v>11.14</v>
      </c>
      <c r="F305" s="49">
        <v>11.14</v>
      </c>
      <c r="G305" s="39">
        <v>9</v>
      </c>
    </row>
    <row r="306" spans="1:7" x14ac:dyDescent="0.3">
      <c r="A306" s="30" t="s">
        <v>630</v>
      </c>
      <c r="B306" s="47" t="s">
        <v>631</v>
      </c>
      <c r="C306" s="48" t="s">
        <v>115</v>
      </c>
      <c r="D306" s="49"/>
      <c r="E306" s="49">
        <v>14.41</v>
      </c>
      <c r="F306" s="49">
        <v>14.41</v>
      </c>
      <c r="G306" s="39">
        <v>9</v>
      </c>
    </row>
    <row r="307" spans="1:7" x14ac:dyDescent="0.3">
      <c r="A307" s="30" t="s">
        <v>632</v>
      </c>
      <c r="B307" s="47" t="s">
        <v>633</v>
      </c>
      <c r="C307" s="48" t="s">
        <v>115</v>
      </c>
      <c r="D307" s="49"/>
      <c r="E307" s="49">
        <v>24.71</v>
      </c>
      <c r="F307" s="49">
        <v>24.71</v>
      </c>
      <c r="G307" s="39">
        <v>9</v>
      </c>
    </row>
    <row r="308" spans="1:7" x14ac:dyDescent="0.3">
      <c r="A308" s="30" t="s">
        <v>634</v>
      </c>
      <c r="B308" s="47" t="s">
        <v>635</v>
      </c>
      <c r="C308" s="48" t="s">
        <v>116</v>
      </c>
      <c r="D308" s="49"/>
      <c r="E308" s="49">
        <v>12.35</v>
      </c>
      <c r="F308" s="49">
        <v>12.35</v>
      </c>
      <c r="G308" s="39">
        <v>9</v>
      </c>
    </row>
    <row r="309" spans="1:7" x14ac:dyDescent="0.3">
      <c r="A309" s="30" t="s">
        <v>636</v>
      </c>
      <c r="B309" s="47" t="s">
        <v>637</v>
      </c>
      <c r="C309" s="48" t="s">
        <v>116</v>
      </c>
      <c r="D309" s="49"/>
      <c r="E309" s="49">
        <v>2.79</v>
      </c>
      <c r="F309" s="49">
        <v>2.79</v>
      </c>
      <c r="G309" s="39">
        <v>9</v>
      </c>
    </row>
    <row r="310" spans="1:7" x14ac:dyDescent="0.3">
      <c r="A310" s="30" t="s">
        <v>638</v>
      </c>
      <c r="B310" s="47" t="s">
        <v>7196</v>
      </c>
      <c r="C310" s="48"/>
      <c r="D310" s="49"/>
      <c r="E310" s="49"/>
      <c r="F310" s="49"/>
      <c r="G310" s="39">
        <v>5</v>
      </c>
    </row>
    <row r="311" spans="1:7" x14ac:dyDescent="0.3">
      <c r="A311" s="30" t="s">
        <v>639</v>
      </c>
      <c r="B311" s="47" t="s">
        <v>640</v>
      </c>
      <c r="C311" s="48" t="s">
        <v>115</v>
      </c>
      <c r="D311" s="49"/>
      <c r="E311" s="49">
        <v>52.08</v>
      </c>
      <c r="F311" s="49">
        <v>52.08</v>
      </c>
      <c r="G311" s="39">
        <v>9</v>
      </c>
    </row>
    <row r="312" spans="1:7" x14ac:dyDescent="0.3">
      <c r="A312" s="30" t="s">
        <v>641</v>
      </c>
      <c r="B312" s="47" t="s">
        <v>642</v>
      </c>
      <c r="C312" s="48" t="s">
        <v>115</v>
      </c>
      <c r="D312" s="49"/>
      <c r="E312" s="49">
        <v>4.12</v>
      </c>
      <c r="F312" s="49">
        <v>4.12</v>
      </c>
      <c r="G312" s="39">
        <v>9</v>
      </c>
    </row>
    <row r="313" spans="1:7" x14ac:dyDescent="0.3">
      <c r="A313" s="30" t="s">
        <v>643</v>
      </c>
      <c r="B313" s="47" t="s">
        <v>644</v>
      </c>
      <c r="C313" s="48" t="s">
        <v>116</v>
      </c>
      <c r="D313" s="49"/>
      <c r="E313" s="49">
        <v>3.82</v>
      </c>
      <c r="F313" s="49">
        <v>3.82</v>
      </c>
      <c r="G313" s="39">
        <v>9</v>
      </c>
    </row>
    <row r="314" spans="1:7" x14ac:dyDescent="0.3">
      <c r="A314" s="30" t="s">
        <v>645</v>
      </c>
      <c r="B314" s="47" t="s">
        <v>646</v>
      </c>
      <c r="C314" s="48" t="s">
        <v>116</v>
      </c>
      <c r="D314" s="49"/>
      <c r="E314" s="49">
        <v>0.93</v>
      </c>
      <c r="F314" s="49">
        <v>0.93</v>
      </c>
      <c r="G314" s="39">
        <v>9</v>
      </c>
    </row>
    <row r="315" spans="1:7" ht="28.8" x14ac:dyDescent="0.3">
      <c r="A315" s="30" t="s">
        <v>647</v>
      </c>
      <c r="B315" s="47" t="s">
        <v>648</v>
      </c>
      <c r="C315" s="48" t="s">
        <v>115</v>
      </c>
      <c r="D315" s="49"/>
      <c r="E315" s="49">
        <v>45.11</v>
      </c>
      <c r="F315" s="49">
        <v>45.11</v>
      </c>
      <c r="G315" s="39">
        <v>9</v>
      </c>
    </row>
    <row r="316" spans="1:7" x14ac:dyDescent="0.3">
      <c r="A316" s="30" t="s">
        <v>649</v>
      </c>
      <c r="B316" s="47" t="s">
        <v>650</v>
      </c>
      <c r="C316" s="48"/>
      <c r="D316" s="49"/>
      <c r="E316" s="49"/>
      <c r="F316" s="49"/>
      <c r="G316" s="39">
        <v>5</v>
      </c>
    </row>
    <row r="317" spans="1:7" x14ac:dyDescent="0.3">
      <c r="A317" s="30" t="s">
        <v>651</v>
      </c>
      <c r="B317" s="47" t="s">
        <v>652</v>
      </c>
      <c r="C317" s="48" t="s">
        <v>115</v>
      </c>
      <c r="D317" s="49"/>
      <c r="E317" s="49">
        <v>11.53</v>
      </c>
      <c r="F317" s="49">
        <v>11.53</v>
      </c>
      <c r="G317" s="39">
        <v>9</v>
      </c>
    </row>
    <row r="318" spans="1:7" x14ac:dyDescent="0.3">
      <c r="A318" s="30" t="s">
        <v>653</v>
      </c>
      <c r="B318" s="47" t="s">
        <v>654</v>
      </c>
      <c r="C318" s="48" t="s">
        <v>115</v>
      </c>
      <c r="D318" s="49"/>
      <c r="E318" s="49">
        <v>6.18</v>
      </c>
      <c r="F318" s="49">
        <v>6.18</v>
      </c>
      <c r="G318" s="39">
        <v>9</v>
      </c>
    </row>
    <row r="319" spans="1:7" x14ac:dyDescent="0.3">
      <c r="A319" s="30" t="s">
        <v>655</v>
      </c>
      <c r="B319" s="47" t="s">
        <v>656</v>
      </c>
      <c r="C319" s="48" t="s">
        <v>115</v>
      </c>
      <c r="D319" s="49"/>
      <c r="E319" s="49">
        <v>4.6399999999999997</v>
      </c>
      <c r="F319" s="49">
        <v>4.6399999999999997</v>
      </c>
      <c r="G319" s="39">
        <v>9</v>
      </c>
    </row>
    <row r="320" spans="1:7" x14ac:dyDescent="0.3">
      <c r="A320" s="30" t="s">
        <v>657</v>
      </c>
      <c r="B320" s="47" t="s">
        <v>658</v>
      </c>
      <c r="C320" s="48"/>
      <c r="D320" s="49"/>
      <c r="E320" s="49"/>
      <c r="F320" s="49"/>
      <c r="G320" s="39">
        <v>5</v>
      </c>
    </row>
    <row r="321" spans="1:7" x14ac:dyDescent="0.3">
      <c r="A321" s="30" t="s">
        <v>659</v>
      </c>
      <c r="B321" s="47" t="s">
        <v>660</v>
      </c>
      <c r="C321" s="48" t="s">
        <v>141</v>
      </c>
      <c r="D321" s="49"/>
      <c r="E321" s="49">
        <v>20.6</v>
      </c>
      <c r="F321" s="49">
        <v>20.6</v>
      </c>
      <c r="G321" s="39">
        <v>9</v>
      </c>
    </row>
    <row r="322" spans="1:7" x14ac:dyDescent="0.3">
      <c r="A322" s="30" t="s">
        <v>661</v>
      </c>
      <c r="B322" s="47" t="s">
        <v>662</v>
      </c>
      <c r="C322" s="48" t="s">
        <v>116</v>
      </c>
      <c r="D322" s="49"/>
      <c r="E322" s="49">
        <v>1.58</v>
      </c>
      <c r="F322" s="49">
        <v>1.58</v>
      </c>
      <c r="G322" s="39">
        <v>9</v>
      </c>
    </row>
    <row r="323" spans="1:7" ht="28.8" x14ac:dyDescent="0.3">
      <c r="A323" s="30" t="s">
        <v>663</v>
      </c>
      <c r="B323" s="47" t="s">
        <v>664</v>
      </c>
      <c r="C323" s="48" t="s">
        <v>116</v>
      </c>
      <c r="D323" s="49"/>
      <c r="E323" s="49">
        <v>12.35</v>
      </c>
      <c r="F323" s="49">
        <v>12.35</v>
      </c>
      <c r="G323" s="39">
        <v>9</v>
      </c>
    </row>
    <row r="324" spans="1:7" ht="28.8" x14ac:dyDescent="0.3">
      <c r="A324" s="30" t="s">
        <v>665</v>
      </c>
      <c r="B324" s="47" t="s">
        <v>666</v>
      </c>
      <c r="C324" s="48" t="s">
        <v>115</v>
      </c>
      <c r="D324" s="49"/>
      <c r="E324" s="49">
        <v>5.57</v>
      </c>
      <c r="F324" s="49">
        <v>5.57</v>
      </c>
      <c r="G324" s="39">
        <v>9</v>
      </c>
    </row>
    <row r="325" spans="1:7" x14ac:dyDescent="0.3">
      <c r="A325" s="30" t="s">
        <v>667</v>
      </c>
      <c r="B325" s="47" t="s">
        <v>668</v>
      </c>
      <c r="C325" s="48" t="s">
        <v>115</v>
      </c>
      <c r="D325" s="49"/>
      <c r="E325" s="49">
        <v>18.53</v>
      </c>
      <c r="F325" s="49">
        <v>18.53</v>
      </c>
      <c r="G325" s="39">
        <v>9</v>
      </c>
    </row>
    <row r="326" spans="1:7" x14ac:dyDescent="0.3">
      <c r="A326" s="30" t="s">
        <v>669</v>
      </c>
      <c r="B326" s="47" t="s">
        <v>7197</v>
      </c>
      <c r="C326" s="48"/>
      <c r="D326" s="49"/>
      <c r="E326" s="49"/>
      <c r="F326" s="49"/>
      <c r="G326" s="39">
        <v>5</v>
      </c>
    </row>
    <row r="327" spans="1:7" x14ac:dyDescent="0.3">
      <c r="A327" s="30" t="s">
        <v>670</v>
      </c>
      <c r="B327" s="47" t="s">
        <v>671</v>
      </c>
      <c r="C327" s="48" t="s">
        <v>115</v>
      </c>
      <c r="D327" s="49"/>
      <c r="E327" s="49">
        <v>28.83</v>
      </c>
      <c r="F327" s="49">
        <v>28.83</v>
      </c>
      <c r="G327" s="39">
        <v>9</v>
      </c>
    </row>
    <row r="328" spans="1:7" x14ac:dyDescent="0.3">
      <c r="A328" s="30" t="s">
        <v>672</v>
      </c>
      <c r="B328" s="47" t="s">
        <v>673</v>
      </c>
      <c r="C328" s="48" t="s">
        <v>141</v>
      </c>
      <c r="D328" s="49"/>
      <c r="E328" s="49">
        <v>24.04</v>
      </c>
      <c r="F328" s="49">
        <v>24.04</v>
      </c>
      <c r="G328" s="39">
        <v>9</v>
      </c>
    </row>
    <row r="329" spans="1:7" ht="28.8" x14ac:dyDescent="0.3">
      <c r="A329" s="30" t="s">
        <v>674</v>
      </c>
      <c r="B329" s="47" t="s">
        <v>675</v>
      </c>
      <c r="C329" s="48" t="s">
        <v>116</v>
      </c>
      <c r="D329" s="49"/>
      <c r="E329" s="49">
        <v>9.89</v>
      </c>
      <c r="F329" s="49">
        <v>9.89</v>
      </c>
      <c r="G329" s="39">
        <v>9</v>
      </c>
    </row>
    <row r="330" spans="1:7" x14ac:dyDescent="0.3">
      <c r="A330" s="30" t="s">
        <v>676</v>
      </c>
      <c r="B330" s="47" t="s">
        <v>677</v>
      </c>
      <c r="C330" s="48" t="s">
        <v>116</v>
      </c>
      <c r="D330" s="49"/>
      <c r="E330" s="49">
        <v>6.78</v>
      </c>
      <c r="F330" s="49">
        <v>6.78</v>
      </c>
      <c r="G330" s="39">
        <v>9</v>
      </c>
    </row>
    <row r="331" spans="1:7" x14ac:dyDescent="0.3">
      <c r="A331" s="30" t="s">
        <v>678</v>
      </c>
      <c r="B331" s="47" t="s">
        <v>679</v>
      </c>
      <c r="C331" s="48" t="s">
        <v>115</v>
      </c>
      <c r="D331" s="49"/>
      <c r="E331" s="49">
        <v>28.83</v>
      </c>
      <c r="F331" s="49">
        <v>28.83</v>
      </c>
      <c r="G331" s="39">
        <v>9</v>
      </c>
    </row>
    <row r="332" spans="1:7" x14ac:dyDescent="0.3">
      <c r="A332" s="30" t="s">
        <v>680</v>
      </c>
      <c r="B332" s="47" t="s">
        <v>681</v>
      </c>
      <c r="C332" s="48" t="s">
        <v>116</v>
      </c>
      <c r="D332" s="49"/>
      <c r="E332" s="49">
        <v>32.950000000000003</v>
      </c>
      <c r="F332" s="49">
        <v>32.950000000000003</v>
      </c>
      <c r="G332" s="39">
        <v>9</v>
      </c>
    </row>
    <row r="333" spans="1:7" ht="28.8" x14ac:dyDescent="0.3">
      <c r="A333" s="30" t="s">
        <v>682</v>
      </c>
      <c r="B333" s="47" t="s">
        <v>683</v>
      </c>
      <c r="C333" s="48" t="s">
        <v>141</v>
      </c>
      <c r="D333" s="49"/>
      <c r="E333" s="49">
        <v>24.14</v>
      </c>
      <c r="F333" s="49">
        <v>24.14</v>
      </c>
      <c r="G333" s="39">
        <v>9</v>
      </c>
    </row>
    <row r="334" spans="1:7" x14ac:dyDescent="0.3">
      <c r="A334" s="30" t="s">
        <v>684</v>
      </c>
      <c r="B334" s="47" t="s">
        <v>685</v>
      </c>
      <c r="C334" s="48" t="s">
        <v>115</v>
      </c>
      <c r="D334" s="49"/>
      <c r="E334" s="49">
        <v>3.92</v>
      </c>
      <c r="F334" s="49">
        <v>3.92</v>
      </c>
      <c r="G334" s="39">
        <v>9</v>
      </c>
    </row>
    <row r="335" spans="1:7" x14ac:dyDescent="0.3">
      <c r="A335" s="30" t="s">
        <v>686</v>
      </c>
      <c r="B335" s="47" t="s">
        <v>7198</v>
      </c>
      <c r="C335" s="48"/>
      <c r="D335" s="49"/>
      <c r="E335" s="49"/>
      <c r="F335" s="49"/>
      <c r="G335" s="39">
        <v>5</v>
      </c>
    </row>
    <row r="336" spans="1:7" x14ac:dyDescent="0.3">
      <c r="A336" s="30" t="s">
        <v>687</v>
      </c>
      <c r="B336" s="47" t="s">
        <v>688</v>
      </c>
      <c r="C336" s="48" t="s">
        <v>141</v>
      </c>
      <c r="D336" s="49"/>
      <c r="E336" s="49">
        <v>11.31</v>
      </c>
      <c r="F336" s="49">
        <v>11.31</v>
      </c>
      <c r="G336" s="39">
        <v>9</v>
      </c>
    </row>
    <row r="337" spans="1:7" x14ac:dyDescent="0.3">
      <c r="A337" s="30" t="s">
        <v>689</v>
      </c>
      <c r="B337" s="47" t="s">
        <v>690</v>
      </c>
      <c r="C337" s="48" t="s">
        <v>141</v>
      </c>
      <c r="D337" s="49"/>
      <c r="E337" s="49">
        <v>4.5199999999999996</v>
      </c>
      <c r="F337" s="49">
        <v>4.5199999999999996</v>
      </c>
      <c r="G337" s="39">
        <v>9</v>
      </c>
    </row>
    <row r="338" spans="1:7" x14ac:dyDescent="0.3">
      <c r="A338" s="30" t="s">
        <v>691</v>
      </c>
      <c r="B338" s="47" t="s">
        <v>692</v>
      </c>
      <c r="C338" s="48" t="s">
        <v>141</v>
      </c>
      <c r="D338" s="49"/>
      <c r="E338" s="49">
        <v>2.2599999999999998</v>
      </c>
      <c r="F338" s="49">
        <v>2.2599999999999998</v>
      </c>
      <c r="G338" s="39">
        <v>9</v>
      </c>
    </row>
    <row r="339" spans="1:7" x14ac:dyDescent="0.3">
      <c r="A339" s="30" t="s">
        <v>693</v>
      </c>
      <c r="B339" s="47" t="s">
        <v>694</v>
      </c>
      <c r="C339" s="48" t="s">
        <v>141</v>
      </c>
      <c r="D339" s="49"/>
      <c r="E339" s="49">
        <v>17.690000000000001</v>
      </c>
      <c r="F339" s="49">
        <v>17.690000000000001</v>
      </c>
      <c r="G339" s="39">
        <v>9</v>
      </c>
    </row>
    <row r="340" spans="1:7" x14ac:dyDescent="0.3">
      <c r="A340" s="30" t="s">
        <v>695</v>
      </c>
      <c r="B340" s="47" t="s">
        <v>7199</v>
      </c>
      <c r="C340" s="48"/>
      <c r="D340" s="49"/>
      <c r="E340" s="49"/>
      <c r="F340" s="49"/>
      <c r="G340" s="39">
        <v>5</v>
      </c>
    </row>
    <row r="341" spans="1:7" x14ac:dyDescent="0.3">
      <c r="A341" s="30" t="s">
        <v>696</v>
      </c>
      <c r="B341" s="47" t="s">
        <v>697</v>
      </c>
      <c r="C341" s="48" t="s">
        <v>141</v>
      </c>
      <c r="D341" s="49"/>
      <c r="E341" s="49">
        <v>40.619999999999997</v>
      </c>
      <c r="F341" s="49">
        <v>40.619999999999997</v>
      </c>
      <c r="G341" s="39">
        <v>9</v>
      </c>
    </row>
    <row r="342" spans="1:7" x14ac:dyDescent="0.3">
      <c r="A342" s="30" t="s">
        <v>698</v>
      </c>
      <c r="B342" s="47" t="s">
        <v>699</v>
      </c>
      <c r="C342" s="48" t="s">
        <v>115</v>
      </c>
      <c r="D342" s="49"/>
      <c r="E342" s="49">
        <v>57.65</v>
      </c>
      <c r="F342" s="49">
        <v>57.65</v>
      </c>
      <c r="G342" s="39">
        <v>9</v>
      </c>
    </row>
    <row r="343" spans="1:7" x14ac:dyDescent="0.3">
      <c r="A343" s="30" t="s">
        <v>700</v>
      </c>
      <c r="B343" s="47" t="s">
        <v>701</v>
      </c>
      <c r="C343" s="48" t="s">
        <v>141</v>
      </c>
      <c r="D343" s="49"/>
      <c r="E343" s="49">
        <v>13.57</v>
      </c>
      <c r="F343" s="49">
        <v>13.57</v>
      </c>
      <c r="G343" s="39">
        <v>9</v>
      </c>
    </row>
    <row r="344" spans="1:7" x14ac:dyDescent="0.3">
      <c r="A344" s="30" t="s">
        <v>702</v>
      </c>
      <c r="B344" s="47" t="s">
        <v>703</v>
      </c>
      <c r="C344" s="48" t="s">
        <v>141</v>
      </c>
      <c r="D344" s="49"/>
      <c r="E344" s="49">
        <v>5.65</v>
      </c>
      <c r="F344" s="49">
        <v>5.65</v>
      </c>
      <c r="G344" s="39">
        <v>9</v>
      </c>
    </row>
    <row r="345" spans="1:7" x14ac:dyDescent="0.3">
      <c r="A345" s="30" t="s">
        <v>704</v>
      </c>
      <c r="B345" s="47" t="s">
        <v>705</v>
      </c>
      <c r="C345" s="48" t="s">
        <v>141</v>
      </c>
      <c r="D345" s="49"/>
      <c r="E345" s="49">
        <v>51.93</v>
      </c>
      <c r="F345" s="49">
        <v>51.93</v>
      </c>
      <c r="G345" s="39">
        <v>9</v>
      </c>
    </row>
    <row r="346" spans="1:7" x14ac:dyDescent="0.3">
      <c r="A346" s="30" t="s">
        <v>706</v>
      </c>
      <c r="B346" s="47" t="s">
        <v>707</v>
      </c>
      <c r="C346" s="48" t="s">
        <v>141</v>
      </c>
      <c r="D346" s="49"/>
      <c r="E346" s="49">
        <v>29.79</v>
      </c>
      <c r="F346" s="49">
        <v>29.79</v>
      </c>
      <c r="G346" s="39">
        <v>9</v>
      </c>
    </row>
    <row r="347" spans="1:7" x14ac:dyDescent="0.3">
      <c r="A347" s="30" t="s">
        <v>708</v>
      </c>
      <c r="B347" s="47" t="s">
        <v>709</v>
      </c>
      <c r="C347" s="48" t="s">
        <v>141</v>
      </c>
      <c r="D347" s="49"/>
      <c r="E347" s="49">
        <v>29.79</v>
      </c>
      <c r="F347" s="49">
        <v>29.79</v>
      </c>
      <c r="G347" s="39">
        <v>9</v>
      </c>
    </row>
    <row r="348" spans="1:7" x14ac:dyDescent="0.3">
      <c r="A348" s="30" t="s">
        <v>710</v>
      </c>
      <c r="B348" s="47" t="s">
        <v>711</v>
      </c>
      <c r="C348" s="48" t="s">
        <v>141</v>
      </c>
      <c r="D348" s="49"/>
      <c r="E348" s="49">
        <v>7.04</v>
      </c>
      <c r="F348" s="49">
        <v>7.04</v>
      </c>
      <c r="G348" s="39">
        <v>9</v>
      </c>
    </row>
    <row r="349" spans="1:7" x14ac:dyDescent="0.3">
      <c r="A349" s="30" t="s">
        <v>712</v>
      </c>
      <c r="B349" s="47" t="s">
        <v>713</v>
      </c>
      <c r="C349" s="48" t="s">
        <v>141</v>
      </c>
      <c r="D349" s="49"/>
      <c r="E349" s="49">
        <v>10.83</v>
      </c>
      <c r="F349" s="49">
        <v>10.83</v>
      </c>
      <c r="G349" s="39">
        <v>9</v>
      </c>
    </row>
    <row r="350" spans="1:7" x14ac:dyDescent="0.3">
      <c r="A350" s="30" t="s">
        <v>714</v>
      </c>
      <c r="B350" s="47" t="s">
        <v>715</v>
      </c>
      <c r="C350" s="48" t="s">
        <v>141</v>
      </c>
      <c r="D350" s="49"/>
      <c r="E350" s="49">
        <v>20.58</v>
      </c>
      <c r="F350" s="49">
        <v>20.58</v>
      </c>
      <c r="G350" s="39">
        <v>9</v>
      </c>
    </row>
    <row r="351" spans="1:7" x14ac:dyDescent="0.3">
      <c r="A351" s="30" t="s">
        <v>716</v>
      </c>
      <c r="B351" s="47" t="s">
        <v>7200</v>
      </c>
      <c r="C351" s="48"/>
      <c r="D351" s="49"/>
      <c r="E351" s="49"/>
      <c r="F351" s="49"/>
      <c r="G351" s="39">
        <v>5</v>
      </c>
    </row>
    <row r="352" spans="1:7" x14ac:dyDescent="0.3">
      <c r="A352" s="30" t="s">
        <v>717</v>
      </c>
      <c r="B352" s="47" t="s">
        <v>718</v>
      </c>
      <c r="C352" s="48" t="s">
        <v>141</v>
      </c>
      <c r="D352" s="49"/>
      <c r="E352" s="49">
        <v>86.27</v>
      </c>
      <c r="F352" s="49">
        <v>86.27</v>
      </c>
      <c r="G352" s="39">
        <v>9</v>
      </c>
    </row>
    <row r="353" spans="1:7" x14ac:dyDescent="0.3">
      <c r="A353" s="30" t="s">
        <v>719</v>
      </c>
      <c r="B353" s="47" t="s">
        <v>720</v>
      </c>
      <c r="C353" s="48" t="s">
        <v>141</v>
      </c>
      <c r="D353" s="49"/>
      <c r="E353" s="49">
        <v>68.48</v>
      </c>
      <c r="F353" s="49">
        <v>68.48</v>
      </c>
      <c r="G353" s="39">
        <v>9</v>
      </c>
    </row>
    <row r="354" spans="1:7" x14ac:dyDescent="0.3">
      <c r="A354" s="30" t="s">
        <v>721</v>
      </c>
      <c r="B354" s="47" t="s">
        <v>7201</v>
      </c>
      <c r="C354" s="48"/>
      <c r="D354" s="49"/>
      <c r="E354" s="49"/>
      <c r="F354" s="49"/>
      <c r="G354" s="39">
        <v>5</v>
      </c>
    </row>
    <row r="355" spans="1:7" x14ac:dyDescent="0.3">
      <c r="A355" s="30" t="s">
        <v>722</v>
      </c>
      <c r="B355" s="47" t="s">
        <v>723</v>
      </c>
      <c r="C355" s="48" t="s">
        <v>115</v>
      </c>
      <c r="D355" s="49"/>
      <c r="E355" s="49">
        <v>5.57</v>
      </c>
      <c r="F355" s="49">
        <v>5.57</v>
      </c>
      <c r="G355" s="39">
        <v>9</v>
      </c>
    </row>
    <row r="356" spans="1:7" x14ac:dyDescent="0.3">
      <c r="A356" s="30" t="s">
        <v>724</v>
      </c>
      <c r="B356" s="47" t="s">
        <v>725</v>
      </c>
      <c r="C356" s="48" t="s">
        <v>115</v>
      </c>
      <c r="D356" s="49"/>
      <c r="E356" s="49">
        <v>0.93</v>
      </c>
      <c r="F356" s="49">
        <v>0.93</v>
      </c>
      <c r="G356" s="39">
        <v>9</v>
      </c>
    </row>
    <row r="357" spans="1:7" x14ac:dyDescent="0.3">
      <c r="A357" s="30" t="s">
        <v>726</v>
      </c>
      <c r="B357" s="47" t="s">
        <v>727</v>
      </c>
      <c r="C357" s="48"/>
      <c r="D357" s="49"/>
      <c r="E357" s="49"/>
      <c r="F357" s="49"/>
      <c r="G357" s="39">
        <v>5</v>
      </c>
    </row>
    <row r="358" spans="1:7" ht="28.8" x14ac:dyDescent="0.3">
      <c r="A358" s="30" t="s">
        <v>728</v>
      </c>
      <c r="B358" s="47" t="s">
        <v>729</v>
      </c>
      <c r="C358" s="48" t="s">
        <v>115</v>
      </c>
      <c r="D358" s="49"/>
      <c r="E358" s="49">
        <v>13.54</v>
      </c>
      <c r="F358" s="49">
        <v>13.54</v>
      </c>
      <c r="G358" s="39">
        <v>9</v>
      </c>
    </row>
    <row r="359" spans="1:7" x14ac:dyDescent="0.3">
      <c r="A359" s="30" t="s">
        <v>730</v>
      </c>
      <c r="B359" s="47" t="s">
        <v>731</v>
      </c>
      <c r="C359" s="48" t="s">
        <v>115</v>
      </c>
      <c r="D359" s="49"/>
      <c r="E359" s="49">
        <v>41.18</v>
      </c>
      <c r="F359" s="49">
        <v>41.18</v>
      </c>
      <c r="G359" s="39">
        <v>9</v>
      </c>
    </row>
    <row r="360" spans="1:7" x14ac:dyDescent="0.3">
      <c r="A360" s="30" t="s">
        <v>732</v>
      </c>
      <c r="B360" s="47" t="s">
        <v>7202</v>
      </c>
      <c r="C360" s="48"/>
      <c r="D360" s="49"/>
      <c r="E360" s="49"/>
      <c r="F360" s="49"/>
      <c r="G360" s="39">
        <v>5</v>
      </c>
    </row>
    <row r="361" spans="1:7" ht="28.8" x14ac:dyDescent="0.3">
      <c r="A361" s="30" t="s">
        <v>733</v>
      </c>
      <c r="B361" s="47" t="s">
        <v>734</v>
      </c>
      <c r="C361" s="48" t="s">
        <v>141</v>
      </c>
      <c r="D361" s="49"/>
      <c r="E361" s="49">
        <v>18.260000000000002</v>
      </c>
      <c r="F361" s="49">
        <v>18.260000000000002</v>
      </c>
      <c r="G361" s="39">
        <v>9</v>
      </c>
    </row>
    <row r="362" spans="1:7" ht="28.8" x14ac:dyDescent="0.3">
      <c r="A362" s="30" t="s">
        <v>735</v>
      </c>
      <c r="B362" s="47" t="s">
        <v>736</v>
      </c>
      <c r="C362" s="48" t="s">
        <v>141</v>
      </c>
      <c r="D362" s="49"/>
      <c r="E362" s="49">
        <v>68.48</v>
      </c>
      <c r="F362" s="49">
        <v>68.48</v>
      </c>
      <c r="G362" s="39">
        <v>9</v>
      </c>
    </row>
    <row r="363" spans="1:7" x14ac:dyDescent="0.3">
      <c r="A363" s="30" t="s">
        <v>737</v>
      </c>
      <c r="B363" s="47" t="s">
        <v>738</v>
      </c>
      <c r="C363" s="48" t="s">
        <v>141</v>
      </c>
      <c r="D363" s="49"/>
      <c r="E363" s="49">
        <v>22.83</v>
      </c>
      <c r="F363" s="49">
        <v>22.83</v>
      </c>
      <c r="G363" s="39">
        <v>9</v>
      </c>
    </row>
    <row r="364" spans="1:7" x14ac:dyDescent="0.3">
      <c r="A364" s="30" t="s">
        <v>739</v>
      </c>
      <c r="B364" s="47" t="s">
        <v>740</v>
      </c>
      <c r="C364" s="48" t="s">
        <v>116</v>
      </c>
      <c r="D364" s="49"/>
      <c r="E364" s="49">
        <v>18.260000000000002</v>
      </c>
      <c r="F364" s="49">
        <v>18.260000000000002</v>
      </c>
      <c r="G364" s="39">
        <v>9</v>
      </c>
    </row>
    <row r="365" spans="1:7" x14ac:dyDescent="0.3">
      <c r="A365" s="30" t="s">
        <v>741</v>
      </c>
      <c r="B365" s="47" t="s">
        <v>742</v>
      </c>
      <c r="C365" s="48" t="s">
        <v>141</v>
      </c>
      <c r="D365" s="49"/>
      <c r="E365" s="49">
        <v>6.85</v>
      </c>
      <c r="F365" s="49">
        <v>6.85</v>
      </c>
      <c r="G365" s="39">
        <v>9</v>
      </c>
    </row>
    <row r="366" spans="1:7" x14ac:dyDescent="0.3">
      <c r="A366" s="30" t="s">
        <v>743</v>
      </c>
      <c r="B366" s="47" t="s">
        <v>744</v>
      </c>
      <c r="C366" s="48" t="s">
        <v>141</v>
      </c>
      <c r="D366" s="49"/>
      <c r="E366" s="49">
        <v>6.85</v>
      </c>
      <c r="F366" s="49">
        <v>6.85</v>
      </c>
      <c r="G366" s="39">
        <v>9</v>
      </c>
    </row>
    <row r="367" spans="1:7" x14ac:dyDescent="0.3">
      <c r="A367" s="30" t="s">
        <v>745</v>
      </c>
      <c r="B367" s="47" t="s">
        <v>746</v>
      </c>
      <c r="C367" s="48" t="s">
        <v>141</v>
      </c>
      <c r="D367" s="49"/>
      <c r="E367" s="49">
        <v>45.65</v>
      </c>
      <c r="F367" s="49">
        <v>45.65</v>
      </c>
      <c r="G367" s="39">
        <v>9</v>
      </c>
    </row>
    <row r="368" spans="1:7" x14ac:dyDescent="0.3">
      <c r="A368" s="30" t="s">
        <v>747</v>
      </c>
      <c r="B368" s="47" t="s">
        <v>748</v>
      </c>
      <c r="C368" s="48" t="s">
        <v>141</v>
      </c>
      <c r="D368" s="49"/>
      <c r="E368" s="49">
        <v>22.83</v>
      </c>
      <c r="F368" s="49">
        <v>22.83</v>
      </c>
      <c r="G368" s="39">
        <v>9</v>
      </c>
    </row>
    <row r="369" spans="1:7" x14ac:dyDescent="0.3">
      <c r="A369" s="30" t="s">
        <v>749</v>
      </c>
      <c r="B369" s="47" t="s">
        <v>750</v>
      </c>
      <c r="C369" s="48" t="s">
        <v>141</v>
      </c>
      <c r="D369" s="49"/>
      <c r="E369" s="49">
        <v>20.55</v>
      </c>
      <c r="F369" s="49">
        <v>20.55</v>
      </c>
      <c r="G369" s="39">
        <v>9</v>
      </c>
    </row>
    <row r="370" spans="1:7" x14ac:dyDescent="0.3">
      <c r="A370" s="30" t="s">
        <v>751</v>
      </c>
      <c r="B370" s="47" t="s">
        <v>752</v>
      </c>
      <c r="C370" s="48" t="s">
        <v>141</v>
      </c>
      <c r="D370" s="49"/>
      <c r="E370" s="49">
        <v>18.260000000000002</v>
      </c>
      <c r="F370" s="49">
        <v>18.260000000000002</v>
      </c>
      <c r="G370" s="39">
        <v>9</v>
      </c>
    </row>
    <row r="371" spans="1:7" x14ac:dyDescent="0.3">
      <c r="A371" s="30" t="s">
        <v>753</v>
      </c>
      <c r="B371" s="47" t="s">
        <v>754</v>
      </c>
      <c r="C371" s="48" t="s">
        <v>141</v>
      </c>
      <c r="D371" s="49"/>
      <c r="E371" s="49">
        <v>18.260000000000002</v>
      </c>
      <c r="F371" s="49">
        <v>18.260000000000002</v>
      </c>
      <c r="G371" s="39">
        <v>9</v>
      </c>
    </row>
    <row r="372" spans="1:7" x14ac:dyDescent="0.3">
      <c r="A372" s="30" t="s">
        <v>755</v>
      </c>
      <c r="B372" s="47" t="s">
        <v>756</v>
      </c>
      <c r="C372" s="48" t="s">
        <v>141</v>
      </c>
      <c r="D372" s="49"/>
      <c r="E372" s="49">
        <v>13.69</v>
      </c>
      <c r="F372" s="49">
        <v>13.69</v>
      </c>
      <c r="G372" s="39">
        <v>9</v>
      </c>
    </row>
    <row r="373" spans="1:7" x14ac:dyDescent="0.3">
      <c r="A373" s="30" t="s">
        <v>757</v>
      </c>
      <c r="B373" s="47" t="s">
        <v>7203</v>
      </c>
      <c r="C373" s="48"/>
      <c r="D373" s="49"/>
      <c r="E373" s="49"/>
      <c r="F373" s="49"/>
      <c r="G373" s="39">
        <v>5</v>
      </c>
    </row>
    <row r="374" spans="1:7" x14ac:dyDescent="0.3">
      <c r="A374" s="30" t="s">
        <v>758</v>
      </c>
      <c r="B374" s="47" t="s">
        <v>759</v>
      </c>
      <c r="C374" s="48" t="s">
        <v>141</v>
      </c>
      <c r="D374" s="49"/>
      <c r="E374" s="49">
        <v>11.41</v>
      </c>
      <c r="F374" s="49">
        <v>11.41</v>
      </c>
      <c r="G374" s="39">
        <v>9</v>
      </c>
    </row>
    <row r="375" spans="1:7" x14ac:dyDescent="0.3">
      <c r="A375" s="30" t="s">
        <v>760</v>
      </c>
      <c r="B375" s="47" t="s">
        <v>761</v>
      </c>
      <c r="C375" s="48" t="s">
        <v>116</v>
      </c>
      <c r="D375" s="49"/>
      <c r="E375" s="49">
        <v>15.98</v>
      </c>
      <c r="F375" s="49">
        <v>15.98</v>
      </c>
      <c r="G375" s="39">
        <v>9</v>
      </c>
    </row>
    <row r="376" spans="1:7" ht="28.8" x14ac:dyDescent="0.3">
      <c r="A376" s="30" t="s">
        <v>762</v>
      </c>
      <c r="B376" s="47" t="s">
        <v>763</v>
      </c>
      <c r="C376" s="48" t="s">
        <v>141</v>
      </c>
      <c r="D376" s="49"/>
      <c r="E376" s="49">
        <v>228.25</v>
      </c>
      <c r="F376" s="49">
        <v>228.25</v>
      </c>
      <c r="G376" s="39">
        <v>9</v>
      </c>
    </row>
    <row r="377" spans="1:7" ht="28.8" x14ac:dyDescent="0.3">
      <c r="A377" s="30" t="s">
        <v>764</v>
      </c>
      <c r="B377" s="47" t="s">
        <v>765</v>
      </c>
      <c r="C377" s="48" t="s">
        <v>141</v>
      </c>
      <c r="D377" s="49"/>
      <c r="E377" s="49">
        <v>182.6</v>
      </c>
      <c r="F377" s="49">
        <v>182.6</v>
      </c>
      <c r="G377" s="39">
        <v>9</v>
      </c>
    </row>
    <row r="378" spans="1:7" x14ac:dyDescent="0.3">
      <c r="A378" s="30" t="s">
        <v>766</v>
      </c>
      <c r="B378" s="47" t="s">
        <v>767</v>
      </c>
      <c r="C378" s="48" t="s">
        <v>141</v>
      </c>
      <c r="D378" s="49"/>
      <c r="E378" s="49">
        <v>91.3</v>
      </c>
      <c r="F378" s="49">
        <v>91.3</v>
      </c>
      <c r="G378" s="39">
        <v>9</v>
      </c>
    </row>
    <row r="379" spans="1:7" x14ac:dyDescent="0.3">
      <c r="A379" s="30" t="s">
        <v>768</v>
      </c>
      <c r="B379" s="47" t="s">
        <v>769</v>
      </c>
      <c r="C379" s="48" t="s">
        <v>141</v>
      </c>
      <c r="D379" s="49"/>
      <c r="E379" s="49">
        <v>50.68</v>
      </c>
      <c r="F379" s="49">
        <v>50.68</v>
      </c>
      <c r="G379" s="39">
        <v>9</v>
      </c>
    </row>
    <row r="380" spans="1:7" x14ac:dyDescent="0.3">
      <c r="A380" s="30" t="s">
        <v>770</v>
      </c>
      <c r="B380" s="47" t="s">
        <v>771</v>
      </c>
      <c r="C380" s="48" t="s">
        <v>141</v>
      </c>
      <c r="D380" s="49"/>
      <c r="E380" s="49">
        <v>6.77</v>
      </c>
      <c r="F380" s="49">
        <v>6.77</v>
      </c>
      <c r="G380" s="39">
        <v>9</v>
      </c>
    </row>
    <row r="381" spans="1:7" x14ac:dyDescent="0.3">
      <c r="A381" s="30" t="s">
        <v>772</v>
      </c>
      <c r="B381" s="47" t="s">
        <v>773</v>
      </c>
      <c r="C381" s="48" t="s">
        <v>141</v>
      </c>
      <c r="D381" s="49"/>
      <c r="E381" s="49">
        <v>8.1199999999999992</v>
      </c>
      <c r="F381" s="49">
        <v>8.1199999999999992</v>
      </c>
      <c r="G381" s="39">
        <v>9</v>
      </c>
    </row>
    <row r="382" spans="1:7" x14ac:dyDescent="0.3">
      <c r="A382" s="30" t="s">
        <v>774</v>
      </c>
      <c r="B382" s="47" t="s">
        <v>775</v>
      </c>
      <c r="C382" s="48" t="s">
        <v>141</v>
      </c>
      <c r="D382" s="49"/>
      <c r="E382" s="49">
        <v>50.68</v>
      </c>
      <c r="F382" s="49">
        <v>50.68</v>
      </c>
      <c r="G382" s="39">
        <v>9</v>
      </c>
    </row>
    <row r="383" spans="1:7" x14ac:dyDescent="0.3">
      <c r="A383" s="30" t="s">
        <v>776</v>
      </c>
      <c r="B383" s="47" t="s">
        <v>777</v>
      </c>
      <c r="C383" s="48" t="s">
        <v>116</v>
      </c>
      <c r="D383" s="49"/>
      <c r="E383" s="49">
        <v>11.41</v>
      </c>
      <c r="F383" s="49">
        <v>11.41</v>
      </c>
      <c r="G383" s="39">
        <v>9</v>
      </c>
    </row>
    <row r="384" spans="1:7" x14ac:dyDescent="0.3">
      <c r="A384" s="30" t="s">
        <v>778</v>
      </c>
      <c r="B384" s="47" t="s">
        <v>779</v>
      </c>
      <c r="C384" s="48" t="s">
        <v>141</v>
      </c>
      <c r="D384" s="49"/>
      <c r="E384" s="49">
        <v>22.83</v>
      </c>
      <c r="F384" s="49">
        <v>22.83</v>
      </c>
      <c r="G384" s="39">
        <v>9</v>
      </c>
    </row>
    <row r="385" spans="1:7" x14ac:dyDescent="0.3">
      <c r="A385" s="30" t="s">
        <v>780</v>
      </c>
      <c r="B385" s="47" t="s">
        <v>781</v>
      </c>
      <c r="C385" s="48" t="s">
        <v>141</v>
      </c>
      <c r="D385" s="49"/>
      <c r="E385" s="49">
        <v>18.260000000000002</v>
      </c>
      <c r="F385" s="49">
        <v>18.260000000000002</v>
      </c>
      <c r="G385" s="39">
        <v>9</v>
      </c>
    </row>
    <row r="386" spans="1:7" x14ac:dyDescent="0.3">
      <c r="A386" s="30" t="s">
        <v>782</v>
      </c>
      <c r="B386" s="47" t="s">
        <v>783</v>
      </c>
      <c r="C386" s="48" t="s">
        <v>141</v>
      </c>
      <c r="D386" s="49"/>
      <c r="E386" s="49">
        <v>27.39</v>
      </c>
      <c r="F386" s="49">
        <v>27.39</v>
      </c>
      <c r="G386" s="39">
        <v>9</v>
      </c>
    </row>
    <row r="387" spans="1:7" x14ac:dyDescent="0.3">
      <c r="A387" s="30" t="s">
        <v>784</v>
      </c>
      <c r="B387" s="47" t="s">
        <v>785</v>
      </c>
      <c r="C387" s="48" t="s">
        <v>141</v>
      </c>
      <c r="D387" s="49"/>
      <c r="E387" s="49">
        <v>22.83</v>
      </c>
      <c r="F387" s="49">
        <v>22.83</v>
      </c>
      <c r="G387" s="39">
        <v>9</v>
      </c>
    </row>
    <row r="388" spans="1:7" ht="28.8" x14ac:dyDescent="0.3">
      <c r="A388" s="30" t="s">
        <v>786</v>
      </c>
      <c r="B388" s="47" t="s">
        <v>787</v>
      </c>
      <c r="C388" s="48" t="s">
        <v>141</v>
      </c>
      <c r="D388" s="49"/>
      <c r="E388" s="49">
        <v>45.65</v>
      </c>
      <c r="F388" s="49">
        <v>45.65</v>
      </c>
      <c r="G388" s="39">
        <v>9</v>
      </c>
    </row>
    <row r="389" spans="1:7" x14ac:dyDescent="0.3">
      <c r="A389" s="30" t="s">
        <v>788</v>
      </c>
      <c r="B389" s="47" t="s">
        <v>789</v>
      </c>
      <c r="C389" s="48" t="s">
        <v>141</v>
      </c>
      <c r="D389" s="49"/>
      <c r="E389" s="49">
        <v>68.48</v>
      </c>
      <c r="F389" s="49">
        <v>68.48</v>
      </c>
      <c r="G389" s="39">
        <v>9</v>
      </c>
    </row>
    <row r="390" spans="1:7" ht="28.8" x14ac:dyDescent="0.3">
      <c r="A390" s="30" t="s">
        <v>790</v>
      </c>
      <c r="B390" s="47" t="s">
        <v>791</v>
      </c>
      <c r="C390" s="48" t="s">
        <v>141</v>
      </c>
      <c r="D390" s="49"/>
      <c r="E390" s="49">
        <v>128.44</v>
      </c>
      <c r="F390" s="49">
        <v>128.44</v>
      </c>
      <c r="G390" s="39">
        <v>9</v>
      </c>
    </row>
    <row r="391" spans="1:7" x14ac:dyDescent="0.3">
      <c r="A391" s="30" t="s">
        <v>792</v>
      </c>
      <c r="B391" s="47" t="s">
        <v>793</v>
      </c>
      <c r="C391" s="48" t="s">
        <v>141</v>
      </c>
      <c r="D391" s="49"/>
      <c r="E391" s="49">
        <v>34.24</v>
      </c>
      <c r="F391" s="49">
        <v>34.24</v>
      </c>
      <c r="G391" s="39">
        <v>9</v>
      </c>
    </row>
    <row r="392" spans="1:7" ht="28.8" x14ac:dyDescent="0.3">
      <c r="A392" s="30" t="s">
        <v>794</v>
      </c>
      <c r="B392" s="47" t="s">
        <v>795</v>
      </c>
      <c r="C392" s="48" t="s">
        <v>141</v>
      </c>
      <c r="D392" s="49"/>
      <c r="E392" s="49">
        <v>9.2899999999999991</v>
      </c>
      <c r="F392" s="49">
        <v>9.2899999999999991</v>
      </c>
      <c r="G392" s="39">
        <v>9</v>
      </c>
    </row>
    <row r="393" spans="1:7" x14ac:dyDescent="0.3">
      <c r="A393" s="30" t="s">
        <v>796</v>
      </c>
      <c r="B393" s="47" t="s">
        <v>797</v>
      </c>
      <c r="C393" s="48" t="s">
        <v>141</v>
      </c>
      <c r="D393" s="49"/>
      <c r="E393" s="49">
        <v>18.18</v>
      </c>
      <c r="F393" s="49">
        <v>18.18</v>
      </c>
      <c r="G393" s="39">
        <v>9</v>
      </c>
    </row>
    <row r="394" spans="1:7" x14ac:dyDescent="0.3">
      <c r="A394" s="30" t="s">
        <v>798</v>
      </c>
      <c r="B394" s="47" t="s">
        <v>799</v>
      </c>
      <c r="C394" s="48" t="s">
        <v>116</v>
      </c>
      <c r="D394" s="49"/>
      <c r="E394" s="49">
        <v>5.48</v>
      </c>
      <c r="F394" s="49">
        <v>5.48</v>
      </c>
      <c r="G394" s="39">
        <v>9</v>
      </c>
    </row>
    <row r="395" spans="1:7" x14ac:dyDescent="0.3">
      <c r="A395" s="30" t="s">
        <v>800</v>
      </c>
      <c r="B395" s="47" t="s">
        <v>801</v>
      </c>
      <c r="C395" s="48" t="s">
        <v>116</v>
      </c>
      <c r="D395" s="49"/>
      <c r="E395" s="49">
        <v>2.73</v>
      </c>
      <c r="F395" s="49">
        <v>2.73</v>
      </c>
      <c r="G395" s="39">
        <v>9</v>
      </c>
    </row>
    <row r="396" spans="1:7" x14ac:dyDescent="0.3">
      <c r="A396" s="30" t="s">
        <v>802</v>
      </c>
      <c r="B396" s="47" t="s">
        <v>803</v>
      </c>
      <c r="C396" s="48" t="s">
        <v>116</v>
      </c>
      <c r="D396" s="49"/>
      <c r="E396" s="49">
        <v>4.57</v>
      </c>
      <c r="F396" s="49">
        <v>4.57</v>
      </c>
      <c r="G396" s="39">
        <v>9</v>
      </c>
    </row>
    <row r="397" spans="1:7" x14ac:dyDescent="0.3">
      <c r="A397" s="30" t="s">
        <v>804</v>
      </c>
      <c r="B397" s="47" t="s">
        <v>805</v>
      </c>
      <c r="C397" s="48" t="s">
        <v>116</v>
      </c>
      <c r="D397" s="49"/>
      <c r="E397" s="49">
        <v>2.2799999999999998</v>
      </c>
      <c r="F397" s="49">
        <v>2.2799999999999998</v>
      </c>
      <c r="G397" s="39">
        <v>9</v>
      </c>
    </row>
    <row r="398" spans="1:7" x14ac:dyDescent="0.3">
      <c r="A398" s="30" t="s">
        <v>806</v>
      </c>
      <c r="B398" s="47" t="s">
        <v>807</v>
      </c>
      <c r="C398" s="48" t="s">
        <v>116</v>
      </c>
      <c r="D398" s="49"/>
      <c r="E398" s="49">
        <v>32.11</v>
      </c>
      <c r="F398" s="49">
        <v>32.11</v>
      </c>
      <c r="G398" s="39">
        <v>9</v>
      </c>
    </row>
    <row r="399" spans="1:7" x14ac:dyDescent="0.3">
      <c r="A399" s="30" t="s">
        <v>808</v>
      </c>
      <c r="B399" s="47" t="s">
        <v>809</v>
      </c>
      <c r="C399" s="48" t="s">
        <v>116</v>
      </c>
      <c r="D399" s="49"/>
      <c r="E399" s="49">
        <v>9.1300000000000008</v>
      </c>
      <c r="F399" s="49">
        <v>9.1300000000000008</v>
      </c>
      <c r="G399" s="39">
        <v>9</v>
      </c>
    </row>
    <row r="400" spans="1:7" x14ac:dyDescent="0.3">
      <c r="A400" s="30" t="s">
        <v>810</v>
      </c>
      <c r="B400" s="47" t="s">
        <v>811</v>
      </c>
      <c r="C400" s="48" t="s">
        <v>141</v>
      </c>
      <c r="D400" s="49"/>
      <c r="E400" s="49">
        <v>45.65</v>
      </c>
      <c r="F400" s="49">
        <v>45.65</v>
      </c>
      <c r="G400" s="39">
        <v>9</v>
      </c>
    </row>
    <row r="401" spans="1:7" x14ac:dyDescent="0.3">
      <c r="A401" s="30" t="s">
        <v>812</v>
      </c>
      <c r="B401" s="47" t="s">
        <v>813</v>
      </c>
      <c r="C401" s="48" t="s">
        <v>141</v>
      </c>
      <c r="D401" s="49"/>
      <c r="E401" s="49">
        <v>9.1300000000000008</v>
      </c>
      <c r="F401" s="49">
        <v>9.1300000000000008</v>
      </c>
      <c r="G401" s="39">
        <v>9</v>
      </c>
    </row>
    <row r="402" spans="1:7" x14ac:dyDescent="0.3">
      <c r="A402" s="30" t="s">
        <v>814</v>
      </c>
      <c r="B402" s="47" t="s">
        <v>815</v>
      </c>
      <c r="C402" s="48" t="s">
        <v>141</v>
      </c>
      <c r="D402" s="49"/>
      <c r="E402" s="49">
        <v>68.48</v>
      </c>
      <c r="F402" s="49">
        <v>68.48</v>
      </c>
      <c r="G402" s="39">
        <v>9</v>
      </c>
    </row>
    <row r="403" spans="1:7" x14ac:dyDescent="0.3">
      <c r="A403" s="30" t="s">
        <v>816</v>
      </c>
      <c r="B403" s="47" t="s">
        <v>817</v>
      </c>
      <c r="C403" s="48" t="s">
        <v>141</v>
      </c>
      <c r="D403" s="49"/>
      <c r="E403" s="49">
        <v>96.33</v>
      </c>
      <c r="F403" s="49">
        <v>96.33</v>
      </c>
      <c r="G403" s="39">
        <v>9</v>
      </c>
    </row>
    <row r="404" spans="1:7" x14ac:dyDescent="0.3">
      <c r="A404" s="30" t="s">
        <v>818</v>
      </c>
      <c r="B404" s="47" t="s">
        <v>7204</v>
      </c>
      <c r="C404" s="48"/>
      <c r="D404" s="49"/>
      <c r="E404" s="49"/>
      <c r="F404" s="49"/>
      <c r="G404" s="39">
        <v>5</v>
      </c>
    </row>
    <row r="405" spans="1:7" x14ac:dyDescent="0.3">
      <c r="A405" s="30" t="s">
        <v>819</v>
      </c>
      <c r="B405" s="47" t="s">
        <v>820</v>
      </c>
      <c r="C405" s="48" t="s">
        <v>141</v>
      </c>
      <c r="D405" s="49"/>
      <c r="E405" s="49">
        <v>187.52</v>
      </c>
      <c r="F405" s="49">
        <v>187.52</v>
      </c>
      <c r="G405" s="39">
        <v>9</v>
      </c>
    </row>
    <row r="406" spans="1:7" x14ac:dyDescent="0.3">
      <c r="A406" s="30" t="s">
        <v>821</v>
      </c>
      <c r="B406" s="47" t="s">
        <v>822</v>
      </c>
      <c r="C406" s="48" t="s">
        <v>141</v>
      </c>
      <c r="D406" s="49"/>
      <c r="E406" s="49">
        <v>45.65</v>
      </c>
      <c r="F406" s="49">
        <v>45.65</v>
      </c>
      <c r="G406" s="39">
        <v>9</v>
      </c>
    </row>
    <row r="407" spans="1:7" x14ac:dyDescent="0.3">
      <c r="A407" s="30" t="s">
        <v>823</v>
      </c>
      <c r="B407" s="47" t="s">
        <v>824</v>
      </c>
      <c r="C407" s="48" t="s">
        <v>141</v>
      </c>
      <c r="D407" s="49"/>
      <c r="E407" s="49">
        <v>11.41</v>
      </c>
      <c r="F407" s="49">
        <v>11.41</v>
      </c>
      <c r="G407" s="39">
        <v>9</v>
      </c>
    </row>
    <row r="408" spans="1:7" x14ac:dyDescent="0.3">
      <c r="A408" s="30" t="s">
        <v>825</v>
      </c>
      <c r="B408" s="47" t="s">
        <v>826</v>
      </c>
      <c r="C408" s="48" t="s">
        <v>115</v>
      </c>
      <c r="D408" s="49"/>
      <c r="E408" s="49">
        <v>45.65</v>
      </c>
      <c r="F408" s="49">
        <v>45.65</v>
      </c>
      <c r="G408" s="39">
        <v>9</v>
      </c>
    </row>
    <row r="409" spans="1:7" x14ac:dyDescent="0.3">
      <c r="A409" s="30" t="s">
        <v>827</v>
      </c>
      <c r="B409" s="47" t="s">
        <v>828</v>
      </c>
      <c r="C409" s="48" t="s">
        <v>141</v>
      </c>
      <c r="D409" s="49"/>
      <c r="E409" s="49">
        <v>9.1300000000000008</v>
      </c>
      <c r="F409" s="49">
        <v>9.1300000000000008</v>
      </c>
      <c r="G409" s="39">
        <v>9</v>
      </c>
    </row>
    <row r="410" spans="1:7" x14ac:dyDescent="0.3">
      <c r="A410" s="30" t="s">
        <v>829</v>
      </c>
      <c r="B410" s="47" t="s">
        <v>830</v>
      </c>
      <c r="C410" s="48" t="s">
        <v>141</v>
      </c>
      <c r="D410" s="49"/>
      <c r="E410" s="49">
        <v>18.260000000000002</v>
      </c>
      <c r="F410" s="49">
        <v>18.260000000000002</v>
      </c>
      <c r="G410" s="39">
        <v>9</v>
      </c>
    </row>
    <row r="411" spans="1:7" x14ac:dyDescent="0.3">
      <c r="A411" s="30" t="s">
        <v>831</v>
      </c>
      <c r="B411" s="47" t="s">
        <v>832</v>
      </c>
      <c r="C411" s="48" t="s">
        <v>141</v>
      </c>
      <c r="D411" s="49"/>
      <c r="E411" s="49">
        <v>4.57</v>
      </c>
      <c r="F411" s="49">
        <v>4.57</v>
      </c>
      <c r="G411" s="39">
        <v>9</v>
      </c>
    </row>
    <row r="412" spans="1:7" x14ac:dyDescent="0.3">
      <c r="A412" s="30" t="s">
        <v>833</v>
      </c>
      <c r="B412" s="47" t="s">
        <v>834</v>
      </c>
      <c r="C412" s="48" t="s">
        <v>141</v>
      </c>
      <c r="D412" s="49"/>
      <c r="E412" s="49">
        <v>6.85</v>
      </c>
      <c r="F412" s="49">
        <v>6.85</v>
      </c>
      <c r="G412" s="39">
        <v>9</v>
      </c>
    </row>
    <row r="413" spans="1:7" x14ac:dyDescent="0.3">
      <c r="A413" s="30" t="s">
        <v>835</v>
      </c>
      <c r="B413" s="47" t="s">
        <v>836</v>
      </c>
      <c r="C413" s="48" t="s">
        <v>141</v>
      </c>
      <c r="D413" s="49"/>
      <c r="E413" s="49">
        <v>11.41</v>
      </c>
      <c r="F413" s="49">
        <v>11.41</v>
      </c>
      <c r="G413" s="39">
        <v>9</v>
      </c>
    </row>
    <row r="414" spans="1:7" x14ac:dyDescent="0.3">
      <c r="A414" s="30" t="s">
        <v>837</v>
      </c>
      <c r="B414" s="47" t="s">
        <v>838</v>
      </c>
      <c r="C414" s="48" t="s">
        <v>141</v>
      </c>
      <c r="D414" s="49"/>
      <c r="E414" s="49">
        <v>11.41</v>
      </c>
      <c r="F414" s="49">
        <v>11.41</v>
      </c>
      <c r="G414" s="39">
        <v>9</v>
      </c>
    </row>
    <row r="415" spans="1:7" x14ac:dyDescent="0.3">
      <c r="A415" s="30" t="s">
        <v>839</v>
      </c>
      <c r="B415" s="47" t="s">
        <v>7205</v>
      </c>
      <c r="C415" s="48"/>
      <c r="D415" s="49"/>
      <c r="E415" s="49"/>
      <c r="F415" s="49"/>
      <c r="G415" s="39">
        <v>5</v>
      </c>
    </row>
    <row r="416" spans="1:7" ht="28.8" x14ac:dyDescent="0.3">
      <c r="A416" s="30" t="s">
        <v>840</v>
      </c>
      <c r="B416" s="47" t="s">
        <v>841</v>
      </c>
      <c r="C416" s="48" t="s">
        <v>141</v>
      </c>
      <c r="D416" s="49"/>
      <c r="E416" s="49">
        <v>32.11</v>
      </c>
      <c r="F416" s="49">
        <v>32.11</v>
      </c>
      <c r="G416" s="39">
        <v>9</v>
      </c>
    </row>
    <row r="417" spans="1:7" x14ac:dyDescent="0.3">
      <c r="A417" s="30" t="s">
        <v>842</v>
      </c>
      <c r="B417" s="47" t="s">
        <v>843</v>
      </c>
      <c r="C417" s="48" t="s">
        <v>141</v>
      </c>
      <c r="D417" s="49"/>
      <c r="E417" s="49">
        <v>3.71</v>
      </c>
      <c r="F417" s="49">
        <v>3.71</v>
      </c>
      <c r="G417" s="39">
        <v>9</v>
      </c>
    </row>
    <row r="418" spans="1:7" x14ac:dyDescent="0.3">
      <c r="A418" s="30" t="s">
        <v>844</v>
      </c>
      <c r="B418" s="47" t="s">
        <v>845</v>
      </c>
      <c r="C418" s="48" t="s">
        <v>141</v>
      </c>
      <c r="D418" s="49"/>
      <c r="E418" s="49">
        <v>45.65</v>
      </c>
      <c r="F418" s="49">
        <v>45.65</v>
      </c>
      <c r="G418" s="39">
        <v>9</v>
      </c>
    </row>
    <row r="419" spans="1:7" x14ac:dyDescent="0.3">
      <c r="A419" s="30" t="s">
        <v>846</v>
      </c>
      <c r="B419" s="47" t="s">
        <v>847</v>
      </c>
      <c r="C419" s="48" t="s">
        <v>141</v>
      </c>
      <c r="D419" s="49"/>
      <c r="E419" s="49">
        <v>22.83</v>
      </c>
      <c r="F419" s="49">
        <v>22.83</v>
      </c>
      <c r="G419" s="39">
        <v>9</v>
      </c>
    </row>
    <row r="420" spans="1:7" x14ac:dyDescent="0.3">
      <c r="A420" s="30" t="s">
        <v>848</v>
      </c>
      <c r="B420" s="47" t="s">
        <v>849</v>
      </c>
      <c r="C420" s="48" t="s">
        <v>141</v>
      </c>
      <c r="D420" s="49"/>
      <c r="E420" s="49">
        <v>18.57</v>
      </c>
      <c r="F420" s="49">
        <v>18.57</v>
      </c>
      <c r="G420" s="39">
        <v>9</v>
      </c>
    </row>
    <row r="421" spans="1:7" x14ac:dyDescent="0.3">
      <c r="A421" s="30" t="s">
        <v>850</v>
      </c>
      <c r="B421" s="47" t="s">
        <v>851</v>
      </c>
      <c r="C421" s="48" t="s">
        <v>141</v>
      </c>
      <c r="D421" s="49"/>
      <c r="E421" s="49">
        <v>64.22</v>
      </c>
      <c r="F421" s="49">
        <v>64.22</v>
      </c>
      <c r="G421" s="39">
        <v>9</v>
      </c>
    </row>
    <row r="422" spans="1:7" x14ac:dyDescent="0.3">
      <c r="A422" s="30" t="s">
        <v>852</v>
      </c>
      <c r="B422" s="47" t="s">
        <v>7206</v>
      </c>
      <c r="C422" s="48"/>
      <c r="D422" s="49"/>
      <c r="E422" s="49"/>
      <c r="F422" s="49"/>
      <c r="G422" s="39">
        <v>5</v>
      </c>
    </row>
    <row r="423" spans="1:7" x14ac:dyDescent="0.3">
      <c r="A423" s="30" t="s">
        <v>853</v>
      </c>
      <c r="B423" s="47" t="s">
        <v>854</v>
      </c>
      <c r="C423" s="48" t="s">
        <v>71</v>
      </c>
      <c r="D423" s="49"/>
      <c r="E423" s="49">
        <v>0.74</v>
      </c>
      <c r="F423" s="49">
        <v>0.74</v>
      </c>
      <c r="G423" s="39">
        <v>9</v>
      </c>
    </row>
    <row r="424" spans="1:7" x14ac:dyDescent="0.3">
      <c r="A424" s="30" t="s">
        <v>855</v>
      </c>
      <c r="B424" s="47" t="s">
        <v>856</v>
      </c>
      <c r="C424" s="48" t="s">
        <v>141</v>
      </c>
      <c r="D424" s="49"/>
      <c r="E424" s="49">
        <v>68.48</v>
      </c>
      <c r="F424" s="49">
        <v>68.48</v>
      </c>
      <c r="G424" s="39">
        <v>9</v>
      </c>
    </row>
    <row r="425" spans="1:7" ht="28.8" x14ac:dyDescent="0.3">
      <c r="A425" s="30" t="s">
        <v>857</v>
      </c>
      <c r="B425" s="47" t="s">
        <v>858</v>
      </c>
      <c r="C425" s="48" t="s">
        <v>141</v>
      </c>
      <c r="D425" s="49"/>
      <c r="E425" s="49">
        <v>91.3</v>
      </c>
      <c r="F425" s="49">
        <v>91.3</v>
      </c>
      <c r="G425" s="39">
        <v>9</v>
      </c>
    </row>
    <row r="426" spans="1:7" x14ac:dyDescent="0.3">
      <c r="A426" s="30" t="s">
        <v>859</v>
      </c>
      <c r="B426" s="47" t="s">
        <v>860</v>
      </c>
      <c r="C426" s="48" t="s">
        <v>116</v>
      </c>
      <c r="D426" s="49"/>
      <c r="E426" s="49">
        <v>18.260000000000002</v>
      </c>
      <c r="F426" s="49">
        <v>18.260000000000002</v>
      </c>
      <c r="G426" s="39">
        <v>9</v>
      </c>
    </row>
    <row r="427" spans="1:7" x14ac:dyDescent="0.3">
      <c r="A427" s="30" t="s">
        <v>861</v>
      </c>
      <c r="B427" s="47" t="s">
        <v>862</v>
      </c>
      <c r="C427" s="48" t="s">
        <v>115</v>
      </c>
      <c r="D427" s="49"/>
      <c r="E427" s="49">
        <v>45.65</v>
      </c>
      <c r="F427" s="49">
        <v>45.65</v>
      </c>
      <c r="G427" s="39">
        <v>9</v>
      </c>
    </row>
    <row r="428" spans="1:7" x14ac:dyDescent="0.3">
      <c r="A428" s="30" t="s">
        <v>863</v>
      </c>
      <c r="B428" s="47" t="s">
        <v>864</v>
      </c>
      <c r="C428" s="48" t="s">
        <v>141</v>
      </c>
      <c r="D428" s="49">
        <v>123.95</v>
      </c>
      <c r="E428" s="49">
        <v>128.44</v>
      </c>
      <c r="F428" s="49">
        <v>252.39</v>
      </c>
      <c r="G428" s="39">
        <v>9</v>
      </c>
    </row>
    <row r="429" spans="1:7" x14ac:dyDescent="0.3">
      <c r="A429" s="30" t="s">
        <v>865</v>
      </c>
      <c r="B429" s="47" t="s">
        <v>866</v>
      </c>
      <c r="C429" s="48" t="s">
        <v>141</v>
      </c>
      <c r="D429" s="49">
        <v>123.95</v>
      </c>
      <c r="E429" s="49">
        <v>128.44</v>
      </c>
      <c r="F429" s="49">
        <v>252.39</v>
      </c>
      <c r="G429" s="39">
        <v>9</v>
      </c>
    </row>
    <row r="430" spans="1:7" x14ac:dyDescent="0.3">
      <c r="A430" s="30" t="s">
        <v>867</v>
      </c>
      <c r="B430" s="47" t="s">
        <v>868</v>
      </c>
      <c r="C430" s="48" t="s">
        <v>141</v>
      </c>
      <c r="D430" s="49"/>
      <c r="E430" s="49">
        <v>143.84</v>
      </c>
      <c r="F430" s="49">
        <v>143.84</v>
      </c>
      <c r="G430" s="39">
        <v>9</v>
      </c>
    </row>
    <row r="431" spans="1:7" x14ac:dyDescent="0.3">
      <c r="A431" s="30" t="s">
        <v>869</v>
      </c>
      <c r="B431" s="47" t="s">
        <v>870</v>
      </c>
      <c r="C431" s="48" t="s">
        <v>115</v>
      </c>
      <c r="D431" s="49"/>
      <c r="E431" s="49">
        <v>91.3</v>
      </c>
      <c r="F431" s="49">
        <v>91.3</v>
      </c>
      <c r="G431" s="39">
        <v>9</v>
      </c>
    </row>
    <row r="432" spans="1:7" x14ac:dyDescent="0.3">
      <c r="A432" s="30" t="s">
        <v>871</v>
      </c>
      <c r="B432" s="47" t="s">
        <v>872</v>
      </c>
      <c r="C432" s="48" t="s">
        <v>141</v>
      </c>
      <c r="D432" s="49"/>
      <c r="E432" s="49">
        <v>16.059999999999999</v>
      </c>
      <c r="F432" s="49">
        <v>16.059999999999999</v>
      </c>
      <c r="G432" s="39">
        <v>9</v>
      </c>
    </row>
    <row r="433" spans="1:7" x14ac:dyDescent="0.3">
      <c r="A433" s="30" t="s">
        <v>873</v>
      </c>
      <c r="B433" s="47" t="s">
        <v>874</v>
      </c>
      <c r="C433" s="48" t="s">
        <v>141</v>
      </c>
      <c r="D433" s="49"/>
      <c r="E433" s="49">
        <v>91.3</v>
      </c>
      <c r="F433" s="49">
        <v>91.3</v>
      </c>
      <c r="G433" s="39">
        <v>9</v>
      </c>
    </row>
    <row r="434" spans="1:7" x14ac:dyDescent="0.3">
      <c r="A434" s="30" t="s">
        <v>875</v>
      </c>
      <c r="B434" s="47" t="s">
        <v>876</v>
      </c>
      <c r="C434" s="48" t="s">
        <v>141</v>
      </c>
      <c r="D434" s="49"/>
      <c r="E434" s="49">
        <v>21.66</v>
      </c>
      <c r="F434" s="49">
        <v>21.66</v>
      </c>
      <c r="G434" s="39">
        <v>9</v>
      </c>
    </row>
    <row r="435" spans="1:7" x14ac:dyDescent="0.3">
      <c r="A435" s="30" t="s">
        <v>877</v>
      </c>
      <c r="B435" s="47" t="s">
        <v>878</v>
      </c>
      <c r="C435" s="48" t="s">
        <v>141</v>
      </c>
      <c r="D435" s="49"/>
      <c r="E435" s="49">
        <v>3.71</v>
      </c>
      <c r="F435" s="49">
        <v>3.71</v>
      </c>
      <c r="G435" s="39">
        <v>9</v>
      </c>
    </row>
    <row r="436" spans="1:7" x14ac:dyDescent="0.3">
      <c r="A436" s="30" t="s">
        <v>879</v>
      </c>
      <c r="B436" s="47" t="s">
        <v>880</v>
      </c>
      <c r="C436" s="48" t="s">
        <v>141</v>
      </c>
      <c r="D436" s="49"/>
      <c r="E436" s="49">
        <v>3.71</v>
      </c>
      <c r="F436" s="49">
        <v>3.71</v>
      </c>
      <c r="G436" s="39">
        <v>9</v>
      </c>
    </row>
    <row r="437" spans="1:7" ht="28.8" x14ac:dyDescent="0.3">
      <c r="A437" s="30" t="s">
        <v>881</v>
      </c>
      <c r="B437" s="47" t="s">
        <v>882</v>
      </c>
      <c r="C437" s="48" t="s">
        <v>141</v>
      </c>
      <c r="D437" s="49"/>
      <c r="E437" s="49">
        <v>29.71</v>
      </c>
      <c r="F437" s="49">
        <v>29.71</v>
      </c>
      <c r="G437" s="39">
        <v>9</v>
      </c>
    </row>
    <row r="438" spans="1:7" x14ac:dyDescent="0.3">
      <c r="A438" s="30" t="s">
        <v>883</v>
      </c>
      <c r="B438" s="47" t="s">
        <v>7207</v>
      </c>
      <c r="C438" s="48"/>
      <c r="D438" s="49"/>
      <c r="E438" s="49"/>
      <c r="F438" s="49"/>
      <c r="G438" s="39">
        <v>5</v>
      </c>
    </row>
    <row r="439" spans="1:7" x14ac:dyDescent="0.3">
      <c r="A439" s="30" t="s">
        <v>884</v>
      </c>
      <c r="B439" s="47" t="s">
        <v>885</v>
      </c>
      <c r="C439" s="48" t="s">
        <v>141</v>
      </c>
      <c r="D439" s="49"/>
      <c r="E439" s="49">
        <v>4.6399999999999997</v>
      </c>
      <c r="F439" s="49">
        <v>4.6399999999999997</v>
      </c>
      <c r="G439" s="39">
        <v>9</v>
      </c>
    </row>
    <row r="440" spans="1:7" x14ac:dyDescent="0.3">
      <c r="A440" s="30" t="s">
        <v>886</v>
      </c>
      <c r="B440" s="47" t="s">
        <v>887</v>
      </c>
      <c r="C440" s="48" t="s">
        <v>141</v>
      </c>
      <c r="D440" s="49"/>
      <c r="E440" s="49">
        <v>315.95999999999998</v>
      </c>
      <c r="F440" s="49">
        <v>315.95999999999998</v>
      </c>
      <c r="G440" s="39">
        <v>9</v>
      </c>
    </row>
    <row r="441" spans="1:7" x14ac:dyDescent="0.3">
      <c r="A441" s="30" t="s">
        <v>888</v>
      </c>
      <c r="B441" s="47" t="s">
        <v>889</v>
      </c>
      <c r="C441" s="48" t="s">
        <v>141</v>
      </c>
      <c r="D441" s="49"/>
      <c r="E441" s="49">
        <v>29.67</v>
      </c>
      <c r="F441" s="49">
        <v>29.67</v>
      </c>
      <c r="G441" s="39">
        <v>9</v>
      </c>
    </row>
    <row r="442" spans="1:7" ht="28.8" x14ac:dyDescent="0.3">
      <c r="A442" s="30" t="s">
        <v>890</v>
      </c>
      <c r="B442" s="47" t="s">
        <v>891</v>
      </c>
      <c r="C442" s="48" t="s">
        <v>141</v>
      </c>
      <c r="D442" s="49">
        <v>247.89</v>
      </c>
      <c r="E442" s="49">
        <v>365.2</v>
      </c>
      <c r="F442" s="49">
        <v>613.09</v>
      </c>
      <c r="G442" s="39">
        <v>9</v>
      </c>
    </row>
    <row r="443" spans="1:7" ht="28.8" x14ac:dyDescent="0.3">
      <c r="A443" s="30" t="s">
        <v>892</v>
      </c>
      <c r="B443" s="47" t="s">
        <v>893</v>
      </c>
      <c r="C443" s="48" t="s">
        <v>116</v>
      </c>
      <c r="D443" s="49"/>
      <c r="E443" s="49">
        <v>22.83</v>
      </c>
      <c r="F443" s="49">
        <v>22.83</v>
      </c>
      <c r="G443" s="39">
        <v>9</v>
      </c>
    </row>
    <row r="444" spans="1:7" ht="28.8" x14ac:dyDescent="0.3">
      <c r="A444" s="30" t="s">
        <v>894</v>
      </c>
      <c r="B444" s="47" t="s">
        <v>895</v>
      </c>
      <c r="C444" s="48" t="s">
        <v>116</v>
      </c>
      <c r="D444" s="49"/>
      <c r="E444" s="49">
        <v>11.41</v>
      </c>
      <c r="F444" s="49">
        <v>11.41</v>
      </c>
      <c r="G444" s="39">
        <v>9</v>
      </c>
    </row>
    <row r="445" spans="1:7" ht="28.8" x14ac:dyDescent="0.3">
      <c r="A445" s="30" t="s">
        <v>896</v>
      </c>
      <c r="B445" s="47" t="s">
        <v>897</v>
      </c>
      <c r="C445" s="48" t="s">
        <v>116</v>
      </c>
      <c r="D445" s="49"/>
      <c r="E445" s="49">
        <v>45.65</v>
      </c>
      <c r="F445" s="49">
        <v>45.65</v>
      </c>
      <c r="G445" s="39">
        <v>9</v>
      </c>
    </row>
    <row r="446" spans="1:7" ht="28.8" x14ac:dyDescent="0.3">
      <c r="A446" s="30" t="s">
        <v>898</v>
      </c>
      <c r="B446" s="47" t="s">
        <v>899</v>
      </c>
      <c r="C446" s="48" t="s">
        <v>116</v>
      </c>
      <c r="D446" s="49"/>
      <c r="E446" s="49">
        <v>22.83</v>
      </c>
      <c r="F446" s="49">
        <v>22.83</v>
      </c>
      <c r="G446" s="39">
        <v>9</v>
      </c>
    </row>
    <row r="447" spans="1:7" x14ac:dyDescent="0.3">
      <c r="A447" s="30" t="s">
        <v>900</v>
      </c>
      <c r="B447" s="47" t="s">
        <v>901</v>
      </c>
      <c r="C447" s="48" t="s">
        <v>116</v>
      </c>
      <c r="D447" s="49"/>
      <c r="E447" s="49">
        <v>9.1300000000000008</v>
      </c>
      <c r="F447" s="49">
        <v>9.1300000000000008</v>
      </c>
      <c r="G447" s="39">
        <v>9</v>
      </c>
    </row>
    <row r="448" spans="1:7" x14ac:dyDescent="0.3">
      <c r="A448" s="30" t="s">
        <v>902</v>
      </c>
      <c r="B448" s="47" t="s">
        <v>7208</v>
      </c>
      <c r="C448" s="48"/>
      <c r="D448" s="49"/>
      <c r="E448" s="49"/>
      <c r="F448" s="49"/>
      <c r="G448" s="39">
        <v>5</v>
      </c>
    </row>
    <row r="449" spans="1:7" x14ac:dyDescent="0.3">
      <c r="A449" s="30" t="s">
        <v>903</v>
      </c>
      <c r="B449" s="47" t="s">
        <v>904</v>
      </c>
      <c r="C449" s="48" t="s">
        <v>116</v>
      </c>
      <c r="D449" s="49"/>
      <c r="E449" s="49">
        <v>4.2699999999999996</v>
      </c>
      <c r="F449" s="49">
        <v>4.2699999999999996</v>
      </c>
      <c r="G449" s="39">
        <v>9</v>
      </c>
    </row>
    <row r="450" spans="1:7" x14ac:dyDescent="0.3">
      <c r="A450" s="30" t="s">
        <v>905</v>
      </c>
      <c r="B450" s="47" t="s">
        <v>906</v>
      </c>
      <c r="C450" s="48" t="s">
        <v>116</v>
      </c>
      <c r="D450" s="49"/>
      <c r="E450" s="49">
        <v>2.79</v>
      </c>
      <c r="F450" s="49">
        <v>2.79</v>
      </c>
      <c r="G450" s="39">
        <v>9</v>
      </c>
    </row>
    <row r="451" spans="1:7" ht="28.8" x14ac:dyDescent="0.3">
      <c r="A451" s="30" t="s">
        <v>907</v>
      </c>
      <c r="B451" s="47" t="s">
        <v>908</v>
      </c>
      <c r="C451" s="48" t="s">
        <v>116</v>
      </c>
      <c r="D451" s="49"/>
      <c r="E451" s="49">
        <v>7.43</v>
      </c>
      <c r="F451" s="49">
        <v>7.43</v>
      </c>
      <c r="G451" s="39">
        <v>9</v>
      </c>
    </row>
    <row r="452" spans="1:7" x14ac:dyDescent="0.3">
      <c r="A452" s="30" t="s">
        <v>909</v>
      </c>
      <c r="B452" s="47" t="s">
        <v>910</v>
      </c>
      <c r="C452" s="48" t="s">
        <v>141</v>
      </c>
      <c r="D452" s="49"/>
      <c r="E452" s="49">
        <v>81.239999999999995</v>
      </c>
      <c r="F452" s="49">
        <v>81.239999999999995</v>
      </c>
      <c r="G452" s="39">
        <v>9</v>
      </c>
    </row>
    <row r="453" spans="1:7" x14ac:dyDescent="0.3">
      <c r="A453" s="30" t="s">
        <v>911</v>
      </c>
      <c r="B453" s="47" t="s">
        <v>912</v>
      </c>
      <c r="C453" s="48" t="s">
        <v>141</v>
      </c>
      <c r="D453" s="49"/>
      <c r="E453" s="49">
        <v>136.94999999999999</v>
      </c>
      <c r="F453" s="49">
        <v>136.94999999999999</v>
      </c>
      <c r="G453" s="39">
        <v>9</v>
      </c>
    </row>
    <row r="454" spans="1:7" x14ac:dyDescent="0.3">
      <c r="A454" s="30" t="s">
        <v>913</v>
      </c>
      <c r="B454" s="47" t="s">
        <v>7209</v>
      </c>
      <c r="C454" s="48"/>
      <c r="D454" s="49"/>
      <c r="E454" s="49"/>
      <c r="F454" s="49"/>
      <c r="G454" s="39">
        <v>5</v>
      </c>
    </row>
    <row r="455" spans="1:7" x14ac:dyDescent="0.3">
      <c r="A455" s="30" t="s">
        <v>914</v>
      </c>
      <c r="B455" s="47" t="s">
        <v>915</v>
      </c>
      <c r="C455" s="48" t="s">
        <v>141</v>
      </c>
      <c r="D455" s="49"/>
      <c r="E455" s="49">
        <v>12.85</v>
      </c>
      <c r="F455" s="49">
        <v>12.85</v>
      </c>
      <c r="G455" s="39">
        <v>9</v>
      </c>
    </row>
    <row r="456" spans="1:7" x14ac:dyDescent="0.3">
      <c r="A456" s="30" t="s">
        <v>916</v>
      </c>
      <c r="B456" s="47" t="s">
        <v>7210</v>
      </c>
      <c r="C456" s="48"/>
      <c r="D456" s="49"/>
      <c r="E456" s="49"/>
      <c r="F456" s="49"/>
      <c r="G456" s="39">
        <v>5</v>
      </c>
    </row>
    <row r="457" spans="1:7" x14ac:dyDescent="0.3">
      <c r="A457" s="30" t="s">
        <v>917</v>
      </c>
      <c r="B457" s="47" t="s">
        <v>918</v>
      </c>
      <c r="C457" s="48" t="s">
        <v>141</v>
      </c>
      <c r="D457" s="49"/>
      <c r="E457" s="49">
        <v>20.7</v>
      </c>
      <c r="F457" s="49">
        <v>20.7</v>
      </c>
      <c r="G457" s="39">
        <v>9</v>
      </c>
    </row>
    <row r="458" spans="1:7" x14ac:dyDescent="0.3">
      <c r="A458" s="30" t="s">
        <v>919</v>
      </c>
      <c r="B458" s="47" t="s">
        <v>920</v>
      </c>
      <c r="C458" s="48"/>
      <c r="D458" s="49"/>
      <c r="E458" s="49"/>
      <c r="F458" s="49"/>
      <c r="G458" s="39">
        <v>5</v>
      </c>
    </row>
    <row r="459" spans="1:7" ht="28.8" x14ac:dyDescent="0.3">
      <c r="A459" s="30" t="s">
        <v>921</v>
      </c>
      <c r="B459" s="47" t="s">
        <v>7387</v>
      </c>
      <c r="C459" s="48" t="s">
        <v>116</v>
      </c>
      <c r="D459" s="49">
        <v>0.89</v>
      </c>
      <c r="E459" s="49">
        <v>7.43</v>
      </c>
      <c r="F459" s="49">
        <v>8.32</v>
      </c>
      <c r="G459" s="39">
        <v>9</v>
      </c>
    </row>
    <row r="460" spans="1:7" x14ac:dyDescent="0.3">
      <c r="A460" s="30" t="s">
        <v>922</v>
      </c>
      <c r="B460" s="47" t="s">
        <v>923</v>
      </c>
      <c r="C460" s="48" t="s">
        <v>116</v>
      </c>
      <c r="D460" s="49"/>
      <c r="E460" s="49">
        <v>3.71</v>
      </c>
      <c r="F460" s="49">
        <v>3.71</v>
      </c>
      <c r="G460" s="39">
        <v>9</v>
      </c>
    </row>
    <row r="461" spans="1:7" ht="28.8" x14ac:dyDescent="0.3">
      <c r="A461" s="30" t="s">
        <v>924</v>
      </c>
      <c r="B461" s="47" t="s">
        <v>925</v>
      </c>
      <c r="C461" s="48" t="s">
        <v>116</v>
      </c>
      <c r="D461" s="49"/>
      <c r="E461" s="49">
        <v>7.43</v>
      </c>
      <c r="F461" s="49">
        <v>7.43</v>
      </c>
      <c r="G461" s="39">
        <v>9</v>
      </c>
    </row>
    <row r="462" spans="1:7" ht="43.2" x14ac:dyDescent="0.3">
      <c r="A462" s="30" t="s">
        <v>926</v>
      </c>
      <c r="B462" s="47" t="s">
        <v>7388</v>
      </c>
      <c r="C462" s="48" t="s">
        <v>115</v>
      </c>
      <c r="D462" s="49">
        <v>7.15</v>
      </c>
      <c r="E462" s="49">
        <v>11.14</v>
      </c>
      <c r="F462" s="49">
        <v>18.29</v>
      </c>
      <c r="G462" s="39">
        <v>9</v>
      </c>
    </row>
    <row r="463" spans="1:7" ht="28.8" x14ac:dyDescent="0.3">
      <c r="A463" s="30" t="s">
        <v>927</v>
      </c>
      <c r="B463" s="47" t="s">
        <v>928</v>
      </c>
      <c r="C463" s="48" t="s">
        <v>115</v>
      </c>
      <c r="D463" s="49"/>
      <c r="E463" s="49">
        <v>11.14</v>
      </c>
      <c r="F463" s="49">
        <v>11.14</v>
      </c>
      <c r="G463" s="39">
        <v>9</v>
      </c>
    </row>
    <row r="464" spans="1:7" x14ac:dyDescent="0.3">
      <c r="A464" s="30" t="s">
        <v>929</v>
      </c>
      <c r="B464" s="47" t="s">
        <v>7211</v>
      </c>
      <c r="C464" s="48"/>
      <c r="D464" s="49"/>
      <c r="E464" s="49"/>
      <c r="F464" s="49"/>
      <c r="G464" s="39">
        <v>5</v>
      </c>
    </row>
    <row r="465" spans="1:7" x14ac:dyDescent="0.3">
      <c r="A465" s="30" t="s">
        <v>930</v>
      </c>
      <c r="B465" s="47" t="s">
        <v>931</v>
      </c>
      <c r="C465" s="48" t="s">
        <v>115</v>
      </c>
      <c r="D465" s="49">
        <v>41.4</v>
      </c>
      <c r="E465" s="49">
        <v>16.47</v>
      </c>
      <c r="F465" s="49">
        <v>57.87</v>
      </c>
      <c r="G465" s="39">
        <v>9</v>
      </c>
    </row>
    <row r="466" spans="1:7" x14ac:dyDescent="0.3">
      <c r="A466" s="30" t="s">
        <v>932</v>
      </c>
      <c r="B466" s="47" t="s">
        <v>933</v>
      </c>
      <c r="C466" s="48"/>
      <c r="D466" s="49"/>
      <c r="E466" s="49"/>
      <c r="F466" s="49"/>
      <c r="G466" s="39">
        <v>2</v>
      </c>
    </row>
    <row r="467" spans="1:7" x14ac:dyDescent="0.3">
      <c r="A467" s="30" t="s">
        <v>934</v>
      </c>
      <c r="B467" s="47" t="s">
        <v>935</v>
      </c>
      <c r="C467" s="48"/>
      <c r="D467" s="49"/>
      <c r="E467" s="49"/>
      <c r="F467" s="49"/>
      <c r="G467" s="39">
        <v>5</v>
      </c>
    </row>
    <row r="468" spans="1:7" ht="28.8" x14ac:dyDescent="0.3">
      <c r="A468" s="30" t="s">
        <v>936</v>
      </c>
      <c r="B468" s="47" t="s">
        <v>937</v>
      </c>
      <c r="C468" s="48" t="s">
        <v>128</v>
      </c>
      <c r="D468" s="49">
        <v>28.35</v>
      </c>
      <c r="E468" s="49">
        <v>100.28</v>
      </c>
      <c r="F468" s="49">
        <v>128.63</v>
      </c>
      <c r="G468" s="39">
        <v>9</v>
      </c>
    </row>
    <row r="469" spans="1:7" x14ac:dyDescent="0.3">
      <c r="A469" s="30" t="s">
        <v>938</v>
      </c>
      <c r="B469" s="47" t="s">
        <v>939</v>
      </c>
      <c r="C469" s="48"/>
      <c r="D469" s="49"/>
      <c r="E469" s="49"/>
      <c r="F469" s="49"/>
      <c r="G469" s="39">
        <v>5</v>
      </c>
    </row>
    <row r="470" spans="1:7" ht="43.2" x14ac:dyDescent="0.3">
      <c r="A470" s="30" t="s">
        <v>940</v>
      </c>
      <c r="B470" s="47" t="s">
        <v>7389</v>
      </c>
      <c r="C470" s="48" t="s">
        <v>128</v>
      </c>
      <c r="D470" s="49">
        <v>97.67</v>
      </c>
      <c r="E470" s="49">
        <v>11.14</v>
      </c>
      <c r="F470" s="49">
        <v>108.81</v>
      </c>
      <c r="G470" s="39">
        <v>9</v>
      </c>
    </row>
    <row r="471" spans="1:7" ht="43.2" x14ac:dyDescent="0.3">
      <c r="A471" s="30" t="s">
        <v>941</v>
      </c>
      <c r="B471" s="47" t="s">
        <v>7390</v>
      </c>
      <c r="C471" s="48" t="s">
        <v>128</v>
      </c>
      <c r="D471" s="49">
        <v>114.36</v>
      </c>
      <c r="E471" s="49">
        <v>11.14</v>
      </c>
      <c r="F471" s="49">
        <v>125.5</v>
      </c>
      <c r="G471" s="39">
        <v>9</v>
      </c>
    </row>
    <row r="472" spans="1:7" ht="43.2" x14ac:dyDescent="0.3">
      <c r="A472" s="30" t="s">
        <v>942</v>
      </c>
      <c r="B472" s="47" t="s">
        <v>7391</v>
      </c>
      <c r="C472" s="48" t="s">
        <v>128</v>
      </c>
      <c r="D472" s="49">
        <v>117.16</v>
      </c>
      <c r="E472" s="49">
        <v>11.14</v>
      </c>
      <c r="F472" s="49">
        <v>128.30000000000001</v>
      </c>
      <c r="G472" s="39">
        <v>9</v>
      </c>
    </row>
    <row r="473" spans="1:7" ht="28.8" x14ac:dyDescent="0.3">
      <c r="A473" s="30" t="s">
        <v>943</v>
      </c>
      <c r="B473" s="47" t="s">
        <v>944</v>
      </c>
      <c r="C473" s="48" t="s">
        <v>128</v>
      </c>
      <c r="D473" s="49">
        <v>113.02</v>
      </c>
      <c r="E473" s="49">
        <v>11.14</v>
      </c>
      <c r="F473" s="49">
        <v>124.16</v>
      </c>
      <c r="G473" s="39">
        <v>9</v>
      </c>
    </row>
    <row r="474" spans="1:7" ht="28.8" x14ac:dyDescent="0.3">
      <c r="A474" s="30" t="s">
        <v>8364</v>
      </c>
      <c r="B474" s="47" t="s">
        <v>8365</v>
      </c>
      <c r="C474" s="48" t="s">
        <v>963</v>
      </c>
      <c r="D474" s="49">
        <v>264.54000000000002</v>
      </c>
      <c r="E474" s="49">
        <v>0.93</v>
      </c>
      <c r="F474" s="49">
        <v>265.47000000000003</v>
      </c>
      <c r="G474" s="39">
        <v>9</v>
      </c>
    </row>
    <row r="475" spans="1:7" x14ac:dyDescent="0.3">
      <c r="A475" s="30" t="s">
        <v>945</v>
      </c>
      <c r="B475" s="47" t="s">
        <v>946</v>
      </c>
      <c r="C475" s="48"/>
      <c r="D475" s="49"/>
      <c r="E475" s="49"/>
      <c r="F475" s="49"/>
      <c r="G475" s="39">
        <v>5</v>
      </c>
    </row>
    <row r="476" spans="1:7" ht="28.8" x14ac:dyDescent="0.3">
      <c r="A476" s="30" t="s">
        <v>947</v>
      </c>
      <c r="B476" s="47" t="s">
        <v>948</v>
      </c>
      <c r="C476" s="48" t="s">
        <v>128</v>
      </c>
      <c r="D476" s="49">
        <v>20.85</v>
      </c>
      <c r="E476" s="49"/>
      <c r="F476" s="49">
        <v>20.85</v>
      </c>
      <c r="G476" s="39">
        <v>9</v>
      </c>
    </row>
    <row r="477" spans="1:7" ht="28.8" x14ac:dyDescent="0.3">
      <c r="A477" s="30" t="s">
        <v>949</v>
      </c>
      <c r="B477" s="47" t="s">
        <v>950</v>
      </c>
      <c r="C477" s="48" t="s">
        <v>128</v>
      </c>
      <c r="D477" s="49">
        <v>39.08</v>
      </c>
      <c r="E477" s="49"/>
      <c r="F477" s="49">
        <v>39.08</v>
      </c>
      <c r="G477" s="39">
        <v>9</v>
      </c>
    </row>
    <row r="478" spans="1:7" ht="28.8" x14ac:dyDescent="0.3">
      <c r="A478" s="30" t="s">
        <v>951</v>
      </c>
      <c r="B478" s="47" t="s">
        <v>952</v>
      </c>
      <c r="C478" s="48" t="s">
        <v>128</v>
      </c>
      <c r="D478" s="49">
        <v>48.53</v>
      </c>
      <c r="E478" s="49"/>
      <c r="F478" s="49">
        <v>48.53</v>
      </c>
      <c r="G478" s="39">
        <v>9</v>
      </c>
    </row>
    <row r="479" spans="1:7" ht="28.8" x14ac:dyDescent="0.3">
      <c r="A479" s="30" t="s">
        <v>953</v>
      </c>
      <c r="B479" s="47" t="s">
        <v>954</v>
      </c>
      <c r="C479" s="48" t="s">
        <v>128</v>
      </c>
      <c r="D479" s="49">
        <v>55.19</v>
      </c>
      <c r="E479" s="49"/>
      <c r="F479" s="49">
        <v>55.19</v>
      </c>
      <c r="G479" s="39">
        <v>9</v>
      </c>
    </row>
    <row r="480" spans="1:7" x14ac:dyDescent="0.3">
      <c r="A480" s="30" t="s">
        <v>955</v>
      </c>
      <c r="B480" s="47" t="s">
        <v>956</v>
      </c>
      <c r="C480" s="48" t="s">
        <v>957</v>
      </c>
      <c r="D480" s="49">
        <v>2.76</v>
      </c>
      <c r="E480" s="49"/>
      <c r="F480" s="49">
        <v>2.76</v>
      </c>
      <c r="G480" s="39">
        <v>9</v>
      </c>
    </row>
    <row r="481" spans="1:7" ht="28.8" x14ac:dyDescent="0.3">
      <c r="A481" s="30" t="s">
        <v>958</v>
      </c>
      <c r="B481" s="47" t="s">
        <v>7392</v>
      </c>
      <c r="C481" s="48" t="s">
        <v>128</v>
      </c>
      <c r="D481" s="49">
        <v>17.690000000000001</v>
      </c>
      <c r="E481" s="49"/>
      <c r="F481" s="49">
        <v>17.690000000000001</v>
      </c>
      <c r="G481" s="39">
        <v>9</v>
      </c>
    </row>
    <row r="482" spans="1:7" x14ac:dyDescent="0.3">
      <c r="A482" s="30" t="s">
        <v>959</v>
      </c>
      <c r="B482" s="47" t="s">
        <v>960</v>
      </c>
      <c r="C482" s="48"/>
      <c r="D482" s="49"/>
      <c r="E482" s="49"/>
      <c r="F482" s="49"/>
      <c r="G482" s="39">
        <v>5</v>
      </c>
    </row>
    <row r="483" spans="1:7" x14ac:dyDescent="0.3">
      <c r="A483" s="30" t="s">
        <v>961</v>
      </c>
      <c r="B483" s="47" t="s">
        <v>962</v>
      </c>
      <c r="C483" s="48" t="s">
        <v>963</v>
      </c>
      <c r="D483" s="49">
        <v>47.39</v>
      </c>
      <c r="E483" s="49"/>
      <c r="F483" s="49">
        <v>47.39</v>
      </c>
      <c r="G483" s="39">
        <v>9</v>
      </c>
    </row>
    <row r="484" spans="1:7" x14ac:dyDescent="0.3">
      <c r="A484" s="30" t="s">
        <v>964</v>
      </c>
      <c r="B484" s="47" t="s">
        <v>965</v>
      </c>
      <c r="C484" s="48" t="s">
        <v>128</v>
      </c>
      <c r="D484" s="49">
        <v>30.62</v>
      </c>
      <c r="E484" s="49"/>
      <c r="F484" s="49">
        <v>30.62</v>
      </c>
      <c r="G484" s="39">
        <v>9</v>
      </c>
    </row>
    <row r="485" spans="1:7" ht="28.8" x14ac:dyDescent="0.3">
      <c r="A485" s="30" t="s">
        <v>966</v>
      </c>
      <c r="B485" s="47" t="s">
        <v>8366</v>
      </c>
      <c r="C485" s="48" t="s">
        <v>963</v>
      </c>
      <c r="D485" s="49">
        <v>850</v>
      </c>
      <c r="E485" s="49"/>
      <c r="F485" s="49">
        <v>850</v>
      </c>
      <c r="G485" s="39">
        <v>9</v>
      </c>
    </row>
    <row r="486" spans="1:7" x14ac:dyDescent="0.3">
      <c r="A486" s="30" t="s">
        <v>967</v>
      </c>
      <c r="B486" s="47" t="s">
        <v>968</v>
      </c>
      <c r="C486" s="48"/>
      <c r="D486" s="49"/>
      <c r="E486" s="49"/>
      <c r="F486" s="49"/>
      <c r="G486" s="39">
        <v>5</v>
      </c>
    </row>
    <row r="487" spans="1:7" x14ac:dyDescent="0.3">
      <c r="A487" s="30" t="s">
        <v>969</v>
      </c>
      <c r="B487" s="47" t="s">
        <v>970</v>
      </c>
      <c r="C487" s="48" t="s">
        <v>128</v>
      </c>
      <c r="D487" s="49">
        <v>6.4</v>
      </c>
      <c r="E487" s="49"/>
      <c r="F487" s="49">
        <v>6.4</v>
      </c>
      <c r="G487" s="39">
        <v>9</v>
      </c>
    </row>
    <row r="488" spans="1:7" x14ac:dyDescent="0.3">
      <c r="A488" s="30" t="s">
        <v>971</v>
      </c>
      <c r="B488" s="47" t="s">
        <v>972</v>
      </c>
      <c r="C488" s="48" t="s">
        <v>128</v>
      </c>
      <c r="D488" s="49">
        <v>8.56</v>
      </c>
      <c r="E488" s="49"/>
      <c r="F488" s="49">
        <v>8.56</v>
      </c>
      <c r="G488" s="39">
        <v>9</v>
      </c>
    </row>
    <row r="489" spans="1:7" ht="28.8" x14ac:dyDescent="0.3">
      <c r="A489" s="30" t="s">
        <v>973</v>
      </c>
      <c r="B489" s="47" t="s">
        <v>7393</v>
      </c>
      <c r="C489" s="48" t="s">
        <v>128</v>
      </c>
      <c r="D489" s="49">
        <v>12.78</v>
      </c>
      <c r="E489" s="49"/>
      <c r="F489" s="49">
        <v>12.78</v>
      </c>
      <c r="G489" s="39">
        <v>9</v>
      </c>
    </row>
    <row r="490" spans="1:7" ht="28.8" x14ac:dyDescent="0.3">
      <c r="A490" s="30" t="s">
        <v>974</v>
      </c>
      <c r="B490" s="47" t="s">
        <v>7394</v>
      </c>
      <c r="C490" s="48" t="s">
        <v>128</v>
      </c>
      <c r="D490" s="49">
        <v>14.13</v>
      </c>
      <c r="E490" s="49"/>
      <c r="F490" s="49">
        <v>14.13</v>
      </c>
      <c r="G490" s="39">
        <v>9</v>
      </c>
    </row>
    <row r="491" spans="1:7" ht="28.8" x14ac:dyDescent="0.3">
      <c r="A491" s="30" t="s">
        <v>975</v>
      </c>
      <c r="B491" s="47" t="s">
        <v>7395</v>
      </c>
      <c r="C491" s="48" t="s">
        <v>128</v>
      </c>
      <c r="D491" s="49">
        <v>18.88</v>
      </c>
      <c r="E491" s="49"/>
      <c r="F491" s="49">
        <v>18.88</v>
      </c>
      <c r="G491" s="39">
        <v>9</v>
      </c>
    </row>
    <row r="492" spans="1:7" ht="28.8" x14ac:dyDescent="0.3">
      <c r="A492" s="30" t="s">
        <v>976</v>
      </c>
      <c r="B492" s="47" t="s">
        <v>7396</v>
      </c>
      <c r="C492" s="48" t="s">
        <v>128</v>
      </c>
      <c r="D492" s="49">
        <v>28.29</v>
      </c>
      <c r="E492" s="49"/>
      <c r="F492" s="49">
        <v>28.29</v>
      </c>
      <c r="G492" s="39">
        <v>9</v>
      </c>
    </row>
    <row r="493" spans="1:7" ht="28.8" x14ac:dyDescent="0.3">
      <c r="A493" s="30" t="s">
        <v>977</v>
      </c>
      <c r="B493" s="47" t="s">
        <v>7397</v>
      </c>
      <c r="C493" s="48" t="s">
        <v>128</v>
      </c>
      <c r="D493" s="49">
        <v>37.68</v>
      </c>
      <c r="E493" s="49"/>
      <c r="F493" s="49">
        <v>37.68</v>
      </c>
      <c r="G493" s="39">
        <v>9</v>
      </c>
    </row>
    <row r="494" spans="1:7" ht="28.8" x14ac:dyDescent="0.3">
      <c r="A494" s="30" t="s">
        <v>978</v>
      </c>
      <c r="B494" s="47" t="s">
        <v>979</v>
      </c>
      <c r="C494" s="48" t="s">
        <v>957</v>
      </c>
      <c r="D494" s="49">
        <v>1.82</v>
      </c>
      <c r="E494" s="49"/>
      <c r="F494" s="49">
        <v>1.82</v>
      </c>
      <c r="G494" s="39">
        <v>9</v>
      </c>
    </row>
    <row r="495" spans="1:7" x14ac:dyDescent="0.3">
      <c r="A495" s="30" t="s">
        <v>980</v>
      </c>
      <c r="B495" s="47" t="s">
        <v>981</v>
      </c>
      <c r="C495" s="48" t="s">
        <v>128</v>
      </c>
      <c r="D495" s="49">
        <v>14.73</v>
      </c>
      <c r="E495" s="49"/>
      <c r="F495" s="49">
        <v>14.73</v>
      </c>
      <c r="G495" s="39">
        <v>9</v>
      </c>
    </row>
    <row r="496" spans="1:7" ht="28.8" x14ac:dyDescent="0.3">
      <c r="A496" s="30" t="s">
        <v>982</v>
      </c>
      <c r="B496" s="47" t="s">
        <v>983</v>
      </c>
      <c r="C496" s="48" t="s">
        <v>128</v>
      </c>
      <c r="D496" s="49">
        <v>20.309999999999999</v>
      </c>
      <c r="E496" s="49"/>
      <c r="F496" s="49">
        <v>20.309999999999999</v>
      </c>
      <c r="G496" s="39">
        <v>9</v>
      </c>
    </row>
    <row r="497" spans="1:7" ht="28.8" x14ac:dyDescent="0.3">
      <c r="A497" s="30" t="s">
        <v>984</v>
      </c>
      <c r="B497" s="47" t="s">
        <v>985</v>
      </c>
      <c r="C497" s="48" t="s">
        <v>128</v>
      </c>
      <c r="D497" s="49">
        <v>21.2</v>
      </c>
      <c r="E497" s="49"/>
      <c r="F497" s="49">
        <v>21.2</v>
      </c>
      <c r="G497" s="39">
        <v>9</v>
      </c>
    </row>
    <row r="498" spans="1:7" ht="28.8" x14ac:dyDescent="0.3">
      <c r="A498" s="30" t="s">
        <v>986</v>
      </c>
      <c r="B498" s="47" t="s">
        <v>987</v>
      </c>
      <c r="C498" s="48" t="s">
        <v>128</v>
      </c>
      <c r="D498" s="49">
        <v>27.09</v>
      </c>
      <c r="E498" s="49"/>
      <c r="F498" s="49">
        <v>27.09</v>
      </c>
      <c r="G498" s="39">
        <v>9</v>
      </c>
    </row>
    <row r="499" spans="1:7" ht="28.8" x14ac:dyDescent="0.3">
      <c r="A499" s="30" t="s">
        <v>988</v>
      </c>
      <c r="B499" s="47" t="s">
        <v>989</v>
      </c>
      <c r="C499" s="48" t="s">
        <v>128</v>
      </c>
      <c r="D499" s="49">
        <v>40.619999999999997</v>
      </c>
      <c r="E499" s="49"/>
      <c r="F499" s="49">
        <v>40.619999999999997</v>
      </c>
      <c r="G499" s="39">
        <v>9</v>
      </c>
    </row>
    <row r="500" spans="1:7" ht="28.8" x14ac:dyDescent="0.3">
      <c r="A500" s="30" t="s">
        <v>990</v>
      </c>
      <c r="B500" s="47" t="s">
        <v>991</v>
      </c>
      <c r="C500" s="48" t="s">
        <v>128</v>
      </c>
      <c r="D500" s="49">
        <v>54.15</v>
      </c>
      <c r="E500" s="49"/>
      <c r="F500" s="49">
        <v>54.15</v>
      </c>
      <c r="G500" s="39">
        <v>9</v>
      </c>
    </row>
    <row r="501" spans="1:7" ht="28.8" x14ac:dyDescent="0.3">
      <c r="A501" s="30" t="s">
        <v>992</v>
      </c>
      <c r="B501" s="47" t="s">
        <v>993</v>
      </c>
      <c r="C501" s="48" t="s">
        <v>957</v>
      </c>
      <c r="D501" s="49">
        <v>2.63</v>
      </c>
      <c r="E501" s="49"/>
      <c r="F501" s="49">
        <v>2.63</v>
      </c>
      <c r="G501" s="39">
        <v>9</v>
      </c>
    </row>
    <row r="502" spans="1:7" x14ac:dyDescent="0.3">
      <c r="A502" s="30" t="s">
        <v>994</v>
      </c>
      <c r="B502" s="47" t="s">
        <v>995</v>
      </c>
      <c r="C502" s="48"/>
      <c r="D502" s="49"/>
      <c r="E502" s="49"/>
      <c r="F502" s="49"/>
      <c r="G502" s="39">
        <v>2</v>
      </c>
    </row>
    <row r="503" spans="1:7" x14ac:dyDescent="0.3">
      <c r="A503" s="30" t="s">
        <v>996</v>
      </c>
      <c r="B503" s="47" t="s">
        <v>7212</v>
      </c>
      <c r="C503" s="48"/>
      <c r="D503" s="49"/>
      <c r="E503" s="49"/>
      <c r="F503" s="49"/>
      <c r="G503" s="39">
        <v>5</v>
      </c>
    </row>
    <row r="504" spans="1:7" x14ac:dyDescent="0.3">
      <c r="A504" s="30" t="s">
        <v>997</v>
      </c>
      <c r="B504" s="47" t="s">
        <v>998</v>
      </c>
      <c r="C504" s="48" t="s">
        <v>128</v>
      </c>
      <c r="D504" s="49"/>
      <c r="E504" s="49">
        <v>46.43</v>
      </c>
      <c r="F504" s="49">
        <v>46.43</v>
      </c>
      <c r="G504" s="39">
        <v>9</v>
      </c>
    </row>
    <row r="505" spans="1:7" x14ac:dyDescent="0.3">
      <c r="A505" s="30" t="s">
        <v>999</v>
      </c>
      <c r="B505" s="47" t="s">
        <v>1000</v>
      </c>
      <c r="C505" s="48" t="s">
        <v>128</v>
      </c>
      <c r="D505" s="49"/>
      <c r="E505" s="49">
        <v>57.94</v>
      </c>
      <c r="F505" s="49">
        <v>57.94</v>
      </c>
      <c r="G505" s="39">
        <v>9</v>
      </c>
    </row>
    <row r="506" spans="1:7" x14ac:dyDescent="0.3">
      <c r="A506" s="30" t="s">
        <v>1001</v>
      </c>
      <c r="B506" s="47" t="s">
        <v>7213</v>
      </c>
      <c r="C506" s="48"/>
      <c r="D506" s="49"/>
      <c r="E506" s="49"/>
      <c r="F506" s="49"/>
      <c r="G506" s="39">
        <v>5</v>
      </c>
    </row>
    <row r="507" spans="1:7" ht="28.8" x14ac:dyDescent="0.3">
      <c r="A507" s="30" t="s">
        <v>1002</v>
      </c>
      <c r="B507" s="47" t="s">
        <v>1003</v>
      </c>
      <c r="C507" s="48" t="s">
        <v>128</v>
      </c>
      <c r="D507" s="49"/>
      <c r="E507" s="49">
        <v>55.71</v>
      </c>
      <c r="F507" s="49">
        <v>55.71</v>
      </c>
      <c r="G507" s="39">
        <v>9</v>
      </c>
    </row>
    <row r="508" spans="1:7" ht="28.8" x14ac:dyDescent="0.3">
      <c r="A508" s="30" t="s">
        <v>1004</v>
      </c>
      <c r="B508" s="47" t="s">
        <v>1005</v>
      </c>
      <c r="C508" s="48" t="s">
        <v>128</v>
      </c>
      <c r="D508" s="49"/>
      <c r="E508" s="49">
        <v>72.05</v>
      </c>
      <c r="F508" s="49">
        <v>72.05</v>
      </c>
      <c r="G508" s="39">
        <v>9</v>
      </c>
    </row>
    <row r="509" spans="1:7" x14ac:dyDescent="0.3">
      <c r="A509" s="30" t="s">
        <v>1006</v>
      </c>
      <c r="B509" s="47" t="s">
        <v>1007</v>
      </c>
      <c r="C509" s="48"/>
      <c r="D509" s="49"/>
      <c r="E509" s="49"/>
      <c r="F509" s="49"/>
      <c r="G509" s="39">
        <v>5</v>
      </c>
    </row>
    <row r="510" spans="1:7" x14ac:dyDescent="0.3">
      <c r="A510" s="30" t="s">
        <v>1008</v>
      </c>
      <c r="B510" s="47" t="s">
        <v>1009</v>
      </c>
      <c r="C510" s="48" t="s">
        <v>128</v>
      </c>
      <c r="D510" s="49"/>
      <c r="E510" s="49">
        <v>7.99</v>
      </c>
      <c r="F510" s="49">
        <v>7.99</v>
      </c>
      <c r="G510" s="39">
        <v>9</v>
      </c>
    </row>
    <row r="511" spans="1:7" x14ac:dyDescent="0.3">
      <c r="A511" s="30" t="s">
        <v>1010</v>
      </c>
      <c r="B511" s="47" t="s">
        <v>1011</v>
      </c>
      <c r="C511" s="48" t="s">
        <v>128</v>
      </c>
      <c r="D511" s="49"/>
      <c r="E511" s="49">
        <v>17.329999999999998</v>
      </c>
      <c r="F511" s="49">
        <v>17.329999999999998</v>
      </c>
      <c r="G511" s="39">
        <v>9</v>
      </c>
    </row>
    <row r="512" spans="1:7" x14ac:dyDescent="0.3">
      <c r="A512" s="30" t="s">
        <v>1012</v>
      </c>
      <c r="B512" s="47" t="s">
        <v>1013</v>
      </c>
      <c r="C512" s="48" t="s">
        <v>128</v>
      </c>
      <c r="D512" s="49">
        <v>17.04</v>
      </c>
      <c r="E512" s="49">
        <v>62.4</v>
      </c>
      <c r="F512" s="49">
        <v>79.44</v>
      </c>
      <c r="G512" s="39">
        <v>9</v>
      </c>
    </row>
    <row r="513" spans="1:7" x14ac:dyDescent="0.3">
      <c r="A513" s="30" t="s">
        <v>1014</v>
      </c>
      <c r="B513" s="47" t="s">
        <v>1015</v>
      </c>
      <c r="C513" s="48"/>
      <c r="D513" s="49"/>
      <c r="E513" s="49"/>
      <c r="F513" s="49"/>
      <c r="G513" s="39">
        <v>5</v>
      </c>
    </row>
    <row r="514" spans="1:7" x14ac:dyDescent="0.3">
      <c r="A514" s="30" t="s">
        <v>1016</v>
      </c>
      <c r="B514" s="47" t="s">
        <v>1017</v>
      </c>
      <c r="C514" s="48" t="s">
        <v>128</v>
      </c>
      <c r="D514" s="49"/>
      <c r="E514" s="49">
        <v>57.36</v>
      </c>
      <c r="F514" s="49">
        <v>57.36</v>
      </c>
      <c r="G514" s="39">
        <v>9</v>
      </c>
    </row>
    <row r="515" spans="1:7" x14ac:dyDescent="0.3">
      <c r="A515" s="30" t="s">
        <v>1018</v>
      </c>
      <c r="B515" s="47" t="s">
        <v>1019</v>
      </c>
      <c r="C515" s="48"/>
      <c r="D515" s="49"/>
      <c r="E515" s="49"/>
      <c r="F515" s="49"/>
      <c r="G515" s="39">
        <v>5</v>
      </c>
    </row>
    <row r="516" spans="1:7" x14ac:dyDescent="0.3">
      <c r="A516" s="30" t="s">
        <v>1020</v>
      </c>
      <c r="B516" s="47" t="s">
        <v>1021</v>
      </c>
      <c r="C516" s="48" t="s">
        <v>128</v>
      </c>
      <c r="D516" s="49"/>
      <c r="E516" s="49">
        <v>11.14</v>
      </c>
      <c r="F516" s="49">
        <v>11.14</v>
      </c>
      <c r="G516" s="39">
        <v>9</v>
      </c>
    </row>
    <row r="517" spans="1:7" x14ac:dyDescent="0.3">
      <c r="A517" s="30" t="s">
        <v>1022</v>
      </c>
      <c r="B517" s="47" t="s">
        <v>1023</v>
      </c>
      <c r="C517" s="48"/>
      <c r="D517" s="49"/>
      <c r="E517" s="49"/>
      <c r="F517" s="49"/>
      <c r="G517" s="39">
        <v>2</v>
      </c>
    </row>
    <row r="518" spans="1:7" ht="28.8" x14ac:dyDescent="0.3">
      <c r="A518" s="30" t="s">
        <v>1024</v>
      </c>
      <c r="B518" s="47" t="s">
        <v>7214</v>
      </c>
      <c r="C518" s="48"/>
      <c r="D518" s="49"/>
      <c r="E518" s="49"/>
      <c r="F518" s="49"/>
      <c r="G518" s="39">
        <v>5</v>
      </c>
    </row>
    <row r="519" spans="1:7" x14ac:dyDescent="0.3">
      <c r="A519" s="30" t="s">
        <v>1025</v>
      </c>
      <c r="B519" s="47" t="s">
        <v>1026</v>
      </c>
      <c r="C519" s="48" t="s">
        <v>128</v>
      </c>
      <c r="D519" s="49">
        <v>15.69</v>
      </c>
      <c r="E519" s="49">
        <v>0.26</v>
      </c>
      <c r="F519" s="49">
        <v>15.95</v>
      </c>
      <c r="G519" s="39">
        <v>9</v>
      </c>
    </row>
    <row r="520" spans="1:7" ht="28.8" x14ac:dyDescent="0.3">
      <c r="A520" s="30" t="s">
        <v>1027</v>
      </c>
      <c r="B520" s="47" t="s">
        <v>1028</v>
      </c>
      <c r="C520" s="48" t="s">
        <v>128</v>
      </c>
      <c r="D520" s="49">
        <v>16.12</v>
      </c>
      <c r="E520" s="49">
        <v>0.26</v>
      </c>
      <c r="F520" s="49">
        <v>16.38</v>
      </c>
      <c r="G520" s="39">
        <v>9</v>
      </c>
    </row>
    <row r="521" spans="1:7" ht="28.8" x14ac:dyDescent="0.3">
      <c r="A521" s="30" t="s">
        <v>1029</v>
      </c>
      <c r="B521" s="47" t="s">
        <v>1030</v>
      </c>
      <c r="C521" s="48" t="s">
        <v>128</v>
      </c>
      <c r="D521" s="49">
        <v>33.369999999999997</v>
      </c>
      <c r="E521" s="49">
        <v>0.87</v>
      </c>
      <c r="F521" s="49">
        <v>34.24</v>
      </c>
      <c r="G521" s="39">
        <v>9</v>
      </c>
    </row>
    <row r="522" spans="1:7" x14ac:dyDescent="0.3">
      <c r="A522" s="30" t="s">
        <v>1031</v>
      </c>
      <c r="B522" s="47" t="s">
        <v>1032</v>
      </c>
      <c r="C522" s="48" t="s">
        <v>128</v>
      </c>
      <c r="D522" s="49">
        <v>15.77</v>
      </c>
      <c r="E522" s="49"/>
      <c r="F522" s="49">
        <v>15.77</v>
      </c>
      <c r="G522" s="39">
        <v>9</v>
      </c>
    </row>
    <row r="523" spans="1:7" x14ac:dyDescent="0.3">
      <c r="A523" s="30" t="s">
        <v>1033</v>
      </c>
      <c r="B523" s="47" t="s">
        <v>7215</v>
      </c>
      <c r="C523" s="48"/>
      <c r="D523" s="49"/>
      <c r="E523" s="49"/>
      <c r="F523" s="49"/>
      <c r="G523" s="39">
        <v>5</v>
      </c>
    </row>
    <row r="524" spans="1:7" ht="28.8" x14ac:dyDescent="0.3">
      <c r="A524" s="30" t="s">
        <v>1034</v>
      </c>
      <c r="B524" s="47" t="s">
        <v>1035</v>
      </c>
      <c r="C524" s="48" t="s">
        <v>128</v>
      </c>
      <c r="D524" s="49">
        <v>9.75</v>
      </c>
      <c r="E524" s="49">
        <v>1.2</v>
      </c>
      <c r="F524" s="49">
        <v>10.95</v>
      </c>
      <c r="G524" s="39">
        <v>9</v>
      </c>
    </row>
    <row r="525" spans="1:7" ht="28.8" x14ac:dyDescent="0.3">
      <c r="A525" s="30" t="s">
        <v>1036</v>
      </c>
      <c r="B525" s="47" t="s">
        <v>1037</v>
      </c>
      <c r="C525" s="48" t="s">
        <v>128</v>
      </c>
      <c r="D525" s="49">
        <v>10.99</v>
      </c>
      <c r="E525" s="49">
        <v>1.35</v>
      </c>
      <c r="F525" s="49">
        <v>12.34</v>
      </c>
      <c r="G525" s="39">
        <v>9</v>
      </c>
    </row>
    <row r="526" spans="1:7" ht="28.8" x14ac:dyDescent="0.3">
      <c r="A526" s="30" t="s">
        <v>1038</v>
      </c>
      <c r="B526" s="47" t="s">
        <v>1039</v>
      </c>
      <c r="C526" s="48" t="s">
        <v>128</v>
      </c>
      <c r="D526" s="49">
        <v>19.79</v>
      </c>
      <c r="E526" s="49">
        <v>0.77</v>
      </c>
      <c r="F526" s="49">
        <v>20.56</v>
      </c>
      <c r="G526" s="39">
        <v>9</v>
      </c>
    </row>
    <row r="527" spans="1:7" ht="28.8" x14ac:dyDescent="0.3">
      <c r="A527" s="30" t="s">
        <v>1040</v>
      </c>
      <c r="B527" s="47" t="s">
        <v>7398</v>
      </c>
      <c r="C527" s="48" t="s">
        <v>128</v>
      </c>
      <c r="D527" s="49">
        <v>20.96</v>
      </c>
      <c r="E527" s="49">
        <v>0.74</v>
      </c>
      <c r="F527" s="49">
        <v>21.7</v>
      </c>
      <c r="G527" s="39">
        <v>9</v>
      </c>
    </row>
    <row r="528" spans="1:7" x14ac:dyDescent="0.3">
      <c r="A528" s="30" t="s">
        <v>1041</v>
      </c>
      <c r="B528" s="47" t="s">
        <v>7216</v>
      </c>
      <c r="C528" s="48"/>
      <c r="D528" s="49"/>
      <c r="E528" s="49"/>
      <c r="F528" s="49"/>
      <c r="G528" s="39">
        <v>5</v>
      </c>
    </row>
    <row r="529" spans="1:7" x14ac:dyDescent="0.3">
      <c r="A529" s="30" t="s">
        <v>1042</v>
      </c>
      <c r="B529" s="47" t="s">
        <v>1043</v>
      </c>
      <c r="C529" s="48" t="s">
        <v>128</v>
      </c>
      <c r="D529" s="49">
        <v>36.590000000000003</v>
      </c>
      <c r="E529" s="49">
        <v>1.73</v>
      </c>
      <c r="F529" s="49">
        <v>38.32</v>
      </c>
      <c r="G529" s="39">
        <v>9</v>
      </c>
    </row>
    <row r="530" spans="1:7" x14ac:dyDescent="0.3">
      <c r="A530" s="30" t="s">
        <v>1044</v>
      </c>
      <c r="B530" s="47" t="s">
        <v>1045</v>
      </c>
      <c r="C530" s="48" t="s">
        <v>128</v>
      </c>
      <c r="D530" s="49">
        <v>31.4</v>
      </c>
      <c r="E530" s="49">
        <v>1.39</v>
      </c>
      <c r="F530" s="49">
        <v>32.79</v>
      </c>
      <c r="G530" s="39">
        <v>9</v>
      </c>
    </row>
    <row r="531" spans="1:7" x14ac:dyDescent="0.3">
      <c r="A531" s="30" t="s">
        <v>1046</v>
      </c>
      <c r="B531" s="47" t="s">
        <v>7217</v>
      </c>
      <c r="C531" s="48"/>
      <c r="D531" s="49"/>
      <c r="E531" s="49"/>
      <c r="F531" s="49"/>
      <c r="G531" s="39">
        <v>5</v>
      </c>
    </row>
    <row r="532" spans="1:7" ht="28.8" x14ac:dyDescent="0.3">
      <c r="A532" s="30" t="s">
        <v>1047</v>
      </c>
      <c r="B532" s="47" t="s">
        <v>1048</v>
      </c>
      <c r="C532" s="48" t="s">
        <v>128</v>
      </c>
      <c r="D532" s="49">
        <v>291.17</v>
      </c>
      <c r="E532" s="49"/>
      <c r="F532" s="49">
        <v>291.17</v>
      </c>
      <c r="G532" s="39">
        <v>9</v>
      </c>
    </row>
    <row r="533" spans="1:7" x14ac:dyDescent="0.3">
      <c r="A533" s="30" t="s">
        <v>1049</v>
      </c>
      <c r="B533" s="47" t="s">
        <v>1050</v>
      </c>
      <c r="C533" s="48"/>
      <c r="D533" s="49"/>
      <c r="E533" s="49"/>
      <c r="F533" s="49"/>
      <c r="G533" s="39">
        <v>5</v>
      </c>
    </row>
    <row r="534" spans="1:7" ht="28.8" x14ac:dyDescent="0.3">
      <c r="A534" s="30" t="s">
        <v>1051</v>
      </c>
      <c r="B534" s="47" t="s">
        <v>1052</v>
      </c>
      <c r="C534" s="48" t="s">
        <v>128</v>
      </c>
      <c r="D534" s="49">
        <v>5.35</v>
      </c>
      <c r="E534" s="49">
        <v>0.11</v>
      </c>
      <c r="F534" s="49">
        <v>5.46</v>
      </c>
      <c r="G534" s="39">
        <v>9</v>
      </c>
    </row>
    <row r="535" spans="1:7" x14ac:dyDescent="0.3">
      <c r="A535" s="30" t="s">
        <v>1053</v>
      </c>
      <c r="B535" s="47" t="s">
        <v>1054</v>
      </c>
      <c r="C535" s="48"/>
      <c r="D535" s="49"/>
      <c r="E535" s="49"/>
      <c r="F535" s="49"/>
      <c r="G535" s="39">
        <v>5</v>
      </c>
    </row>
    <row r="536" spans="1:7" ht="28.8" x14ac:dyDescent="0.3">
      <c r="A536" s="30" t="s">
        <v>1055</v>
      </c>
      <c r="B536" s="47" t="s">
        <v>1056</v>
      </c>
      <c r="C536" s="48" t="s">
        <v>128</v>
      </c>
      <c r="D536" s="49">
        <v>4.0599999999999996</v>
      </c>
      <c r="E536" s="49">
        <v>2.59</v>
      </c>
      <c r="F536" s="49">
        <v>6.65</v>
      </c>
      <c r="G536" s="39">
        <v>9</v>
      </c>
    </row>
    <row r="537" spans="1:7" ht="28.8" x14ac:dyDescent="0.3">
      <c r="A537" s="30" t="s">
        <v>1057</v>
      </c>
      <c r="B537" s="47" t="s">
        <v>1058</v>
      </c>
      <c r="C537" s="48" t="s">
        <v>128</v>
      </c>
      <c r="D537" s="49">
        <v>20.97</v>
      </c>
      <c r="E537" s="49">
        <v>2.38</v>
      </c>
      <c r="F537" s="49">
        <v>23.35</v>
      </c>
      <c r="G537" s="39">
        <v>9</v>
      </c>
    </row>
    <row r="538" spans="1:7" x14ac:dyDescent="0.3">
      <c r="A538" s="30" t="s">
        <v>1059</v>
      </c>
      <c r="B538" s="47" t="s">
        <v>1060</v>
      </c>
      <c r="C538" s="48"/>
      <c r="D538" s="49"/>
      <c r="E538" s="49"/>
      <c r="F538" s="49"/>
      <c r="G538" s="39">
        <v>5</v>
      </c>
    </row>
    <row r="539" spans="1:7" ht="28.8" x14ac:dyDescent="0.3">
      <c r="A539" s="30" t="s">
        <v>1061</v>
      </c>
      <c r="B539" s="47" t="s">
        <v>7399</v>
      </c>
      <c r="C539" s="48" t="s">
        <v>128</v>
      </c>
      <c r="D539" s="49">
        <v>16.670000000000002</v>
      </c>
      <c r="E539" s="49">
        <v>0.39</v>
      </c>
      <c r="F539" s="49">
        <v>17.059999999999999</v>
      </c>
      <c r="G539" s="39">
        <v>9</v>
      </c>
    </row>
    <row r="540" spans="1:7" ht="28.8" x14ac:dyDescent="0.3">
      <c r="A540" s="30" t="s">
        <v>1062</v>
      </c>
      <c r="B540" s="47" t="s">
        <v>7400</v>
      </c>
      <c r="C540" s="48" t="s">
        <v>128</v>
      </c>
      <c r="D540" s="49">
        <v>11.86</v>
      </c>
      <c r="E540" s="49">
        <v>0.28000000000000003</v>
      </c>
      <c r="F540" s="49">
        <v>12.14</v>
      </c>
      <c r="G540" s="39">
        <v>9</v>
      </c>
    </row>
    <row r="541" spans="1:7" ht="28.8" x14ac:dyDescent="0.3">
      <c r="A541" s="30" t="s">
        <v>1063</v>
      </c>
      <c r="B541" s="47" t="s">
        <v>1064</v>
      </c>
      <c r="C541" s="48" t="s">
        <v>128</v>
      </c>
      <c r="D541" s="49">
        <v>12.04</v>
      </c>
      <c r="E541" s="49">
        <v>0.12</v>
      </c>
      <c r="F541" s="49">
        <v>12.16</v>
      </c>
      <c r="G541" s="39">
        <v>9</v>
      </c>
    </row>
    <row r="542" spans="1:7" ht="28.8" x14ac:dyDescent="0.3">
      <c r="A542" s="30" t="s">
        <v>1065</v>
      </c>
      <c r="B542" s="47" t="s">
        <v>7401</v>
      </c>
      <c r="C542" s="48" t="s">
        <v>128</v>
      </c>
      <c r="D542" s="49">
        <v>20.21</v>
      </c>
      <c r="E542" s="49">
        <v>0.37</v>
      </c>
      <c r="F542" s="49">
        <v>20.58</v>
      </c>
      <c r="G542" s="39">
        <v>9</v>
      </c>
    </row>
    <row r="543" spans="1:7" x14ac:dyDescent="0.3">
      <c r="A543" s="30" t="s">
        <v>1066</v>
      </c>
      <c r="B543" s="47" t="s">
        <v>1067</v>
      </c>
      <c r="C543" s="48"/>
      <c r="D543" s="49"/>
      <c r="E543" s="49"/>
      <c r="F543" s="49"/>
      <c r="G543" s="39">
        <v>2</v>
      </c>
    </row>
    <row r="544" spans="1:7" x14ac:dyDescent="0.3">
      <c r="A544" s="30" t="s">
        <v>1068</v>
      </c>
      <c r="B544" s="47" t="s">
        <v>1069</v>
      </c>
      <c r="C544" s="48"/>
      <c r="D544" s="49"/>
      <c r="E544" s="49"/>
      <c r="F544" s="49"/>
      <c r="G544" s="39">
        <v>5</v>
      </c>
    </row>
    <row r="545" spans="1:7" x14ac:dyDescent="0.3">
      <c r="A545" s="30" t="s">
        <v>1070</v>
      </c>
      <c r="B545" s="47" t="s">
        <v>1071</v>
      </c>
      <c r="C545" s="48" t="s">
        <v>115</v>
      </c>
      <c r="D545" s="49">
        <v>36.33</v>
      </c>
      <c r="E545" s="49">
        <v>54.77</v>
      </c>
      <c r="F545" s="49">
        <v>91.1</v>
      </c>
      <c r="G545" s="39">
        <v>9</v>
      </c>
    </row>
    <row r="546" spans="1:7" x14ac:dyDescent="0.3">
      <c r="A546" s="30" t="s">
        <v>1072</v>
      </c>
      <c r="B546" s="47" t="s">
        <v>1073</v>
      </c>
      <c r="C546" s="48" t="s">
        <v>115</v>
      </c>
      <c r="D546" s="49">
        <v>19.98</v>
      </c>
      <c r="E546" s="49">
        <v>32.950000000000003</v>
      </c>
      <c r="F546" s="49">
        <v>52.93</v>
      </c>
      <c r="G546" s="39">
        <v>9</v>
      </c>
    </row>
    <row r="547" spans="1:7" x14ac:dyDescent="0.3">
      <c r="A547" s="30" t="s">
        <v>1074</v>
      </c>
      <c r="B547" s="47" t="s">
        <v>1075</v>
      </c>
      <c r="C547" s="48" t="s">
        <v>115</v>
      </c>
      <c r="D547" s="49">
        <v>13.44</v>
      </c>
      <c r="E547" s="49">
        <v>7.96</v>
      </c>
      <c r="F547" s="49">
        <v>21.4</v>
      </c>
      <c r="G547" s="39">
        <v>9</v>
      </c>
    </row>
    <row r="548" spans="1:7" x14ac:dyDescent="0.3">
      <c r="A548" s="30" t="s">
        <v>1076</v>
      </c>
      <c r="B548" s="47" t="s">
        <v>1077</v>
      </c>
      <c r="C548" s="48" t="s">
        <v>115</v>
      </c>
      <c r="D548" s="49">
        <v>46.64</v>
      </c>
      <c r="E548" s="49">
        <v>63.74</v>
      </c>
      <c r="F548" s="49">
        <v>110.38</v>
      </c>
      <c r="G548" s="39">
        <v>9</v>
      </c>
    </row>
    <row r="549" spans="1:7" ht="28.8" x14ac:dyDescent="0.3">
      <c r="A549" s="30" t="s">
        <v>1078</v>
      </c>
      <c r="B549" s="47" t="s">
        <v>1079</v>
      </c>
      <c r="C549" s="48" t="s">
        <v>115</v>
      </c>
      <c r="D549" s="49">
        <v>386.07</v>
      </c>
      <c r="E549" s="49"/>
      <c r="F549" s="49">
        <v>386.07</v>
      </c>
      <c r="G549" s="39">
        <v>9</v>
      </c>
    </row>
    <row r="550" spans="1:7" ht="28.8" x14ac:dyDescent="0.3">
      <c r="A550" s="30" t="s">
        <v>1080</v>
      </c>
      <c r="B550" s="47" t="s">
        <v>1081</v>
      </c>
      <c r="C550" s="48" t="s">
        <v>115</v>
      </c>
      <c r="D550" s="49">
        <v>422.14</v>
      </c>
      <c r="E550" s="49"/>
      <c r="F550" s="49">
        <v>422.14</v>
      </c>
      <c r="G550" s="39">
        <v>9</v>
      </c>
    </row>
    <row r="551" spans="1:7" ht="28.8" x14ac:dyDescent="0.3">
      <c r="A551" s="30" t="s">
        <v>1082</v>
      </c>
      <c r="B551" s="47" t="s">
        <v>1083</v>
      </c>
      <c r="C551" s="48" t="s">
        <v>115</v>
      </c>
      <c r="D551" s="49">
        <v>467.36</v>
      </c>
      <c r="E551" s="49"/>
      <c r="F551" s="49">
        <v>467.36</v>
      </c>
      <c r="G551" s="39">
        <v>9</v>
      </c>
    </row>
    <row r="552" spans="1:7" x14ac:dyDescent="0.3">
      <c r="A552" s="30" t="s">
        <v>1084</v>
      </c>
      <c r="B552" s="47" t="s">
        <v>1085</v>
      </c>
      <c r="C552" s="48"/>
      <c r="D552" s="49"/>
      <c r="E552" s="49"/>
      <c r="F552" s="49"/>
      <c r="G552" s="39">
        <v>5</v>
      </c>
    </row>
    <row r="553" spans="1:7" x14ac:dyDescent="0.3">
      <c r="A553" s="30" t="s">
        <v>1086</v>
      </c>
      <c r="B553" s="47" t="s">
        <v>1087</v>
      </c>
      <c r="C553" s="48" t="s">
        <v>128</v>
      </c>
      <c r="D553" s="49">
        <v>21.61</v>
      </c>
      <c r="E553" s="49">
        <v>29.88</v>
      </c>
      <c r="F553" s="49">
        <v>51.49</v>
      </c>
      <c r="G553" s="39">
        <v>9</v>
      </c>
    </row>
    <row r="554" spans="1:7" x14ac:dyDescent="0.3">
      <c r="A554" s="30" t="s">
        <v>1088</v>
      </c>
      <c r="B554" s="47" t="s">
        <v>1089</v>
      </c>
      <c r="C554" s="48" t="s">
        <v>601</v>
      </c>
      <c r="D554" s="49">
        <v>10.02</v>
      </c>
      <c r="E554" s="49">
        <v>2.06</v>
      </c>
      <c r="F554" s="49">
        <v>12.08</v>
      </c>
      <c r="G554" s="39">
        <v>9</v>
      </c>
    </row>
    <row r="555" spans="1:7" x14ac:dyDescent="0.3">
      <c r="A555" s="30" t="s">
        <v>1090</v>
      </c>
      <c r="B555" s="47" t="s">
        <v>1091</v>
      </c>
      <c r="C555" s="48" t="s">
        <v>1092</v>
      </c>
      <c r="D555" s="49">
        <v>9.9499999999999993</v>
      </c>
      <c r="E555" s="49">
        <v>1.86</v>
      </c>
      <c r="F555" s="49">
        <v>11.81</v>
      </c>
      <c r="G555" s="39">
        <v>9</v>
      </c>
    </row>
    <row r="556" spans="1:7" x14ac:dyDescent="0.3">
      <c r="A556" s="30" t="s">
        <v>1093</v>
      </c>
      <c r="B556" s="47" t="s">
        <v>1094</v>
      </c>
      <c r="C556" s="48" t="s">
        <v>128</v>
      </c>
      <c r="D556" s="49"/>
      <c r="E556" s="49">
        <v>14.13</v>
      </c>
      <c r="F556" s="49">
        <v>14.13</v>
      </c>
      <c r="G556" s="39">
        <v>9</v>
      </c>
    </row>
    <row r="557" spans="1:7" x14ac:dyDescent="0.3">
      <c r="A557" s="30" t="s">
        <v>1095</v>
      </c>
      <c r="B557" s="47" t="s">
        <v>1096</v>
      </c>
      <c r="C557" s="48"/>
      <c r="D557" s="49"/>
      <c r="E557" s="49"/>
      <c r="F557" s="49"/>
      <c r="G557" s="39">
        <v>5</v>
      </c>
    </row>
    <row r="558" spans="1:7" x14ac:dyDescent="0.3">
      <c r="A558" s="30" t="s">
        <v>1097</v>
      </c>
      <c r="B558" s="47" t="s">
        <v>1098</v>
      </c>
      <c r="C558" s="48" t="s">
        <v>128</v>
      </c>
      <c r="D558" s="49"/>
      <c r="E558" s="49">
        <v>8.23</v>
      </c>
      <c r="F558" s="49">
        <v>8.23</v>
      </c>
      <c r="G558" s="39">
        <v>9</v>
      </c>
    </row>
    <row r="559" spans="1:7" x14ac:dyDescent="0.3">
      <c r="A559" s="30" t="s">
        <v>1099</v>
      </c>
      <c r="B559" s="47" t="s">
        <v>1100</v>
      </c>
      <c r="C559" s="48"/>
      <c r="D559" s="49"/>
      <c r="E559" s="49"/>
      <c r="F559" s="49"/>
      <c r="G559" s="39">
        <v>5</v>
      </c>
    </row>
    <row r="560" spans="1:7" x14ac:dyDescent="0.3">
      <c r="A560" s="30" t="s">
        <v>1101</v>
      </c>
      <c r="B560" s="47" t="s">
        <v>1102</v>
      </c>
      <c r="C560" s="48" t="s">
        <v>115</v>
      </c>
      <c r="D560" s="49">
        <v>32.11</v>
      </c>
      <c r="E560" s="49">
        <v>0.7</v>
      </c>
      <c r="F560" s="49">
        <v>32.81</v>
      </c>
      <c r="G560" s="39">
        <v>9</v>
      </c>
    </row>
    <row r="561" spans="1:7" x14ac:dyDescent="0.3">
      <c r="A561" s="30" t="s">
        <v>1103</v>
      </c>
      <c r="B561" s="47" t="s">
        <v>1104</v>
      </c>
      <c r="C561" s="48" t="s">
        <v>128</v>
      </c>
      <c r="D561" s="49">
        <v>147.22999999999999</v>
      </c>
      <c r="E561" s="49">
        <v>20.6</v>
      </c>
      <c r="F561" s="49">
        <v>167.83</v>
      </c>
      <c r="G561" s="39">
        <v>9</v>
      </c>
    </row>
    <row r="562" spans="1:7" x14ac:dyDescent="0.3">
      <c r="A562" s="30" t="s">
        <v>1105</v>
      </c>
      <c r="B562" s="47" t="s">
        <v>1106</v>
      </c>
      <c r="C562" s="48" t="s">
        <v>128</v>
      </c>
      <c r="D562" s="49">
        <v>173.98</v>
      </c>
      <c r="E562" s="49">
        <v>12.35</v>
      </c>
      <c r="F562" s="49">
        <v>186.33</v>
      </c>
      <c r="G562" s="39">
        <v>9</v>
      </c>
    </row>
    <row r="563" spans="1:7" ht="28.8" x14ac:dyDescent="0.3">
      <c r="A563" s="30" t="s">
        <v>1107</v>
      </c>
      <c r="B563" s="47" t="s">
        <v>1108</v>
      </c>
      <c r="C563" s="48" t="s">
        <v>115</v>
      </c>
      <c r="D563" s="49">
        <v>6.69</v>
      </c>
      <c r="E563" s="49">
        <v>12.35</v>
      </c>
      <c r="F563" s="49">
        <v>19.04</v>
      </c>
      <c r="G563" s="39">
        <v>9</v>
      </c>
    </row>
    <row r="564" spans="1:7" ht="28.8" x14ac:dyDescent="0.3">
      <c r="A564" s="30" t="s">
        <v>1109</v>
      </c>
      <c r="B564" s="47" t="s">
        <v>1110</v>
      </c>
      <c r="C564" s="48" t="s">
        <v>115</v>
      </c>
      <c r="D564" s="49">
        <v>9.17</v>
      </c>
      <c r="E564" s="49">
        <v>12.35</v>
      </c>
      <c r="F564" s="49">
        <v>21.52</v>
      </c>
      <c r="G564" s="39">
        <v>9</v>
      </c>
    </row>
    <row r="565" spans="1:7" ht="28.8" x14ac:dyDescent="0.3">
      <c r="A565" s="30" t="s">
        <v>1111</v>
      </c>
      <c r="B565" s="47" t="s">
        <v>1112</v>
      </c>
      <c r="C565" s="48" t="s">
        <v>115</v>
      </c>
      <c r="D565" s="49">
        <v>17.98</v>
      </c>
      <c r="E565" s="49">
        <v>12.35</v>
      </c>
      <c r="F565" s="49">
        <v>30.33</v>
      </c>
      <c r="G565" s="39">
        <v>9</v>
      </c>
    </row>
    <row r="566" spans="1:7" x14ac:dyDescent="0.3">
      <c r="A566" s="30" t="s">
        <v>1113</v>
      </c>
      <c r="B566" s="47" t="s">
        <v>1114</v>
      </c>
      <c r="C566" s="48"/>
      <c r="D566" s="49"/>
      <c r="E566" s="49"/>
      <c r="F566" s="49"/>
      <c r="G566" s="39">
        <v>5</v>
      </c>
    </row>
    <row r="567" spans="1:7" x14ac:dyDescent="0.3">
      <c r="A567" s="30" t="s">
        <v>1115</v>
      </c>
      <c r="B567" s="47" t="s">
        <v>1116</v>
      </c>
      <c r="C567" s="48" t="s">
        <v>116</v>
      </c>
      <c r="D567" s="49">
        <v>12.49</v>
      </c>
      <c r="E567" s="49">
        <v>14.41</v>
      </c>
      <c r="F567" s="49">
        <v>26.9</v>
      </c>
      <c r="G567" s="39">
        <v>9</v>
      </c>
    </row>
    <row r="568" spans="1:7" x14ac:dyDescent="0.3">
      <c r="A568" s="30" t="s">
        <v>1117</v>
      </c>
      <c r="B568" s="47" t="s">
        <v>1118</v>
      </c>
      <c r="C568" s="48" t="s">
        <v>116</v>
      </c>
      <c r="D568" s="49">
        <v>18.149999999999999</v>
      </c>
      <c r="E568" s="49">
        <v>16.47</v>
      </c>
      <c r="F568" s="49">
        <v>34.619999999999997</v>
      </c>
      <c r="G568" s="39">
        <v>9</v>
      </c>
    </row>
    <row r="569" spans="1:7" x14ac:dyDescent="0.3">
      <c r="A569" s="30" t="s">
        <v>1119</v>
      </c>
      <c r="B569" s="47" t="s">
        <v>1120</v>
      </c>
      <c r="C569" s="48" t="s">
        <v>116</v>
      </c>
      <c r="D569" s="49">
        <v>17.07</v>
      </c>
      <c r="E569" s="49">
        <v>20.6</v>
      </c>
      <c r="F569" s="49">
        <v>37.67</v>
      </c>
      <c r="G569" s="39">
        <v>9</v>
      </c>
    </row>
    <row r="570" spans="1:7" x14ac:dyDescent="0.3">
      <c r="A570" s="30" t="s">
        <v>1121</v>
      </c>
      <c r="B570" s="47" t="s">
        <v>1122</v>
      </c>
      <c r="C570" s="48"/>
      <c r="D570" s="49"/>
      <c r="E570" s="49"/>
      <c r="F570" s="49"/>
      <c r="G570" s="39">
        <v>5</v>
      </c>
    </row>
    <row r="571" spans="1:7" ht="28.8" x14ac:dyDescent="0.3">
      <c r="A571" s="30" t="s">
        <v>1123</v>
      </c>
      <c r="B571" s="47" t="s">
        <v>7402</v>
      </c>
      <c r="C571" s="48" t="s">
        <v>197</v>
      </c>
      <c r="D571" s="49">
        <v>12090.57</v>
      </c>
      <c r="E571" s="49"/>
      <c r="F571" s="49">
        <v>12090.57</v>
      </c>
      <c r="G571" s="39">
        <v>9</v>
      </c>
    </row>
    <row r="572" spans="1:7" ht="43.2" x14ac:dyDescent="0.3">
      <c r="A572" s="30" t="s">
        <v>1124</v>
      </c>
      <c r="B572" s="47" t="s">
        <v>7403</v>
      </c>
      <c r="C572" s="48" t="s">
        <v>1125</v>
      </c>
      <c r="D572" s="49">
        <v>810.21</v>
      </c>
      <c r="E572" s="49"/>
      <c r="F572" s="49">
        <v>810.21</v>
      </c>
      <c r="G572" s="39">
        <v>9</v>
      </c>
    </row>
    <row r="573" spans="1:7" x14ac:dyDescent="0.3">
      <c r="A573" s="30" t="s">
        <v>1126</v>
      </c>
      <c r="B573" s="47" t="s">
        <v>1127</v>
      </c>
      <c r="C573" s="48" t="s">
        <v>141</v>
      </c>
      <c r="D573" s="49">
        <v>541.84</v>
      </c>
      <c r="E573" s="49"/>
      <c r="F573" s="49">
        <v>541.84</v>
      </c>
      <c r="G573" s="39">
        <v>9</v>
      </c>
    </row>
    <row r="574" spans="1:7" ht="28.8" x14ac:dyDescent="0.3">
      <c r="A574" s="30" t="s">
        <v>1128</v>
      </c>
      <c r="B574" s="47" t="s">
        <v>1129</v>
      </c>
      <c r="C574" s="48" t="s">
        <v>1130</v>
      </c>
      <c r="D574" s="49">
        <v>2.54</v>
      </c>
      <c r="E574" s="49">
        <v>3.71</v>
      </c>
      <c r="F574" s="49">
        <v>6.25</v>
      </c>
      <c r="G574" s="39">
        <v>9</v>
      </c>
    </row>
    <row r="575" spans="1:7" x14ac:dyDescent="0.3">
      <c r="A575" s="30" t="s">
        <v>1131</v>
      </c>
      <c r="B575" s="47" t="s">
        <v>7218</v>
      </c>
      <c r="C575" s="48"/>
      <c r="D575" s="49"/>
      <c r="E575" s="49"/>
      <c r="F575" s="49"/>
      <c r="G575" s="39">
        <v>5</v>
      </c>
    </row>
    <row r="576" spans="1:7" x14ac:dyDescent="0.3">
      <c r="A576" s="30" t="s">
        <v>1132</v>
      </c>
      <c r="B576" s="47" t="s">
        <v>1133</v>
      </c>
      <c r="C576" s="48" t="s">
        <v>128</v>
      </c>
      <c r="D576" s="49">
        <v>184.77</v>
      </c>
      <c r="E576" s="49">
        <v>123.54</v>
      </c>
      <c r="F576" s="49">
        <v>308.31</v>
      </c>
      <c r="G576" s="39">
        <v>9</v>
      </c>
    </row>
    <row r="577" spans="1:7" x14ac:dyDescent="0.3">
      <c r="A577" s="30" t="s">
        <v>1134</v>
      </c>
      <c r="B577" s="47" t="s">
        <v>1135</v>
      </c>
      <c r="C577" s="48" t="s">
        <v>128</v>
      </c>
      <c r="D577" s="49">
        <v>318.3</v>
      </c>
      <c r="E577" s="49">
        <v>239</v>
      </c>
      <c r="F577" s="49">
        <v>557.29999999999995</v>
      </c>
      <c r="G577" s="39">
        <v>9</v>
      </c>
    </row>
    <row r="578" spans="1:7" ht="43.2" x14ac:dyDescent="0.3">
      <c r="A578" s="30" t="s">
        <v>1136</v>
      </c>
      <c r="B578" s="47" t="s">
        <v>7404</v>
      </c>
      <c r="C578" s="48" t="s">
        <v>128</v>
      </c>
      <c r="D578" s="49">
        <v>811.89</v>
      </c>
      <c r="E578" s="49">
        <v>111.13</v>
      </c>
      <c r="F578" s="49">
        <v>923.02</v>
      </c>
      <c r="G578" s="39">
        <v>9</v>
      </c>
    </row>
    <row r="579" spans="1:7" ht="43.2" x14ac:dyDescent="0.3">
      <c r="A579" s="30" t="s">
        <v>1137</v>
      </c>
      <c r="B579" s="47" t="s">
        <v>7405</v>
      </c>
      <c r="C579" s="48" t="s">
        <v>128</v>
      </c>
      <c r="D579" s="49">
        <v>661.11</v>
      </c>
      <c r="E579" s="49">
        <v>136.49</v>
      </c>
      <c r="F579" s="49">
        <v>797.6</v>
      </c>
      <c r="G579" s="39">
        <v>9</v>
      </c>
    </row>
    <row r="580" spans="1:7" x14ac:dyDescent="0.3">
      <c r="A580" s="30" t="s">
        <v>1138</v>
      </c>
      <c r="B580" s="47" t="s">
        <v>1139</v>
      </c>
      <c r="C580" s="48"/>
      <c r="D580" s="49"/>
      <c r="E580" s="49"/>
      <c r="F580" s="49"/>
      <c r="G580" s="39">
        <v>2</v>
      </c>
    </row>
    <row r="581" spans="1:7" x14ac:dyDescent="0.3">
      <c r="A581" s="30" t="s">
        <v>1140</v>
      </c>
      <c r="B581" s="47" t="s">
        <v>1141</v>
      </c>
      <c r="C581" s="48"/>
      <c r="D581" s="49"/>
      <c r="E581" s="49"/>
      <c r="F581" s="49"/>
      <c r="G581" s="39">
        <v>5</v>
      </c>
    </row>
    <row r="582" spans="1:7" x14ac:dyDescent="0.3">
      <c r="A582" s="30" t="s">
        <v>1142</v>
      </c>
      <c r="B582" s="47" t="s">
        <v>1143</v>
      </c>
      <c r="C582" s="48" t="s">
        <v>115</v>
      </c>
      <c r="D582" s="49">
        <v>45.02</v>
      </c>
      <c r="E582" s="49">
        <v>53.53</v>
      </c>
      <c r="F582" s="49">
        <v>98.55</v>
      </c>
      <c r="G582" s="39">
        <v>9</v>
      </c>
    </row>
    <row r="583" spans="1:7" x14ac:dyDescent="0.3">
      <c r="A583" s="30" t="s">
        <v>1144</v>
      </c>
      <c r="B583" s="47" t="s">
        <v>1145</v>
      </c>
      <c r="C583" s="48" t="s">
        <v>115</v>
      </c>
      <c r="D583" s="49">
        <v>190.13</v>
      </c>
      <c r="E583" s="49">
        <v>61.78</v>
      </c>
      <c r="F583" s="49">
        <v>251.91</v>
      </c>
      <c r="G583" s="39">
        <v>9</v>
      </c>
    </row>
    <row r="584" spans="1:7" x14ac:dyDescent="0.3">
      <c r="A584" s="30" t="s">
        <v>1146</v>
      </c>
      <c r="B584" s="47" t="s">
        <v>1147</v>
      </c>
      <c r="C584" s="48" t="s">
        <v>115</v>
      </c>
      <c r="D584" s="49">
        <v>65.09</v>
      </c>
      <c r="E584" s="49">
        <v>49.41</v>
      </c>
      <c r="F584" s="49">
        <v>114.5</v>
      </c>
      <c r="G584" s="39">
        <v>9</v>
      </c>
    </row>
    <row r="585" spans="1:7" ht="28.8" x14ac:dyDescent="0.3">
      <c r="A585" s="30" t="s">
        <v>1148</v>
      </c>
      <c r="B585" s="47" t="s">
        <v>1149</v>
      </c>
      <c r="C585" s="48" t="s">
        <v>115</v>
      </c>
      <c r="D585" s="49"/>
      <c r="E585" s="49">
        <v>6.35</v>
      </c>
      <c r="F585" s="49">
        <v>6.35</v>
      </c>
      <c r="G585" s="39">
        <v>9</v>
      </c>
    </row>
    <row r="586" spans="1:7" ht="28.8" x14ac:dyDescent="0.3">
      <c r="A586" s="30" t="s">
        <v>1150</v>
      </c>
      <c r="B586" s="47" t="s">
        <v>1151</v>
      </c>
      <c r="C586" s="48" t="s">
        <v>115</v>
      </c>
      <c r="D586" s="49"/>
      <c r="E586" s="49">
        <v>7.54</v>
      </c>
      <c r="F586" s="49">
        <v>7.54</v>
      </c>
      <c r="G586" s="39">
        <v>9</v>
      </c>
    </row>
    <row r="587" spans="1:7" x14ac:dyDescent="0.3">
      <c r="A587" s="30" t="s">
        <v>1152</v>
      </c>
      <c r="B587" s="47" t="s">
        <v>1153</v>
      </c>
      <c r="C587" s="48"/>
      <c r="D587" s="49"/>
      <c r="E587" s="49"/>
      <c r="F587" s="49"/>
      <c r="G587" s="39">
        <v>5</v>
      </c>
    </row>
    <row r="588" spans="1:7" x14ac:dyDescent="0.3">
      <c r="A588" s="30" t="s">
        <v>1154</v>
      </c>
      <c r="B588" s="47" t="s">
        <v>1155</v>
      </c>
      <c r="C588" s="48" t="s">
        <v>115</v>
      </c>
      <c r="D588" s="49">
        <v>132.59</v>
      </c>
      <c r="E588" s="49">
        <v>57.65</v>
      </c>
      <c r="F588" s="49">
        <v>190.24</v>
      </c>
      <c r="G588" s="39">
        <v>9</v>
      </c>
    </row>
    <row r="589" spans="1:7" x14ac:dyDescent="0.3">
      <c r="A589" s="30" t="s">
        <v>1156</v>
      </c>
      <c r="B589" s="47" t="s">
        <v>1157</v>
      </c>
      <c r="C589" s="48" t="s">
        <v>115</v>
      </c>
      <c r="D589" s="49">
        <v>138.01</v>
      </c>
      <c r="E589" s="49">
        <v>57.65</v>
      </c>
      <c r="F589" s="49">
        <v>195.66</v>
      </c>
      <c r="G589" s="39">
        <v>9</v>
      </c>
    </row>
    <row r="590" spans="1:7" x14ac:dyDescent="0.3">
      <c r="A590" s="30" t="s">
        <v>1158</v>
      </c>
      <c r="B590" s="47" t="s">
        <v>1159</v>
      </c>
      <c r="C590" s="48" t="s">
        <v>115</v>
      </c>
      <c r="D590" s="49">
        <v>125.6</v>
      </c>
      <c r="E590" s="49">
        <v>102.96</v>
      </c>
      <c r="F590" s="49">
        <v>228.56</v>
      </c>
      <c r="G590" s="39">
        <v>9</v>
      </c>
    </row>
    <row r="591" spans="1:7" x14ac:dyDescent="0.3">
      <c r="A591" s="30" t="s">
        <v>1160</v>
      </c>
      <c r="B591" s="47" t="s">
        <v>1161</v>
      </c>
      <c r="C591" s="48" t="s">
        <v>115</v>
      </c>
      <c r="D591" s="49">
        <v>79.28</v>
      </c>
      <c r="E591" s="49">
        <v>55.59</v>
      </c>
      <c r="F591" s="49">
        <v>134.87</v>
      </c>
      <c r="G591" s="39">
        <v>9</v>
      </c>
    </row>
    <row r="592" spans="1:7" x14ac:dyDescent="0.3">
      <c r="A592" s="30" t="s">
        <v>1162</v>
      </c>
      <c r="B592" s="47" t="s">
        <v>1163</v>
      </c>
      <c r="C592" s="48" t="s">
        <v>115</v>
      </c>
      <c r="D592" s="49">
        <v>42.67</v>
      </c>
      <c r="E592" s="49">
        <v>45.3</v>
      </c>
      <c r="F592" s="49">
        <v>87.97</v>
      </c>
      <c r="G592" s="39">
        <v>9</v>
      </c>
    </row>
    <row r="593" spans="1:7" x14ac:dyDescent="0.3">
      <c r="A593" s="30" t="s">
        <v>1164</v>
      </c>
      <c r="B593" s="47" t="s">
        <v>1165</v>
      </c>
      <c r="C593" s="48" t="s">
        <v>115</v>
      </c>
      <c r="D593" s="49">
        <v>99.59</v>
      </c>
      <c r="E593" s="49">
        <v>90.11</v>
      </c>
      <c r="F593" s="49">
        <v>189.7</v>
      </c>
      <c r="G593" s="39">
        <v>9</v>
      </c>
    </row>
    <row r="594" spans="1:7" ht="28.8" x14ac:dyDescent="0.3">
      <c r="A594" s="30" t="s">
        <v>1166</v>
      </c>
      <c r="B594" s="47" t="s">
        <v>1167</v>
      </c>
      <c r="C594" s="48" t="s">
        <v>115</v>
      </c>
      <c r="D594" s="49">
        <v>110.65</v>
      </c>
      <c r="E594" s="49">
        <v>35.450000000000003</v>
      </c>
      <c r="F594" s="49">
        <v>146.1</v>
      </c>
      <c r="G594" s="39">
        <v>9</v>
      </c>
    </row>
    <row r="595" spans="1:7" ht="28.8" x14ac:dyDescent="0.3">
      <c r="A595" s="30" t="s">
        <v>1168</v>
      </c>
      <c r="B595" s="47" t="s">
        <v>1169</v>
      </c>
      <c r="C595" s="48" t="s">
        <v>115</v>
      </c>
      <c r="D595" s="49">
        <v>110.65</v>
      </c>
      <c r="E595" s="49">
        <v>63.22</v>
      </c>
      <c r="F595" s="49">
        <v>173.87</v>
      </c>
      <c r="G595" s="39">
        <v>9</v>
      </c>
    </row>
    <row r="596" spans="1:7" ht="28.8" x14ac:dyDescent="0.3">
      <c r="A596" s="30" t="s">
        <v>1170</v>
      </c>
      <c r="B596" s="47" t="s">
        <v>1171</v>
      </c>
      <c r="C596" s="48" t="s">
        <v>115</v>
      </c>
      <c r="D596" s="49">
        <v>73.17</v>
      </c>
      <c r="E596" s="49">
        <v>108.53</v>
      </c>
      <c r="F596" s="49">
        <v>181.7</v>
      </c>
      <c r="G596" s="39">
        <v>9</v>
      </c>
    </row>
    <row r="597" spans="1:7" x14ac:dyDescent="0.3">
      <c r="A597" s="30" t="s">
        <v>1172</v>
      </c>
      <c r="B597" s="47" t="s">
        <v>7219</v>
      </c>
      <c r="C597" s="48"/>
      <c r="D597" s="49"/>
      <c r="E597" s="49"/>
      <c r="F597" s="49"/>
      <c r="G597" s="39">
        <v>5</v>
      </c>
    </row>
    <row r="598" spans="1:7" x14ac:dyDescent="0.3">
      <c r="A598" s="30" t="s">
        <v>1173</v>
      </c>
      <c r="B598" s="47" t="s">
        <v>1174</v>
      </c>
      <c r="C598" s="48" t="s">
        <v>116</v>
      </c>
      <c r="D598" s="49">
        <v>99.69</v>
      </c>
      <c r="E598" s="49">
        <v>9.77</v>
      </c>
      <c r="F598" s="49">
        <v>109.46</v>
      </c>
      <c r="G598" s="39">
        <v>9</v>
      </c>
    </row>
    <row r="599" spans="1:7" x14ac:dyDescent="0.3">
      <c r="A599" s="30" t="s">
        <v>1175</v>
      </c>
      <c r="B599" s="47" t="s">
        <v>1176</v>
      </c>
      <c r="C599" s="48" t="s">
        <v>116</v>
      </c>
      <c r="D599" s="49">
        <v>157.88</v>
      </c>
      <c r="E599" s="49">
        <v>9.77</v>
      </c>
      <c r="F599" s="49">
        <v>167.65</v>
      </c>
      <c r="G599" s="39">
        <v>9</v>
      </c>
    </row>
    <row r="600" spans="1:7" x14ac:dyDescent="0.3">
      <c r="A600" s="30" t="s">
        <v>1177</v>
      </c>
      <c r="B600" s="47" t="s">
        <v>1178</v>
      </c>
      <c r="C600" s="48" t="s">
        <v>116</v>
      </c>
      <c r="D600" s="49">
        <v>190.28</v>
      </c>
      <c r="E600" s="49">
        <v>9.77</v>
      </c>
      <c r="F600" s="49">
        <v>200.05</v>
      </c>
      <c r="G600" s="39">
        <v>9</v>
      </c>
    </row>
    <row r="601" spans="1:7" x14ac:dyDescent="0.3">
      <c r="A601" s="30" t="s">
        <v>1179</v>
      </c>
      <c r="B601" s="47" t="s">
        <v>1180</v>
      </c>
      <c r="C601" s="48" t="s">
        <v>116</v>
      </c>
      <c r="D601" s="49">
        <v>221.73</v>
      </c>
      <c r="E601" s="49">
        <v>9.77</v>
      </c>
      <c r="F601" s="49">
        <v>231.5</v>
      </c>
      <c r="G601" s="39">
        <v>9</v>
      </c>
    </row>
    <row r="602" spans="1:7" x14ac:dyDescent="0.3">
      <c r="A602" s="30" t="s">
        <v>1181</v>
      </c>
      <c r="B602" s="47" t="s">
        <v>1182</v>
      </c>
      <c r="C602" s="48" t="s">
        <v>116</v>
      </c>
      <c r="D602" s="49">
        <v>247.57</v>
      </c>
      <c r="E602" s="49">
        <v>9.77</v>
      </c>
      <c r="F602" s="49">
        <v>257.33999999999997</v>
      </c>
      <c r="G602" s="39">
        <v>9</v>
      </c>
    </row>
    <row r="603" spans="1:7" x14ac:dyDescent="0.3">
      <c r="A603" s="30" t="s">
        <v>7406</v>
      </c>
      <c r="B603" s="47" t="s">
        <v>7407</v>
      </c>
      <c r="C603" s="48" t="s">
        <v>116</v>
      </c>
      <c r="D603" s="49">
        <v>221.89</v>
      </c>
      <c r="E603" s="49">
        <v>9.77</v>
      </c>
      <c r="F603" s="49">
        <v>231.66</v>
      </c>
      <c r="G603" s="39">
        <v>9</v>
      </c>
    </row>
    <row r="604" spans="1:7" x14ac:dyDescent="0.3">
      <c r="A604" s="30" t="s">
        <v>1183</v>
      </c>
      <c r="B604" s="47" t="s">
        <v>1184</v>
      </c>
      <c r="C604" s="48"/>
      <c r="D604" s="49"/>
      <c r="E604" s="49"/>
      <c r="F604" s="49"/>
      <c r="G604" s="39">
        <v>5</v>
      </c>
    </row>
    <row r="605" spans="1:7" ht="28.8" x14ac:dyDescent="0.3">
      <c r="A605" s="30" t="s">
        <v>1185</v>
      </c>
      <c r="B605" s="47" t="s">
        <v>7408</v>
      </c>
      <c r="C605" s="48" t="s">
        <v>128</v>
      </c>
      <c r="D605" s="49">
        <v>428</v>
      </c>
      <c r="E605" s="49">
        <v>72.069999999999993</v>
      </c>
      <c r="F605" s="49">
        <v>500.07</v>
      </c>
      <c r="G605" s="39">
        <v>9</v>
      </c>
    </row>
    <row r="606" spans="1:7" x14ac:dyDescent="0.3">
      <c r="A606" s="30" t="s">
        <v>1186</v>
      </c>
      <c r="B606" s="47" t="s">
        <v>1187</v>
      </c>
      <c r="C606" s="48"/>
      <c r="D606" s="49"/>
      <c r="E606" s="49"/>
      <c r="F606" s="49"/>
      <c r="G606" s="39">
        <v>2</v>
      </c>
    </row>
    <row r="607" spans="1:7" x14ac:dyDescent="0.3">
      <c r="A607" s="30" t="s">
        <v>1188</v>
      </c>
      <c r="B607" s="47" t="s">
        <v>1189</v>
      </c>
      <c r="C607" s="48"/>
      <c r="D607" s="49"/>
      <c r="E607" s="49"/>
      <c r="F607" s="49"/>
      <c r="G607" s="39">
        <v>5</v>
      </c>
    </row>
    <row r="608" spans="1:7" x14ac:dyDescent="0.3">
      <c r="A608" s="30" t="s">
        <v>1190</v>
      </c>
      <c r="B608" s="47" t="s">
        <v>1191</v>
      </c>
      <c r="C608" s="48" t="s">
        <v>601</v>
      </c>
      <c r="D608" s="49">
        <v>9.1</v>
      </c>
      <c r="E608" s="49">
        <v>2.39</v>
      </c>
      <c r="F608" s="49">
        <v>11.49</v>
      </c>
      <c r="G608" s="39">
        <v>9</v>
      </c>
    </row>
    <row r="609" spans="1:7" x14ac:dyDescent="0.3">
      <c r="A609" s="30" t="s">
        <v>1192</v>
      </c>
      <c r="B609" s="47" t="s">
        <v>1193</v>
      </c>
      <c r="C609" s="48" t="s">
        <v>601</v>
      </c>
      <c r="D609" s="49">
        <v>8</v>
      </c>
      <c r="E609" s="49">
        <v>2.39</v>
      </c>
      <c r="F609" s="49">
        <v>10.39</v>
      </c>
      <c r="G609" s="39">
        <v>9</v>
      </c>
    </row>
    <row r="610" spans="1:7" x14ac:dyDescent="0.3">
      <c r="A610" s="30" t="s">
        <v>1194</v>
      </c>
      <c r="B610" s="47" t="s">
        <v>1195</v>
      </c>
      <c r="C610" s="48" t="s">
        <v>601</v>
      </c>
      <c r="D610" s="49">
        <v>8.58</v>
      </c>
      <c r="E610" s="49">
        <v>2.39</v>
      </c>
      <c r="F610" s="49">
        <v>10.97</v>
      </c>
      <c r="G610" s="39">
        <v>9</v>
      </c>
    </row>
    <row r="611" spans="1:7" x14ac:dyDescent="0.3">
      <c r="A611" s="30" t="s">
        <v>1196</v>
      </c>
      <c r="B611" s="47" t="s">
        <v>1197</v>
      </c>
      <c r="C611" s="48"/>
      <c r="D611" s="49"/>
      <c r="E611" s="49"/>
      <c r="F611" s="49"/>
      <c r="G611" s="39">
        <v>5</v>
      </c>
    </row>
    <row r="612" spans="1:7" x14ac:dyDescent="0.3">
      <c r="A612" s="30" t="s">
        <v>1198</v>
      </c>
      <c r="B612" s="47" t="s">
        <v>1199</v>
      </c>
      <c r="C612" s="48" t="s">
        <v>601</v>
      </c>
      <c r="D612" s="49">
        <v>9.19</v>
      </c>
      <c r="E612" s="49">
        <v>1.19</v>
      </c>
      <c r="F612" s="49">
        <v>10.38</v>
      </c>
      <c r="G612" s="39">
        <v>9</v>
      </c>
    </row>
    <row r="613" spans="1:7" x14ac:dyDescent="0.3">
      <c r="A613" s="30" t="s">
        <v>8323</v>
      </c>
      <c r="B613" s="47" t="s">
        <v>8324</v>
      </c>
      <c r="C613" s="48"/>
      <c r="D613" s="49"/>
      <c r="E613" s="49"/>
      <c r="F613" s="49"/>
      <c r="G613" s="39">
        <v>5</v>
      </c>
    </row>
    <row r="614" spans="1:7" ht="28.8" x14ac:dyDescent="0.3">
      <c r="A614" s="30" t="s">
        <v>8325</v>
      </c>
      <c r="B614" s="47" t="s">
        <v>8326</v>
      </c>
      <c r="C614" s="48" t="s">
        <v>601</v>
      </c>
      <c r="D614" s="49">
        <v>61.89</v>
      </c>
      <c r="E614" s="49">
        <v>12</v>
      </c>
      <c r="F614" s="49">
        <v>73.89</v>
      </c>
      <c r="G614" s="39">
        <v>9</v>
      </c>
    </row>
    <row r="615" spans="1:7" x14ac:dyDescent="0.3">
      <c r="A615" s="30" t="s">
        <v>1200</v>
      </c>
      <c r="B615" s="47" t="s">
        <v>1201</v>
      </c>
      <c r="C615" s="48"/>
      <c r="D615" s="49"/>
      <c r="E615" s="49"/>
      <c r="F615" s="49"/>
      <c r="G615" s="39">
        <v>2</v>
      </c>
    </row>
    <row r="616" spans="1:7" x14ac:dyDescent="0.3">
      <c r="A616" s="30" t="s">
        <v>1202</v>
      </c>
      <c r="B616" s="47" t="s">
        <v>1203</v>
      </c>
      <c r="C616" s="48"/>
      <c r="D616" s="49"/>
      <c r="E616" s="49"/>
      <c r="F616" s="49"/>
      <c r="G616" s="39">
        <v>5</v>
      </c>
    </row>
    <row r="617" spans="1:7" x14ac:dyDescent="0.3">
      <c r="A617" s="30" t="s">
        <v>130</v>
      </c>
      <c r="B617" s="47" t="s">
        <v>129</v>
      </c>
      <c r="C617" s="48" t="s">
        <v>128</v>
      </c>
      <c r="D617" s="49">
        <v>486.14</v>
      </c>
      <c r="E617" s="49"/>
      <c r="F617" s="49">
        <v>486.14</v>
      </c>
      <c r="G617" s="39">
        <v>9</v>
      </c>
    </row>
    <row r="618" spans="1:7" x14ac:dyDescent="0.3">
      <c r="A618" s="30" t="s">
        <v>1204</v>
      </c>
      <c r="B618" s="47" t="s">
        <v>1205</v>
      </c>
      <c r="C618" s="48" t="s">
        <v>128</v>
      </c>
      <c r="D618" s="49">
        <v>509.9</v>
      </c>
      <c r="E618" s="49"/>
      <c r="F618" s="49">
        <v>509.9</v>
      </c>
      <c r="G618" s="39">
        <v>9</v>
      </c>
    </row>
    <row r="619" spans="1:7" x14ac:dyDescent="0.3">
      <c r="A619" s="30" t="s">
        <v>1206</v>
      </c>
      <c r="B619" s="47" t="s">
        <v>1207</v>
      </c>
      <c r="C619" s="48" t="s">
        <v>128</v>
      </c>
      <c r="D619" s="49">
        <v>534.82000000000005</v>
      </c>
      <c r="E619" s="49"/>
      <c r="F619" s="49">
        <v>534.82000000000005</v>
      </c>
      <c r="G619" s="39">
        <v>9</v>
      </c>
    </row>
    <row r="620" spans="1:7" x14ac:dyDescent="0.3">
      <c r="A620" s="30" t="s">
        <v>1208</v>
      </c>
      <c r="B620" s="47" t="s">
        <v>1209</v>
      </c>
      <c r="C620" s="48" t="s">
        <v>128</v>
      </c>
      <c r="D620" s="49">
        <v>560.96</v>
      </c>
      <c r="E620" s="49"/>
      <c r="F620" s="49">
        <v>560.96</v>
      </c>
      <c r="G620" s="39">
        <v>9</v>
      </c>
    </row>
    <row r="621" spans="1:7" x14ac:dyDescent="0.3">
      <c r="A621" s="30" t="s">
        <v>1210</v>
      </c>
      <c r="B621" s="47" t="s">
        <v>1211</v>
      </c>
      <c r="C621" s="48" t="s">
        <v>128</v>
      </c>
      <c r="D621" s="49">
        <v>588.38</v>
      </c>
      <c r="E621" s="49"/>
      <c r="F621" s="49">
        <v>588.38</v>
      </c>
      <c r="G621" s="39">
        <v>9</v>
      </c>
    </row>
    <row r="622" spans="1:7" x14ac:dyDescent="0.3">
      <c r="A622" s="30" t="s">
        <v>1212</v>
      </c>
      <c r="B622" s="47" t="s">
        <v>1213</v>
      </c>
      <c r="C622" s="48" t="s">
        <v>128</v>
      </c>
      <c r="D622" s="49">
        <v>543.76</v>
      </c>
      <c r="E622" s="49"/>
      <c r="F622" s="49">
        <v>543.76</v>
      </c>
      <c r="G622" s="39">
        <v>9</v>
      </c>
    </row>
    <row r="623" spans="1:7" x14ac:dyDescent="0.3">
      <c r="A623" s="30" t="s">
        <v>1214</v>
      </c>
      <c r="B623" s="47" t="s">
        <v>1215</v>
      </c>
      <c r="C623" s="48" t="s">
        <v>128</v>
      </c>
      <c r="D623" s="49">
        <v>565.38</v>
      </c>
      <c r="E623" s="49"/>
      <c r="F623" s="49">
        <v>565.38</v>
      </c>
      <c r="G623" s="39">
        <v>9</v>
      </c>
    </row>
    <row r="624" spans="1:7" x14ac:dyDescent="0.3">
      <c r="A624" s="30" t="s">
        <v>1216</v>
      </c>
      <c r="B624" s="47" t="s">
        <v>1217</v>
      </c>
      <c r="C624" s="48" t="s">
        <v>128</v>
      </c>
      <c r="D624" s="49">
        <v>589.96</v>
      </c>
      <c r="E624" s="49"/>
      <c r="F624" s="49">
        <v>589.96</v>
      </c>
      <c r="G624" s="39">
        <v>9</v>
      </c>
    </row>
    <row r="625" spans="1:7" x14ac:dyDescent="0.3">
      <c r="A625" s="30" t="s">
        <v>1218</v>
      </c>
      <c r="B625" s="47" t="s">
        <v>1219</v>
      </c>
      <c r="C625" s="48" t="s">
        <v>128</v>
      </c>
      <c r="D625" s="49">
        <v>615.74</v>
      </c>
      <c r="E625" s="49"/>
      <c r="F625" s="49">
        <v>615.74</v>
      </c>
      <c r="G625" s="39">
        <v>9</v>
      </c>
    </row>
    <row r="626" spans="1:7" x14ac:dyDescent="0.3">
      <c r="A626" s="30" t="s">
        <v>1220</v>
      </c>
      <c r="B626" s="47" t="s">
        <v>1221</v>
      </c>
      <c r="C626" s="48" t="s">
        <v>128</v>
      </c>
      <c r="D626" s="49">
        <v>644.99</v>
      </c>
      <c r="E626" s="49"/>
      <c r="F626" s="49">
        <v>644.99</v>
      </c>
      <c r="G626" s="39">
        <v>9</v>
      </c>
    </row>
    <row r="627" spans="1:7" ht="28.8" x14ac:dyDescent="0.3">
      <c r="A627" s="30" t="s">
        <v>7220</v>
      </c>
      <c r="B627" s="47" t="s">
        <v>7221</v>
      </c>
      <c r="C627" s="48" t="s">
        <v>128</v>
      </c>
      <c r="D627" s="49">
        <v>621.11</v>
      </c>
      <c r="E627" s="49"/>
      <c r="F627" s="49">
        <v>621.11</v>
      </c>
      <c r="G627" s="39">
        <v>9</v>
      </c>
    </row>
    <row r="628" spans="1:7" x14ac:dyDescent="0.3">
      <c r="A628" s="30" t="s">
        <v>8327</v>
      </c>
      <c r="B628" s="47" t="s">
        <v>8328</v>
      </c>
      <c r="C628" s="48" t="s">
        <v>128</v>
      </c>
      <c r="D628" s="49">
        <v>511.11</v>
      </c>
      <c r="E628" s="49"/>
      <c r="F628" s="49">
        <v>511.11</v>
      </c>
      <c r="G628" s="39">
        <v>9</v>
      </c>
    </row>
    <row r="629" spans="1:7" x14ac:dyDescent="0.3">
      <c r="A629" s="30" t="s">
        <v>1222</v>
      </c>
      <c r="B629" s="47" t="s">
        <v>1223</v>
      </c>
      <c r="C629" s="48" t="s">
        <v>128</v>
      </c>
      <c r="D629" s="49">
        <v>606.42999999999995</v>
      </c>
      <c r="E629" s="49"/>
      <c r="F629" s="49">
        <v>606.42999999999995</v>
      </c>
      <c r="G629" s="39">
        <v>9</v>
      </c>
    </row>
    <row r="630" spans="1:7" x14ac:dyDescent="0.3">
      <c r="A630" s="30" t="s">
        <v>1224</v>
      </c>
      <c r="B630" s="47" t="s">
        <v>7222</v>
      </c>
      <c r="C630" s="48"/>
      <c r="D630" s="49"/>
      <c r="E630" s="49"/>
      <c r="F630" s="49"/>
      <c r="G630" s="39">
        <v>5</v>
      </c>
    </row>
    <row r="631" spans="1:7" x14ac:dyDescent="0.3">
      <c r="A631" s="30" t="s">
        <v>1225</v>
      </c>
      <c r="B631" s="47" t="s">
        <v>1226</v>
      </c>
      <c r="C631" s="48" t="s">
        <v>128</v>
      </c>
      <c r="D631" s="49">
        <v>611.1</v>
      </c>
      <c r="E631" s="49"/>
      <c r="F631" s="49">
        <v>611.1</v>
      </c>
      <c r="G631" s="39">
        <v>9</v>
      </c>
    </row>
    <row r="632" spans="1:7" x14ac:dyDescent="0.3">
      <c r="A632" s="30" t="s">
        <v>1227</v>
      </c>
      <c r="B632" s="47" t="s">
        <v>1228</v>
      </c>
      <c r="C632" s="48" t="s">
        <v>128</v>
      </c>
      <c r="D632" s="49">
        <v>635.25</v>
      </c>
      <c r="E632" s="49"/>
      <c r="F632" s="49">
        <v>635.25</v>
      </c>
      <c r="G632" s="39">
        <v>9</v>
      </c>
    </row>
    <row r="633" spans="1:7" x14ac:dyDescent="0.3">
      <c r="A633" s="30" t="s">
        <v>1229</v>
      </c>
      <c r="B633" s="47" t="s">
        <v>1230</v>
      </c>
      <c r="C633" s="48" t="s">
        <v>128</v>
      </c>
      <c r="D633" s="49">
        <v>592.07000000000005</v>
      </c>
      <c r="E633" s="49"/>
      <c r="F633" s="49">
        <v>592.07000000000005</v>
      </c>
      <c r="G633" s="39">
        <v>9</v>
      </c>
    </row>
    <row r="634" spans="1:7" ht="28.8" x14ac:dyDescent="0.3">
      <c r="A634" s="30" t="s">
        <v>1231</v>
      </c>
      <c r="B634" s="47" t="s">
        <v>1232</v>
      </c>
      <c r="C634" s="48"/>
      <c r="D634" s="49"/>
      <c r="E634" s="49"/>
      <c r="F634" s="49"/>
      <c r="G634" s="39">
        <v>5</v>
      </c>
    </row>
    <row r="635" spans="1:7" x14ac:dyDescent="0.3">
      <c r="A635" s="30" t="s">
        <v>1233</v>
      </c>
      <c r="B635" s="47" t="s">
        <v>1234</v>
      </c>
      <c r="C635" s="48" t="s">
        <v>128</v>
      </c>
      <c r="D635" s="49">
        <v>398.92</v>
      </c>
      <c r="E635" s="49">
        <v>111.42</v>
      </c>
      <c r="F635" s="49">
        <v>510.34</v>
      </c>
      <c r="G635" s="39">
        <v>9</v>
      </c>
    </row>
    <row r="636" spans="1:7" ht="28.8" x14ac:dyDescent="0.3">
      <c r="A636" s="30" t="s">
        <v>1235</v>
      </c>
      <c r="B636" s="47" t="s">
        <v>7223</v>
      </c>
      <c r="C636" s="48"/>
      <c r="D636" s="49"/>
      <c r="E636" s="49"/>
      <c r="F636" s="49"/>
      <c r="G636" s="39">
        <v>5</v>
      </c>
    </row>
    <row r="637" spans="1:7" ht="28.8" x14ac:dyDescent="0.3">
      <c r="A637" s="30" t="s">
        <v>1236</v>
      </c>
      <c r="B637" s="47" t="s">
        <v>1237</v>
      </c>
      <c r="C637" s="48" t="s">
        <v>128</v>
      </c>
      <c r="D637" s="49">
        <v>331.74</v>
      </c>
      <c r="E637" s="49">
        <v>46.43</v>
      </c>
      <c r="F637" s="49">
        <v>378.17</v>
      </c>
      <c r="G637" s="39">
        <v>9</v>
      </c>
    </row>
    <row r="638" spans="1:7" ht="28.8" x14ac:dyDescent="0.3">
      <c r="A638" s="30" t="s">
        <v>1238</v>
      </c>
      <c r="B638" s="47" t="s">
        <v>1239</v>
      </c>
      <c r="C638" s="48" t="s">
        <v>128</v>
      </c>
      <c r="D638" s="49">
        <v>361.74</v>
      </c>
      <c r="E638" s="49">
        <v>46.43</v>
      </c>
      <c r="F638" s="49">
        <v>408.17</v>
      </c>
      <c r="G638" s="39">
        <v>9</v>
      </c>
    </row>
    <row r="639" spans="1:7" ht="28.8" x14ac:dyDescent="0.3">
      <c r="A639" s="30" t="s">
        <v>1240</v>
      </c>
      <c r="B639" s="47" t="s">
        <v>1241</v>
      </c>
      <c r="C639" s="48" t="s">
        <v>128</v>
      </c>
      <c r="D639" s="49">
        <v>425.68</v>
      </c>
      <c r="E639" s="49">
        <v>46.43</v>
      </c>
      <c r="F639" s="49">
        <v>472.11</v>
      </c>
      <c r="G639" s="39">
        <v>9</v>
      </c>
    </row>
    <row r="640" spans="1:7" x14ac:dyDescent="0.3">
      <c r="A640" s="30" t="s">
        <v>1242</v>
      </c>
      <c r="B640" s="47" t="s">
        <v>1243</v>
      </c>
      <c r="C640" s="48"/>
      <c r="D640" s="49"/>
      <c r="E640" s="49"/>
      <c r="F640" s="49"/>
      <c r="G640" s="39">
        <v>5</v>
      </c>
    </row>
    <row r="641" spans="1:7" x14ac:dyDescent="0.3">
      <c r="A641" s="30" t="s">
        <v>1244</v>
      </c>
      <c r="B641" s="47" t="s">
        <v>1245</v>
      </c>
      <c r="C641" s="48" t="s">
        <v>128</v>
      </c>
      <c r="D641" s="49">
        <v>74.849999999999994</v>
      </c>
      <c r="E641" s="49">
        <v>46.43</v>
      </c>
      <c r="F641" s="49">
        <v>121.28</v>
      </c>
      <c r="G641" s="39">
        <v>9</v>
      </c>
    </row>
    <row r="642" spans="1:7" x14ac:dyDescent="0.3">
      <c r="A642" s="30" t="s">
        <v>1246</v>
      </c>
      <c r="B642" s="47" t="s">
        <v>21193</v>
      </c>
      <c r="C642" s="48" t="s">
        <v>128</v>
      </c>
      <c r="D642" s="49">
        <v>3980.85</v>
      </c>
      <c r="E642" s="49">
        <v>52.08</v>
      </c>
      <c r="F642" s="49">
        <v>4032.93</v>
      </c>
      <c r="G642" s="39">
        <v>9</v>
      </c>
    </row>
    <row r="643" spans="1:7" x14ac:dyDescent="0.3">
      <c r="A643" s="30" t="s">
        <v>1247</v>
      </c>
      <c r="B643" s="47" t="s">
        <v>1248</v>
      </c>
      <c r="C643" s="48" t="s">
        <v>128</v>
      </c>
      <c r="D643" s="49">
        <v>369.3</v>
      </c>
      <c r="E643" s="49">
        <v>52.08</v>
      </c>
      <c r="F643" s="49">
        <v>421.38</v>
      </c>
      <c r="G643" s="39">
        <v>9</v>
      </c>
    </row>
    <row r="644" spans="1:7" ht="28.8" x14ac:dyDescent="0.3">
      <c r="A644" s="30" t="s">
        <v>1249</v>
      </c>
      <c r="B644" s="47" t="s">
        <v>7409</v>
      </c>
      <c r="C644" s="48" t="s">
        <v>128</v>
      </c>
      <c r="D644" s="49">
        <v>386.46</v>
      </c>
      <c r="E644" s="49">
        <v>342.34</v>
      </c>
      <c r="F644" s="49">
        <v>728.8</v>
      </c>
      <c r="G644" s="39">
        <v>9</v>
      </c>
    </row>
    <row r="645" spans="1:7" x14ac:dyDescent="0.3">
      <c r="A645" s="30" t="s">
        <v>1250</v>
      </c>
      <c r="B645" s="47" t="s">
        <v>1251</v>
      </c>
      <c r="C645" s="48" t="s">
        <v>128</v>
      </c>
      <c r="D645" s="49">
        <v>2412.35</v>
      </c>
      <c r="E645" s="49">
        <v>626.55999999999995</v>
      </c>
      <c r="F645" s="49">
        <v>3038.91</v>
      </c>
      <c r="G645" s="39">
        <v>9</v>
      </c>
    </row>
    <row r="646" spans="1:7" x14ac:dyDescent="0.3">
      <c r="A646" s="30" t="s">
        <v>7224</v>
      </c>
      <c r="B646" s="47" t="s">
        <v>7225</v>
      </c>
      <c r="C646" s="48"/>
      <c r="D646" s="49"/>
      <c r="E646" s="49"/>
      <c r="F646" s="49"/>
      <c r="G646" s="39">
        <v>5</v>
      </c>
    </row>
    <row r="647" spans="1:7" ht="28.8" x14ac:dyDescent="0.3">
      <c r="A647" s="30" t="s">
        <v>7226</v>
      </c>
      <c r="B647" s="47" t="s">
        <v>7410</v>
      </c>
      <c r="C647" s="48" t="s">
        <v>128</v>
      </c>
      <c r="D647" s="49">
        <v>507.55</v>
      </c>
      <c r="E647" s="49">
        <v>46.43</v>
      </c>
      <c r="F647" s="49">
        <v>553.98</v>
      </c>
      <c r="G647" s="39">
        <v>9</v>
      </c>
    </row>
    <row r="648" spans="1:7" x14ac:dyDescent="0.3">
      <c r="A648" s="30" t="s">
        <v>1252</v>
      </c>
      <c r="B648" s="47" t="s">
        <v>7227</v>
      </c>
      <c r="C648" s="48"/>
      <c r="D648" s="49"/>
      <c r="E648" s="49"/>
      <c r="F648" s="49"/>
      <c r="G648" s="39">
        <v>5</v>
      </c>
    </row>
    <row r="649" spans="1:7" ht="28.8" x14ac:dyDescent="0.3">
      <c r="A649" s="30" t="s">
        <v>132</v>
      </c>
      <c r="B649" s="47" t="s">
        <v>131</v>
      </c>
      <c r="C649" s="48" t="s">
        <v>128</v>
      </c>
      <c r="D649" s="49"/>
      <c r="E649" s="49">
        <v>78.319999999999993</v>
      </c>
      <c r="F649" s="49">
        <v>78.319999999999993</v>
      </c>
      <c r="G649" s="39">
        <v>9</v>
      </c>
    </row>
    <row r="650" spans="1:7" x14ac:dyDescent="0.3">
      <c r="A650" s="30" t="s">
        <v>1253</v>
      </c>
      <c r="B650" s="47" t="s">
        <v>1254</v>
      </c>
      <c r="C650" s="48" t="s">
        <v>128</v>
      </c>
      <c r="D650" s="49"/>
      <c r="E650" s="49">
        <v>156.63999999999999</v>
      </c>
      <c r="F650" s="49">
        <v>156.63999999999999</v>
      </c>
      <c r="G650" s="39">
        <v>9</v>
      </c>
    </row>
    <row r="651" spans="1:7" x14ac:dyDescent="0.3">
      <c r="A651" s="30" t="s">
        <v>1255</v>
      </c>
      <c r="B651" s="47" t="s">
        <v>1256</v>
      </c>
      <c r="C651" s="48" t="s">
        <v>128</v>
      </c>
      <c r="D651" s="49"/>
      <c r="E651" s="49">
        <v>108.2</v>
      </c>
      <c r="F651" s="49">
        <v>108.2</v>
      </c>
      <c r="G651" s="39">
        <v>9</v>
      </c>
    </row>
    <row r="652" spans="1:7" ht="28.8" x14ac:dyDescent="0.3">
      <c r="A652" s="30" t="s">
        <v>1257</v>
      </c>
      <c r="B652" s="47" t="s">
        <v>1258</v>
      </c>
      <c r="C652" s="48" t="s">
        <v>128</v>
      </c>
      <c r="D652" s="49">
        <v>60.61</v>
      </c>
      <c r="E652" s="49">
        <v>59.75</v>
      </c>
      <c r="F652" s="49">
        <v>120.36</v>
      </c>
      <c r="G652" s="39">
        <v>9</v>
      </c>
    </row>
    <row r="653" spans="1:7" x14ac:dyDescent="0.3">
      <c r="A653" s="30" t="s">
        <v>134</v>
      </c>
      <c r="B653" s="47" t="s">
        <v>133</v>
      </c>
      <c r="C653" s="48" t="s">
        <v>115</v>
      </c>
      <c r="D653" s="49">
        <v>15.86</v>
      </c>
      <c r="E653" s="49"/>
      <c r="F653" s="49">
        <v>15.86</v>
      </c>
      <c r="G653" s="39">
        <v>9</v>
      </c>
    </row>
    <row r="654" spans="1:7" x14ac:dyDescent="0.3">
      <c r="A654" s="30" t="s">
        <v>1259</v>
      </c>
      <c r="B654" s="47" t="s">
        <v>1260</v>
      </c>
      <c r="C654" s="48"/>
      <c r="D654" s="49"/>
      <c r="E654" s="49"/>
      <c r="F654" s="49"/>
      <c r="G654" s="39">
        <v>5</v>
      </c>
    </row>
    <row r="655" spans="1:7" x14ac:dyDescent="0.3">
      <c r="A655" s="30" t="s">
        <v>138</v>
      </c>
      <c r="B655" s="47" t="s">
        <v>137</v>
      </c>
      <c r="C655" s="48" t="s">
        <v>128</v>
      </c>
      <c r="D655" s="49">
        <v>192.86</v>
      </c>
      <c r="E655" s="49">
        <v>65</v>
      </c>
      <c r="F655" s="49">
        <v>257.86</v>
      </c>
      <c r="G655" s="39">
        <v>9</v>
      </c>
    </row>
    <row r="656" spans="1:7" x14ac:dyDescent="0.3">
      <c r="A656" s="30" t="s">
        <v>136</v>
      </c>
      <c r="B656" s="47" t="s">
        <v>135</v>
      </c>
      <c r="C656" s="48" t="s">
        <v>128</v>
      </c>
      <c r="D656" s="49">
        <v>176.68</v>
      </c>
      <c r="E656" s="49">
        <v>27.86</v>
      </c>
      <c r="F656" s="49">
        <v>204.54</v>
      </c>
      <c r="G656" s="39">
        <v>9</v>
      </c>
    </row>
    <row r="657" spans="1:7" x14ac:dyDescent="0.3">
      <c r="A657" s="30" t="s">
        <v>1261</v>
      </c>
      <c r="B657" s="47" t="s">
        <v>8511</v>
      </c>
      <c r="C657" s="48" t="s">
        <v>115</v>
      </c>
      <c r="D657" s="49">
        <v>0.88</v>
      </c>
      <c r="E657" s="49">
        <v>0.56000000000000005</v>
      </c>
      <c r="F657" s="49">
        <v>1.44</v>
      </c>
      <c r="G657" s="39">
        <v>9</v>
      </c>
    </row>
    <row r="658" spans="1:7" ht="28.8" x14ac:dyDescent="0.3">
      <c r="A658" s="30" t="s">
        <v>1262</v>
      </c>
      <c r="B658" s="47" t="s">
        <v>1263</v>
      </c>
      <c r="C658" s="48" t="s">
        <v>128</v>
      </c>
      <c r="D658" s="49">
        <v>1075.46</v>
      </c>
      <c r="E658" s="49">
        <v>85.59</v>
      </c>
      <c r="F658" s="49">
        <v>1161.05</v>
      </c>
      <c r="G658" s="39">
        <v>9</v>
      </c>
    </row>
    <row r="659" spans="1:7" x14ac:dyDescent="0.3">
      <c r="A659" s="30" t="s">
        <v>1264</v>
      </c>
      <c r="B659" s="47" t="s">
        <v>1265</v>
      </c>
      <c r="C659" s="48" t="s">
        <v>128</v>
      </c>
      <c r="D659" s="49">
        <v>333.38</v>
      </c>
      <c r="E659" s="49">
        <v>37.14</v>
      </c>
      <c r="F659" s="49">
        <v>370.52</v>
      </c>
      <c r="G659" s="39">
        <v>9</v>
      </c>
    </row>
    <row r="660" spans="1:7" ht="28.8" x14ac:dyDescent="0.3">
      <c r="A660" s="30" t="s">
        <v>1266</v>
      </c>
      <c r="B660" s="47" t="s">
        <v>1267</v>
      </c>
      <c r="C660" s="48" t="s">
        <v>128</v>
      </c>
      <c r="D660" s="49"/>
      <c r="E660" s="49">
        <v>37.14</v>
      </c>
      <c r="F660" s="49">
        <v>37.14</v>
      </c>
      <c r="G660" s="39">
        <v>9</v>
      </c>
    </row>
    <row r="661" spans="1:7" x14ac:dyDescent="0.3">
      <c r="A661" s="30" t="s">
        <v>1268</v>
      </c>
      <c r="B661" s="47" t="s">
        <v>1269</v>
      </c>
      <c r="C661" s="48" t="s">
        <v>128</v>
      </c>
      <c r="D661" s="49">
        <v>232.05</v>
      </c>
      <c r="E661" s="49">
        <v>18.57</v>
      </c>
      <c r="F661" s="49">
        <v>250.62</v>
      </c>
      <c r="G661" s="39">
        <v>9</v>
      </c>
    </row>
    <row r="662" spans="1:7" x14ac:dyDescent="0.3">
      <c r="A662" s="30" t="s">
        <v>1270</v>
      </c>
      <c r="B662" s="47" t="s">
        <v>1271</v>
      </c>
      <c r="C662" s="48" t="s">
        <v>128</v>
      </c>
      <c r="D662" s="49">
        <v>198.82</v>
      </c>
      <c r="E662" s="49">
        <v>55.71</v>
      </c>
      <c r="F662" s="49">
        <v>254.53</v>
      </c>
      <c r="G662" s="39">
        <v>9</v>
      </c>
    </row>
    <row r="663" spans="1:7" x14ac:dyDescent="0.3">
      <c r="A663" s="30" t="s">
        <v>1272</v>
      </c>
      <c r="B663" s="47" t="s">
        <v>1273</v>
      </c>
      <c r="C663" s="48" t="s">
        <v>128</v>
      </c>
      <c r="D663" s="49">
        <v>192.86</v>
      </c>
      <c r="E663" s="49">
        <v>87.61</v>
      </c>
      <c r="F663" s="49">
        <v>280.47000000000003</v>
      </c>
      <c r="G663" s="39">
        <v>9</v>
      </c>
    </row>
    <row r="664" spans="1:7" x14ac:dyDescent="0.3">
      <c r="A664" s="30" t="s">
        <v>1274</v>
      </c>
      <c r="B664" s="47" t="s">
        <v>1275</v>
      </c>
      <c r="C664" s="48" t="s">
        <v>128</v>
      </c>
      <c r="D664" s="49">
        <v>211.74</v>
      </c>
      <c r="E664" s="49">
        <v>0.19</v>
      </c>
      <c r="F664" s="49">
        <v>211.93</v>
      </c>
      <c r="G664" s="39">
        <v>9</v>
      </c>
    </row>
    <row r="665" spans="1:7" x14ac:dyDescent="0.3">
      <c r="A665" s="30" t="s">
        <v>1276</v>
      </c>
      <c r="B665" s="47" t="s">
        <v>1277</v>
      </c>
      <c r="C665" s="48" t="s">
        <v>128</v>
      </c>
      <c r="D665" s="49">
        <v>357.32</v>
      </c>
      <c r="E665" s="49">
        <v>14.86</v>
      </c>
      <c r="F665" s="49">
        <v>372.18</v>
      </c>
      <c r="G665" s="39">
        <v>9</v>
      </c>
    </row>
    <row r="666" spans="1:7" x14ac:dyDescent="0.3">
      <c r="A666" s="30" t="s">
        <v>1278</v>
      </c>
      <c r="B666" s="47" t="s">
        <v>1279</v>
      </c>
      <c r="C666" s="48" t="s">
        <v>128</v>
      </c>
      <c r="D666" s="49">
        <v>1129.23</v>
      </c>
      <c r="E666" s="49">
        <v>14.86</v>
      </c>
      <c r="F666" s="49">
        <v>1144.0899999999999</v>
      </c>
      <c r="G666" s="39">
        <v>9</v>
      </c>
    </row>
    <row r="667" spans="1:7" x14ac:dyDescent="0.3">
      <c r="A667" s="30" t="s">
        <v>1280</v>
      </c>
      <c r="B667" s="47" t="s">
        <v>7228</v>
      </c>
      <c r="C667" s="48"/>
      <c r="D667" s="49"/>
      <c r="E667" s="49"/>
      <c r="F667" s="49"/>
      <c r="G667" s="39">
        <v>5</v>
      </c>
    </row>
    <row r="668" spans="1:7" x14ac:dyDescent="0.3">
      <c r="A668" s="30" t="s">
        <v>1281</v>
      </c>
      <c r="B668" s="47" t="s">
        <v>8329</v>
      </c>
      <c r="C668" s="48" t="s">
        <v>115</v>
      </c>
      <c r="D668" s="49">
        <v>2.7</v>
      </c>
      <c r="E668" s="49">
        <v>4.6399999999999997</v>
      </c>
      <c r="F668" s="49">
        <v>7.34</v>
      </c>
      <c r="G668" s="39">
        <v>9</v>
      </c>
    </row>
    <row r="669" spans="1:7" ht="28.8" x14ac:dyDescent="0.3">
      <c r="A669" s="30" t="s">
        <v>1282</v>
      </c>
      <c r="B669" s="47" t="s">
        <v>1283</v>
      </c>
      <c r="C669" s="48" t="s">
        <v>116</v>
      </c>
      <c r="D669" s="49">
        <v>11.42</v>
      </c>
      <c r="E669" s="49"/>
      <c r="F669" s="49">
        <v>11.42</v>
      </c>
      <c r="G669" s="39">
        <v>9</v>
      </c>
    </row>
    <row r="670" spans="1:7" x14ac:dyDescent="0.3">
      <c r="A670" s="30" t="s">
        <v>1284</v>
      </c>
      <c r="B670" s="47" t="s">
        <v>1285</v>
      </c>
      <c r="C670" s="48" t="s">
        <v>115</v>
      </c>
      <c r="D670" s="49">
        <v>3.72</v>
      </c>
      <c r="E670" s="49">
        <v>4.6399999999999997</v>
      </c>
      <c r="F670" s="49">
        <v>8.36</v>
      </c>
      <c r="G670" s="39">
        <v>9</v>
      </c>
    </row>
    <row r="671" spans="1:7" ht="28.8" x14ac:dyDescent="0.3">
      <c r="A671" s="30" t="s">
        <v>1286</v>
      </c>
      <c r="B671" s="47" t="s">
        <v>1287</v>
      </c>
      <c r="C671" s="48" t="s">
        <v>128</v>
      </c>
      <c r="D671" s="49">
        <v>9788.02</v>
      </c>
      <c r="E671" s="49">
        <v>1613.32</v>
      </c>
      <c r="F671" s="49">
        <v>11401.34</v>
      </c>
      <c r="G671" s="39">
        <v>9</v>
      </c>
    </row>
    <row r="672" spans="1:7" ht="28.8" x14ac:dyDescent="0.3">
      <c r="A672" s="30" t="s">
        <v>1288</v>
      </c>
      <c r="B672" s="47" t="s">
        <v>1289</v>
      </c>
      <c r="C672" s="48" t="s">
        <v>116</v>
      </c>
      <c r="D672" s="49">
        <v>188.44</v>
      </c>
      <c r="E672" s="49">
        <v>123.54</v>
      </c>
      <c r="F672" s="49">
        <v>311.98</v>
      </c>
      <c r="G672" s="39">
        <v>9</v>
      </c>
    </row>
    <row r="673" spans="1:7" x14ac:dyDescent="0.3">
      <c r="A673" s="30" t="s">
        <v>8512</v>
      </c>
      <c r="B673" s="47" t="s">
        <v>8513</v>
      </c>
      <c r="C673" s="48" t="s">
        <v>601</v>
      </c>
      <c r="D673" s="49">
        <v>5.53</v>
      </c>
      <c r="E673" s="49">
        <v>0.31</v>
      </c>
      <c r="F673" s="49">
        <v>5.84</v>
      </c>
      <c r="G673" s="39">
        <v>9</v>
      </c>
    </row>
    <row r="674" spans="1:7" x14ac:dyDescent="0.3">
      <c r="A674" s="30" t="s">
        <v>1290</v>
      </c>
      <c r="B674" s="47" t="s">
        <v>1291</v>
      </c>
      <c r="C674" s="48"/>
      <c r="D674" s="49"/>
      <c r="E674" s="49"/>
      <c r="F674" s="49"/>
      <c r="G674" s="39">
        <v>2</v>
      </c>
    </row>
    <row r="675" spans="1:7" x14ac:dyDescent="0.3">
      <c r="A675" s="30" t="s">
        <v>1292</v>
      </c>
      <c r="B675" s="47" t="s">
        <v>1293</v>
      </c>
      <c r="C675" s="48"/>
      <c r="D675" s="49"/>
      <c r="E675" s="49"/>
      <c r="F675" s="49"/>
      <c r="G675" s="39">
        <v>5</v>
      </c>
    </row>
    <row r="676" spans="1:7" x14ac:dyDescent="0.3">
      <c r="A676" s="30" t="s">
        <v>1294</v>
      </c>
      <c r="B676" s="47" t="s">
        <v>1295</v>
      </c>
      <c r="C676" s="48" t="s">
        <v>116</v>
      </c>
      <c r="D676" s="49">
        <v>19.03</v>
      </c>
      <c r="E676" s="49">
        <v>43.35</v>
      </c>
      <c r="F676" s="49">
        <v>62.38</v>
      </c>
      <c r="G676" s="39">
        <v>9</v>
      </c>
    </row>
    <row r="677" spans="1:7" x14ac:dyDescent="0.3">
      <c r="A677" s="30" t="s">
        <v>1296</v>
      </c>
      <c r="B677" s="47" t="s">
        <v>1297</v>
      </c>
      <c r="C677" s="48" t="s">
        <v>116</v>
      </c>
      <c r="D677" s="49">
        <v>30.77</v>
      </c>
      <c r="E677" s="49">
        <v>45.08</v>
      </c>
      <c r="F677" s="49">
        <v>75.849999999999994</v>
      </c>
      <c r="G677" s="39">
        <v>9</v>
      </c>
    </row>
    <row r="678" spans="1:7" x14ac:dyDescent="0.3">
      <c r="A678" s="30" t="s">
        <v>1298</v>
      </c>
      <c r="B678" s="47" t="s">
        <v>1299</v>
      </c>
      <c r="C678" s="48" t="s">
        <v>116</v>
      </c>
      <c r="D678" s="49">
        <v>46.09</v>
      </c>
      <c r="E678" s="49">
        <v>71.75</v>
      </c>
      <c r="F678" s="49">
        <v>117.84</v>
      </c>
      <c r="G678" s="39">
        <v>9</v>
      </c>
    </row>
    <row r="679" spans="1:7" x14ac:dyDescent="0.3">
      <c r="A679" s="30" t="s">
        <v>1300</v>
      </c>
      <c r="B679" s="47" t="s">
        <v>1301</v>
      </c>
      <c r="C679" s="48"/>
      <c r="D679" s="49"/>
      <c r="E679" s="49"/>
      <c r="F679" s="49"/>
      <c r="G679" s="39">
        <v>5</v>
      </c>
    </row>
    <row r="680" spans="1:7" ht="28.8" x14ac:dyDescent="0.3">
      <c r="A680" s="30" t="s">
        <v>8258</v>
      </c>
      <c r="B680" s="47" t="s">
        <v>1302</v>
      </c>
      <c r="C680" s="48" t="s">
        <v>197</v>
      </c>
      <c r="D680" s="49">
        <v>31018.51</v>
      </c>
      <c r="E680" s="49"/>
      <c r="F680" s="49">
        <v>31018.51</v>
      </c>
      <c r="G680" s="39">
        <v>9</v>
      </c>
    </row>
    <row r="681" spans="1:7" x14ac:dyDescent="0.3">
      <c r="A681" s="30" t="s">
        <v>8259</v>
      </c>
      <c r="B681" s="47" t="s">
        <v>8260</v>
      </c>
      <c r="C681" s="48" t="s">
        <v>116</v>
      </c>
      <c r="D681" s="49">
        <v>190.51</v>
      </c>
      <c r="E681" s="49">
        <v>1.86</v>
      </c>
      <c r="F681" s="49">
        <v>192.37</v>
      </c>
      <c r="G681" s="39">
        <v>9</v>
      </c>
    </row>
    <row r="682" spans="1:7" x14ac:dyDescent="0.3">
      <c r="A682" s="30" t="s">
        <v>8261</v>
      </c>
      <c r="B682" s="47" t="s">
        <v>8262</v>
      </c>
      <c r="C682" s="48" t="s">
        <v>116</v>
      </c>
      <c r="D682" s="49">
        <v>206.61</v>
      </c>
      <c r="E682" s="49">
        <v>1.86</v>
      </c>
      <c r="F682" s="49">
        <v>208.47</v>
      </c>
      <c r="G682" s="39">
        <v>9</v>
      </c>
    </row>
    <row r="683" spans="1:7" x14ac:dyDescent="0.3">
      <c r="A683" s="30" t="s">
        <v>8263</v>
      </c>
      <c r="B683" s="47" t="s">
        <v>8264</v>
      </c>
      <c r="C683" s="48" t="s">
        <v>116</v>
      </c>
      <c r="D683" s="49">
        <v>213.73</v>
      </c>
      <c r="E683" s="49">
        <v>1.86</v>
      </c>
      <c r="F683" s="49">
        <v>215.59</v>
      </c>
      <c r="G683" s="39">
        <v>9</v>
      </c>
    </row>
    <row r="684" spans="1:7" x14ac:dyDescent="0.3">
      <c r="A684" s="30" t="s">
        <v>8265</v>
      </c>
      <c r="B684" s="47" t="s">
        <v>8266</v>
      </c>
      <c r="C684" s="48" t="s">
        <v>116</v>
      </c>
      <c r="D684" s="49">
        <v>226.21</v>
      </c>
      <c r="E684" s="49">
        <v>1.86</v>
      </c>
      <c r="F684" s="49">
        <v>228.07</v>
      </c>
      <c r="G684" s="39">
        <v>9</v>
      </c>
    </row>
    <row r="685" spans="1:7" x14ac:dyDescent="0.3">
      <c r="A685" s="30" t="s">
        <v>8267</v>
      </c>
      <c r="B685" s="47" t="s">
        <v>8268</v>
      </c>
      <c r="C685" s="48" t="s">
        <v>116</v>
      </c>
      <c r="D685" s="49">
        <v>258.44</v>
      </c>
      <c r="E685" s="49">
        <v>1.86</v>
      </c>
      <c r="F685" s="49">
        <v>260.3</v>
      </c>
      <c r="G685" s="39">
        <v>9</v>
      </c>
    </row>
    <row r="686" spans="1:7" x14ac:dyDescent="0.3">
      <c r="A686" s="30" t="s">
        <v>1303</v>
      </c>
      <c r="B686" s="47" t="s">
        <v>1304</v>
      </c>
      <c r="C686" s="48"/>
      <c r="D686" s="49"/>
      <c r="E686" s="49"/>
      <c r="F686" s="49"/>
      <c r="G686" s="39">
        <v>5</v>
      </c>
    </row>
    <row r="687" spans="1:7" ht="28.8" x14ac:dyDescent="0.3">
      <c r="A687" s="30" t="s">
        <v>1305</v>
      </c>
      <c r="B687" s="47" t="s">
        <v>1306</v>
      </c>
      <c r="C687" s="48" t="s">
        <v>197</v>
      </c>
      <c r="D687" s="49">
        <v>2387.6799999999998</v>
      </c>
      <c r="E687" s="49"/>
      <c r="F687" s="49">
        <v>2387.6799999999998</v>
      </c>
      <c r="G687" s="39">
        <v>9</v>
      </c>
    </row>
    <row r="688" spans="1:7" x14ac:dyDescent="0.3">
      <c r="A688" s="30" t="s">
        <v>1307</v>
      </c>
      <c r="B688" s="47" t="s">
        <v>1308</v>
      </c>
      <c r="C688" s="48" t="s">
        <v>116</v>
      </c>
      <c r="D688" s="49">
        <v>42.44</v>
      </c>
      <c r="E688" s="49">
        <v>13.73</v>
      </c>
      <c r="F688" s="49">
        <v>56.17</v>
      </c>
      <c r="G688" s="39">
        <v>9</v>
      </c>
    </row>
    <row r="689" spans="1:7" x14ac:dyDescent="0.3">
      <c r="A689" s="30" t="s">
        <v>1309</v>
      </c>
      <c r="B689" s="47" t="s">
        <v>1310</v>
      </c>
      <c r="C689" s="48" t="s">
        <v>116</v>
      </c>
      <c r="D689" s="49">
        <v>57.78</v>
      </c>
      <c r="E689" s="49">
        <v>19.829999999999998</v>
      </c>
      <c r="F689" s="49">
        <v>77.61</v>
      </c>
      <c r="G689" s="39">
        <v>9</v>
      </c>
    </row>
    <row r="690" spans="1:7" x14ac:dyDescent="0.3">
      <c r="A690" s="30" t="s">
        <v>1311</v>
      </c>
      <c r="B690" s="47" t="s">
        <v>1312</v>
      </c>
      <c r="C690" s="48" t="s">
        <v>116</v>
      </c>
      <c r="D690" s="49">
        <v>75.989999999999995</v>
      </c>
      <c r="E690" s="49">
        <v>27.16</v>
      </c>
      <c r="F690" s="49">
        <v>103.15</v>
      </c>
      <c r="G690" s="39">
        <v>9</v>
      </c>
    </row>
    <row r="691" spans="1:7" x14ac:dyDescent="0.3">
      <c r="A691" s="30" t="s">
        <v>1313</v>
      </c>
      <c r="B691" s="47" t="s">
        <v>1314</v>
      </c>
      <c r="C691" s="48" t="s">
        <v>116</v>
      </c>
      <c r="D691" s="49">
        <v>99.26</v>
      </c>
      <c r="E691" s="49">
        <v>35.950000000000003</v>
      </c>
      <c r="F691" s="49">
        <v>135.21</v>
      </c>
      <c r="G691" s="39">
        <v>9</v>
      </c>
    </row>
    <row r="692" spans="1:7" x14ac:dyDescent="0.3">
      <c r="A692" s="30" t="s">
        <v>1315</v>
      </c>
      <c r="B692" s="47" t="s">
        <v>1316</v>
      </c>
      <c r="C692" s="48"/>
      <c r="D692" s="49"/>
      <c r="E692" s="49"/>
      <c r="F692" s="49"/>
      <c r="G692" s="39">
        <v>5</v>
      </c>
    </row>
    <row r="693" spans="1:7" ht="28.8" x14ac:dyDescent="0.3">
      <c r="A693" s="30" t="s">
        <v>1317</v>
      </c>
      <c r="B693" s="47" t="s">
        <v>1318</v>
      </c>
      <c r="C693" s="48" t="s">
        <v>197</v>
      </c>
      <c r="D693" s="49">
        <v>3004.83</v>
      </c>
      <c r="E693" s="49"/>
      <c r="F693" s="49">
        <v>3004.83</v>
      </c>
      <c r="G693" s="39">
        <v>9</v>
      </c>
    </row>
    <row r="694" spans="1:7" x14ac:dyDescent="0.3">
      <c r="A694" s="30" t="s">
        <v>1319</v>
      </c>
      <c r="B694" s="47" t="s">
        <v>1320</v>
      </c>
      <c r="C694" s="48" t="s">
        <v>116</v>
      </c>
      <c r="D694" s="49">
        <v>66.13</v>
      </c>
      <c r="E694" s="49">
        <v>11.56</v>
      </c>
      <c r="F694" s="49">
        <v>77.69</v>
      </c>
      <c r="G694" s="39">
        <v>9</v>
      </c>
    </row>
    <row r="695" spans="1:7" x14ac:dyDescent="0.3">
      <c r="A695" s="30" t="s">
        <v>1321</v>
      </c>
      <c r="B695" s="47" t="s">
        <v>1322</v>
      </c>
      <c r="C695" s="48" t="s">
        <v>116</v>
      </c>
      <c r="D695" s="49">
        <v>84.77</v>
      </c>
      <c r="E695" s="49">
        <v>16.68</v>
      </c>
      <c r="F695" s="49">
        <v>101.45</v>
      </c>
      <c r="G695" s="39">
        <v>9</v>
      </c>
    </row>
    <row r="696" spans="1:7" x14ac:dyDescent="0.3">
      <c r="A696" s="30" t="s">
        <v>1323</v>
      </c>
      <c r="B696" s="47" t="s">
        <v>1324</v>
      </c>
      <c r="C696" s="48" t="s">
        <v>116</v>
      </c>
      <c r="D696" s="49">
        <v>106.78</v>
      </c>
      <c r="E696" s="49">
        <v>22.74</v>
      </c>
      <c r="F696" s="49">
        <v>129.52000000000001</v>
      </c>
      <c r="G696" s="39">
        <v>9</v>
      </c>
    </row>
    <row r="697" spans="1:7" x14ac:dyDescent="0.3">
      <c r="A697" s="30" t="s">
        <v>1325</v>
      </c>
      <c r="B697" s="47" t="s">
        <v>1326</v>
      </c>
      <c r="C697" s="48" t="s">
        <v>116</v>
      </c>
      <c r="D697" s="49">
        <v>162.54</v>
      </c>
      <c r="E697" s="49">
        <v>29.65</v>
      </c>
      <c r="F697" s="49">
        <v>192.19</v>
      </c>
      <c r="G697" s="39">
        <v>9</v>
      </c>
    </row>
    <row r="698" spans="1:7" x14ac:dyDescent="0.3">
      <c r="A698" s="30" t="s">
        <v>1327</v>
      </c>
      <c r="B698" s="47" t="s">
        <v>1328</v>
      </c>
      <c r="C698" s="48"/>
      <c r="D698" s="49"/>
      <c r="E698" s="49"/>
      <c r="F698" s="49"/>
      <c r="G698" s="39">
        <v>5</v>
      </c>
    </row>
    <row r="699" spans="1:7" ht="28.8" x14ac:dyDescent="0.3">
      <c r="A699" s="30" t="s">
        <v>1329</v>
      </c>
      <c r="B699" s="47" t="s">
        <v>7411</v>
      </c>
      <c r="C699" s="48" t="s">
        <v>197</v>
      </c>
      <c r="D699" s="49">
        <v>27949.01</v>
      </c>
      <c r="E699" s="49"/>
      <c r="F699" s="49">
        <v>27949.01</v>
      </c>
      <c r="G699" s="39">
        <v>9</v>
      </c>
    </row>
    <row r="700" spans="1:7" x14ac:dyDescent="0.3">
      <c r="A700" s="30" t="s">
        <v>1330</v>
      </c>
      <c r="B700" s="47" t="s">
        <v>1331</v>
      </c>
      <c r="C700" s="48" t="s">
        <v>116</v>
      </c>
      <c r="D700" s="49">
        <v>209.55</v>
      </c>
      <c r="E700" s="49">
        <v>8.4</v>
      </c>
      <c r="F700" s="49">
        <v>217.95</v>
      </c>
      <c r="G700" s="39">
        <v>9</v>
      </c>
    </row>
    <row r="701" spans="1:7" x14ac:dyDescent="0.3">
      <c r="A701" s="30" t="s">
        <v>1332</v>
      </c>
      <c r="B701" s="47" t="s">
        <v>1333</v>
      </c>
      <c r="C701" s="48" t="s">
        <v>116</v>
      </c>
      <c r="D701" s="49">
        <v>229.88</v>
      </c>
      <c r="E701" s="49">
        <v>10.53</v>
      </c>
      <c r="F701" s="49">
        <v>240.41</v>
      </c>
      <c r="G701" s="39">
        <v>9</v>
      </c>
    </row>
    <row r="702" spans="1:7" x14ac:dyDescent="0.3">
      <c r="A702" s="30" t="s">
        <v>1334</v>
      </c>
      <c r="B702" s="47" t="s">
        <v>1335</v>
      </c>
      <c r="C702" s="48" t="s">
        <v>116</v>
      </c>
      <c r="D702" s="49">
        <v>297.35000000000002</v>
      </c>
      <c r="E702" s="49">
        <v>15.95</v>
      </c>
      <c r="F702" s="49">
        <v>313.3</v>
      </c>
      <c r="G702" s="39">
        <v>9</v>
      </c>
    </row>
    <row r="703" spans="1:7" x14ac:dyDescent="0.3">
      <c r="A703" s="30" t="s">
        <v>1336</v>
      </c>
      <c r="B703" s="47" t="s">
        <v>1337</v>
      </c>
      <c r="C703" s="48" t="s">
        <v>116</v>
      </c>
      <c r="D703" s="49">
        <v>328.73</v>
      </c>
      <c r="E703" s="49">
        <v>22.32</v>
      </c>
      <c r="F703" s="49">
        <v>351.05</v>
      </c>
      <c r="G703" s="39">
        <v>9</v>
      </c>
    </row>
    <row r="704" spans="1:7" x14ac:dyDescent="0.3">
      <c r="A704" s="30" t="s">
        <v>1338</v>
      </c>
      <c r="B704" s="47" t="s">
        <v>1339</v>
      </c>
      <c r="C704" s="48" t="s">
        <v>116</v>
      </c>
      <c r="D704" s="49">
        <v>404.37</v>
      </c>
      <c r="E704" s="49">
        <v>34.1</v>
      </c>
      <c r="F704" s="49">
        <v>438.47</v>
      </c>
      <c r="G704" s="39">
        <v>9</v>
      </c>
    </row>
    <row r="705" spans="1:7" x14ac:dyDescent="0.3">
      <c r="A705" s="30" t="s">
        <v>1340</v>
      </c>
      <c r="B705" s="47" t="s">
        <v>1341</v>
      </c>
      <c r="C705" s="48" t="s">
        <v>116</v>
      </c>
      <c r="D705" s="49">
        <v>463.6</v>
      </c>
      <c r="E705" s="49">
        <v>40</v>
      </c>
      <c r="F705" s="49">
        <v>503.6</v>
      </c>
      <c r="G705" s="39">
        <v>9</v>
      </c>
    </row>
    <row r="706" spans="1:7" x14ac:dyDescent="0.3">
      <c r="A706" s="30" t="s">
        <v>1342</v>
      </c>
      <c r="B706" s="47" t="s">
        <v>1343</v>
      </c>
      <c r="C706" s="48" t="s">
        <v>116</v>
      </c>
      <c r="D706" s="49">
        <v>565.33000000000004</v>
      </c>
      <c r="E706" s="49">
        <v>47.29</v>
      </c>
      <c r="F706" s="49">
        <v>612.62</v>
      </c>
      <c r="G706" s="39">
        <v>9</v>
      </c>
    </row>
    <row r="707" spans="1:7" x14ac:dyDescent="0.3">
      <c r="A707" s="30" t="s">
        <v>1344</v>
      </c>
      <c r="B707" s="47" t="s">
        <v>1345</v>
      </c>
      <c r="C707" s="48" t="s">
        <v>116</v>
      </c>
      <c r="D707" s="49">
        <v>663.98</v>
      </c>
      <c r="E707" s="49">
        <v>40</v>
      </c>
      <c r="F707" s="49">
        <v>703.98</v>
      </c>
      <c r="G707" s="39">
        <v>9</v>
      </c>
    </row>
    <row r="708" spans="1:7" x14ac:dyDescent="0.3">
      <c r="A708" s="30" t="s">
        <v>1346</v>
      </c>
      <c r="B708" s="47" t="s">
        <v>1347</v>
      </c>
      <c r="C708" s="48" t="s">
        <v>116</v>
      </c>
      <c r="D708" s="49">
        <v>360.77</v>
      </c>
      <c r="E708" s="49"/>
      <c r="F708" s="49">
        <v>360.77</v>
      </c>
      <c r="G708" s="39">
        <v>9</v>
      </c>
    </row>
    <row r="709" spans="1:7" x14ac:dyDescent="0.3">
      <c r="A709" s="30" t="s">
        <v>1348</v>
      </c>
      <c r="B709" s="47" t="s">
        <v>1349</v>
      </c>
      <c r="C709" s="48" t="s">
        <v>116</v>
      </c>
      <c r="D709" s="49">
        <v>498.93</v>
      </c>
      <c r="E709" s="49"/>
      <c r="F709" s="49">
        <v>498.93</v>
      </c>
      <c r="G709" s="39">
        <v>9</v>
      </c>
    </row>
    <row r="710" spans="1:7" ht="28.8" x14ac:dyDescent="0.3">
      <c r="A710" s="30" t="s">
        <v>1350</v>
      </c>
      <c r="B710" s="47" t="s">
        <v>7412</v>
      </c>
      <c r="C710" s="48" t="s">
        <v>197</v>
      </c>
      <c r="D710" s="49">
        <v>27949.01</v>
      </c>
      <c r="E710" s="49"/>
      <c r="F710" s="49">
        <v>27949.01</v>
      </c>
      <c r="G710" s="39">
        <v>9</v>
      </c>
    </row>
    <row r="711" spans="1:7" x14ac:dyDescent="0.3">
      <c r="A711" s="30" t="s">
        <v>1351</v>
      </c>
      <c r="B711" s="47" t="s">
        <v>1352</v>
      </c>
      <c r="C711" s="48" t="s">
        <v>116</v>
      </c>
      <c r="D711" s="49">
        <v>1102.07</v>
      </c>
      <c r="E711" s="49"/>
      <c r="F711" s="49">
        <v>1102.07</v>
      </c>
      <c r="G711" s="39">
        <v>9</v>
      </c>
    </row>
    <row r="712" spans="1:7" x14ac:dyDescent="0.3">
      <c r="A712" s="30" t="s">
        <v>1353</v>
      </c>
      <c r="B712" s="47" t="s">
        <v>1354</v>
      </c>
      <c r="C712" s="48" t="s">
        <v>116</v>
      </c>
      <c r="D712" s="49">
        <v>1288.9000000000001</v>
      </c>
      <c r="E712" s="49"/>
      <c r="F712" s="49">
        <v>1288.9000000000001</v>
      </c>
      <c r="G712" s="39">
        <v>9</v>
      </c>
    </row>
    <row r="713" spans="1:7" x14ac:dyDescent="0.3">
      <c r="A713" s="30" t="s">
        <v>1355</v>
      </c>
      <c r="B713" s="47" t="s">
        <v>1356</v>
      </c>
      <c r="C713" s="48" t="s">
        <v>116</v>
      </c>
      <c r="D713" s="49">
        <v>1530.35</v>
      </c>
      <c r="E713" s="49"/>
      <c r="F713" s="49">
        <v>1530.35</v>
      </c>
      <c r="G713" s="39">
        <v>9</v>
      </c>
    </row>
    <row r="714" spans="1:7" ht="28.8" x14ac:dyDescent="0.3">
      <c r="A714" s="30" t="s">
        <v>7229</v>
      </c>
      <c r="B714" s="47" t="s">
        <v>7230</v>
      </c>
      <c r="C714" s="48" t="s">
        <v>116</v>
      </c>
      <c r="D714" s="49">
        <v>693.03</v>
      </c>
      <c r="E714" s="49"/>
      <c r="F714" s="49">
        <v>693.03</v>
      </c>
      <c r="G714" s="39">
        <v>9</v>
      </c>
    </row>
    <row r="715" spans="1:7" ht="28.8" x14ac:dyDescent="0.3">
      <c r="A715" s="30" t="s">
        <v>7413</v>
      </c>
      <c r="B715" s="47" t="s">
        <v>7414</v>
      </c>
      <c r="C715" s="48" t="s">
        <v>116</v>
      </c>
      <c r="D715" s="49">
        <v>811.71</v>
      </c>
      <c r="E715" s="49"/>
      <c r="F715" s="49">
        <v>811.71</v>
      </c>
      <c r="G715" s="39">
        <v>9</v>
      </c>
    </row>
    <row r="716" spans="1:7" ht="28.8" x14ac:dyDescent="0.3">
      <c r="A716" s="30" t="s">
        <v>7231</v>
      </c>
      <c r="B716" s="47" t="s">
        <v>7232</v>
      </c>
      <c r="C716" s="48" t="s">
        <v>128</v>
      </c>
      <c r="D716" s="49">
        <v>678.2</v>
      </c>
      <c r="E716" s="49"/>
      <c r="F716" s="49">
        <v>678.2</v>
      </c>
      <c r="G716" s="39">
        <v>9</v>
      </c>
    </row>
    <row r="717" spans="1:7" x14ac:dyDescent="0.3">
      <c r="A717" s="30" t="s">
        <v>1357</v>
      </c>
      <c r="B717" s="47" t="s">
        <v>7233</v>
      </c>
      <c r="C717" s="48"/>
      <c r="D717" s="49"/>
      <c r="E717" s="49"/>
      <c r="F717" s="49"/>
      <c r="G717" s="39">
        <v>5</v>
      </c>
    </row>
    <row r="718" spans="1:7" ht="28.8" x14ac:dyDescent="0.3">
      <c r="A718" s="30" t="s">
        <v>1358</v>
      </c>
      <c r="B718" s="47" t="s">
        <v>7415</v>
      </c>
      <c r="C718" s="48" t="s">
        <v>197</v>
      </c>
      <c r="D718" s="49">
        <v>2065.4</v>
      </c>
      <c r="E718" s="49"/>
      <c r="F718" s="49">
        <v>2065.4</v>
      </c>
      <c r="G718" s="39">
        <v>9</v>
      </c>
    </row>
    <row r="719" spans="1:7" x14ac:dyDescent="0.3">
      <c r="A719" s="30" t="s">
        <v>1359</v>
      </c>
      <c r="B719" s="47" t="s">
        <v>1360</v>
      </c>
      <c r="C719" s="48" t="s">
        <v>116</v>
      </c>
      <c r="D719" s="49">
        <v>38.75</v>
      </c>
      <c r="E719" s="49"/>
      <c r="F719" s="49">
        <v>38.75</v>
      </c>
      <c r="G719" s="39">
        <v>9</v>
      </c>
    </row>
    <row r="720" spans="1:7" x14ac:dyDescent="0.3">
      <c r="A720" s="30" t="s">
        <v>1361</v>
      </c>
      <c r="B720" s="47" t="s">
        <v>1362</v>
      </c>
      <c r="C720" s="48" t="s">
        <v>116</v>
      </c>
      <c r="D720" s="49">
        <v>45.93</v>
      </c>
      <c r="E720" s="49"/>
      <c r="F720" s="49">
        <v>45.93</v>
      </c>
      <c r="G720" s="39">
        <v>9</v>
      </c>
    </row>
    <row r="721" spans="1:7" x14ac:dyDescent="0.3">
      <c r="A721" s="30" t="s">
        <v>1363</v>
      </c>
      <c r="B721" s="47" t="s">
        <v>1364</v>
      </c>
      <c r="C721" s="48" t="s">
        <v>116</v>
      </c>
      <c r="D721" s="49">
        <v>68.12</v>
      </c>
      <c r="E721" s="49"/>
      <c r="F721" s="49">
        <v>68.12</v>
      </c>
      <c r="G721" s="39">
        <v>9</v>
      </c>
    </row>
    <row r="722" spans="1:7" x14ac:dyDescent="0.3">
      <c r="A722" s="30" t="s">
        <v>1365</v>
      </c>
      <c r="B722" s="47" t="s">
        <v>1366</v>
      </c>
      <c r="C722" s="48" t="s">
        <v>128</v>
      </c>
      <c r="D722" s="49"/>
      <c r="E722" s="49">
        <v>456.5</v>
      </c>
      <c r="F722" s="49">
        <v>456.5</v>
      </c>
      <c r="G722" s="39">
        <v>9</v>
      </c>
    </row>
    <row r="723" spans="1:7" x14ac:dyDescent="0.3">
      <c r="A723" s="30" t="s">
        <v>1367</v>
      </c>
      <c r="B723" s="47" t="s">
        <v>7234</v>
      </c>
      <c r="C723" s="48"/>
      <c r="D723" s="49"/>
      <c r="E723" s="49"/>
      <c r="F723" s="49"/>
      <c r="G723" s="39">
        <v>5</v>
      </c>
    </row>
    <row r="724" spans="1:7" ht="28.8" x14ac:dyDescent="0.3">
      <c r="A724" s="30" t="s">
        <v>1368</v>
      </c>
      <c r="B724" s="47" t="s">
        <v>7416</v>
      </c>
      <c r="C724" s="48" t="s">
        <v>197</v>
      </c>
      <c r="D724" s="49">
        <v>39754.76</v>
      </c>
      <c r="E724" s="49"/>
      <c r="F724" s="49">
        <v>39754.76</v>
      </c>
      <c r="G724" s="39">
        <v>9</v>
      </c>
    </row>
    <row r="725" spans="1:7" x14ac:dyDescent="0.3">
      <c r="A725" s="30" t="s">
        <v>1369</v>
      </c>
      <c r="B725" s="47" t="s">
        <v>1370</v>
      </c>
      <c r="C725" s="48" t="s">
        <v>116</v>
      </c>
      <c r="D725" s="49">
        <v>41.86</v>
      </c>
      <c r="E725" s="49">
        <v>4.95</v>
      </c>
      <c r="F725" s="49">
        <v>46.81</v>
      </c>
      <c r="G725" s="39">
        <v>9</v>
      </c>
    </row>
    <row r="726" spans="1:7" x14ac:dyDescent="0.3">
      <c r="A726" s="30" t="s">
        <v>1371</v>
      </c>
      <c r="B726" s="47" t="s">
        <v>1372</v>
      </c>
      <c r="C726" s="48" t="s">
        <v>116</v>
      </c>
      <c r="D726" s="49">
        <v>52.8</v>
      </c>
      <c r="E726" s="49">
        <v>4.95</v>
      </c>
      <c r="F726" s="49">
        <v>57.75</v>
      </c>
      <c r="G726" s="39">
        <v>9</v>
      </c>
    </row>
    <row r="727" spans="1:7" x14ac:dyDescent="0.3">
      <c r="A727" s="30" t="s">
        <v>1373</v>
      </c>
      <c r="B727" s="47" t="s">
        <v>1374</v>
      </c>
      <c r="C727" s="48" t="s">
        <v>116</v>
      </c>
      <c r="D727" s="49">
        <v>63.19</v>
      </c>
      <c r="E727" s="49">
        <v>4.95</v>
      </c>
      <c r="F727" s="49">
        <v>68.14</v>
      </c>
      <c r="G727" s="39">
        <v>9</v>
      </c>
    </row>
    <row r="728" spans="1:7" x14ac:dyDescent="0.3">
      <c r="A728" s="30" t="s">
        <v>1375</v>
      </c>
      <c r="B728" s="47" t="s">
        <v>1376</v>
      </c>
      <c r="C728" s="48" t="s">
        <v>116</v>
      </c>
      <c r="D728" s="49">
        <v>73.63</v>
      </c>
      <c r="E728" s="49">
        <v>4.95</v>
      </c>
      <c r="F728" s="49">
        <v>78.58</v>
      </c>
      <c r="G728" s="39">
        <v>9</v>
      </c>
    </row>
    <row r="729" spans="1:7" x14ac:dyDescent="0.3">
      <c r="A729" s="30" t="s">
        <v>1377</v>
      </c>
      <c r="B729" s="47" t="s">
        <v>1378</v>
      </c>
      <c r="C729" s="48" t="s">
        <v>116</v>
      </c>
      <c r="D729" s="49">
        <v>92.69</v>
      </c>
      <c r="E729" s="49">
        <v>4.95</v>
      </c>
      <c r="F729" s="49">
        <v>97.64</v>
      </c>
      <c r="G729" s="39">
        <v>9</v>
      </c>
    </row>
    <row r="730" spans="1:7" x14ac:dyDescent="0.3">
      <c r="A730" s="30" t="s">
        <v>1379</v>
      </c>
      <c r="B730" s="47" t="s">
        <v>1380</v>
      </c>
      <c r="C730" s="48" t="s">
        <v>116</v>
      </c>
      <c r="D730" s="49">
        <v>115.68</v>
      </c>
      <c r="E730" s="49">
        <v>4.95</v>
      </c>
      <c r="F730" s="49">
        <v>120.63</v>
      </c>
      <c r="G730" s="39">
        <v>9</v>
      </c>
    </row>
    <row r="731" spans="1:7" x14ac:dyDescent="0.3">
      <c r="A731" s="30" t="s">
        <v>1381</v>
      </c>
      <c r="B731" s="47" t="s">
        <v>1382</v>
      </c>
      <c r="C731" s="48" t="s">
        <v>116</v>
      </c>
      <c r="D731" s="49">
        <v>143.78</v>
      </c>
      <c r="E731" s="49">
        <v>4.95</v>
      </c>
      <c r="F731" s="49">
        <v>148.72999999999999</v>
      </c>
      <c r="G731" s="39">
        <v>9</v>
      </c>
    </row>
    <row r="732" spans="1:7" x14ac:dyDescent="0.3">
      <c r="A732" s="30" t="s">
        <v>1383</v>
      </c>
      <c r="B732" s="47" t="s">
        <v>1384</v>
      </c>
      <c r="C732" s="48" t="s">
        <v>116</v>
      </c>
      <c r="D732" s="49">
        <v>177.12</v>
      </c>
      <c r="E732" s="49">
        <v>4.95</v>
      </c>
      <c r="F732" s="49">
        <v>182.07</v>
      </c>
      <c r="G732" s="39">
        <v>9</v>
      </c>
    </row>
    <row r="733" spans="1:7" x14ac:dyDescent="0.3">
      <c r="A733" s="30" t="s">
        <v>1385</v>
      </c>
      <c r="B733" s="47" t="s">
        <v>7235</v>
      </c>
      <c r="C733" s="48"/>
      <c r="D733" s="49"/>
      <c r="E733" s="49"/>
      <c r="F733" s="49"/>
      <c r="G733" s="39">
        <v>5</v>
      </c>
    </row>
    <row r="734" spans="1:7" ht="28.8" x14ac:dyDescent="0.3">
      <c r="A734" s="30" t="s">
        <v>1386</v>
      </c>
      <c r="B734" s="47" t="s">
        <v>7417</v>
      </c>
      <c r="C734" s="48" t="s">
        <v>197</v>
      </c>
      <c r="D734" s="49">
        <v>27768.5</v>
      </c>
      <c r="E734" s="49"/>
      <c r="F734" s="49">
        <v>27768.5</v>
      </c>
      <c r="G734" s="39">
        <v>9</v>
      </c>
    </row>
    <row r="735" spans="1:7" x14ac:dyDescent="0.3">
      <c r="A735" s="30" t="s">
        <v>1387</v>
      </c>
      <c r="B735" s="47" t="s">
        <v>1388</v>
      </c>
      <c r="C735" s="48" t="s">
        <v>116</v>
      </c>
      <c r="D735" s="49">
        <v>319.69</v>
      </c>
      <c r="E735" s="49">
        <v>22.32</v>
      </c>
      <c r="F735" s="49">
        <v>342.01</v>
      </c>
      <c r="G735" s="39">
        <v>9</v>
      </c>
    </row>
    <row r="736" spans="1:7" x14ac:dyDescent="0.3">
      <c r="A736" s="30" t="s">
        <v>1389</v>
      </c>
      <c r="B736" s="47" t="s">
        <v>1390</v>
      </c>
      <c r="C736" s="48" t="s">
        <v>116</v>
      </c>
      <c r="D736" s="49">
        <v>407.04</v>
      </c>
      <c r="E736" s="49">
        <v>34.1</v>
      </c>
      <c r="F736" s="49">
        <v>441.14</v>
      </c>
      <c r="G736" s="39">
        <v>9</v>
      </c>
    </row>
    <row r="737" spans="1:7" x14ac:dyDescent="0.3">
      <c r="A737" s="30" t="s">
        <v>1391</v>
      </c>
      <c r="B737" s="47" t="s">
        <v>1392</v>
      </c>
      <c r="C737" s="48" t="s">
        <v>116</v>
      </c>
      <c r="D737" s="49">
        <v>475.28</v>
      </c>
      <c r="E737" s="49">
        <v>40</v>
      </c>
      <c r="F737" s="49">
        <v>515.28</v>
      </c>
      <c r="G737" s="39">
        <v>9</v>
      </c>
    </row>
    <row r="738" spans="1:7" x14ac:dyDescent="0.3">
      <c r="A738" s="30" t="s">
        <v>1393</v>
      </c>
      <c r="B738" s="47" t="s">
        <v>1394</v>
      </c>
      <c r="C738" s="48"/>
      <c r="D738" s="49"/>
      <c r="E738" s="49"/>
      <c r="F738" s="49"/>
      <c r="G738" s="39">
        <v>2</v>
      </c>
    </row>
    <row r="739" spans="1:7" x14ac:dyDescent="0.3">
      <c r="A739" s="30" t="s">
        <v>1395</v>
      </c>
      <c r="B739" s="47" t="s">
        <v>7236</v>
      </c>
      <c r="C739" s="48"/>
      <c r="D739" s="49"/>
      <c r="E739" s="49"/>
      <c r="F739" s="49"/>
      <c r="G739" s="39">
        <v>5</v>
      </c>
    </row>
    <row r="740" spans="1:7" ht="28.8" x14ac:dyDescent="0.3">
      <c r="A740" s="30" t="s">
        <v>1396</v>
      </c>
      <c r="B740" s="47" t="s">
        <v>7418</v>
      </c>
      <c r="C740" s="48" t="s">
        <v>115</v>
      </c>
      <c r="D740" s="49">
        <v>123.56</v>
      </c>
      <c r="E740" s="49">
        <v>29.97</v>
      </c>
      <c r="F740" s="49">
        <v>153.53</v>
      </c>
      <c r="G740" s="39">
        <v>9</v>
      </c>
    </row>
    <row r="741" spans="1:7" ht="28.8" x14ac:dyDescent="0.3">
      <c r="A741" s="30" t="s">
        <v>1397</v>
      </c>
      <c r="B741" s="47" t="s">
        <v>7419</v>
      </c>
      <c r="C741" s="48" t="s">
        <v>115</v>
      </c>
      <c r="D741" s="49">
        <v>129.03</v>
      </c>
      <c r="E741" s="49">
        <v>32.96</v>
      </c>
      <c r="F741" s="49">
        <v>161.99</v>
      </c>
      <c r="G741" s="39">
        <v>9</v>
      </c>
    </row>
    <row r="742" spans="1:7" ht="28.8" x14ac:dyDescent="0.3">
      <c r="A742" s="30" t="s">
        <v>1398</v>
      </c>
      <c r="B742" s="47" t="s">
        <v>7420</v>
      </c>
      <c r="C742" s="48" t="s">
        <v>115</v>
      </c>
      <c r="D742" s="49">
        <v>161.07</v>
      </c>
      <c r="E742" s="49">
        <v>35.94</v>
      </c>
      <c r="F742" s="49">
        <v>197.01</v>
      </c>
      <c r="G742" s="39">
        <v>9</v>
      </c>
    </row>
    <row r="743" spans="1:7" ht="28.8" x14ac:dyDescent="0.3">
      <c r="A743" s="30" t="s">
        <v>1399</v>
      </c>
      <c r="B743" s="47" t="s">
        <v>7421</v>
      </c>
      <c r="C743" s="48" t="s">
        <v>115</v>
      </c>
      <c r="D743" s="49">
        <v>166.3</v>
      </c>
      <c r="E743" s="49">
        <v>38.94</v>
      </c>
      <c r="F743" s="49">
        <v>205.24</v>
      </c>
      <c r="G743" s="39">
        <v>9</v>
      </c>
    </row>
    <row r="744" spans="1:7" ht="28.8" x14ac:dyDescent="0.3">
      <c r="A744" s="30" t="s">
        <v>1400</v>
      </c>
      <c r="B744" s="47" t="s">
        <v>7422</v>
      </c>
      <c r="C744" s="48" t="s">
        <v>115</v>
      </c>
      <c r="D744" s="49">
        <v>215.35</v>
      </c>
      <c r="E744" s="49">
        <v>42.76</v>
      </c>
      <c r="F744" s="49">
        <v>258.11</v>
      </c>
      <c r="G744" s="39">
        <v>9</v>
      </c>
    </row>
    <row r="745" spans="1:7" ht="28.8" x14ac:dyDescent="0.3">
      <c r="A745" s="30" t="s">
        <v>1401</v>
      </c>
      <c r="B745" s="47" t="s">
        <v>7423</v>
      </c>
      <c r="C745" s="48" t="s">
        <v>115</v>
      </c>
      <c r="D745" s="49">
        <v>143.35</v>
      </c>
      <c r="E745" s="49">
        <v>32.96</v>
      </c>
      <c r="F745" s="49">
        <v>176.31</v>
      </c>
      <c r="G745" s="39">
        <v>9</v>
      </c>
    </row>
    <row r="746" spans="1:7" ht="28.8" x14ac:dyDescent="0.3">
      <c r="A746" s="30" t="s">
        <v>1402</v>
      </c>
      <c r="B746" s="47" t="s">
        <v>7424</v>
      </c>
      <c r="C746" s="48" t="s">
        <v>115</v>
      </c>
      <c r="D746" s="49">
        <v>164.67</v>
      </c>
      <c r="E746" s="49">
        <v>32.96</v>
      </c>
      <c r="F746" s="49">
        <v>197.63</v>
      </c>
      <c r="G746" s="39">
        <v>9</v>
      </c>
    </row>
    <row r="747" spans="1:7" ht="28.8" x14ac:dyDescent="0.3">
      <c r="A747" s="30" t="s">
        <v>1403</v>
      </c>
      <c r="B747" s="47" t="s">
        <v>7425</v>
      </c>
      <c r="C747" s="48" t="s">
        <v>115</v>
      </c>
      <c r="D747" s="49">
        <v>204.75</v>
      </c>
      <c r="E747" s="49">
        <v>35.94</v>
      </c>
      <c r="F747" s="49">
        <v>240.69</v>
      </c>
      <c r="G747" s="39">
        <v>9</v>
      </c>
    </row>
    <row r="748" spans="1:7" ht="28.8" x14ac:dyDescent="0.3">
      <c r="A748" s="30" t="s">
        <v>1404</v>
      </c>
      <c r="B748" s="47" t="s">
        <v>7426</v>
      </c>
      <c r="C748" s="48" t="s">
        <v>115</v>
      </c>
      <c r="D748" s="49">
        <v>224.65</v>
      </c>
      <c r="E748" s="49">
        <v>38.94</v>
      </c>
      <c r="F748" s="49">
        <v>263.58999999999997</v>
      </c>
      <c r="G748" s="39">
        <v>9</v>
      </c>
    </row>
    <row r="749" spans="1:7" ht="28.8" x14ac:dyDescent="0.3">
      <c r="A749" s="30" t="s">
        <v>1405</v>
      </c>
      <c r="B749" s="47" t="s">
        <v>7427</v>
      </c>
      <c r="C749" s="48" t="s">
        <v>115</v>
      </c>
      <c r="D749" s="49">
        <v>243.41</v>
      </c>
      <c r="E749" s="49">
        <v>42.76</v>
      </c>
      <c r="F749" s="49">
        <v>286.17</v>
      </c>
      <c r="G749" s="39">
        <v>9</v>
      </c>
    </row>
    <row r="750" spans="1:7" x14ac:dyDescent="0.3">
      <c r="A750" s="30" t="s">
        <v>1406</v>
      </c>
      <c r="B750" s="47" t="s">
        <v>1407</v>
      </c>
      <c r="C750" s="48"/>
      <c r="D750" s="49"/>
      <c r="E750" s="49"/>
      <c r="F750" s="49"/>
      <c r="G750" s="39">
        <v>5</v>
      </c>
    </row>
    <row r="751" spans="1:7" ht="28.8" x14ac:dyDescent="0.3">
      <c r="A751" s="30" t="s">
        <v>1408</v>
      </c>
      <c r="B751" s="47" t="s">
        <v>7428</v>
      </c>
      <c r="C751" s="48" t="s">
        <v>115</v>
      </c>
      <c r="D751" s="49">
        <v>166.97</v>
      </c>
      <c r="E751" s="49">
        <v>32.96</v>
      </c>
      <c r="F751" s="49">
        <v>199.93</v>
      </c>
      <c r="G751" s="39">
        <v>9</v>
      </c>
    </row>
    <row r="752" spans="1:7" ht="28.8" x14ac:dyDescent="0.3">
      <c r="A752" s="30" t="s">
        <v>1409</v>
      </c>
      <c r="B752" s="47" t="s">
        <v>7429</v>
      </c>
      <c r="C752" s="48" t="s">
        <v>115</v>
      </c>
      <c r="D752" s="49">
        <v>187.79</v>
      </c>
      <c r="E752" s="49">
        <v>35.94</v>
      </c>
      <c r="F752" s="49">
        <v>223.73</v>
      </c>
      <c r="G752" s="39">
        <v>9</v>
      </c>
    </row>
    <row r="753" spans="1:7" ht="28.8" x14ac:dyDescent="0.3">
      <c r="A753" s="30" t="s">
        <v>1410</v>
      </c>
      <c r="B753" s="47" t="s">
        <v>7430</v>
      </c>
      <c r="C753" s="48" t="s">
        <v>115</v>
      </c>
      <c r="D753" s="49">
        <v>201.03</v>
      </c>
      <c r="E753" s="49">
        <v>38.94</v>
      </c>
      <c r="F753" s="49">
        <v>239.97</v>
      </c>
      <c r="G753" s="39">
        <v>9</v>
      </c>
    </row>
    <row r="754" spans="1:7" ht="28.8" x14ac:dyDescent="0.3">
      <c r="A754" s="30" t="s">
        <v>1411</v>
      </c>
      <c r="B754" s="47" t="s">
        <v>7431</v>
      </c>
      <c r="C754" s="48" t="s">
        <v>115</v>
      </c>
      <c r="D754" s="49">
        <v>210.23</v>
      </c>
      <c r="E754" s="49">
        <v>42.76</v>
      </c>
      <c r="F754" s="49">
        <v>252.99</v>
      </c>
      <c r="G754" s="39">
        <v>9</v>
      </c>
    </row>
    <row r="755" spans="1:7" x14ac:dyDescent="0.3">
      <c r="A755" s="30" t="s">
        <v>1412</v>
      </c>
      <c r="B755" s="47" t="s">
        <v>1413</v>
      </c>
      <c r="C755" s="48"/>
      <c r="D755" s="49"/>
      <c r="E755" s="49"/>
      <c r="F755" s="49"/>
      <c r="G755" s="39">
        <v>5</v>
      </c>
    </row>
    <row r="756" spans="1:7" x14ac:dyDescent="0.3">
      <c r="A756" s="30" t="s">
        <v>1414</v>
      </c>
      <c r="B756" s="47" t="s">
        <v>1415</v>
      </c>
      <c r="C756" s="48" t="s">
        <v>115</v>
      </c>
      <c r="D756" s="49">
        <v>153.22</v>
      </c>
      <c r="E756" s="49">
        <v>10.050000000000001</v>
      </c>
      <c r="F756" s="49">
        <v>163.27000000000001</v>
      </c>
      <c r="G756" s="39">
        <v>9</v>
      </c>
    </row>
    <row r="757" spans="1:7" x14ac:dyDescent="0.3">
      <c r="A757" s="30" t="s">
        <v>1416</v>
      </c>
      <c r="B757" s="47" t="s">
        <v>1417</v>
      </c>
      <c r="C757" s="48" t="s">
        <v>115</v>
      </c>
      <c r="D757" s="49">
        <v>171.43</v>
      </c>
      <c r="E757" s="49">
        <v>10.57</v>
      </c>
      <c r="F757" s="49">
        <v>182</v>
      </c>
      <c r="G757" s="39">
        <v>9</v>
      </c>
    </row>
    <row r="758" spans="1:7" x14ac:dyDescent="0.3">
      <c r="A758" s="30" t="s">
        <v>1418</v>
      </c>
      <c r="B758" s="47" t="s">
        <v>1419</v>
      </c>
      <c r="C758" s="48" t="s">
        <v>115</v>
      </c>
      <c r="D758" s="49">
        <v>186.42</v>
      </c>
      <c r="E758" s="49">
        <v>11.09</v>
      </c>
      <c r="F758" s="49">
        <v>197.51</v>
      </c>
      <c r="G758" s="39">
        <v>9</v>
      </c>
    </row>
    <row r="759" spans="1:7" x14ac:dyDescent="0.3">
      <c r="A759" s="30" t="s">
        <v>1420</v>
      </c>
      <c r="B759" s="47" t="s">
        <v>1421</v>
      </c>
      <c r="C759" s="48" t="s">
        <v>115</v>
      </c>
      <c r="D759" s="49">
        <v>254.13</v>
      </c>
      <c r="E759" s="49">
        <v>11.29</v>
      </c>
      <c r="F759" s="49">
        <v>265.42</v>
      </c>
      <c r="G759" s="39">
        <v>9</v>
      </c>
    </row>
    <row r="760" spans="1:7" x14ac:dyDescent="0.3">
      <c r="A760" s="30" t="s">
        <v>1422</v>
      </c>
      <c r="B760" s="47" t="s">
        <v>1423</v>
      </c>
      <c r="C760" s="48" t="s">
        <v>115</v>
      </c>
      <c r="D760" s="49">
        <v>156</v>
      </c>
      <c r="E760" s="49">
        <v>10.050000000000001</v>
      </c>
      <c r="F760" s="49">
        <v>166.05</v>
      </c>
      <c r="G760" s="39">
        <v>9</v>
      </c>
    </row>
    <row r="761" spans="1:7" x14ac:dyDescent="0.3">
      <c r="A761" s="30" t="s">
        <v>1424</v>
      </c>
      <c r="B761" s="47" t="s">
        <v>1425</v>
      </c>
      <c r="C761" s="48" t="s">
        <v>115</v>
      </c>
      <c r="D761" s="49">
        <v>160.34</v>
      </c>
      <c r="E761" s="49">
        <v>10.57</v>
      </c>
      <c r="F761" s="49">
        <v>170.91</v>
      </c>
      <c r="G761" s="39">
        <v>9</v>
      </c>
    </row>
    <row r="762" spans="1:7" x14ac:dyDescent="0.3">
      <c r="A762" s="30" t="s">
        <v>1426</v>
      </c>
      <c r="B762" s="47" t="s">
        <v>1427</v>
      </c>
      <c r="C762" s="48"/>
      <c r="D762" s="49"/>
      <c r="E762" s="49"/>
      <c r="F762" s="49"/>
      <c r="G762" s="39">
        <v>2</v>
      </c>
    </row>
    <row r="763" spans="1:7" x14ac:dyDescent="0.3">
      <c r="A763" s="30" t="s">
        <v>1428</v>
      </c>
      <c r="B763" s="47" t="s">
        <v>7237</v>
      </c>
      <c r="C763" s="48"/>
      <c r="D763" s="49"/>
      <c r="E763" s="49"/>
      <c r="F763" s="49"/>
      <c r="G763" s="39">
        <v>5</v>
      </c>
    </row>
    <row r="764" spans="1:7" x14ac:dyDescent="0.3">
      <c r="A764" s="30" t="s">
        <v>1429</v>
      </c>
      <c r="B764" s="47" t="s">
        <v>1430</v>
      </c>
      <c r="C764" s="48" t="s">
        <v>128</v>
      </c>
      <c r="D764" s="49">
        <v>636.32000000000005</v>
      </c>
      <c r="E764" s="49">
        <v>341.18</v>
      </c>
      <c r="F764" s="49">
        <v>977.5</v>
      </c>
      <c r="G764" s="39">
        <v>9</v>
      </c>
    </row>
    <row r="765" spans="1:7" ht="28.8" x14ac:dyDescent="0.3">
      <c r="A765" s="30" t="s">
        <v>1431</v>
      </c>
      <c r="B765" s="47" t="s">
        <v>1432</v>
      </c>
      <c r="C765" s="48" t="s">
        <v>115</v>
      </c>
      <c r="D765" s="49">
        <v>72.790000000000006</v>
      </c>
      <c r="E765" s="49">
        <v>32.74</v>
      </c>
      <c r="F765" s="49">
        <v>105.53</v>
      </c>
      <c r="G765" s="39">
        <v>9</v>
      </c>
    </row>
    <row r="766" spans="1:7" ht="28.8" x14ac:dyDescent="0.3">
      <c r="A766" s="30" t="s">
        <v>1433</v>
      </c>
      <c r="B766" s="47" t="s">
        <v>1434</v>
      </c>
      <c r="C766" s="48" t="s">
        <v>115</v>
      </c>
      <c r="D766" s="49">
        <v>96.89</v>
      </c>
      <c r="E766" s="49">
        <v>33.49</v>
      </c>
      <c r="F766" s="49">
        <v>130.38</v>
      </c>
      <c r="G766" s="39">
        <v>9</v>
      </c>
    </row>
    <row r="767" spans="1:7" x14ac:dyDescent="0.3">
      <c r="A767" s="30" t="s">
        <v>1435</v>
      </c>
      <c r="B767" s="47" t="s">
        <v>7238</v>
      </c>
      <c r="C767" s="48"/>
      <c r="D767" s="49"/>
      <c r="E767" s="49"/>
      <c r="F767" s="49"/>
      <c r="G767" s="39">
        <v>5</v>
      </c>
    </row>
    <row r="768" spans="1:7" x14ac:dyDescent="0.3">
      <c r="A768" s="30" t="s">
        <v>1436</v>
      </c>
      <c r="B768" s="47" t="s">
        <v>1437</v>
      </c>
      <c r="C768" s="48" t="s">
        <v>115</v>
      </c>
      <c r="D768" s="49">
        <v>39.36</v>
      </c>
      <c r="E768" s="49">
        <v>42.14</v>
      </c>
      <c r="F768" s="49">
        <v>81.5</v>
      </c>
      <c r="G768" s="39">
        <v>9</v>
      </c>
    </row>
    <row r="769" spans="1:7" x14ac:dyDescent="0.3">
      <c r="A769" s="30" t="s">
        <v>119</v>
      </c>
      <c r="B769" s="47" t="s">
        <v>118</v>
      </c>
      <c r="C769" s="48" t="s">
        <v>115</v>
      </c>
      <c r="D769" s="49">
        <v>54.05</v>
      </c>
      <c r="E769" s="49">
        <v>66.680000000000007</v>
      </c>
      <c r="F769" s="49">
        <v>120.73</v>
      </c>
      <c r="G769" s="39">
        <v>9</v>
      </c>
    </row>
    <row r="770" spans="1:7" x14ac:dyDescent="0.3">
      <c r="A770" s="30" t="s">
        <v>1438</v>
      </c>
      <c r="B770" s="47" t="s">
        <v>1439</v>
      </c>
      <c r="C770" s="48" t="s">
        <v>115</v>
      </c>
      <c r="D770" s="49">
        <v>119.57</v>
      </c>
      <c r="E770" s="49">
        <v>108.2</v>
      </c>
      <c r="F770" s="49">
        <v>227.77</v>
      </c>
      <c r="G770" s="39">
        <v>9</v>
      </c>
    </row>
    <row r="771" spans="1:7" x14ac:dyDescent="0.3">
      <c r="A771" s="30" t="s">
        <v>1440</v>
      </c>
      <c r="B771" s="47" t="s">
        <v>1441</v>
      </c>
      <c r="C771" s="48" t="s">
        <v>115</v>
      </c>
      <c r="D771" s="49">
        <v>172.74</v>
      </c>
      <c r="E771" s="49">
        <v>133.43</v>
      </c>
      <c r="F771" s="49">
        <v>306.17</v>
      </c>
      <c r="G771" s="39">
        <v>9</v>
      </c>
    </row>
    <row r="772" spans="1:7" x14ac:dyDescent="0.3">
      <c r="A772" s="30" t="s">
        <v>1442</v>
      </c>
      <c r="B772" s="47" t="s">
        <v>1443</v>
      </c>
      <c r="C772" s="48" t="s">
        <v>115</v>
      </c>
      <c r="D772" s="49">
        <v>148.52000000000001</v>
      </c>
      <c r="E772" s="49">
        <v>66.680000000000007</v>
      </c>
      <c r="F772" s="49">
        <v>215.2</v>
      </c>
      <c r="G772" s="39">
        <v>9</v>
      </c>
    </row>
    <row r="773" spans="1:7" x14ac:dyDescent="0.3">
      <c r="A773" s="30" t="s">
        <v>1444</v>
      </c>
      <c r="B773" s="47" t="s">
        <v>1445</v>
      </c>
      <c r="C773" s="48" t="s">
        <v>115</v>
      </c>
      <c r="D773" s="49">
        <v>336.71</v>
      </c>
      <c r="E773" s="49">
        <v>108.2</v>
      </c>
      <c r="F773" s="49">
        <v>444.91</v>
      </c>
      <c r="G773" s="39">
        <v>9</v>
      </c>
    </row>
    <row r="774" spans="1:7" x14ac:dyDescent="0.3">
      <c r="A774" s="30" t="s">
        <v>1446</v>
      </c>
      <c r="B774" s="47" t="s">
        <v>1447</v>
      </c>
      <c r="C774" s="48"/>
      <c r="D774" s="49"/>
      <c r="E774" s="49"/>
      <c r="F774" s="49"/>
      <c r="G774" s="39">
        <v>5</v>
      </c>
    </row>
    <row r="775" spans="1:7" x14ac:dyDescent="0.3">
      <c r="A775" s="30" t="s">
        <v>1448</v>
      </c>
      <c r="B775" s="47" t="s">
        <v>1449</v>
      </c>
      <c r="C775" s="48" t="s">
        <v>115</v>
      </c>
      <c r="D775" s="49">
        <v>142.96</v>
      </c>
      <c r="E775" s="49">
        <v>59.43</v>
      </c>
      <c r="F775" s="49">
        <v>202.39</v>
      </c>
      <c r="G775" s="39">
        <v>9</v>
      </c>
    </row>
    <row r="776" spans="1:7" x14ac:dyDescent="0.3">
      <c r="A776" s="30" t="s">
        <v>1450</v>
      </c>
      <c r="B776" s="47" t="s">
        <v>1451</v>
      </c>
      <c r="C776" s="48" t="s">
        <v>115</v>
      </c>
      <c r="D776" s="49">
        <v>269.74</v>
      </c>
      <c r="E776" s="49">
        <v>112.09</v>
      </c>
      <c r="F776" s="49">
        <v>381.83</v>
      </c>
      <c r="G776" s="39">
        <v>9</v>
      </c>
    </row>
    <row r="777" spans="1:7" x14ac:dyDescent="0.3">
      <c r="A777" s="30" t="s">
        <v>1452</v>
      </c>
      <c r="B777" s="47" t="s">
        <v>1453</v>
      </c>
      <c r="C777" s="48" t="s">
        <v>115</v>
      </c>
      <c r="D777" s="49">
        <v>557.76</v>
      </c>
      <c r="E777" s="49">
        <v>156.76</v>
      </c>
      <c r="F777" s="49">
        <v>714.52</v>
      </c>
      <c r="G777" s="39">
        <v>9</v>
      </c>
    </row>
    <row r="778" spans="1:7" x14ac:dyDescent="0.3">
      <c r="A778" s="30" t="s">
        <v>1454</v>
      </c>
      <c r="B778" s="47" t="s">
        <v>7239</v>
      </c>
      <c r="C778" s="48"/>
      <c r="D778" s="49"/>
      <c r="E778" s="49"/>
      <c r="F778" s="49"/>
      <c r="G778" s="39">
        <v>5</v>
      </c>
    </row>
    <row r="779" spans="1:7" x14ac:dyDescent="0.3">
      <c r="A779" s="30" t="s">
        <v>117</v>
      </c>
      <c r="B779" s="47" t="s">
        <v>8367</v>
      </c>
      <c r="C779" s="48" t="s">
        <v>115</v>
      </c>
      <c r="D779" s="49">
        <v>38.31</v>
      </c>
      <c r="E779" s="49">
        <v>30.16</v>
      </c>
      <c r="F779" s="49">
        <v>68.47</v>
      </c>
      <c r="G779" s="39">
        <v>9</v>
      </c>
    </row>
    <row r="780" spans="1:7" x14ac:dyDescent="0.3">
      <c r="A780" s="30" t="s">
        <v>1455</v>
      </c>
      <c r="B780" s="47" t="s">
        <v>8368</v>
      </c>
      <c r="C780" s="48" t="s">
        <v>115</v>
      </c>
      <c r="D780" s="49">
        <v>46.27</v>
      </c>
      <c r="E780" s="49">
        <v>32.74</v>
      </c>
      <c r="F780" s="49">
        <v>79.010000000000005</v>
      </c>
      <c r="G780" s="39">
        <v>9</v>
      </c>
    </row>
    <row r="781" spans="1:7" x14ac:dyDescent="0.3">
      <c r="A781" s="30" t="s">
        <v>1456</v>
      </c>
      <c r="B781" s="47" t="s">
        <v>8369</v>
      </c>
      <c r="C781" s="48" t="s">
        <v>115</v>
      </c>
      <c r="D781" s="49">
        <v>56.59</v>
      </c>
      <c r="E781" s="49">
        <v>35.130000000000003</v>
      </c>
      <c r="F781" s="49">
        <v>91.72</v>
      </c>
      <c r="G781" s="39">
        <v>9</v>
      </c>
    </row>
    <row r="782" spans="1:7" x14ac:dyDescent="0.3">
      <c r="A782" s="30" t="s">
        <v>1457</v>
      </c>
      <c r="B782" s="47" t="s">
        <v>7240</v>
      </c>
      <c r="C782" s="48"/>
      <c r="D782" s="49"/>
      <c r="E782" s="49"/>
      <c r="F782" s="49"/>
      <c r="G782" s="39">
        <v>5</v>
      </c>
    </row>
    <row r="783" spans="1:7" x14ac:dyDescent="0.3">
      <c r="A783" s="30" t="s">
        <v>1458</v>
      </c>
      <c r="B783" s="47" t="s">
        <v>8370</v>
      </c>
      <c r="C783" s="48" t="s">
        <v>115</v>
      </c>
      <c r="D783" s="49">
        <v>44.54</v>
      </c>
      <c r="E783" s="49">
        <v>32.74</v>
      </c>
      <c r="F783" s="49">
        <v>77.28</v>
      </c>
      <c r="G783" s="39">
        <v>9</v>
      </c>
    </row>
    <row r="784" spans="1:7" x14ac:dyDescent="0.3">
      <c r="A784" s="30" t="s">
        <v>1459</v>
      </c>
      <c r="B784" s="47" t="s">
        <v>8371</v>
      </c>
      <c r="C784" s="48" t="s">
        <v>115</v>
      </c>
      <c r="D784" s="49">
        <v>58.52</v>
      </c>
      <c r="E784" s="49">
        <v>35.130000000000003</v>
      </c>
      <c r="F784" s="49">
        <v>93.65</v>
      </c>
      <c r="G784" s="39">
        <v>9</v>
      </c>
    </row>
    <row r="785" spans="1:7" x14ac:dyDescent="0.3">
      <c r="A785" s="30" t="s">
        <v>1460</v>
      </c>
      <c r="B785" s="47" t="s">
        <v>7241</v>
      </c>
      <c r="C785" s="48"/>
      <c r="D785" s="49"/>
      <c r="E785" s="49"/>
      <c r="F785" s="49"/>
      <c r="G785" s="39">
        <v>5</v>
      </c>
    </row>
    <row r="786" spans="1:7" x14ac:dyDescent="0.3">
      <c r="A786" s="30" t="s">
        <v>1461</v>
      </c>
      <c r="B786" s="47" t="s">
        <v>8490</v>
      </c>
      <c r="C786" s="48" t="s">
        <v>115</v>
      </c>
      <c r="D786" s="49">
        <v>44.65</v>
      </c>
      <c r="E786" s="49">
        <v>30.16</v>
      </c>
      <c r="F786" s="49">
        <v>74.81</v>
      </c>
      <c r="G786" s="39">
        <v>9</v>
      </c>
    </row>
    <row r="787" spans="1:7" x14ac:dyDescent="0.3">
      <c r="A787" s="30" t="s">
        <v>1462</v>
      </c>
      <c r="B787" s="47" t="s">
        <v>8491</v>
      </c>
      <c r="C787" s="48" t="s">
        <v>115</v>
      </c>
      <c r="D787" s="49">
        <v>57.57</v>
      </c>
      <c r="E787" s="49">
        <v>32.74</v>
      </c>
      <c r="F787" s="49">
        <v>90.31</v>
      </c>
      <c r="G787" s="39">
        <v>9</v>
      </c>
    </row>
    <row r="788" spans="1:7" x14ac:dyDescent="0.3">
      <c r="A788" s="30" t="s">
        <v>1463</v>
      </c>
      <c r="B788" s="47" t="s">
        <v>8492</v>
      </c>
      <c r="C788" s="48" t="s">
        <v>115</v>
      </c>
      <c r="D788" s="49">
        <v>75.56</v>
      </c>
      <c r="E788" s="49">
        <v>33.49</v>
      </c>
      <c r="F788" s="49">
        <v>109.05</v>
      </c>
      <c r="G788" s="39">
        <v>9</v>
      </c>
    </row>
    <row r="789" spans="1:7" x14ac:dyDescent="0.3">
      <c r="A789" s="30" t="s">
        <v>1464</v>
      </c>
      <c r="B789" s="47" t="s">
        <v>1465</v>
      </c>
      <c r="C789" s="48"/>
      <c r="D789" s="49"/>
      <c r="E789" s="49"/>
      <c r="F789" s="49"/>
      <c r="G789" s="39">
        <v>5</v>
      </c>
    </row>
    <row r="790" spans="1:7" x14ac:dyDescent="0.3">
      <c r="A790" s="30" t="s">
        <v>1466</v>
      </c>
      <c r="B790" s="47" t="s">
        <v>8493</v>
      </c>
      <c r="C790" s="48" t="s">
        <v>115</v>
      </c>
      <c r="D790" s="49">
        <v>66.010000000000005</v>
      </c>
      <c r="E790" s="49">
        <v>36.86</v>
      </c>
      <c r="F790" s="49">
        <v>102.87</v>
      </c>
      <c r="G790" s="39">
        <v>9</v>
      </c>
    </row>
    <row r="791" spans="1:7" x14ac:dyDescent="0.3">
      <c r="A791" s="30" t="s">
        <v>1467</v>
      </c>
      <c r="B791" s="47" t="s">
        <v>8494</v>
      </c>
      <c r="C791" s="48" t="s">
        <v>115</v>
      </c>
      <c r="D791" s="49">
        <v>82.77</v>
      </c>
      <c r="E791" s="49">
        <v>37.79</v>
      </c>
      <c r="F791" s="49">
        <v>120.56</v>
      </c>
      <c r="G791" s="39">
        <v>9</v>
      </c>
    </row>
    <row r="792" spans="1:7" x14ac:dyDescent="0.3">
      <c r="A792" s="30" t="s">
        <v>1468</v>
      </c>
      <c r="B792" s="47" t="s">
        <v>8495</v>
      </c>
      <c r="C792" s="48" t="s">
        <v>115</v>
      </c>
      <c r="D792" s="49">
        <v>73.55</v>
      </c>
      <c r="E792" s="49">
        <v>48.81</v>
      </c>
      <c r="F792" s="49">
        <v>122.36</v>
      </c>
      <c r="G792" s="39">
        <v>9</v>
      </c>
    </row>
    <row r="793" spans="1:7" x14ac:dyDescent="0.3">
      <c r="A793" s="30" t="s">
        <v>1469</v>
      </c>
      <c r="B793" s="47" t="s">
        <v>8496</v>
      </c>
      <c r="C793" s="48" t="s">
        <v>115</v>
      </c>
      <c r="D793" s="49">
        <v>97.98</v>
      </c>
      <c r="E793" s="49">
        <v>52.01</v>
      </c>
      <c r="F793" s="49">
        <v>149.99</v>
      </c>
      <c r="G793" s="39">
        <v>9</v>
      </c>
    </row>
    <row r="794" spans="1:7" x14ac:dyDescent="0.3">
      <c r="A794" s="30" t="s">
        <v>1470</v>
      </c>
      <c r="B794" s="47" t="s">
        <v>7242</v>
      </c>
      <c r="C794" s="48"/>
      <c r="D794" s="49"/>
      <c r="E794" s="49"/>
      <c r="F794" s="49"/>
      <c r="G794" s="39">
        <v>5</v>
      </c>
    </row>
    <row r="795" spans="1:7" ht="28.8" x14ac:dyDescent="0.3">
      <c r="A795" s="30" t="s">
        <v>1471</v>
      </c>
      <c r="B795" s="47" t="s">
        <v>1472</v>
      </c>
      <c r="C795" s="48" t="s">
        <v>115</v>
      </c>
      <c r="D795" s="49">
        <v>98.13</v>
      </c>
      <c r="E795" s="49">
        <v>14.3</v>
      </c>
      <c r="F795" s="49">
        <v>112.43</v>
      </c>
      <c r="G795" s="39">
        <v>9</v>
      </c>
    </row>
    <row r="796" spans="1:7" ht="28.8" x14ac:dyDescent="0.3">
      <c r="A796" s="30" t="s">
        <v>1473</v>
      </c>
      <c r="B796" s="47" t="s">
        <v>1474</v>
      </c>
      <c r="C796" s="48" t="s">
        <v>115</v>
      </c>
      <c r="D796" s="49">
        <v>112.01</v>
      </c>
      <c r="E796" s="49">
        <v>14.67</v>
      </c>
      <c r="F796" s="49">
        <v>126.68</v>
      </c>
      <c r="G796" s="39">
        <v>9</v>
      </c>
    </row>
    <row r="797" spans="1:7" ht="28.8" x14ac:dyDescent="0.3">
      <c r="A797" s="30" t="s">
        <v>1475</v>
      </c>
      <c r="B797" s="47" t="s">
        <v>1476</v>
      </c>
      <c r="C797" s="48" t="s">
        <v>115</v>
      </c>
      <c r="D797" s="49">
        <v>139.29</v>
      </c>
      <c r="E797" s="49">
        <v>14.85</v>
      </c>
      <c r="F797" s="49">
        <v>154.13999999999999</v>
      </c>
      <c r="G797" s="39">
        <v>9</v>
      </c>
    </row>
    <row r="798" spans="1:7" ht="28.8" x14ac:dyDescent="0.3">
      <c r="A798" s="30" t="s">
        <v>1477</v>
      </c>
      <c r="B798" s="47" t="s">
        <v>1478</v>
      </c>
      <c r="C798" s="48" t="s">
        <v>115</v>
      </c>
      <c r="D798" s="49">
        <v>173.44</v>
      </c>
      <c r="E798" s="49">
        <v>15.41</v>
      </c>
      <c r="F798" s="49">
        <v>188.85</v>
      </c>
      <c r="G798" s="39">
        <v>9</v>
      </c>
    </row>
    <row r="799" spans="1:7" x14ac:dyDescent="0.3">
      <c r="A799" s="30" t="s">
        <v>1479</v>
      </c>
      <c r="B799" s="47" t="s">
        <v>1480</v>
      </c>
      <c r="C799" s="48"/>
      <c r="D799" s="49"/>
      <c r="E799" s="49"/>
      <c r="F799" s="49"/>
      <c r="G799" s="39">
        <v>5</v>
      </c>
    </row>
    <row r="800" spans="1:7" x14ac:dyDescent="0.3">
      <c r="A800" s="30" t="s">
        <v>1481</v>
      </c>
      <c r="B800" s="47" t="s">
        <v>1482</v>
      </c>
      <c r="C800" s="48" t="s">
        <v>128</v>
      </c>
      <c r="D800" s="49">
        <v>966.98</v>
      </c>
      <c r="E800" s="49">
        <v>778.69</v>
      </c>
      <c r="F800" s="49">
        <v>1745.67</v>
      </c>
      <c r="G800" s="39">
        <v>9</v>
      </c>
    </row>
    <row r="801" spans="1:7" x14ac:dyDescent="0.3">
      <c r="A801" s="30" t="s">
        <v>1483</v>
      </c>
      <c r="B801" s="47" t="s">
        <v>1484</v>
      </c>
      <c r="C801" s="48" t="s">
        <v>116</v>
      </c>
      <c r="D801" s="49">
        <v>4.05</v>
      </c>
      <c r="E801" s="49">
        <v>7.04</v>
      </c>
      <c r="F801" s="49">
        <v>11.09</v>
      </c>
      <c r="G801" s="39">
        <v>9</v>
      </c>
    </row>
    <row r="802" spans="1:7" x14ac:dyDescent="0.3">
      <c r="A802" s="30" t="s">
        <v>1485</v>
      </c>
      <c r="B802" s="47" t="s">
        <v>7243</v>
      </c>
      <c r="C802" s="48"/>
      <c r="D802" s="49"/>
      <c r="E802" s="49"/>
      <c r="F802" s="49"/>
      <c r="G802" s="39">
        <v>5</v>
      </c>
    </row>
    <row r="803" spans="1:7" x14ac:dyDescent="0.3">
      <c r="A803" s="30" t="s">
        <v>7432</v>
      </c>
      <c r="B803" s="47" t="s">
        <v>7433</v>
      </c>
      <c r="C803" s="48" t="s">
        <v>115</v>
      </c>
      <c r="D803" s="49">
        <v>173.1</v>
      </c>
      <c r="E803" s="49">
        <v>74.08</v>
      </c>
      <c r="F803" s="49">
        <v>247.18</v>
      </c>
      <c r="G803" s="39">
        <v>9</v>
      </c>
    </row>
    <row r="804" spans="1:7" x14ac:dyDescent="0.3">
      <c r="A804" s="30" t="s">
        <v>1486</v>
      </c>
      <c r="B804" s="47" t="s">
        <v>1487</v>
      </c>
      <c r="C804" s="48" t="s">
        <v>115</v>
      </c>
      <c r="D804" s="49">
        <v>147.19999999999999</v>
      </c>
      <c r="E804" s="49">
        <v>61.48</v>
      </c>
      <c r="F804" s="49">
        <v>208.68</v>
      </c>
      <c r="G804" s="39">
        <v>9</v>
      </c>
    </row>
    <row r="805" spans="1:7" x14ac:dyDescent="0.3">
      <c r="A805" s="30" t="s">
        <v>1488</v>
      </c>
      <c r="B805" s="47" t="s">
        <v>1489</v>
      </c>
      <c r="C805" s="48" t="s">
        <v>115</v>
      </c>
      <c r="D805" s="49">
        <v>148.31</v>
      </c>
      <c r="E805" s="49">
        <v>61.48</v>
      </c>
      <c r="F805" s="49">
        <v>209.79</v>
      </c>
      <c r="G805" s="39">
        <v>9</v>
      </c>
    </row>
    <row r="806" spans="1:7" ht="28.8" x14ac:dyDescent="0.3">
      <c r="A806" s="30" t="s">
        <v>1490</v>
      </c>
      <c r="B806" s="47" t="s">
        <v>1491</v>
      </c>
      <c r="C806" s="48" t="s">
        <v>115</v>
      </c>
      <c r="D806" s="49">
        <v>1916.57</v>
      </c>
      <c r="E806" s="49">
        <v>166.79</v>
      </c>
      <c r="F806" s="49">
        <v>2083.36</v>
      </c>
      <c r="G806" s="39">
        <v>9</v>
      </c>
    </row>
    <row r="807" spans="1:7" x14ac:dyDescent="0.3">
      <c r="A807" s="30" t="s">
        <v>1492</v>
      </c>
      <c r="B807" s="47" t="s">
        <v>1493</v>
      </c>
      <c r="C807" s="48" t="s">
        <v>115</v>
      </c>
      <c r="D807" s="49">
        <v>1031.6600000000001</v>
      </c>
      <c r="E807" s="49">
        <v>110.74</v>
      </c>
      <c r="F807" s="49">
        <v>1142.4000000000001</v>
      </c>
      <c r="G807" s="39">
        <v>9</v>
      </c>
    </row>
    <row r="808" spans="1:7" x14ac:dyDescent="0.3">
      <c r="A808" s="30" t="s">
        <v>1494</v>
      </c>
      <c r="B808" s="47" t="s">
        <v>7244</v>
      </c>
      <c r="C808" s="48"/>
      <c r="D808" s="49"/>
      <c r="E808" s="49"/>
      <c r="F808" s="49"/>
      <c r="G808" s="39">
        <v>5</v>
      </c>
    </row>
    <row r="809" spans="1:7" x14ac:dyDescent="0.3">
      <c r="A809" s="30" t="s">
        <v>1495</v>
      </c>
      <c r="B809" s="47" t="s">
        <v>1496</v>
      </c>
      <c r="C809" s="48" t="s">
        <v>115</v>
      </c>
      <c r="D809" s="49">
        <v>1136.32</v>
      </c>
      <c r="E809" s="49">
        <v>71.7</v>
      </c>
      <c r="F809" s="49">
        <v>1208.02</v>
      </c>
      <c r="G809" s="39">
        <v>9</v>
      </c>
    </row>
    <row r="810" spans="1:7" x14ac:dyDescent="0.3">
      <c r="A810" s="30" t="s">
        <v>1497</v>
      </c>
      <c r="B810" s="47" t="s">
        <v>1498</v>
      </c>
      <c r="C810" s="48" t="s">
        <v>115</v>
      </c>
      <c r="D810" s="49">
        <v>278.43</v>
      </c>
      <c r="E810" s="49"/>
      <c r="F810" s="49">
        <v>278.43</v>
      </c>
      <c r="G810" s="39">
        <v>9</v>
      </c>
    </row>
    <row r="811" spans="1:7" ht="28.8" x14ac:dyDescent="0.3">
      <c r="A811" s="30" t="s">
        <v>1499</v>
      </c>
      <c r="B811" s="47" t="s">
        <v>7434</v>
      </c>
      <c r="C811" s="48" t="s">
        <v>115</v>
      </c>
      <c r="D811" s="49">
        <v>811.15</v>
      </c>
      <c r="E811" s="49"/>
      <c r="F811" s="49">
        <v>811.15</v>
      </c>
      <c r="G811" s="39">
        <v>9</v>
      </c>
    </row>
    <row r="812" spans="1:7" ht="28.8" x14ac:dyDescent="0.3">
      <c r="A812" s="30" t="s">
        <v>1500</v>
      </c>
      <c r="B812" s="47" t="s">
        <v>1501</v>
      </c>
      <c r="C812" s="48" t="s">
        <v>115</v>
      </c>
      <c r="D812" s="49">
        <v>1117.21</v>
      </c>
      <c r="E812" s="49">
        <v>71.7</v>
      </c>
      <c r="F812" s="49">
        <v>1188.9100000000001</v>
      </c>
      <c r="G812" s="39">
        <v>9</v>
      </c>
    </row>
    <row r="813" spans="1:7" ht="28.8" x14ac:dyDescent="0.3">
      <c r="A813" s="30" t="s">
        <v>1502</v>
      </c>
      <c r="B813" s="47" t="s">
        <v>7435</v>
      </c>
      <c r="C813" s="48" t="s">
        <v>115</v>
      </c>
      <c r="D813" s="49">
        <v>156.65</v>
      </c>
      <c r="E813" s="49"/>
      <c r="F813" s="49">
        <v>156.65</v>
      </c>
      <c r="G813" s="39">
        <v>9</v>
      </c>
    </row>
    <row r="814" spans="1:7" ht="28.8" x14ac:dyDescent="0.3">
      <c r="A814" s="30" t="s">
        <v>1503</v>
      </c>
      <c r="B814" s="47" t="s">
        <v>7436</v>
      </c>
      <c r="C814" s="48" t="s">
        <v>115</v>
      </c>
      <c r="D814" s="49">
        <v>219.64</v>
      </c>
      <c r="E814" s="49"/>
      <c r="F814" s="49">
        <v>219.64</v>
      </c>
      <c r="G814" s="39">
        <v>9</v>
      </c>
    </row>
    <row r="815" spans="1:7" ht="28.8" x14ac:dyDescent="0.3">
      <c r="A815" s="30" t="s">
        <v>1504</v>
      </c>
      <c r="B815" s="47" t="s">
        <v>7437</v>
      </c>
      <c r="C815" s="48" t="s">
        <v>115</v>
      </c>
      <c r="D815" s="49">
        <v>199.29</v>
      </c>
      <c r="E815" s="49"/>
      <c r="F815" s="49">
        <v>199.29</v>
      </c>
      <c r="G815" s="39">
        <v>9</v>
      </c>
    </row>
    <row r="816" spans="1:7" ht="28.8" x14ac:dyDescent="0.3">
      <c r="A816" s="30" t="s">
        <v>1505</v>
      </c>
      <c r="B816" s="47" t="s">
        <v>7438</v>
      </c>
      <c r="C816" s="48" t="s">
        <v>115</v>
      </c>
      <c r="D816" s="49">
        <v>192.86</v>
      </c>
      <c r="E816" s="49"/>
      <c r="F816" s="49">
        <v>192.86</v>
      </c>
      <c r="G816" s="39">
        <v>9</v>
      </c>
    </row>
    <row r="817" spans="1:7" ht="28.8" x14ac:dyDescent="0.3">
      <c r="A817" s="30" t="s">
        <v>1506</v>
      </c>
      <c r="B817" s="47" t="s">
        <v>7439</v>
      </c>
      <c r="C817" s="48" t="s">
        <v>115</v>
      </c>
      <c r="D817" s="49">
        <v>169.69</v>
      </c>
      <c r="E817" s="49"/>
      <c r="F817" s="49">
        <v>169.69</v>
      </c>
      <c r="G817" s="39">
        <v>9</v>
      </c>
    </row>
    <row r="818" spans="1:7" ht="28.8" x14ac:dyDescent="0.3">
      <c r="A818" s="30" t="s">
        <v>1507</v>
      </c>
      <c r="B818" s="47" t="s">
        <v>7440</v>
      </c>
      <c r="C818" s="48" t="s">
        <v>115</v>
      </c>
      <c r="D818" s="49">
        <v>165.53</v>
      </c>
      <c r="E818" s="49"/>
      <c r="F818" s="49">
        <v>165.53</v>
      </c>
      <c r="G818" s="39">
        <v>9</v>
      </c>
    </row>
    <row r="819" spans="1:7" ht="28.8" x14ac:dyDescent="0.3">
      <c r="A819" s="30" t="s">
        <v>1508</v>
      </c>
      <c r="B819" s="47" t="s">
        <v>7441</v>
      </c>
      <c r="C819" s="48" t="s">
        <v>115</v>
      </c>
      <c r="D819" s="49">
        <v>210.18</v>
      </c>
      <c r="E819" s="49"/>
      <c r="F819" s="49">
        <v>210.18</v>
      </c>
      <c r="G819" s="39">
        <v>9</v>
      </c>
    </row>
    <row r="820" spans="1:7" ht="28.8" x14ac:dyDescent="0.3">
      <c r="A820" s="30" t="s">
        <v>1509</v>
      </c>
      <c r="B820" s="47" t="s">
        <v>7442</v>
      </c>
      <c r="C820" s="48" t="s">
        <v>115</v>
      </c>
      <c r="D820" s="49">
        <v>158.22</v>
      </c>
      <c r="E820" s="49"/>
      <c r="F820" s="49">
        <v>158.22</v>
      </c>
      <c r="G820" s="39">
        <v>9</v>
      </c>
    </row>
    <row r="821" spans="1:7" ht="28.8" x14ac:dyDescent="0.3">
      <c r="A821" s="30" t="s">
        <v>1510</v>
      </c>
      <c r="B821" s="47" t="s">
        <v>7443</v>
      </c>
      <c r="C821" s="48" t="s">
        <v>115</v>
      </c>
      <c r="D821" s="49">
        <v>228.65</v>
      </c>
      <c r="E821" s="49"/>
      <c r="F821" s="49">
        <v>228.65</v>
      </c>
      <c r="G821" s="39">
        <v>9</v>
      </c>
    </row>
    <row r="822" spans="1:7" ht="28.8" x14ac:dyDescent="0.3">
      <c r="A822" s="30" t="s">
        <v>1511</v>
      </c>
      <c r="B822" s="47" t="s">
        <v>7444</v>
      </c>
      <c r="C822" s="48" t="s">
        <v>115</v>
      </c>
      <c r="D822" s="49">
        <v>257.69</v>
      </c>
      <c r="E822" s="49"/>
      <c r="F822" s="49">
        <v>257.69</v>
      </c>
      <c r="G822" s="39">
        <v>9</v>
      </c>
    </row>
    <row r="823" spans="1:7" ht="28.8" x14ac:dyDescent="0.3">
      <c r="A823" s="30" t="s">
        <v>1512</v>
      </c>
      <c r="B823" s="47" t="s">
        <v>7445</v>
      </c>
      <c r="C823" s="48" t="s">
        <v>115</v>
      </c>
      <c r="D823" s="49">
        <v>1484.48</v>
      </c>
      <c r="E823" s="49"/>
      <c r="F823" s="49">
        <v>1484.48</v>
      </c>
      <c r="G823" s="39">
        <v>9</v>
      </c>
    </row>
    <row r="824" spans="1:7" ht="28.8" x14ac:dyDescent="0.3">
      <c r="A824" s="30" t="s">
        <v>1513</v>
      </c>
      <c r="B824" s="47" t="s">
        <v>7446</v>
      </c>
      <c r="C824" s="48" t="s">
        <v>115</v>
      </c>
      <c r="D824" s="49">
        <v>929.59</v>
      </c>
      <c r="E824" s="49"/>
      <c r="F824" s="49">
        <v>929.59</v>
      </c>
      <c r="G824" s="39">
        <v>9</v>
      </c>
    </row>
    <row r="825" spans="1:7" ht="28.8" x14ac:dyDescent="0.3">
      <c r="A825" s="30" t="s">
        <v>1514</v>
      </c>
      <c r="B825" s="47" t="s">
        <v>7447</v>
      </c>
      <c r="C825" s="48" t="s">
        <v>115</v>
      </c>
      <c r="D825" s="49">
        <v>1504.15</v>
      </c>
      <c r="E825" s="49"/>
      <c r="F825" s="49">
        <v>1504.15</v>
      </c>
      <c r="G825" s="39">
        <v>9</v>
      </c>
    </row>
    <row r="826" spans="1:7" x14ac:dyDescent="0.3">
      <c r="A826" s="30" t="s">
        <v>1515</v>
      </c>
      <c r="B826" s="47" t="s">
        <v>1516</v>
      </c>
      <c r="C826" s="48" t="s">
        <v>115</v>
      </c>
      <c r="D826" s="49">
        <v>295.82</v>
      </c>
      <c r="E826" s="49">
        <v>66.53</v>
      </c>
      <c r="F826" s="49">
        <v>362.35</v>
      </c>
      <c r="G826" s="39">
        <v>9</v>
      </c>
    </row>
    <row r="827" spans="1:7" ht="28.8" x14ac:dyDescent="0.3">
      <c r="A827" s="30" t="s">
        <v>1517</v>
      </c>
      <c r="B827" s="47" t="s">
        <v>7448</v>
      </c>
      <c r="C827" s="48" t="s">
        <v>115</v>
      </c>
      <c r="D827" s="49">
        <v>265.14</v>
      </c>
      <c r="E827" s="49"/>
      <c r="F827" s="49">
        <v>265.14</v>
      </c>
      <c r="G827" s="39">
        <v>9</v>
      </c>
    </row>
    <row r="828" spans="1:7" ht="28.8" x14ac:dyDescent="0.3">
      <c r="A828" s="30" t="s">
        <v>1518</v>
      </c>
      <c r="B828" s="47" t="s">
        <v>7449</v>
      </c>
      <c r="C828" s="48" t="s">
        <v>115</v>
      </c>
      <c r="D828" s="49">
        <v>290.73</v>
      </c>
      <c r="E828" s="49"/>
      <c r="F828" s="49">
        <v>290.73</v>
      </c>
      <c r="G828" s="39">
        <v>9</v>
      </c>
    </row>
    <row r="829" spans="1:7" ht="28.8" x14ac:dyDescent="0.3">
      <c r="A829" s="30" t="s">
        <v>1519</v>
      </c>
      <c r="B829" s="47" t="s">
        <v>7450</v>
      </c>
      <c r="C829" s="48" t="s">
        <v>115</v>
      </c>
      <c r="D829" s="49">
        <v>293.45999999999998</v>
      </c>
      <c r="E829" s="49"/>
      <c r="F829" s="49">
        <v>293.45999999999998</v>
      </c>
      <c r="G829" s="39">
        <v>9</v>
      </c>
    </row>
    <row r="830" spans="1:7" ht="28.8" x14ac:dyDescent="0.3">
      <c r="A830" s="30" t="s">
        <v>1520</v>
      </c>
      <c r="B830" s="47" t="s">
        <v>7451</v>
      </c>
      <c r="C830" s="48" t="s">
        <v>115</v>
      </c>
      <c r="D830" s="49">
        <v>244.94</v>
      </c>
      <c r="E830" s="49"/>
      <c r="F830" s="49">
        <v>244.94</v>
      </c>
      <c r="G830" s="39">
        <v>9</v>
      </c>
    </row>
    <row r="831" spans="1:7" ht="28.8" x14ac:dyDescent="0.3">
      <c r="A831" s="30" t="s">
        <v>1521</v>
      </c>
      <c r="B831" s="47" t="s">
        <v>7452</v>
      </c>
      <c r="C831" s="48" t="s">
        <v>115</v>
      </c>
      <c r="D831" s="49">
        <v>281.45999999999998</v>
      </c>
      <c r="E831" s="49"/>
      <c r="F831" s="49">
        <v>281.45999999999998</v>
      </c>
      <c r="G831" s="39">
        <v>9</v>
      </c>
    </row>
    <row r="832" spans="1:7" ht="28.8" x14ac:dyDescent="0.3">
      <c r="A832" s="30" t="s">
        <v>1522</v>
      </c>
      <c r="B832" s="47" t="s">
        <v>7453</v>
      </c>
      <c r="C832" s="48" t="s">
        <v>115</v>
      </c>
      <c r="D832" s="49">
        <v>276.86</v>
      </c>
      <c r="E832" s="49"/>
      <c r="F832" s="49">
        <v>276.86</v>
      </c>
      <c r="G832" s="39">
        <v>9</v>
      </c>
    </row>
    <row r="833" spans="1:7" x14ac:dyDescent="0.3">
      <c r="A833" s="30" t="s">
        <v>1523</v>
      </c>
      <c r="B833" s="47" t="s">
        <v>7245</v>
      </c>
      <c r="C833" s="48"/>
      <c r="D833" s="49"/>
      <c r="E833" s="49"/>
      <c r="F833" s="49"/>
      <c r="G833" s="39">
        <v>5</v>
      </c>
    </row>
    <row r="834" spans="1:7" x14ac:dyDescent="0.3">
      <c r="A834" s="30" t="s">
        <v>1524</v>
      </c>
      <c r="B834" s="47" t="s">
        <v>1525</v>
      </c>
      <c r="C834" s="48" t="s">
        <v>115</v>
      </c>
      <c r="D834" s="49">
        <v>101.04</v>
      </c>
      <c r="E834" s="49">
        <v>118.73</v>
      </c>
      <c r="F834" s="49">
        <v>219.77</v>
      </c>
      <c r="G834" s="39">
        <v>9</v>
      </c>
    </row>
    <row r="835" spans="1:7" x14ac:dyDescent="0.3">
      <c r="A835" s="30" t="s">
        <v>1526</v>
      </c>
      <c r="B835" s="47" t="s">
        <v>7246</v>
      </c>
      <c r="C835" s="48"/>
      <c r="D835" s="49"/>
      <c r="E835" s="49"/>
      <c r="F835" s="49"/>
      <c r="G835" s="39">
        <v>5</v>
      </c>
    </row>
    <row r="836" spans="1:7" x14ac:dyDescent="0.3">
      <c r="A836" s="30" t="s">
        <v>1527</v>
      </c>
      <c r="B836" s="47" t="s">
        <v>1528</v>
      </c>
      <c r="C836" s="48" t="s">
        <v>115</v>
      </c>
      <c r="D836" s="49"/>
      <c r="E836" s="49">
        <v>41.18</v>
      </c>
      <c r="F836" s="49">
        <v>41.18</v>
      </c>
      <c r="G836" s="39">
        <v>9</v>
      </c>
    </row>
    <row r="837" spans="1:7" ht="28.8" x14ac:dyDescent="0.3">
      <c r="A837" s="30" t="s">
        <v>1529</v>
      </c>
      <c r="B837" s="47" t="s">
        <v>1530</v>
      </c>
      <c r="C837" s="48" t="s">
        <v>141</v>
      </c>
      <c r="D837" s="49">
        <v>2.0699999999999998</v>
      </c>
      <c r="E837" s="49">
        <v>5.65</v>
      </c>
      <c r="F837" s="49">
        <v>7.72</v>
      </c>
      <c r="G837" s="39">
        <v>9</v>
      </c>
    </row>
    <row r="838" spans="1:7" ht="28.8" x14ac:dyDescent="0.3">
      <c r="A838" s="30" t="s">
        <v>1531</v>
      </c>
      <c r="B838" s="47" t="s">
        <v>1532</v>
      </c>
      <c r="C838" s="48" t="s">
        <v>141</v>
      </c>
      <c r="D838" s="49">
        <v>2.31</v>
      </c>
      <c r="E838" s="49">
        <v>5.65</v>
      </c>
      <c r="F838" s="49">
        <v>7.96</v>
      </c>
      <c r="G838" s="39">
        <v>9</v>
      </c>
    </row>
    <row r="839" spans="1:7" ht="28.8" x14ac:dyDescent="0.3">
      <c r="A839" s="30" t="s">
        <v>1533</v>
      </c>
      <c r="B839" s="47" t="s">
        <v>1534</v>
      </c>
      <c r="C839" s="48" t="s">
        <v>141</v>
      </c>
      <c r="D839" s="49">
        <v>2.76</v>
      </c>
      <c r="E839" s="49">
        <v>5.65</v>
      </c>
      <c r="F839" s="49">
        <v>8.41</v>
      </c>
      <c r="G839" s="39">
        <v>9</v>
      </c>
    </row>
    <row r="840" spans="1:7" ht="28.8" x14ac:dyDescent="0.3">
      <c r="A840" s="30" t="s">
        <v>1535</v>
      </c>
      <c r="B840" s="47" t="s">
        <v>1536</v>
      </c>
      <c r="C840" s="48" t="s">
        <v>141</v>
      </c>
      <c r="D840" s="49">
        <v>3.03</v>
      </c>
      <c r="E840" s="49">
        <v>5.65</v>
      </c>
      <c r="F840" s="49">
        <v>8.68</v>
      </c>
      <c r="G840" s="39">
        <v>9</v>
      </c>
    </row>
    <row r="841" spans="1:7" ht="28.8" x14ac:dyDescent="0.3">
      <c r="A841" s="30" t="s">
        <v>1537</v>
      </c>
      <c r="B841" s="47" t="s">
        <v>1538</v>
      </c>
      <c r="C841" s="48" t="s">
        <v>141</v>
      </c>
      <c r="D841" s="49">
        <v>4.3</v>
      </c>
      <c r="E841" s="49">
        <v>5.65</v>
      </c>
      <c r="F841" s="49">
        <v>9.9499999999999993</v>
      </c>
      <c r="G841" s="39">
        <v>9</v>
      </c>
    </row>
    <row r="842" spans="1:7" x14ac:dyDescent="0.3">
      <c r="A842" s="30" t="s">
        <v>1539</v>
      </c>
      <c r="B842" s="47" t="s">
        <v>1540</v>
      </c>
      <c r="C842" s="48"/>
      <c r="D842" s="49"/>
      <c r="E842" s="49"/>
      <c r="F842" s="49"/>
      <c r="G842" s="39">
        <v>2</v>
      </c>
    </row>
    <row r="843" spans="1:7" x14ac:dyDescent="0.3">
      <c r="A843" s="30" t="s">
        <v>1541</v>
      </c>
      <c r="B843" s="47" t="s">
        <v>1542</v>
      </c>
      <c r="C843" s="48"/>
      <c r="D843" s="49"/>
      <c r="E843" s="49"/>
      <c r="F843" s="49"/>
      <c r="G843" s="39">
        <v>5</v>
      </c>
    </row>
    <row r="844" spans="1:7" ht="28.8" x14ac:dyDescent="0.3">
      <c r="A844" s="30" t="s">
        <v>1543</v>
      </c>
      <c r="B844" s="47" t="s">
        <v>1544</v>
      </c>
      <c r="C844" s="48" t="s">
        <v>115</v>
      </c>
      <c r="D844" s="49">
        <v>121.12</v>
      </c>
      <c r="E844" s="49">
        <v>51.47</v>
      </c>
      <c r="F844" s="49">
        <v>172.59</v>
      </c>
      <c r="G844" s="39">
        <v>9</v>
      </c>
    </row>
    <row r="845" spans="1:7" ht="28.8" x14ac:dyDescent="0.3">
      <c r="A845" s="30" t="s">
        <v>1545</v>
      </c>
      <c r="B845" s="47" t="s">
        <v>1546</v>
      </c>
      <c r="C845" s="48" t="s">
        <v>115</v>
      </c>
      <c r="D845" s="49">
        <v>129.94999999999999</v>
      </c>
      <c r="E845" s="49">
        <v>53.53</v>
      </c>
      <c r="F845" s="49">
        <v>183.48</v>
      </c>
      <c r="G845" s="39">
        <v>9</v>
      </c>
    </row>
    <row r="846" spans="1:7" ht="28.8" x14ac:dyDescent="0.3">
      <c r="A846" s="30" t="s">
        <v>1547</v>
      </c>
      <c r="B846" s="47" t="s">
        <v>1548</v>
      </c>
      <c r="C846" s="48" t="s">
        <v>115</v>
      </c>
      <c r="D846" s="49">
        <v>138.76</v>
      </c>
      <c r="E846" s="49">
        <v>55.59</v>
      </c>
      <c r="F846" s="49">
        <v>194.35</v>
      </c>
      <c r="G846" s="39">
        <v>9</v>
      </c>
    </row>
    <row r="847" spans="1:7" ht="28.8" x14ac:dyDescent="0.3">
      <c r="A847" s="30" t="s">
        <v>1549</v>
      </c>
      <c r="B847" s="47" t="s">
        <v>1550</v>
      </c>
      <c r="C847" s="48" t="s">
        <v>115</v>
      </c>
      <c r="D847" s="49">
        <v>152.19999999999999</v>
      </c>
      <c r="E847" s="49">
        <v>59.71</v>
      </c>
      <c r="F847" s="49">
        <v>211.91</v>
      </c>
      <c r="G847" s="39">
        <v>9</v>
      </c>
    </row>
    <row r="848" spans="1:7" ht="28.8" x14ac:dyDescent="0.3">
      <c r="A848" s="30" t="s">
        <v>1551</v>
      </c>
      <c r="B848" s="47" t="s">
        <v>1552</v>
      </c>
      <c r="C848" s="48" t="s">
        <v>115</v>
      </c>
      <c r="D848" s="49">
        <v>82.95</v>
      </c>
      <c r="E848" s="49">
        <v>39.119999999999997</v>
      </c>
      <c r="F848" s="49">
        <v>122.07</v>
      </c>
      <c r="G848" s="39">
        <v>9</v>
      </c>
    </row>
    <row r="849" spans="1:7" ht="28.8" x14ac:dyDescent="0.3">
      <c r="A849" s="30" t="s">
        <v>1553</v>
      </c>
      <c r="B849" s="47" t="s">
        <v>1554</v>
      </c>
      <c r="C849" s="48" t="s">
        <v>115</v>
      </c>
      <c r="D849" s="49">
        <v>91.76</v>
      </c>
      <c r="E849" s="49">
        <v>41.18</v>
      </c>
      <c r="F849" s="49">
        <v>132.94</v>
      </c>
      <c r="G849" s="39">
        <v>9</v>
      </c>
    </row>
    <row r="850" spans="1:7" ht="28.8" x14ac:dyDescent="0.3">
      <c r="A850" s="30" t="s">
        <v>1555</v>
      </c>
      <c r="B850" s="47" t="s">
        <v>1556</v>
      </c>
      <c r="C850" s="48" t="s">
        <v>115</v>
      </c>
      <c r="D850" s="49">
        <v>100.58</v>
      </c>
      <c r="E850" s="49">
        <v>43.24</v>
      </c>
      <c r="F850" s="49">
        <v>143.82</v>
      </c>
      <c r="G850" s="39">
        <v>9</v>
      </c>
    </row>
    <row r="851" spans="1:7" ht="28.8" x14ac:dyDescent="0.3">
      <c r="A851" s="30" t="s">
        <v>1557</v>
      </c>
      <c r="B851" s="47" t="s">
        <v>1558</v>
      </c>
      <c r="C851" s="48" t="s">
        <v>115</v>
      </c>
      <c r="D851" s="49">
        <v>109.8</v>
      </c>
      <c r="E851" s="49">
        <v>47.36</v>
      </c>
      <c r="F851" s="49">
        <v>157.16</v>
      </c>
      <c r="G851" s="39">
        <v>9</v>
      </c>
    </row>
    <row r="852" spans="1:7" x14ac:dyDescent="0.3">
      <c r="A852" s="30" t="s">
        <v>1559</v>
      </c>
      <c r="B852" s="47" t="s">
        <v>1560</v>
      </c>
      <c r="C852" s="48" t="s">
        <v>115</v>
      </c>
      <c r="D852" s="49">
        <v>91.33</v>
      </c>
      <c r="E852" s="49">
        <v>49.41</v>
      </c>
      <c r="F852" s="49">
        <v>140.74</v>
      </c>
      <c r="G852" s="39">
        <v>9</v>
      </c>
    </row>
    <row r="853" spans="1:7" x14ac:dyDescent="0.3">
      <c r="A853" s="30" t="s">
        <v>1561</v>
      </c>
      <c r="B853" s="47" t="s">
        <v>1562</v>
      </c>
      <c r="C853" s="48" t="s">
        <v>115</v>
      </c>
      <c r="D853" s="49">
        <v>68.86</v>
      </c>
      <c r="E853" s="49">
        <v>37.06</v>
      </c>
      <c r="F853" s="49">
        <v>105.92</v>
      </c>
      <c r="G853" s="39">
        <v>9</v>
      </c>
    </row>
    <row r="854" spans="1:7" x14ac:dyDescent="0.3">
      <c r="A854" s="30" t="s">
        <v>1563</v>
      </c>
      <c r="B854" s="47" t="s">
        <v>1564</v>
      </c>
      <c r="C854" s="48" t="s">
        <v>115</v>
      </c>
      <c r="D854" s="49">
        <v>85.02</v>
      </c>
      <c r="E854" s="49">
        <v>26.77</v>
      </c>
      <c r="F854" s="49">
        <v>111.79</v>
      </c>
      <c r="G854" s="39">
        <v>9</v>
      </c>
    </row>
    <row r="855" spans="1:7" ht="28.8" x14ac:dyDescent="0.3">
      <c r="A855" s="30" t="s">
        <v>1565</v>
      </c>
      <c r="B855" s="47" t="s">
        <v>1566</v>
      </c>
      <c r="C855" s="48" t="s">
        <v>115</v>
      </c>
      <c r="D855" s="49">
        <v>25.88</v>
      </c>
      <c r="E855" s="49">
        <v>5.25</v>
      </c>
      <c r="F855" s="49">
        <v>31.13</v>
      </c>
      <c r="G855" s="39">
        <v>9</v>
      </c>
    </row>
    <row r="856" spans="1:7" x14ac:dyDescent="0.3">
      <c r="A856" s="30" t="s">
        <v>1567</v>
      </c>
      <c r="B856" s="47" t="s">
        <v>1568</v>
      </c>
      <c r="C856" s="48" t="s">
        <v>115</v>
      </c>
      <c r="D856" s="49">
        <v>16.18</v>
      </c>
      <c r="E856" s="49">
        <v>5.25</v>
      </c>
      <c r="F856" s="49">
        <v>21.43</v>
      </c>
      <c r="G856" s="39">
        <v>9</v>
      </c>
    </row>
    <row r="857" spans="1:7" x14ac:dyDescent="0.3">
      <c r="A857" s="30" t="s">
        <v>1569</v>
      </c>
      <c r="B857" s="47" t="s">
        <v>7247</v>
      </c>
      <c r="C857" s="48"/>
      <c r="D857" s="49"/>
      <c r="E857" s="49"/>
      <c r="F857" s="49"/>
      <c r="G857" s="39">
        <v>5</v>
      </c>
    </row>
    <row r="858" spans="1:7" ht="28.8" x14ac:dyDescent="0.3">
      <c r="A858" s="30" t="s">
        <v>1570</v>
      </c>
      <c r="B858" s="47" t="s">
        <v>1571</v>
      </c>
      <c r="C858" s="48" t="s">
        <v>601</v>
      </c>
      <c r="D858" s="49">
        <v>27.3</v>
      </c>
      <c r="E858" s="49"/>
      <c r="F858" s="49">
        <v>27.3</v>
      </c>
      <c r="G858" s="39">
        <v>9</v>
      </c>
    </row>
    <row r="859" spans="1:7" x14ac:dyDescent="0.3">
      <c r="A859" s="30" t="s">
        <v>1572</v>
      </c>
      <c r="B859" s="47" t="s">
        <v>1573</v>
      </c>
      <c r="C859" s="48" t="s">
        <v>601</v>
      </c>
      <c r="D859" s="49"/>
      <c r="E859" s="49">
        <v>5.28</v>
      </c>
      <c r="F859" s="49">
        <v>5.28</v>
      </c>
      <c r="G859" s="39">
        <v>9</v>
      </c>
    </row>
    <row r="860" spans="1:7" ht="28.8" x14ac:dyDescent="0.3">
      <c r="A860" s="30" t="s">
        <v>1574</v>
      </c>
      <c r="B860" s="47" t="s">
        <v>1575</v>
      </c>
      <c r="C860" s="48" t="s">
        <v>601</v>
      </c>
      <c r="D860" s="49">
        <v>29.89</v>
      </c>
      <c r="E860" s="49"/>
      <c r="F860" s="49">
        <v>29.89</v>
      </c>
      <c r="G860" s="39">
        <v>9</v>
      </c>
    </row>
    <row r="861" spans="1:7" ht="28.8" x14ac:dyDescent="0.3">
      <c r="A861" s="30" t="s">
        <v>1576</v>
      </c>
      <c r="B861" s="47" t="s">
        <v>1577</v>
      </c>
      <c r="C861" s="48" t="s">
        <v>601</v>
      </c>
      <c r="D861" s="49">
        <v>30.45</v>
      </c>
      <c r="E861" s="49"/>
      <c r="F861" s="49">
        <v>30.45</v>
      </c>
      <c r="G861" s="39">
        <v>9</v>
      </c>
    </row>
    <row r="862" spans="1:7" ht="28.8" x14ac:dyDescent="0.3">
      <c r="A862" s="30" t="s">
        <v>1578</v>
      </c>
      <c r="B862" s="47" t="s">
        <v>1579</v>
      </c>
      <c r="C862" s="48" t="s">
        <v>601</v>
      </c>
      <c r="D862" s="49">
        <v>33.19</v>
      </c>
      <c r="E862" s="49"/>
      <c r="F862" s="49">
        <v>33.19</v>
      </c>
      <c r="G862" s="39">
        <v>9</v>
      </c>
    </row>
    <row r="863" spans="1:7" ht="28.8" x14ac:dyDescent="0.3">
      <c r="A863" s="30" t="s">
        <v>1580</v>
      </c>
      <c r="B863" s="47" t="s">
        <v>1581</v>
      </c>
      <c r="C863" s="48" t="s">
        <v>601</v>
      </c>
      <c r="D863" s="49">
        <v>10.81</v>
      </c>
      <c r="E863" s="49">
        <v>5.28</v>
      </c>
      <c r="F863" s="49">
        <v>16.09</v>
      </c>
      <c r="G863" s="39">
        <v>9</v>
      </c>
    </row>
    <row r="864" spans="1:7" x14ac:dyDescent="0.3">
      <c r="A864" s="30" t="s">
        <v>1582</v>
      </c>
      <c r="B864" s="47" t="s">
        <v>1583</v>
      </c>
      <c r="C864" s="48"/>
      <c r="D864" s="49"/>
      <c r="E864" s="49"/>
      <c r="F864" s="49"/>
      <c r="G864" s="39">
        <v>5</v>
      </c>
    </row>
    <row r="865" spans="1:7" ht="28.8" x14ac:dyDescent="0.3">
      <c r="A865" s="30" t="s">
        <v>1584</v>
      </c>
      <c r="B865" s="47" t="s">
        <v>1585</v>
      </c>
      <c r="C865" s="48" t="s">
        <v>128</v>
      </c>
      <c r="D865" s="49">
        <v>2604.15</v>
      </c>
      <c r="E865" s="49">
        <v>792.39</v>
      </c>
      <c r="F865" s="49">
        <v>3396.54</v>
      </c>
      <c r="G865" s="39">
        <v>9</v>
      </c>
    </row>
    <row r="866" spans="1:7" x14ac:dyDescent="0.3">
      <c r="A866" s="30" t="s">
        <v>1586</v>
      </c>
      <c r="B866" s="47" t="s">
        <v>1587</v>
      </c>
      <c r="C866" s="48" t="s">
        <v>128</v>
      </c>
      <c r="D866" s="49">
        <v>2520.7399999999998</v>
      </c>
      <c r="E866" s="49">
        <v>874.25</v>
      </c>
      <c r="F866" s="49">
        <v>3394.99</v>
      </c>
      <c r="G866" s="39">
        <v>9</v>
      </c>
    </row>
    <row r="867" spans="1:7" ht="28.8" x14ac:dyDescent="0.3">
      <c r="A867" s="30" t="s">
        <v>1588</v>
      </c>
      <c r="B867" s="47" t="s">
        <v>1589</v>
      </c>
      <c r="C867" s="48" t="s">
        <v>128</v>
      </c>
      <c r="D867" s="49">
        <v>2320.64</v>
      </c>
      <c r="E867" s="49">
        <v>753.35</v>
      </c>
      <c r="F867" s="49">
        <v>3073.99</v>
      </c>
      <c r="G867" s="39">
        <v>9</v>
      </c>
    </row>
    <row r="868" spans="1:7" ht="28.8" x14ac:dyDescent="0.3">
      <c r="A868" s="30" t="s">
        <v>1590</v>
      </c>
      <c r="B868" s="47" t="s">
        <v>1591</v>
      </c>
      <c r="C868" s="48" t="s">
        <v>128</v>
      </c>
      <c r="D868" s="49">
        <v>2045.33</v>
      </c>
      <c r="E868" s="49">
        <v>745.73</v>
      </c>
      <c r="F868" s="49">
        <v>2791.06</v>
      </c>
      <c r="G868" s="39">
        <v>9</v>
      </c>
    </row>
    <row r="869" spans="1:7" x14ac:dyDescent="0.3">
      <c r="A869" s="30" t="s">
        <v>1592</v>
      </c>
      <c r="B869" s="47" t="s">
        <v>1593</v>
      </c>
      <c r="C869" s="48" t="s">
        <v>128</v>
      </c>
      <c r="D869" s="49">
        <v>2284.88</v>
      </c>
      <c r="E869" s="49">
        <v>799.05</v>
      </c>
      <c r="F869" s="49">
        <v>3083.93</v>
      </c>
      <c r="G869" s="39">
        <v>9</v>
      </c>
    </row>
    <row r="870" spans="1:7" x14ac:dyDescent="0.3">
      <c r="A870" s="30" t="s">
        <v>1594</v>
      </c>
      <c r="B870" s="47" t="s">
        <v>7248</v>
      </c>
      <c r="C870" s="48"/>
      <c r="D870" s="49"/>
      <c r="E870" s="49"/>
      <c r="F870" s="49"/>
      <c r="G870" s="39">
        <v>5</v>
      </c>
    </row>
    <row r="871" spans="1:7" x14ac:dyDescent="0.3">
      <c r="A871" s="30" t="s">
        <v>1595</v>
      </c>
      <c r="B871" s="47" t="s">
        <v>1596</v>
      </c>
      <c r="C871" s="48" t="s">
        <v>128</v>
      </c>
      <c r="D871" s="49">
        <v>4251</v>
      </c>
      <c r="E871" s="49">
        <v>1235.4000000000001</v>
      </c>
      <c r="F871" s="49">
        <v>5486.4</v>
      </c>
      <c r="G871" s="39">
        <v>9</v>
      </c>
    </row>
    <row r="872" spans="1:7" x14ac:dyDescent="0.3">
      <c r="A872" s="30" t="s">
        <v>1597</v>
      </c>
      <c r="B872" s="47" t="s">
        <v>1598</v>
      </c>
      <c r="C872" s="48" t="s">
        <v>116</v>
      </c>
      <c r="D872" s="49">
        <v>0.12</v>
      </c>
      <c r="E872" s="49">
        <v>5.77</v>
      </c>
      <c r="F872" s="49">
        <v>5.89</v>
      </c>
      <c r="G872" s="39">
        <v>9</v>
      </c>
    </row>
    <row r="873" spans="1:7" ht="28.8" x14ac:dyDescent="0.3">
      <c r="A873" s="30" t="s">
        <v>1599</v>
      </c>
      <c r="B873" s="47" t="s">
        <v>1600</v>
      </c>
      <c r="C873" s="48" t="s">
        <v>116</v>
      </c>
      <c r="D873" s="49">
        <v>0.28999999999999998</v>
      </c>
      <c r="E873" s="49">
        <v>15.24</v>
      </c>
      <c r="F873" s="49">
        <v>15.53</v>
      </c>
      <c r="G873" s="39">
        <v>9</v>
      </c>
    </row>
    <row r="874" spans="1:7" x14ac:dyDescent="0.3">
      <c r="A874" s="30" t="s">
        <v>1601</v>
      </c>
      <c r="B874" s="47" t="s">
        <v>1602</v>
      </c>
      <c r="C874" s="48"/>
      <c r="D874" s="49"/>
      <c r="E874" s="49"/>
      <c r="F874" s="49"/>
      <c r="G874" s="39">
        <v>2</v>
      </c>
    </row>
    <row r="875" spans="1:7" x14ac:dyDescent="0.3">
      <c r="A875" s="30" t="s">
        <v>1603</v>
      </c>
      <c r="B875" s="47" t="s">
        <v>1604</v>
      </c>
      <c r="C875" s="48"/>
      <c r="D875" s="49"/>
      <c r="E875" s="49"/>
      <c r="F875" s="49"/>
      <c r="G875" s="39">
        <v>5</v>
      </c>
    </row>
    <row r="876" spans="1:7" x14ac:dyDescent="0.3">
      <c r="A876" s="30" t="s">
        <v>1605</v>
      </c>
      <c r="B876" s="47" t="s">
        <v>1606</v>
      </c>
      <c r="C876" s="48" t="s">
        <v>115</v>
      </c>
      <c r="D876" s="49">
        <v>45.12</v>
      </c>
      <c r="E876" s="49">
        <v>29.88</v>
      </c>
      <c r="F876" s="49">
        <v>75</v>
      </c>
      <c r="G876" s="39">
        <v>9</v>
      </c>
    </row>
    <row r="877" spans="1:7" x14ac:dyDescent="0.3">
      <c r="A877" s="30" t="s">
        <v>1607</v>
      </c>
      <c r="B877" s="47" t="s">
        <v>1608</v>
      </c>
      <c r="C877" s="48" t="s">
        <v>115</v>
      </c>
      <c r="D877" s="49">
        <v>60.8</v>
      </c>
      <c r="E877" s="49">
        <v>29.88</v>
      </c>
      <c r="F877" s="49">
        <v>90.68</v>
      </c>
      <c r="G877" s="39">
        <v>9</v>
      </c>
    </row>
    <row r="878" spans="1:7" x14ac:dyDescent="0.3">
      <c r="A878" s="30" t="s">
        <v>1609</v>
      </c>
      <c r="B878" s="47" t="s">
        <v>1610</v>
      </c>
      <c r="C878" s="48" t="s">
        <v>115</v>
      </c>
      <c r="D878" s="49">
        <v>35.04</v>
      </c>
      <c r="E878" s="49">
        <v>29.88</v>
      </c>
      <c r="F878" s="49">
        <v>64.92</v>
      </c>
      <c r="G878" s="39">
        <v>9</v>
      </c>
    </row>
    <row r="879" spans="1:7" x14ac:dyDescent="0.3">
      <c r="A879" s="30" t="s">
        <v>1611</v>
      </c>
      <c r="B879" s="47" t="s">
        <v>1612</v>
      </c>
      <c r="C879" s="48" t="s">
        <v>115</v>
      </c>
      <c r="D879" s="49">
        <v>85.86</v>
      </c>
      <c r="E879" s="49">
        <v>44.82</v>
      </c>
      <c r="F879" s="49">
        <v>130.68</v>
      </c>
      <c r="G879" s="39">
        <v>9</v>
      </c>
    </row>
    <row r="880" spans="1:7" x14ac:dyDescent="0.3">
      <c r="A880" s="30" t="s">
        <v>1613</v>
      </c>
      <c r="B880" s="47" t="s">
        <v>1614</v>
      </c>
      <c r="C880" s="48" t="s">
        <v>115</v>
      </c>
      <c r="D880" s="49">
        <v>101.79</v>
      </c>
      <c r="E880" s="49">
        <v>44.82</v>
      </c>
      <c r="F880" s="49">
        <v>146.61000000000001</v>
      </c>
      <c r="G880" s="39">
        <v>9</v>
      </c>
    </row>
    <row r="881" spans="1:7" x14ac:dyDescent="0.3">
      <c r="A881" s="30" t="s">
        <v>1615</v>
      </c>
      <c r="B881" s="47" t="s">
        <v>1616</v>
      </c>
      <c r="C881" s="48" t="s">
        <v>116</v>
      </c>
      <c r="D881" s="49">
        <v>0.99</v>
      </c>
      <c r="E881" s="49">
        <v>13.18</v>
      </c>
      <c r="F881" s="49">
        <v>14.17</v>
      </c>
      <c r="G881" s="39">
        <v>9</v>
      </c>
    </row>
    <row r="882" spans="1:7" ht="28.8" x14ac:dyDescent="0.3">
      <c r="A882" s="30" t="s">
        <v>1617</v>
      </c>
      <c r="B882" s="47" t="s">
        <v>1618</v>
      </c>
      <c r="C882" s="48" t="s">
        <v>116</v>
      </c>
      <c r="D882" s="49">
        <v>13.62</v>
      </c>
      <c r="E882" s="49">
        <v>16.47</v>
      </c>
      <c r="F882" s="49">
        <v>30.09</v>
      </c>
      <c r="G882" s="39">
        <v>9</v>
      </c>
    </row>
    <row r="883" spans="1:7" x14ac:dyDescent="0.3">
      <c r="A883" s="30" t="s">
        <v>1619</v>
      </c>
      <c r="B883" s="47" t="s">
        <v>1620</v>
      </c>
      <c r="C883" s="48" t="s">
        <v>116</v>
      </c>
      <c r="D883" s="49">
        <v>21.34</v>
      </c>
      <c r="E883" s="49">
        <v>16.47</v>
      </c>
      <c r="F883" s="49">
        <v>37.81</v>
      </c>
      <c r="G883" s="39">
        <v>9</v>
      </c>
    </row>
    <row r="884" spans="1:7" x14ac:dyDescent="0.3">
      <c r="A884" s="30" t="s">
        <v>1621</v>
      </c>
      <c r="B884" s="47" t="s">
        <v>7249</v>
      </c>
      <c r="C884" s="48"/>
      <c r="D884" s="49"/>
      <c r="E884" s="49"/>
      <c r="F884" s="49"/>
      <c r="G884" s="39">
        <v>5</v>
      </c>
    </row>
    <row r="885" spans="1:7" ht="28.8" x14ac:dyDescent="0.3">
      <c r="A885" s="30" t="s">
        <v>1622</v>
      </c>
      <c r="B885" s="47" t="s">
        <v>1623</v>
      </c>
      <c r="C885" s="48" t="s">
        <v>115</v>
      </c>
      <c r="D885" s="49">
        <v>40.36</v>
      </c>
      <c r="E885" s="49">
        <v>16.47</v>
      </c>
      <c r="F885" s="49">
        <v>56.83</v>
      </c>
      <c r="G885" s="39">
        <v>9</v>
      </c>
    </row>
    <row r="886" spans="1:7" ht="28.8" x14ac:dyDescent="0.3">
      <c r="A886" s="30" t="s">
        <v>1624</v>
      </c>
      <c r="B886" s="47" t="s">
        <v>1625</v>
      </c>
      <c r="C886" s="48" t="s">
        <v>115</v>
      </c>
      <c r="D886" s="49">
        <v>61.99</v>
      </c>
      <c r="E886" s="49">
        <v>16.47</v>
      </c>
      <c r="F886" s="49">
        <v>78.459999999999994</v>
      </c>
      <c r="G886" s="39">
        <v>9</v>
      </c>
    </row>
    <row r="887" spans="1:7" ht="28.8" x14ac:dyDescent="0.3">
      <c r="A887" s="30" t="s">
        <v>1626</v>
      </c>
      <c r="B887" s="47" t="s">
        <v>1627</v>
      </c>
      <c r="C887" s="48" t="s">
        <v>115</v>
      </c>
      <c r="D887" s="49">
        <v>151.52000000000001</v>
      </c>
      <c r="E887" s="49">
        <v>16.47</v>
      </c>
      <c r="F887" s="49">
        <v>167.99</v>
      </c>
      <c r="G887" s="39">
        <v>9</v>
      </c>
    </row>
    <row r="888" spans="1:7" ht="28.8" x14ac:dyDescent="0.3">
      <c r="A888" s="30" t="s">
        <v>1628</v>
      </c>
      <c r="B888" s="47" t="s">
        <v>1629</v>
      </c>
      <c r="C888" s="48" t="s">
        <v>115</v>
      </c>
      <c r="D888" s="49">
        <v>163.25</v>
      </c>
      <c r="E888" s="49">
        <v>16.47</v>
      </c>
      <c r="F888" s="49">
        <v>179.72</v>
      </c>
      <c r="G888" s="39">
        <v>9</v>
      </c>
    </row>
    <row r="889" spans="1:7" ht="28.8" x14ac:dyDescent="0.3">
      <c r="A889" s="30" t="s">
        <v>1630</v>
      </c>
      <c r="B889" s="47" t="s">
        <v>1631</v>
      </c>
      <c r="C889" s="48" t="s">
        <v>116</v>
      </c>
      <c r="D889" s="49">
        <v>85.18</v>
      </c>
      <c r="E889" s="49">
        <v>8.23</v>
      </c>
      <c r="F889" s="49">
        <v>93.41</v>
      </c>
      <c r="G889" s="39">
        <v>9</v>
      </c>
    </row>
    <row r="890" spans="1:7" ht="28.8" x14ac:dyDescent="0.3">
      <c r="A890" s="30" t="s">
        <v>1632</v>
      </c>
      <c r="B890" s="47" t="s">
        <v>1633</v>
      </c>
      <c r="C890" s="48" t="s">
        <v>116</v>
      </c>
      <c r="D890" s="49">
        <v>79.3</v>
      </c>
      <c r="E890" s="49">
        <v>8.23</v>
      </c>
      <c r="F890" s="49">
        <v>87.53</v>
      </c>
      <c r="G890" s="39">
        <v>9</v>
      </c>
    </row>
    <row r="891" spans="1:7" ht="28.8" x14ac:dyDescent="0.3">
      <c r="A891" s="30" t="s">
        <v>1634</v>
      </c>
      <c r="B891" s="47" t="s">
        <v>1635</v>
      </c>
      <c r="C891" s="48" t="s">
        <v>116</v>
      </c>
      <c r="D891" s="49">
        <v>111.38</v>
      </c>
      <c r="E891" s="49">
        <v>8.23</v>
      </c>
      <c r="F891" s="49">
        <v>119.61</v>
      </c>
      <c r="G891" s="39">
        <v>9</v>
      </c>
    </row>
    <row r="892" spans="1:7" ht="28.8" x14ac:dyDescent="0.3">
      <c r="A892" s="30" t="s">
        <v>1636</v>
      </c>
      <c r="B892" s="47" t="s">
        <v>1637</v>
      </c>
      <c r="C892" s="48" t="s">
        <v>116</v>
      </c>
      <c r="D892" s="49">
        <v>170.74</v>
      </c>
      <c r="E892" s="49">
        <v>8.23</v>
      </c>
      <c r="F892" s="49">
        <v>178.97</v>
      </c>
      <c r="G892" s="39">
        <v>9</v>
      </c>
    </row>
    <row r="893" spans="1:7" ht="28.8" x14ac:dyDescent="0.3">
      <c r="A893" s="30" t="s">
        <v>1638</v>
      </c>
      <c r="B893" s="47" t="s">
        <v>1639</v>
      </c>
      <c r="C893" s="48" t="s">
        <v>116</v>
      </c>
      <c r="D893" s="49">
        <v>55.56</v>
      </c>
      <c r="E893" s="49">
        <v>8.23</v>
      </c>
      <c r="F893" s="49">
        <v>63.79</v>
      </c>
      <c r="G893" s="39">
        <v>9</v>
      </c>
    </row>
    <row r="894" spans="1:7" ht="28.8" x14ac:dyDescent="0.3">
      <c r="A894" s="30" t="s">
        <v>1640</v>
      </c>
      <c r="B894" s="47" t="s">
        <v>1641</v>
      </c>
      <c r="C894" s="48" t="s">
        <v>116</v>
      </c>
      <c r="D894" s="49">
        <v>106.2</v>
      </c>
      <c r="E894" s="49">
        <v>8.23</v>
      </c>
      <c r="F894" s="49">
        <v>114.43</v>
      </c>
      <c r="G894" s="39">
        <v>9</v>
      </c>
    </row>
    <row r="895" spans="1:7" x14ac:dyDescent="0.3">
      <c r="A895" s="30" t="s">
        <v>1642</v>
      </c>
      <c r="B895" s="47" t="s">
        <v>1643</v>
      </c>
      <c r="C895" s="48" t="s">
        <v>116</v>
      </c>
      <c r="D895" s="49">
        <v>71.81</v>
      </c>
      <c r="E895" s="49">
        <v>8.23</v>
      </c>
      <c r="F895" s="49">
        <v>80.040000000000006</v>
      </c>
      <c r="G895" s="39">
        <v>9</v>
      </c>
    </row>
    <row r="896" spans="1:7" x14ac:dyDescent="0.3">
      <c r="A896" s="30" t="s">
        <v>1644</v>
      </c>
      <c r="B896" s="47" t="s">
        <v>1645</v>
      </c>
      <c r="C896" s="48"/>
      <c r="D896" s="49"/>
      <c r="E896" s="49"/>
      <c r="F896" s="49"/>
      <c r="G896" s="39">
        <v>5</v>
      </c>
    </row>
    <row r="897" spans="1:7" x14ac:dyDescent="0.3">
      <c r="A897" s="30" t="s">
        <v>1646</v>
      </c>
      <c r="B897" s="47" t="s">
        <v>1647</v>
      </c>
      <c r="C897" s="48" t="s">
        <v>115</v>
      </c>
      <c r="D897" s="49">
        <v>81.08</v>
      </c>
      <c r="E897" s="49">
        <v>26.77</v>
      </c>
      <c r="F897" s="49">
        <v>107.85</v>
      </c>
      <c r="G897" s="39">
        <v>9</v>
      </c>
    </row>
    <row r="898" spans="1:7" x14ac:dyDescent="0.3">
      <c r="A898" s="30" t="s">
        <v>1648</v>
      </c>
      <c r="B898" s="47" t="s">
        <v>1649</v>
      </c>
      <c r="C898" s="48" t="s">
        <v>116</v>
      </c>
      <c r="D898" s="49">
        <v>105.34</v>
      </c>
      <c r="E898" s="49">
        <v>9.06</v>
      </c>
      <c r="F898" s="49">
        <v>114.4</v>
      </c>
      <c r="G898" s="39">
        <v>9</v>
      </c>
    </row>
    <row r="899" spans="1:7" x14ac:dyDescent="0.3">
      <c r="A899" s="30" t="s">
        <v>1650</v>
      </c>
      <c r="B899" s="47" t="s">
        <v>7250</v>
      </c>
      <c r="C899" s="48"/>
      <c r="D899" s="49"/>
      <c r="E899" s="49"/>
      <c r="F899" s="49"/>
      <c r="G899" s="39">
        <v>5</v>
      </c>
    </row>
    <row r="900" spans="1:7" ht="28.8" x14ac:dyDescent="0.3">
      <c r="A900" s="30" t="s">
        <v>1651</v>
      </c>
      <c r="B900" s="47" t="s">
        <v>7454</v>
      </c>
      <c r="C900" s="48" t="s">
        <v>115</v>
      </c>
      <c r="D900" s="49">
        <v>88.06</v>
      </c>
      <c r="E900" s="49">
        <v>16.47</v>
      </c>
      <c r="F900" s="49">
        <v>104.53</v>
      </c>
      <c r="G900" s="39">
        <v>9</v>
      </c>
    </row>
    <row r="901" spans="1:7" ht="28.8" x14ac:dyDescent="0.3">
      <c r="A901" s="30" t="s">
        <v>1652</v>
      </c>
      <c r="B901" s="47" t="s">
        <v>7455</v>
      </c>
      <c r="C901" s="48" t="s">
        <v>115</v>
      </c>
      <c r="D901" s="49">
        <v>157.9</v>
      </c>
      <c r="E901" s="49">
        <v>16.47</v>
      </c>
      <c r="F901" s="49">
        <v>174.37</v>
      </c>
      <c r="G901" s="39">
        <v>9</v>
      </c>
    </row>
    <row r="902" spans="1:7" ht="28.8" x14ac:dyDescent="0.3">
      <c r="A902" s="30" t="s">
        <v>1653</v>
      </c>
      <c r="B902" s="47" t="s">
        <v>7456</v>
      </c>
      <c r="C902" s="48" t="s">
        <v>115</v>
      </c>
      <c r="D902" s="49">
        <v>165.53</v>
      </c>
      <c r="E902" s="49">
        <v>16.47</v>
      </c>
      <c r="F902" s="49">
        <v>182</v>
      </c>
      <c r="G902" s="39">
        <v>9</v>
      </c>
    </row>
    <row r="903" spans="1:7" ht="28.8" x14ac:dyDescent="0.3">
      <c r="A903" s="30" t="s">
        <v>1654</v>
      </c>
      <c r="B903" s="47" t="s">
        <v>7457</v>
      </c>
      <c r="C903" s="48" t="s">
        <v>115</v>
      </c>
      <c r="D903" s="49">
        <v>84.59</v>
      </c>
      <c r="E903" s="49">
        <v>16.47</v>
      </c>
      <c r="F903" s="49">
        <v>101.06</v>
      </c>
      <c r="G903" s="39">
        <v>9</v>
      </c>
    </row>
    <row r="904" spans="1:7" ht="28.8" x14ac:dyDescent="0.3">
      <c r="A904" s="30" t="s">
        <v>1655</v>
      </c>
      <c r="B904" s="47" t="s">
        <v>7458</v>
      </c>
      <c r="C904" s="48" t="s">
        <v>116</v>
      </c>
      <c r="D904" s="49">
        <v>63.19</v>
      </c>
      <c r="E904" s="49">
        <v>8.23</v>
      </c>
      <c r="F904" s="49">
        <v>71.42</v>
      </c>
      <c r="G904" s="39">
        <v>9</v>
      </c>
    </row>
    <row r="905" spans="1:7" ht="28.8" x14ac:dyDescent="0.3">
      <c r="A905" s="30" t="s">
        <v>1656</v>
      </c>
      <c r="B905" s="47" t="s">
        <v>7459</v>
      </c>
      <c r="C905" s="48" t="s">
        <v>116</v>
      </c>
      <c r="D905" s="49">
        <v>67.569999999999993</v>
      </c>
      <c r="E905" s="49">
        <v>8.23</v>
      </c>
      <c r="F905" s="49">
        <v>75.8</v>
      </c>
      <c r="G905" s="39">
        <v>9</v>
      </c>
    </row>
    <row r="906" spans="1:7" x14ac:dyDescent="0.3">
      <c r="A906" s="30" t="s">
        <v>1657</v>
      </c>
      <c r="B906" s="47" t="s">
        <v>7251</v>
      </c>
      <c r="C906" s="48"/>
      <c r="D906" s="49"/>
      <c r="E906" s="49"/>
      <c r="F906" s="49"/>
      <c r="G906" s="39">
        <v>5</v>
      </c>
    </row>
    <row r="907" spans="1:7" ht="28.8" x14ac:dyDescent="0.3">
      <c r="A907" s="30" t="s">
        <v>1658</v>
      </c>
      <c r="B907" s="47" t="s">
        <v>7460</v>
      </c>
      <c r="C907" s="48" t="s">
        <v>115</v>
      </c>
      <c r="D907" s="49">
        <v>243.65</v>
      </c>
      <c r="E907" s="49">
        <v>41.43</v>
      </c>
      <c r="F907" s="49">
        <v>285.08</v>
      </c>
      <c r="G907" s="39">
        <v>9</v>
      </c>
    </row>
    <row r="908" spans="1:7" ht="28.8" x14ac:dyDescent="0.3">
      <c r="A908" s="30" t="s">
        <v>1659</v>
      </c>
      <c r="B908" s="47" t="s">
        <v>21194</v>
      </c>
      <c r="C908" s="48" t="s">
        <v>115</v>
      </c>
      <c r="D908" s="49">
        <v>142.52000000000001</v>
      </c>
      <c r="E908" s="49">
        <v>17.920000000000002</v>
      </c>
      <c r="F908" s="49">
        <v>160.44</v>
      </c>
      <c r="G908" s="39">
        <v>9</v>
      </c>
    </row>
    <row r="909" spans="1:7" ht="28.8" x14ac:dyDescent="0.3">
      <c r="A909" s="30" t="s">
        <v>1660</v>
      </c>
      <c r="B909" s="47" t="s">
        <v>7461</v>
      </c>
      <c r="C909" s="48" t="s">
        <v>115</v>
      </c>
      <c r="D909" s="49">
        <v>125.82</v>
      </c>
      <c r="E909" s="49">
        <v>17.920000000000002</v>
      </c>
      <c r="F909" s="49">
        <v>143.74</v>
      </c>
      <c r="G909" s="39">
        <v>9</v>
      </c>
    </row>
    <row r="910" spans="1:7" ht="28.8" x14ac:dyDescent="0.3">
      <c r="A910" s="30" t="s">
        <v>1661</v>
      </c>
      <c r="B910" s="47" t="s">
        <v>7462</v>
      </c>
      <c r="C910" s="48" t="s">
        <v>115</v>
      </c>
      <c r="D910" s="49">
        <v>128.71</v>
      </c>
      <c r="E910" s="49">
        <v>16.47</v>
      </c>
      <c r="F910" s="49">
        <v>145.18</v>
      </c>
      <c r="G910" s="39">
        <v>9</v>
      </c>
    </row>
    <row r="911" spans="1:7" x14ac:dyDescent="0.3">
      <c r="A911" s="30" t="s">
        <v>1662</v>
      </c>
      <c r="B911" s="47" t="s">
        <v>7252</v>
      </c>
      <c r="C911" s="48"/>
      <c r="D911" s="49"/>
      <c r="E911" s="49"/>
      <c r="F911" s="49"/>
      <c r="G911" s="39">
        <v>5</v>
      </c>
    </row>
    <row r="912" spans="1:7" x14ac:dyDescent="0.3">
      <c r="A912" s="30" t="s">
        <v>1663</v>
      </c>
      <c r="B912" s="47" t="s">
        <v>1664</v>
      </c>
      <c r="C912" s="48" t="s">
        <v>115</v>
      </c>
      <c r="D912" s="49">
        <v>72.42</v>
      </c>
      <c r="E912" s="49">
        <v>16.47</v>
      </c>
      <c r="F912" s="49">
        <v>88.89</v>
      </c>
      <c r="G912" s="39">
        <v>9</v>
      </c>
    </row>
    <row r="913" spans="1:7" ht="28.8" x14ac:dyDescent="0.3">
      <c r="A913" s="30" t="s">
        <v>1665</v>
      </c>
      <c r="B913" s="47" t="s">
        <v>1666</v>
      </c>
      <c r="C913" s="48" t="s">
        <v>115</v>
      </c>
      <c r="D913" s="49">
        <v>107.85</v>
      </c>
      <c r="E913" s="49">
        <v>16.47</v>
      </c>
      <c r="F913" s="49">
        <v>124.32</v>
      </c>
      <c r="G913" s="39">
        <v>9</v>
      </c>
    </row>
    <row r="914" spans="1:7" x14ac:dyDescent="0.3">
      <c r="A914" s="30" t="s">
        <v>1667</v>
      </c>
      <c r="B914" s="47" t="s">
        <v>1668</v>
      </c>
      <c r="C914" s="48" t="s">
        <v>116</v>
      </c>
      <c r="D914" s="49">
        <v>164.12</v>
      </c>
      <c r="E914" s="49">
        <v>8.23</v>
      </c>
      <c r="F914" s="49">
        <v>172.35</v>
      </c>
      <c r="G914" s="39">
        <v>9</v>
      </c>
    </row>
    <row r="915" spans="1:7" x14ac:dyDescent="0.3">
      <c r="A915" s="30" t="s">
        <v>1669</v>
      </c>
      <c r="B915" s="47" t="s">
        <v>1670</v>
      </c>
      <c r="C915" s="48"/>
      <c r="D915" s="49"/>
      <c r="E915" s="49"/>
      <c r="F915" s="49"/>
      <c r="G915" s="39">
        <v>5</v>
      </c>
    </row>
    <row r="916" spans="1:7" x14ac:dyDescent="0.3">
      <c r="A916" s="30" t="s">
        <v>1671</v>
      </c>
      <c r="B916" s="47" t="s">
        <v>1672</v>
      </c>
      <c r="C916" s="48" t="s">
        <v>141</v>
      </c>
      <c r="D916" s="49">
        <v>74.95</v>
      </c>
      <c r="E916" s="49">
        <v>4.12</v>
      </c>
      <c r="F916" s="49">
        <v>79.069999999999993</v>
      </c>
      <c r="G916" s="39">
        <v>9</v>
      </c>
    </row>
    <row r="917" spans="1:7" x14ac:dyDescent="0.3">
      <c r="A917" s="30" t="s">
        <v>1673</v>
      </c>
      <c r="B917" s="47" t="s">
        <v>1674</v>
      </c>
      <c r="C917" s="48" t="s">
        <v>141</v>
      </c>
      <c r="D917" s="49">
        <v>74.95</v>
      </c>
      <c r="E917" s="49">
        <v>4.12</v>
      </c>
      <c r="F917" s="49">
        <v>79.069999999999993</v>
      </c>
      <c r="G917" s="39">
        <v>9</v>
      </c>
    </row>
    <row r="918" spans="1:7" x14ac:dyDescent="0.3">
      <c r="A918" s="30" t="s">
        <v>1675</v>
      </c>
      <c r="B918" s="47" t="s">
        <v>1676</v>
      </c>
      <c r="C918" s="48"/>
      <c r="D918" s="49"/>
      <c r="E918" s="49"/>
      <c r="F918" s="49"/>
      <c r="G918" s="39">
        <v>5</v>
      </c>
    </row>
    <row r="919" spans="1:7" x14ac:dyDescent="0.3">
      <c r="A919" s="30" t="s">
        <v>1677</v>
      </c>
      <c r="B919" s="47" t="s">
        <v>1678</v>
      </c>
      <c r="C919" s="48" t="s">
        <v>115</v>
      </c>
      <c r="D919" s="49">
        <v>783.34</v>
      </c>
      <c r="E919" s="49"/>
      <c r="F919" s="49">
        <v>783.34</v>
      </c>
      <c r="G919" s="39">
        <v>9</v>
      </c>
    </row>
    <row r="920" spans="1:7" x14ac:dyDescent="0.3">
      <c r="A920" s="30" t="s">
        <v>1679</v>
      </c>
      <c r="B920" s="47" t="s">
        <v>1680</v>
      </c>
      <c r="C920" s="48"/>
      <c r="D920" s="49"/>
      <c r="E920" s="49"/>
      <c r="F920" s="49"/>
      <c r="G920" s="39">
        <v>5</v>
      </c>
    </row>
    <row r="921" spans="1:7" ht="28.8" x14ac:dyDescent="0.3">
      <c r="A921" s="30" t="s">
        <v>1681</v>
      </c>
      <c r="B921" s="47" t="s">
        <v>1682</v>
      </c>
      <c r="C921" s="48" t="s">
        <v>115</v>
      </c>
      <c r="D921" s="49">
        <v>124.75</v>
      </c>
      <c r="E921" s="49">
        <v>84</v>
      </c>
      <c r="F921" s="49">
        <v>208.75</v>
      </c>
      <c r="G921" s="39">
        <v>9</v>
      </c>
    </row>
    <row r="922" spans="1:7" x14ac:dyDescent="0.3">
      <c r="A922" s="30" t="s">
        <v>1683</v>
      </c>
      <c r="B922" s="47" t="s">
        <v>1684</v>
      </c>
      <c r="C922" s="48" t="s">
        <v>115</v>
      </c>
      <c r="D922" s="49">
        <v>168.6</v>
      </c>
      <c r="E922" s="49">
        <v>75.599999999999994</v>
      </c>
      <c r="F922" s="49">
        <v>244.2</v>
      </c>
      <c r="G922" s="39">
        <v>9</v>
      </c>
    </row>
    <row r="923" spans="1:7" ht="28.8" x14ac:dyDescent="0.3">
      <c r="A923" s="30" t="s">
        <v>1685</v>
      </c>
      <c r="B923" s="47" t="s">
        <v>1686</v>
      </c>
      <c r="C923" s="48" t="s">
        <v>115</v>
      </c>
      <c r="D923" s="49">
        <v>180.87</v>
      </c>
      <c r="E923" s="49">
        <v>84</v>
      </c>
      <c r="F923" s="49">
        <v>264.87</v>
      </c>
      <c r="G923" s="39">
        <v>9</v>
      </c>
    </row>
    <row r="924" spans="1:7" x14ac:dyDescent="0.3">
      <c r="A924" s="30" t="s">
        <v>1687</v>
      </c>
      <c r="B924" s="47" t="s">
        <v>1688</v>
      </c>
      <c r="C924" s="48"/>
      <c r="D924" s="49"/>
      <c r="E924" s="49"/>
      <c r="F924" s="49"/>
      <c r="G924" s="39">
        <v>5</v>
      </c>
    </row>
    <row r="925" spans="1:7" x14ac:dyDescent="0.3">
      <c r="A925" s="30" t="s">
        <v>1689</v>
      </c>
      <c r="B925" s="47" t="s">
        <v>1690</v>
      </c>
      <c r="C925" s="48" t="s">
        <v>116</v>
      </c>
      <c r="D925" s="49">
        <v>57.49</v>
      </c>
      <c r="E925" s="49">
        <v>50.22</v>
      </c>
      <c r="F925" s="49">
        <v>107.71</v>
      </c>
      <c r="G925" s="39">
        <v>9</v>
      </c>
    </row>
    <row r="926" spans="1:7" x14ac:dyDescent="0.3">
      <c r="A926" s="30" t="s">
        <v>1691</v>
      </c>
      <c r="B926" s="47" t="s">
        <v>1692</v>
      </c>
      <c r="C926" s="48" t="s">
        <v>116</v>
      </c>
      <c r="D926" s="49">
        <v>89.15</v>
      </c>
      <c r="E926" s="49">
        <v>59.34</v>
      </c>
      <c r="F926" s="49">
        <v>148.49</v>
      </c>
      <c r="G926" s="39">
        <v>9</v>
      </c>
    </row>
    <row r="927" spans="1:7" x14ac:dyDescent="0.3">
      <c r="A927" s="30" t="s">
        <v>1693</v>
      </c>
      <c r="B927" s="47" t="s">
        <v>1694</v>
      </c>
      <c r="C927" s="48" t="s">
        <v>116</v>
      </c>
      <c r="D927" s="49">
        <v>165.24</v>
      </c>
      <c r="E927" s="49">
        <v>63.91</v>
      </c>
      <c r="F927" s="49">
        <v>229.15</v>
      </c>
      <c r="G927" s="39">
        <v>9</v>
      </c>
    </row>
    <row r="928" spans="1:7" x14ac:dyDescent="0.3">
      <c r="A928" s="30" t="s">
        <v>1695</v>
      </c>
      <c r="B928" s="47" t="s">
        <v>1696</v>
      </c>
      <c r="C928" s="48" t="s">
        <v>116</v>
      </c>
      <c r="D928" s="49">
        <v>44.25</v>
      </c>
      <c r="E928" s="49">
        <v>50.22</v>
      </c>
      <c r="F928" s="49">
        <v>94.47</v>
      </c>
      <c r="G928" s="39">
        <v>9</v>
      </c>
    </row>
    <row r="929" spans="1:7" x14ac:dyDescent="0.3">
      <c r="A929" s="30" t="s">
        <v>1697</v>
      </c>
      <c r="B929" s="47" t="s">
        <v>1698</v>
      </c>
      <c r="C929" s="48" t="s">
        <v>116</v>
      </c>
      <c r="D929" s="49">
        <v>68.400000000000006</v>
      </c>
      <c r="E929" s="49">
        <v>59.34</v>
      </c>
      <c r="F929" s="49">
        <v>127.74</v>
      </c>
      <c r="G929" s="39">
        <v>9</v>
      </c>
    </row>
    <row r="930" spans="1:7" x14ac:dyDescent="0.3">
      <c r="A930" s="30" t="s">
        <v>7463</v>
      </c>
      <c r="B930" s="47" t="s">
        <v>7464</v>
      </c>
      <c r="C930" s="48" t="s">
        <v>116</v>
      </c>
      <c r="D930" s="49">
        <v>84.18</v>
      </c>
      <c r="E930" s="49">
        <v>43.37</v>
      </c>
      <c r="F930" s="49">
        <v>127.55</v>
      </c>
      <c r="G930" s="39">
        <v>9</v>
      </c>
    </row>
    <row r="931" spans="1:7" x14ac:dyDescent="0.3">
      <c r="A931" s="30" t="s">
        <v>1699</v>
      </c>
      <c r="B931" s="47" t="s">
        <v>1700</v>
      </c>
      <c r="C931" s="48" t="s">
        <v>141</v>
      </c>
      <c r="D931" s="49">
        <v>15.26</v>
      </c>
      <c r="E931" s="49">
        <v>1.3</v>
      </c>
      <c r="F931" s="49">
        <v>16.559999999999999</v>
      </c>
      <c r="G931" s="39">
        <v>9</v>
      </c>
    </row>
    <row r="932" spans="1:7" x14ac:dyDescent="0.3">
      <c r="A932" s="30" t="s">
        <v>1701</v>
      </c>
      <c r="B932" s="47" t="s">
        <v>1702</v>
      </c>
      <c r="C932" s="48" t="s">
        <v>141</v>
      </c>
      <c r="D932" s="49">
        <v>18.05</v>
      </c>
      <c r="E932" s="49">
        <v>1.86</v>
      </c>
      <c r="F932" s="49">
        <v>19.91</v>
      </c>
      <c r="G932" s="39">
        <v>9</v>
      </c>
    </row>
    <row r="933" spans="1:7" x14ac:dyDescent="0.3">
      <c r="A933" s="30" t="s">
        <v>1703</v>
      </c>
      <c r="B933" s="47" t="s">
        <v>1704</v>
      </c>
      <c r="C933" s="48" t="s">
        <v>141</v>
      </c>
      <c r="D933" s="49">
        <v>19.32</v>
      </c>
      <c r="E933" s="49">
        <v>2.6</v>
      </c>
      <c r="F933" s="49">
        <v>21.92</v>
      </c>
      <c r="G933" s="39">
        <v>9</v>
      </c>
    </row>
    <row r="934" spans="1:7" x14ac:dyDescent="0.3">
      <c r="A934" s="30" t="s">
        <v>1705</v>
      </c>
      <c r="B934" s="47" t="s">
        <v>7253</v>
      </c>
      <c r="C934" s="48"/>
      <c r="D934" s="49"/>
      <c r="E934" s="49"/>
      <c r="F934" s="49"/>
      <c r="G934" s="39">
        <v>5</v>
      </c>
    </row>
    <row r="935" spans="1:7" x14ac:dyDescent="0.3">
      <c r="A935" s="30" t="s">
        <v>1706</v>
      </c>
      <c r="B935" s="47" t="s">
        <v>1707</v>
      </c>
      <c r="C935" s="48" t="s">
        <v>116</v>
      </c>
      <c r="D935" s="49">
        <v>2.52</v>
      </c>
      <c r="E935" s="49">
        <v>16.47</v>
      </c>
      <c r="F935" s="49">
        <v>18.989999999999998</v>
      </c>
      <c r="G935" s="39">
        <v>9</v>
      </c>
    </row>
    <row r="936" spans="1:7" x14ac:dyDescent="0.3">
      <c r="A936" s="30" t="s">
        <v>1708</v>
      </c>
      <c r="B936" s="47" t="s">
        <v>1709</v>
      </c>
      <c r="C936" s="48" t="s">
        <v>115</v>
      </c>
      <c r="D936" s="49"/>
      <c r="E936" s="49">
        <v>44.82</v>
      </c>
      <c r="F936" s="49">
        <v>44.82</v>
      </c>
      <c r="G936" s="39">
        <v>9</v>
      </c>
    </row>
    <row r="937" spans="1:7" x14ac:dyDescent="0.3">
      <c r="A937" s="30" t="s">
        <v>1710</v>
      </c>
      <c r="B937" s="47" t="s">
        <v>1711</v>
      </c>
      <c r="C937" s="48" t="s">
        <v>115</v>
      </c>
      <c r="D937" s="49"/>
      <c r="E937" s="49">
        <v>44.82</v>
      </c>
      <c r="F937" s="49">
        <v>44.82</v>
      </c>
      <c r="G937" s="39">
        <v>9</v>
      </c>
    </row>
    <row r="938" spans="1:7" ht="28.8" x14ac:dyDescent="0.3">
      <c r="A938" s="30" t="s">
        <v>1712</v>
      </c>
      <c r="B938" s="47" t="s">
        <v>1713</v>
      </c>
      <c r="C938" s="48" t="s">
        <v>115</v>
      </c>
      <c r="D938" s="49"/>
      <c r="E938" s="49">
        <v>20.6</v>
      </c>
      <c r="F938" s="49">
        <v>20.6</v>
      </c>
      <c r="G938" s="39">
        <v>9</v>
      </c>
    </row>
    <row r="939" spans="1:7" x14ac:dyDescent="0.3">
      <c r="A939" s="30" t="s">
        <v>1714</v>
      </c>
      <c r="B939" s="47" t="s">
        <v>8330</v>
      </c>
      <c r="C939" s="48" t="s">
        <v>115</v>
      </c>
      <c r="D939" s="49"/>
      <c r="E939" s="49">
        <v>29.88</v>
      </c>
      <c r="F939" s="49">
        <v>29.88</v>
      </c>
      <c r="G939" s="39">
        <v>9</v>
      </c>
    </row>
    <row r="940" spans="1:7" x14ac:dyDescent="0.3">
      <c r="A940" s="30" t="s">
        <v>1715</v>
      </c>
      <c r="B940" s="47" t="s">
        <v>1716</v>
      </c>
      <c r="C940" s="48" t="s">
        <v>115</v>
      </c>
      <c r="D940" s="49">
        <v>3.26</v>
      </c>
      <c r="E940" s="49">
        <v>16.47</v>
      </c>
      <c r="F940" s="49">
        <v>19.73</v>
      </c>
      <c r="G940" s="39">
        <v>9</v>
      </c>
    </row>
    <row r="941" spans="1:7" ht="28.8" x14ac:dyDescent="0.3">
      <c r="A941" s="30" t="s">
        <v>1717</v>
      </c>
      <c r="B941" s="47" t="s">
        <v>1718</v>
      </c>
      <c r="C941" s="48" t="s">
        <v>115</v>
      </c>
      <c r="D941" s="49">
        <v>9.7799999999999994</v>
      </c>
      <c r="E941" s="49">
        <v>16.47</v>
      </c>
      <c r="F941" s="49">
        <v>26.25</v>
      </c>
      <c r="G941" s="39">
        <v>9</v>
      </c>
    </row>
    <row r="942" spans="1:7" x14ac:dyDescent="0.3">
      <c r="A942" s="30" t="s">
        <v>1719</v>
      </c>
      <c r="B942" s="47" t="s">
        <v>1720</v>
      </c>
      <c r="C942" s="48"/>
      <c r="D942" s="49"/>
      <c r="E942" s="49"/>
      <c r="F942" s="49"/>
      <c r="G942" s="39">
        <v>2</v>
      </c>
    </row>
    <row r="943" spans="1:7" x14ac:dyDescent="0.3">
      <c r="A943" s="30" t="s">
        <v>1721</v>
      </c>
      <c r="B943" s="47" t="s">
        <v>7254</v>
      </c>
      <c r="C943" s="48"/>
      <c r="D943" s="49"/>
      <c r="E943" s="49"/>
      <c r="F943" s="49"/>
      <c r="G943" s="39">
        <v>5</v>
      </c>
    </row>
    <row r="944" spans="1:7" x14ac:dyDescent="0.3">
      <c r="A944" s="30" t="s">
        <v>1722</v>
      </c>
      <c r="B944" s="47" t="s">
        <v>1723</v>
      </c>
      <c r="C944" s="48" t="s">
        <v>128</v>
      </c>
      <c r="D944" s="49">
        <v>1000.53</v>
      </c>
      <c r="E944" s="49">
        <v>293.51</v>
      </c>
      <c r="F944" s="49">
        <v>1294.04</v>
      </c>
      <c r="G944" s="39">
        <v>9</v>
      </c>
    </row>
    <row r="945" spans="1:7" x14ac:dyDescent="0.3">
      <c r="A945" s="30" t="s">
        <v>1724</v>
      </c>
      <c r="B945" s="47" t="s">
        <v>1725</v>
      </c>
      <c r="C945" s="48" t="s">
        <v>128</v>
      </c>
      <c r="D945" s="49">
        <v>458.9</v>
      </c>
      <c r="E945" s="49">
        <v>293.51</v>
      </c>
      <c r="F945" s="49">
        <v>752.41</v>
      </c>
      <c r="G945" s="39">
        <v>9</v>
      </c>
    </row>
    <row r="946" spans="1:7" x14ac:dyDescent="0.3">
      <c r="A946" s="30" t="s">
        <v>1726</v>
      </c>
      <c r="B946" s="47" t="s">
        <v>1727</v>
      </c>
      <c r="C946" s="48" t="s">
        <v>128</v>
      </c>
      <c r="D946" s="49">
        <v>416.33</v>
      </c>
      <c r="E946" s="49">
        <v>293.51</v>
      </c>
      <c r="F946" s="49">
        <v>709.84</v>
      </c>
      <c r="G946" s="39">
        <v>9</v>
      </c>
    </row>
    <row r="947" spans="1:7" x14ac:dyDescent="0.3">
      <c r="A947" s="30" t="s">
        <v>1728</v>
      </c>
      <c r="B947" s="47" t="s">
        <v>1729</v>
      </c>
      <c r="C947" s="48" t="s">
        <v>115</v>
      </c>
      <c r="D947" s="49">
        <v>3.93</v>
      </c>
      <c r="E947" s="49">
        <v>22.86</v>
      </c>
      <c r="F947" s="49">
        <v>26.79</v>
      </c>
      <c r="G947" s="39">
        <v>9</v>
      </c>
    </row>
    <row r="948" spans="1:7" ht="28.8" x14ac:dyDescent="0.3">
      <c r="A948" s="30" t="s">
        <v>1730</v>
      </c>
      <c r="B948" s="47" t="s">
        <v>8233</v>
      </c>
      <c r="C948" s="48" t="s">
        <v>115</v>
      </c>
      <c r="D948" s="49">
        <v>9.07</v>
      </c>
      <c r="E948" s="49">
        <v>22.45</v>
      </c>
      <c r="F948" s="49">
        <v>31.52</v>
      </c>
      <c r="G948" s="39">
        <v>9</v>
      </c>
    </row>
    <row r="949" spans="1:7" x14ac:dyDescent="0.3">
      <c r="A949" s="30" t="s">
        <v>1731</v>
      </c>
      <c r="B949" s="47" t="s">
        <v>1732</v>
      </c>
      <c r="C949" s="48" t="s">
        <v>128</v>
      </c>
      <c r="D949" s="49">
        <v>1151.52</v>
      </c>
      <c r="E949" s="49">
        <v>293.51</v>
      </c>
      <c r="F949" s="49">
        <v>1445.03</v>
      </c>
      <c r="G949" s="39">
        <v>9</v>
      </c>
    </row>
    <row r="950" spans="1:7" x14ac:dyDescent="0.3">
      <c r="A950" s="30" t="s">
        <v>1733</v>
      </c>
      <c r="B950" s="47" t="s">
        <v>1734</v>
      </c>
      <c r="C950" s="48"/>
      <c r="D950" s="49"/>
      <c r="E950" s="49"/>
      <c r="F950" s="49"/>
      <c r="G950" s="39">
        <v>5</v>
      </c>
    </row>
    <row r="951" spans="1:7" x14ac:dyDescent="0.3">
      <c r="A951" s="30" t="s">
        <v>1735</v>
      </c>
      <c r="B951" s="47" t="s">
        <v>1736</v>
      </c>
      <c r="C951" s="48" t="s">
        <v>115</v>
      </c>
      <c r="D951" s="49">
        <v>2.29</v>
      </c>
      <c r="E951" s="49">
        <v>4.3499999999999996</v>
      </c>
      <c r="F951" s="49">
        <v>6.64</v>
      </c>
      <c r="G951" s="39">
        <v>9</v>
      </c>
    </row>
    <row r="952" spans="1:7" x14ac:dyDescent="0.3">
      <c r="A952" s="30" t="s">
        <v>123</v>
      </c>
      <c r="B952" s="47" t="s">
        <v>122</v>
      </c>
      <c r="C952" s="48" t="s">
        <v>115</v>
      </c>
      <c r="D952" s="49">
        <v>1.48</v>
      </c>
      <c r="E952" s="49">
        <v>4.3499999999999996</v>
      </c>
      <c r="F952" s="49">
        <v>5.83</v>
      </c>
      <c r="G952" s="39">
        <v>9</v>
      </c>
    </row>
    <row r="953" spans="1:7" x14ac:dyDescent="0.3">
      <c r="A953" s="30" t="s">
        <v>1737</v>
      </c>
      <c r="B953" s="47" t="s">
        <v>8234</v>
      </c>
      <c r="C953" s="48" t="s">
        <v>115</v>
      </c>
      <c r="D953" s="49">
        <v>7.31</v>
      </c>
      <c r="E953" s="49">
        <v>4.3499999999999996</v>
      </c>
      <c r="F953" s="49">
        <v>11.66</v>
      </c>
      <c r="G953" s="39">
        <v>9</v>
      </c>
    </row>
    <row r="954" spans="1:7" x14ac:dyDescent="0.3">
      <c r="A954" s="30" t="s">
        <v>1738</v>
      </c>
      <c r="B954" s="47" t="s">
        <v>1739</v>
      </c>
      <c r="C954" s="48" t="s">
        <v>115</v>
      </c>
      <c r="D954" s="49">
        <v>2.34</v>
      </c>
      <c r="E954" s="49">
        <v>6.35</v>
      </c>
      <c r="F954" s="49">
        <v>8.69</v>
      </c>
      <c r="G954" s="39">
        <v>9</v>
      </c>
    </row>
    <row r="955" spans="1:7" x14ac:dyDescent="0.3">
      <c r="A955" s="30" t="s">
        <v>1740</v>
      </c>
      <c r="B955" s="47" t="s">
        <v>1741</v>
      </c>
      <c r="C955" s="48" t="s">
        <v>115</v>
      </c>
      <c r="D955" s="49">
        <v>4.08</v>
      </c>
      <c r="E955" s="49">
        <v>6.73</v>
      </c>
      <c r="F955" s="49">
        <v>10.81</v>
      </c>
      <c r="G955" s="39">
        <v>9</v>
      </c>
    </row>
    <row r="956" spans="1:7" x14ac:dyDescent="0.3">
      <c r="A956" s="30" t="s">
        <v>125</v>
      </c>
      <c r="B956" s="47" t="s">
        <v>124</v>
      </c>
      <c r="C956" s="48" t="s">
        <v>115</v>
      </c>
      <c r="D956" s="49">
        <v>9.89</v>
      </c>
      <c r="E956" s="49">
        <v>11.95</v>
      </c>
      <c r="F956" s="49">
        <v>21.84</v>
      </c>
      <c r="G956" s="39">
        <v>9</v>
      </c>
    </row>
    <row r="957" spans="1:7" x14ac:dyDescent="0.3">
      <c r="A957" s="30" t="s">
        <v>1742</v>
      </c>
      <c r="B957" s="47" t="s">
        <v>1743</v>
      </c>
      <c r="C957" s="48" t="s">
        <v>115</v>
      </c>
      <c r="D957" s="49">
        <v>9.89</v>
      </c>
      <c r="E957" s="49">
        <v>16.47</v>
      </c>
      <c r="F957" s="49">
        <v>26.36</v>
      </c>
      <c r="G957" s="39">
        <v>9</v>
      </c>
    </row>
    <row r="958" spans="1:7" x14ac:dyDescent="0.3">
      <c r="A958" s="30" t="s">
        <v>1744</v>
      </c>
      <c r="B958" s="47" t="s">
        <v>1745</v>
      </c>
      <c r="C958" s="48" t="s">
        <v>115</v>
      </c>
      <c r="D958" s="49">
        <v>46.75</v>
      </c>
      <c r="E958" s="49">
        <v>10.29</v>
      </c>
      <c r="F958" s="49">
        <v>57.04</v>
      </c>
      <c r="G958" s="39">
        <v>9</v>
      </c>
    </row>
    <row r="959" spans="1:7" x14ac:dyDescent="0.3">
      <c r="A959" s="30" t="s">
        <v>1746</v>
      </c>
      <c r="B959" s="47" t="s">
        <v>1747</v>
      </c>
      <c r="C959" s="48" t="s">
        <v>115</v>
      </c>
      <c r="D959" s="49">
        <v>1.96</v>
      </c>
      <c r="E959" s="49">
        <v>10.29</v>
      </c>
      <c r="F959" s="49">
        <v>12.25</v>
      </c>
      <c r="G959" s="39">
        <v>9</v>
      </c>
    </row>
    <row r="960" spans="1:7" x14ac:dyDescent="0.3">
      <c r="A960" s="30" t="s">
        <v>1748</v>
      </c>
      <c r="B960" s="47" t="s">
        <v>1749</v>
      </c>
      <c r="C960" s="48" t="s">
        <v>115</v>
      </c>
      <c r="D960" s="49">
        <v>9.44</v>
      </c>
      <c r="E960" s="49">
        <v>26.77</v>
      </c>
      <c r="F960" s="49">
        <v>36.21</v>
      </c>
      <c r="G960" s="39">
        <v>9</v>
      </c>
    </row>
    <row r="961" spans="1:7" x14ac:dyDescent="0.3">
      <c r="A961" s="30" t="s">
        <v>1750</v>
      </c>
      <c r="B961" s="47" t="s">
        <v>1751</v>
      </c>
      <c r="C961" s="48"/>
      <c r="D961" s="49"/>
      <c r="E961" s="49"/>
      <c r="F961" s="49"/>
      <c r="G961" s="39">
        <v>5</v>
      </c>
    </row>
    <row r="962" spans="1:7" x14ac:dyDescent="0.3">
      <c r="A962" s="30" t="s">
        <v>1752</v>
      </c>
      <c r="B962" s="47" t="s">
        <v>1753</v>
      </c>
      <c r="C962" s="48" t="s">
        <v>115</v>
      </c>
      <c r="D962" s="49">
        <v>9.18</v>
      </c>
      <c r="E962" s="49">
        <v>22.65</v>
      </c>
      <c r="F962" s="49">
        <v>31.83</v>
      </c>
      <c r="G962" s="39">
        <v>9</v>
      </c>
    </row>
    <row r="963" spans="1:7" x14ac:dyDescent="0.3">
      <c r="A963" s="30" t="s">
        <v>1754</v>
      </c>
      <c r="B963" s="47" t="s">
        <v>1755</v>
      </c>
      <c r="C963" s="48" t="s">
        <v>115</v>
      </c>
      <c r="D963" s="49">
        <v>9.7799999999999994</v>
      </c>
      <c r="E963" s="49">
        <v>26.77</v>
      </c>
      <c r="F963" s="49">
        <v>36.549999999999997</v>
      </c>
      <c r="G963" s="39">
        <v>9</v>
      </c>
    </row>
    <row r="964" spans="1:7" x14ac:dyDescent="0.3">
      <c r="A964" s="30" t="s">
        <v>1756</v>
      </c>
      <c r="B964" s="47" t="s">
        <v>1757</v>
      </c>
      <c r="C964" s="48" t="s">
        <v>115</v>
      </c>
      <c r="D964" s="49">
        <v>28.8</v>
      </c>
      <c r="E964" s="49">
        <v>26.77</v>
      </c>
      <c r="F964" s="49">
        <v>55.57</v>
      </c>
      <c r="G964" s="39">
        <v>9</v>
      </c>
    </row>
    <row r="965" spans="1:7" x14ac:dyDescent="0.3">
      <c r="A965" s="30" t="s">
        <v>1758</v>
      </c>
      <c r="B965" s="47" t="s">
        <v>1759</v>
      </c>
      <c r="C965" s="48" t="s">
        <v>115</v>
      </c>
      <c r="D965" s="49">
        <v>9.18</v>
      </c>
      <c r="E965" s="49">
        <v>16.47</v>
      </c>
      <c r="F965" s="49">
        <v>25.65</v>
      </c>
      <c r="G965" s="39">
        <v>9</v>
      </c>
    </row>
    <row r="966" spans="1:7" x14ac:dyDescent="0.3">
      <c r="A966" s="30" t="s">
        <v>1760</v>
      </c>
      <c r="B966" s="47" t="s">
        <v>1761</v>
      </c>
      <c r="C966" s="48" t="s">
        <v>115</v>
      </c>
      <c r="D966" s="49">
        <v>9.18</v>
      </c>
      <c r="E966" s="49">
        <v>28.83</v>
      </c>
      <c r="F966" s="49">
        <v>38.01</v>
      </c>
      <c r="G966" s="39">
        <v>9</v>
      </c>
    </row>
    <row r="967" spans="1:7" x14ac:dyDescent="0.3">
      <c r="A967" s="30" t="s">
        <v>1762</v>
      </c>
      <c r="B967" s="47" t="s">
        <v>1763</v>
      </c>
      <c r="C967" s="48" t="s">
        <v>116</v>
      </c>
      <c r="D967" s="49">
        <v>6.6</v>
      </c>
      <c r="E967" s="49">
        <v>46.63</v>
      </c>
      <c r="F967" s="49">
        <v>53.23</v>
      </c>
      <c r="G967" s="39">
        <v>9</v>
      </c>
    </row>
    <row r="968" spans="1:7" x14ac:dyDescent="0.3">
      <c r="A968" s="30" t="s">
        <v>1764</v>
      </c>
      <c r="B968" s="47" t="s">
        <v>1765</v>
      </c>
      <c r="C968" s="48" t="s">
        <v>116</v>
      </c>
      <c r="D968" s="49">
        <v>1.21</v>
      </c>
      <c r="E968" s="49">
        <v>21.71</v>
      </c>
      <c r="F968" s="49">
        <v>22.92</v>
      </c>
      <c r="G968" s="39">
        <v>9</v>
      </c>
    </row>
    <row r="969" spans="1:7" x14ac:dyDescent="0.3">
      <c r="A969" s="30" t="s">
        <v>1766</v>
      </c>
      <c r="B969" s="47" t="s">
        <v>1767</v>
      </c>
      <c r="C969" s="48" t="s">
        <v>116</v>
      </c>
      <c r="D969" s="49">
        <v>1.4</v>
      </c>
      <c r="E969" s="49">
        <v>21.71</v>
      </c>
      <c r="F969" s="49">
        <v>23.11</v>
      </c>
      <c r="G969" s="39">
        <v>9</v>
      </c>
    </row>
    <row r="970" spans="1:7" x14ac:dyDescent="0.3">
      <c r="A970" s="30" t="s">
        <v>1768</v>
      </c>
      <c r="B970" s="47" t="s">
        <v>1769</v>
      </c>
      <c r="C970" s="48" t="s">
        <v>116</v>
      </c>
      <c r="D970" s="49">
        <v>1.64</v>
      </c>
      <c r="E970" s="49">
        <v>21.71</v>
      </c>
      <c r="F970" s="49">
        <v>23.35</v>
      </c>
      <c r="G970" s="39">
        <v>9</v>
      </c>
    </row>
    <row r="971" spans="1:7" x14ac:dyDescent="0.3">
      <c r="A971" s="30" t="s">
        <v>1770</v>
      </c>
      <c r="B971" s="47" t="s">
        <v>1771</v>
      </c>
      <c r="C971" s="48" t="s">
        <v>116</v>
      </c>
      <c r="D971" s="49">
        <v>2.1</v>
      </c>
      <c r="E971" s="49">
        <v>21.71</v>
      </c>
      <c r="F971" s="49">
        <v>23.81</v>
      </c>
      <c r="G971" s="39">
        <v>9</v>
      </c>
    </row>
    <row r="972" spans="1:7" x14ac:dyDescent="0.3">
      <c r="A972" s="30" t="s">
        <v>1772</v>
      </c>
      <c r="B972" s="47" t="s">
        <v>1773</v>
      </c>
      <c r="C972" s="48"/>
      <c r="D972" s="49"/>
      <c r="E972" s="49"/>
      <c r="F972" s="49"/>
      <c r="G972" s="39">
        <v>5</v>
      </c>
    </row>
    <row r="973" spans="1:7" x14ac:dyDescent="0.3">
      <c r="A973" s="30" t="s">
        <v>1774</v>
      </c>
      <c r="B973" s="47" t="s">
        <v>1775</v>
      </c>
      <c r="C973" s="48" t="s">
        <v>115</v>
      </c>
      <c r="D973" s="49">
        <v>4.95</v>
      </c>
      <c r="E973" s="49">
        <v>13.68</v>
      </c>
      <c r="F973" s="49">
        <v>18.63</v>
      </c>
      <c r="G973" s="39">
        <v>9</v>
      </c>
    </row>
    <row r="974" spans="1:7" x14ac:dyDescent="0.3">
      <c r="A974" s="30" t="s">
        <v>1776</v>
      </c>
      <c r="B974" s="47" t="s">
        <v>1777</v>
      </c>
      <c r="C974" s="48" t="s">
        <v>115</v>
      </c>
      <c r="D974" s="49">
        <v>6.93</v>
      </c>
      <c r="E974" s="49">
        <v>13.68</v>
      </c>
      <c r="F974" s="49">
        <v>20.61</v>
      </c>
      <c r="G974" s="39">
        <v>9</v>
      </c>
    </row>
    <row r="975" spans="1:7" x14ac:dyDescent="0.3">
      <c r="A975" s="30" t="s">
        <v>1778</v>
      </c>
      <c r="B975" s="47" t="s">
        <v>1779</v>
      </c>
      <c r="C975" s="48"/>
      <c r="D975" s="49"/>
      <c r="E975" s="49"/>
      <c r="F975" s="49"/>
      <c r="G975" s="39">
        <v>5</v>
      </c>
    </row>
    <row r="976" spans="1:7" x14ac:dyDescent="0.3">
      <c r="A976" s="30" t="s">
        <v>1780</v>
      </c>
      <c r="B976" s="47" t="s">
        <v>1781</v>
      </c>
      <c r="C976" s="48" t="s">
        <v>128</v>
      </c>
      <c r="D976" s="49">
        <v>468.65</v>
      </c>
      <c r="E976" s="49">
        <v>395.26</v>
      </c>
      <c r="F976" s="49">
        <v>863.91</v>
      </c>
      <c r="G976" s="39">
        <v>9</v>
      </c>
    </row>
    <row r="977" spans="1:7" ht="28.8" x14ac:dyDescent="0.3">
      <c r="A977" s="30" t="s">
        <v>1782</v>
      </c>
      <c r="B977" s="47" t="s">
        <v>1783</v>
      </c>
      <c r="C977" s="48" t="s">
        <v>128</v>
      </c>
      <c r="D977" s="49">
        <v>555.36</v>
      </c>
      <c r="E977" s="49">
        <v>395.26</v>
      </c>
      <c r="F977" s="49">
        <v>950.62</v>
      </c>
      <c r="G977" s="39">
        <v>9</v>
      </c>
    </row>
    <row r="978" spans="1:7" ht="28.8" x14ac:dyDescent="0.3">
      <c r="A978" s="30" t="s">
        <v>1784</v>
      </c>
      <c r="B978" s="47" t="s">
        <v>1785</v>
      </c>
      <c r="C978" s="48" t="s">
        <v>128</v>
      </c>
      <c r="D978" s="49">
        <v>594.53</v>
      </c>
      <c r="E978" s="49">
        <v>395.26</v>
      </c>
      <c r="F978" s="49">
        <v>989.79</v>
      </c>
      <c r="G978" s="39">
        <v>9</v>
      </c>
    </row>
    <row r="979" spans="1:7" x14ac:dyDescent="0.3">
      <c r="A979" s="30" t="s">
        <v>1786</v>
      </c>
      <c r="B979" s="47" t="s">
        <v>1787</v>
      </c>
      <c r="C979" s="48" t="s">
        <v>116</v>
      </c>
      <c r="D979" s="49">
        <v>26.98</v>
      </c>
      <c r="E979" s="49">
        <v>45.93</v>
      </c>
      <c r="F979" s="49">
        <v>72.91</v>
      </c>
      <c r="G979" s="39">
        <v>9</v>
      </c>
    </row>
    <row r="980" spans="1:7" x14ac:dyDescent="0.3">
      <c r="A980" s="30" t="s">
        <v>1788</v>
      </c>
      <c r="B980" s="47" t="s">
        <v>1789</v>
      </c>
      <c r="C980" s="48" t="s">
        <v>116</v>
      </c>
      <c r="D980" s="49">
        <v>14.12</v>
      </c>
      <c r="E980" s="49">
        <v>62.52</v>
      </c>
      <c r="F980" s="49">
        <v>76.64</v>
      </c>
      <c r="G980" s="39">
        <v>9</v>
      </c>
    </row>
    <row r="981" spans="1:7" x14ac:dyDescent="0.3">
      <c r="A981" s="30" t="s">
        <v>1790</v>
      </c>
      <c r="B981" s="47" t="s">
        <v>1791</v>
      </c>
      <c r="C981" s="48"/>
      <c r="D981" s="49"/>
      <c r="E981" s="49"/>
      <c r="F981" s="49"/>
      <c r="G981" s="39">
        <v>5</v>
      </c>
    </row>
    <row r="982" spans="1:7" x14ac:dyDescent="0.3">
      <c r="A982" s="30" t="s">
        <v>1792</v>
      </c>
      <c r="B982" s="47" t="s">
        <v>1793</v>
      </c>
      <c r="C982" s="48" t="s">
        <v>115</v>
      </c>
      <c r="D982" s="49">
        <v>90.25</v>
      </c>
      <c r="E982" s="49">
        <v>7.43</v>
      </c>
      <c r="F982" s="49">
        <v>97.68</v>
      </c>
      <c r="G982" s="39">
        <v>9</v>
      </c>
    </row>
    <row r="983" spans="1:7" x14ac:dyDescent="0.3">
      <c r="A983" s="30" t="s">
        <v>1794</v>
      </c>
      <c r="B983" s="47" t="s">
        <v>1795</v>
      </c>
      <c r="C983" s="48" t="s">
        <v>116</v>
      </c>
      <c r="D983" s="49">
        <v>53.34</v>
      </c>
      <c r="E983" s="49">
        <v>1.86</v>
      </c>
      <c r="F983" s="49">
        <v>55.2</v>
      </c>
      <c r="G983" s="39">
        <v>9</v>
      </c>
    </row>
    <row r="984" spans="1:7" x14ac:dyDescent="0.3">
      <c r="A984" s="30" t="s">
        <v>1796</v>
      </c>
      <c r="B984" s="47" t="s">
        <v>1797</v>
      </c>
      <c r="C984" s="48" t="s">
        <v>116</v>
      </c>
      <c r="D984" s="49">
        <v>90.99</v>
      </c>
      <c r="E984" s="49">
        <v>2.23</v>
      </c>
      <c r="F984" s="49">
        <v>93.22</v>
      </c>
      <c r="G984" s="39">
        <v>9</v>
      </c>
    </row>
    <row r="985" spans="1:7" x14ac:dyDescent="0.3">
      <c r="A985" s="30" t="s">
        <v>1798</v>
      </c>
      <c r="B985" s="47" t="s">
        <v>1799</v>
      </c>
      <c r="C985" s="48" t="s">
        <v>116</v>
      </c>
      <c r="D985" s="49">
        <v>49.2</v>
      </c>
      <c r="E985" s="49">
        <v>3.71</v>
      </c>
      <c r="F985" s="49">
        <v>52.91</v>
      </c>
      <c r="G985" s="39">
        <v>9</v>
      </c>
    </row>
    <row r="986" spans="1:7" ht="28.8" x14ac:dyDescent="0.3">
      <c r="A986" s="30" t="s">
        <v>1800</v>
      </c>
      <c r="B986" s="47" t="s">
        <v>1801</v>
      </c>
      <c r="C986" s="48" t="s">
        <v>116</v>
      </c>
      <c r="D986" s="49">
        <v>123.74</v>
      </c>
      <c r="E986" s="49">
        <v>0.45</v>
      </c>
      <c r="F986" s="49">
        <v>124.19</v>
      </c>
      <c r="G986" s="39">
        <v>9</v>
      </c>
    </row>
    <row r="987" spans="1:7" x14ac:dyDescent="0.3">
      <c r="A987" s="30" t="s">
        <v>1802</v>
      </c>
      <c r="B987" s="47" t="s">
        <v>1803</v>
      </c>
      <c r="C987" s="48" t="s">
        <v>115</v>
      </c>
      <c r="D987" s="49">
        <v>258.43</v>
      </c>
      <c r="E987" s="49">
        <v>4.46</v>
      </c>
      <c r="F987" s="49">
        <v>262.89</v>
      </c>
      <c r="G987" s="39">
        <v>9</v>
      </c>
    </row>
    <row r="988" spans="1:7" x14ac:dyDescent="0.3">
      <c r="A988" s="30" t="s">
        <v>1804</v>
      </c>
      <c r="B988" s="47" t="s">
        <v>1805</v>
      </c>
      <c r="C988" s="48"/>
      <c r="D988" s="49"/>
      <c r="E988" s="49"/>
      <c r="F988" s="49"/>
      <c r="G988" s="39">
        <v>5</v>
      </c>
    </row>
    <row r="989" spans="1:7" x14ac:dyDescent="0.3">
      <c r="A989" s="30" t="s">
        <v>1806</v>
      </c>
      <c r="B989" s="47" t="s">
        <v>1807</v>
      </c>
      <c r="C989" s="48" t="s">
        <v>115</v>
      </c>
      <c r="D989" s="49">
        <v>89.7</v>
      </c>
      <c r="E989" s="49">
        <v>7.43</v>
      </c>
      <c r="F989" s="49">
        <v>97.13</v>
      </c>
      <c r="G989" s="39">
        <v>9</v>
      </c>
    </row>
    <row r="990" spans="1:7" x14ac:dyDescent="0.3">
      <c r="A990" s="30" t="s">
        <v>1808</v>
      </c>
      <c r="B990" s="47" t="s">
        <v>1809</v>
      </c>
      <c r="C990" s="48" t="s">
        <v>116</v>
      </c>
      <c r="D990" s="49">
        <v>40.770000000000003</v>
      </c>
      <c r="E990" s="49">
        <v>1.86</v>
      </c>
      <c r="F990" s="49">
        <v>42.63</v>
      </c>
      <c r="G990" s="39">
        <v>9</v>
      </c>
    </row>
    <row r="991" spans="1:7" x14ac:dyDescent="0.3">
      <c r="A991" s="30" t="s">
        <v>1810</v>
      </c>
      <c r="B991" s="47" t="s">
        <v>1811</v>
      </c>
      <c r="C991" s="48" t="s">
        <v>116</v>
      </c>
      <c r="D991" s="49">
        <v>83.77</v>
      </c>
      <c r="E991" s="49">
        <v>2.23</v>
      </c>
      <c r="F991" s="49">
        <v>86</v>
      </c>
      <c r="G991" s="39">
        <v>9</v>
      </c>
    </row>
    <row r="992" spans="1:7" x14ac:dyDescent="0.3">
      <c r="A992" s="30" t="s">
        <v>1812</v>
      </c>
      <c r="B992" s="47" t="s">
        <v>1813</v>
      </c>
      <c r="C992" s="48" t="s">
        <v>116</v>
      </c>
      <c r="D992" s="49">
        <v>85.72</v>
      </c>
      <c r="E992" s="49">
        <v>2.23</v>
      </c>
      <c r="F992" s="49">
        <v>87.95</v>
      </c>
      <c r="G992" s="39">
        <v>9</v>
      </c>
    </row>
    <row r="993" spans="1:7" x14ac:dyDescent="0.3">
      <c r="A993" s="30" t="s">
        <v>1814</v>
      </c>
      <c r="B993" s="47" t="s">
        <v>1815</v>
      </c>
      <c r="C993" s="48" t="s">
        <v>116</v>
      </c>
      <c r="D993" s="49">
        <v>41.94</v>
      </c>
      <c r="E993" s="49">
        <v>3.71</v>
      </c>
      <c r="F993" s="49">
        <v>45.65</v>
      </c>
      <c r="G993" s="39">
        <v>9</v>
      </c>
    </row>
    <row r="994" spans="1:7" x14ac:dyDescent="0.3">
      <c r="A994" s="30" t="s">
        <v>7465</v>
      </c>
      <c r="B994" s="47" t="s">
        <v>7466</v>
      </c>
      <c r="C994" s="48" t="s">
        <v>116</v>
      </c>
      <c r="D994" s="49">
        <v>99.14</v>
      </c>
      <c r="E994" s="49"/>
      <c r="F994" s="49">
        <v>99.14</v>
      </c>
      <c r="G994" s="39">
        <v>9</v>
      </c>
    </row>
    <row r="995" spans="1:7" x14ac:dyDescent="0.3">
      <c r="A995" s="30" t="s">
        <v>7467</v>
      </c>
      <c r="B995" s="47" t="s">
        <v>7468</v>
      </c>
      <c r="C995" s="48" t="s">
        <v>115</v>
      </c>
      <c r="D995" s="49">
        <v>161.21</v>
      </c>
      <c r="E995" s="49"/>
      <c r="F995" s="49">
        <v>161.21</v>
      </c>
      <c r="G995" s="39">
        <v>9</v>
      </c>
    </row>
    <row r="996" spans="1:7" ht="28.8" x14ac:dyDescent="0.3">
      <c r="A996" s="30" t="s">
        <v>7469</v>
      </c>
      <c r="B996" s="47" t="s">
        <v>7470</v>
      </c>
      <c r="C996" s="48" t="s">
        <v>197</v>
      </c>
      <c r="D996" s="49">
        <v>2151.19</v>
      </c>
      <c r="E996" s="49"/>
      <c r="F996" s="49">
        <v>2151.19</v>
      </c>
      <c r="G996" s="39">
        <v>9</v>
      </c>
    </row>
    <row r="997" spans="1:7" x14ac:dyDescent="0.3">
      <c r="A997" s="30" t="s">
        <v>1816</v>
      </c>
      <c r="B997" s="47" t="s">
        <v>1817</v>
      </c>
      <c r="C997" s="48"/>
      <c r="D997" s="49"/>
      <c r="E997" s="49"/>
      <c r="F997" s="49"/>
      <c r="G997" s="39">
        <v>5</v>
      </c>
    </row>
    <row r="998" spans="1:7" x14ac:dyDescent="0.3">
      <c r="A998" s="30" t="s">
        <v>1818</v>
      </c>
      <c r="B998" s="47" t="s">
        <v>1819</v>
      </c>
      <c r="C998" s="48" t="s">
        <v>115</v>
      </c>
      <c r="D998" s="49">
        <v>31.78</v>
      </c>
      <c r="E998" s="49">
        <v>52.2</v>
      </c>
      <c r="F998" s="49">
        <v>83.98</v>
      </c>
      <c r="G998" s="39">
        <v>9</v>
      </c>
    </row>
    <row r="999" spans="1:7" ht="28.8" x14ac:dyDescent="0.3">
      <c r="A999" s="30" t="s">
        <v>1820</v>
      </c>
      <c r="B999" s="47" t="s">
        <v>1821</v>
      </c>
      <c r="C999" s="48" t="s">
        <v>116</v>
      </c>
      <c r="D999" s="49">
        <v>82.77</v>
      </c>
      <c r="E999" s="49">
        <v>18.57</v>
      </c>
      <c r="F999" s="49">
        <v>101.34</v>
      </c>
      <c r="G999" s="39">
        <v>9</v>
      </c>
    </row>
    <row r="1000" spans="1:7" ht="28.8" x14ac:dyDescent="0.3">
      <c r="A1000" s="30" t="s">
        <v>1822</v>
      </c>
      <c r="B1000" s="47" t="s">
        <v>1823</v>
      </c>
      <c r="C1000" s="48" t="s">
        <v>116</v>
      </c>
      <c r="D1000" s="49">
        <v>11</v>
      </c>
      <c r="E1000" s="49"/>
      <c r="F1000" s="49">
        <v>11</v>
      </c>
      <c r="G1000" s="39">
        <v>9</v>
      </c>
    </row>
    <row r="1001" spans="1:7" x14ac:dyDescent="0.3">
      <c r="A1001" s="30" t="s">
        <v>1824</v>
      </c>
      <c r="B1001" s="47" t="s">
        <v>1825</v>
      </c>
      <c r="C1001" s="48" t="s">
        <v>115</v>
      </c>
      <c r="D1001" s="49">
        <v>154.69</v>
      </c>
      <c r="E1001" s="49">
        <v>18.57</v>
      </c>
      <c r="F1001" s="49">
        <v>173.26</v>
      </c>
      <c r="G1001" s="39">
        <v>9</v>
      </c>
    </row>
    <row r="1002" spans="1:7" x14ac:dyDescent="0.3">
      <c r="A1002" s="30" t="s">
        <v>1826</v>
      </c>
      <c r="B1002" s="47" t="s">
        <v>1827</v>
      </c>
      <c r="C1002" s="48" t="s">
        <v>115</v>
      </c>
      <c r="D1002" s="49">
        <v>14.21</v>
      </c>
      <c r="E1002" s="49">
        <v>20.47</v>
      </c>
      <c r="F1002" s="49">
        <v>34.68</v>
      </c>
      <c r="G1002" s="39">
        <v>9</v>
      </c>
    </row>
    <row r="1003" spans="1:7" x14ac:dyDescent="0.3">
      <c r="A1003" s="30" t="s">
        <v>1828</v>
      </c>
      <c r="B1003" s="47" t="s">
        <v>7255</v>
      </c>
      <c r="C1003" s="48"/>
      <c r="D1003" s="49"/>
      <c r="E1003" s="49"/>
      <c r="F1003" s="49"/>
      <c r="G1003" s="39">
        <v>5</v>
      </c>
    </row>
    <row r="1004" spans="1:7" x14ac:dyDescent="0.3">
      <c r="A1004" s="30" t="s">
        <v>1829</v>
      </c>
      <c r="B1004" s="47" t="s">
        <v>1830</v>
      </c>
      <c r="C1004" s="48" t="s">
        <v>115</v>
      </c>
      <c r="D1004" s="49">
        <v>48.8</v>
      </c>
      <c r="E1004" s="49"/>
      <c r="F1004" s="49">
        <v>48.8</v>
      </c>
      <c r="G1004" s="39">
        <v>9</v>
      </c>
    </row>
    <row r="1005" spans="1:7" ht="28.8" x14ac:dyDescent="0.3">
      <c r="A1005" s="30" t="s">
        <v>1831</v>
      </c>
      <c r="B1005" s="47" t="s">
        <v>1832</v>
      </c>
      <c r="C1005" s="48" t="s">
        <v>115</v>
      </c>
      <c r="D1005" s="49">
        <v>44.51</v>
      </c>
      <c r="E1005" s="49"/>
      <c r="F1005" s="49">
        <v>44.51</v>
      </c>
      <c r="G1005" s="39">
        <v>9</v>
      </c>
    </row>
    <row r="1006" spans="1:7" ht="28.8" x14ac:dyDescent="0.3">
      <c r="A1006" s="30" t="s">
        <v>1833</v>
      </c>
      <c r="B1006" s="47" t="s">
        <v>1834</v>
      </c>
      <c r="C1006" s="48" t="s">
        <v>116</v>
      </c>
      <c r="D1006" s="49">
        <v>52.15</v>
      </c>
      <c r="E1006" s="49"/>
      <c r="F1006" s="49">
        <v>52.15</v>
      </c>
      <c r="G1006" s="39">
        <v>9</v>
      </c>
    </row>
    <row r="1007" spans="1:7" x14ac:dyDescent="0.3">
      <c r="A1007" s="30" t="s">
        <v>1835</v>
      </c>
      <c r="B1007" s="47" t="s">
        <v>1836</v>
      </c>
      <c r="C1007" s="48" t="s">
        <v>116</v>
      </c>
      <c r="D1007" s="49">
        <v>53.19</v>
      </c>
      <c r="E1007" s="49"/>
      <c r="F1007" s="49">
        <v>53.19</v>
      </c>
      <c r="G1007" s="39">
        <v>9</v>
      </c>
    </row>
    <row r="1008" spans="1:7" ht="28.8" x14ac:dyDescent="0.3">
      <c r="A1008" s="30" t="s">
        <v>1837</v>
      </c>
      <c r="B1008" s="47" t="s">
        <v>1838</v>
      </c>
      <c r="C1008" s="48" t="s">
        <v>116</v>
      </c>
      <c r="D1008" s="49"/>
      <c r="E1008" s="49">
        <v>41.18</v>
      </c>
      <c r="F1008" s="49">
        <v>41.18</v>
      </c>
      <c r="G1008" s="39">
        <v>9</v>
      </c>
    </row>
    <row r="1009" spans="1:7" x14ac:dyDescent="0.3">
      <c r="A1009" s="30" t="s">
        <v>1839</v>
      </c>
      <c r="B1009" s="47" t="s">
        <v>1840</v>
      </c>
      <c r="C1009" s="48" t="s">
        <v>115</v>
      </c>
      <c r="D1009" s="49">
        <v>11.57</v>
      </c>
      <c r="E1009" s="49">
        <v>20.97</v>
      </c>
      <c r="F1009" s="49">
        <v>32.54</v>
      </c>
      <c r="G1009" s="39">
        <v>9</v>
      </c>
    </row>
    <row r="1010" spans="1:7" x14ac:dyDescent="0.3">
      <c r="A1010" s="30" t="s">
        <v>1841</v>
      </c>
      <c r="B1010" s="47" t="s">
        <v>1842</v>
      </c>
      <c r="C1010" s="48" t="s">
        <v>115</v>
      </c>
      <c r="D1010" s="49">
        <v>26.18</v>
      </c>
      <c r="E1010" s="49">
        <v>20.97</v>
      </c>
      <c r="F1010" s="49">
        <v>47.15</v>
      </c>
      <c r="G1010" s="39">
        <v>9</v>
      </c>
    </row>
    <row r="1011" spans="1:7" x14ac:dyDescent="0.3">
      <c r="A1011" s="30" t="s">
        <v>1843</v>
      </c>
      <c r="B1011" s="47" t="s">
        <v>1844</v>
      </c>
      <c r="C1011" s="48" t="s">
        <v>116</v>
      </c>
      <c r="D1011" s="49">
        <v>6.17</v>
      </c>
      <c r="E1011" s="49">
        <v>10.94</v>
      </c>
      <c r="F1011" s="49">
        <v>17.11</v>
      </c>
      <c r="G1011" s="39">
        <v>9</v>
      </c>
    </row>
    <row r="1012" spans="1:7" x14ac:dyDescent="0.3">
      <c r="A1012" s="30" t="s">
        <v>1845</v>
      </c>
      <c r="B1012" s="47" t="s">
        <v>1846</v>
      </c>
      <c r="C1012" s="48" t="s">
        <v>116</v>
      </c>
      <c r="D1012" s="49">
        <v>13.96</v>
      </c>
      <c r="E1012" s="49">
        <v>10.94</v>
      </c>
      <c r="F1012" s="49">
        <v>24.9</v>
      </c>
      <c r="G1012" s="39">
        <v>9</v>
      </c>
    </row>
    <row r="1013" spans="1:7" x14ac:dyDescent="0.3">
      <c r="A1013" s="30" t="s">
        <v>1847</v>
      </c>
      <c r="B1013" s="47" t="s">
        <v>1848</v>
      </c>
      <c r="C1013" s="48"/>
      <c r="D1013" s="49"/>
      <c r="E1013" s="49"/>
      <c r="F1013" s="49"/>
      <c r="G1013" s="39">
        <v>2</v>
      </c>
    </row>
    <row r="1014" spans="1:7" x14ac:dyDescent="0.3">
      <c r="A1014" s="30" t="s">
        <v>1849</v>
      </c>
      <c r="B1014" s="47" t="s">
        <v>1850</v>
      </c>
      <c r="C1014" s="48"/>
      <c r="D1014" s="49"/>
      <c r="E1014" s="49"/>
      <c r="F1014" s="49"/>
      <c r="G1014" s="39">
        <v>5</v>
      </c>
    </row>
    <row r="1015" spans="1:7" ht="28.8" x14ac:dyDescent="0.3">
      <c r="A1015" s="30" t="s">
        <v>1851</v>
      </c>
      <c r="B1015" s="47" t="s">
        <v>1852</v>
      </c>
      <c r="C1015" s="48" t="s">
        <v>115</v>
      </c>
      <c r="D1015" s="49">
        <v>50.84</v>
      </c>
      <c r="E1015" s="49">
        <v>11.85</v>
      </c>
      <c r="F1015" s="49">
        <v>62.69</v>
      </c>
      <c r="G1015" s="39">
        <v>9</v>
      </c>
    </row>
    <row r="1016" spans="1:7" x14ac:dyDescent="0.3">
      <c r="A1016" s="30" t="s">
        <v>1853</v>
      </c>
      <c r="B1016" s="47" t="s">
        <v>7256</v>
      </c>
      <c r="C1016" s="48"/>
      <c r="D1016" s="49"/>
      <c r="E1016" s="49"/>
      <c r="F1016" s="49"/>
      <c r="G1016" s="39">
        <v>5</v>
      </c>
    </row>
    <row r="1017" spans="1:7" ht="43.2" x14ac:dyDescent="0.3">
      <c r="A1017" s="30" t="s">
        <v>1854</v>
      </c>
      <c r="B1017" s="47" t="s">
        <v>7471</v>
      </c>
      <c r="C1017" s="48" t="s">
        <v>115</v>
      </c>
      <c r="D1017" s="49">
        <v>34.049999999999997</v>
      </c>
      <c r="E1017" s="49">
        <v>14.04</v>
      </c>
      <c r="F1017" s="49">
        <v>48.09</v>
      </c>
      <c r="G1017" s="39">
        <v>9</v>
      </c>
    </row>
    <row r="1018" spans="1:7" ht="43.2" x14ac:dyDescent="0.3">
      <c r="A1018" s="30" t="s">
        <v>1855</v>
      </c>
      <c r="B1018" s="47" t="s">
        <v>7472</v>
      </c>
      <c r="C1018" s="48" t="s">
        <v>116</v>
      </c>
      <c r="D1018" s="49">
        <v>5.61</v>
      </c>
      <c r="E1018" s="49">
        <v>1.1299999999999999</v>
      </c>
      <c r="F1018" s="49">
        <v>6.74</v>
      </c>
      <c r="G1018" s="39">
        <v>9</v>
      </c>
    </row>
    <row r="1019" spans="1:7" ht="43.2" x14ac:dyDescent="0.3">
      <c r="A1019" s="30" t="s">
        <v>1856</v>
      </c>
      <c r="B1019" s="47" t="s">
        <v>7473</v>
      </c>
      <c r="C1019" s="48" t="s">
        <v>115</v>
      </c>
      <c r="D1019" s="49">
        <v>110.05</v>
      </c>
      <c r="E1019" s="49">
        <v>14.04</v>
      </c>
      <c r="F1019" s="49">
        <v>124.09</v>
      </c>
      <c r="G1019" s="39">
        <v>9</v>
      </c>
    </row>
    <row r="1020" spans="1:7" ht="57.6" x14ac:dyDescent="0.3">
      <c r="A1020" s="30" t="s">
        <v>1857</v>
      </c>
      <c r="B1020" s="47" t="s">
        <v>7474</v>
      </c>
      <c r="C1020" s="48" t="s">
        <v>116</v>
      </c>
      <c r="D1020" s="49">
        <v>18.39</v>
      </c>
      <c r="E1020" s="49">
        <v>1.1299999999999999</v>
      </c>
      <c r="F1020" s="49">
        <v>19.52</v>
      </c>
      <c r="G1020" s="39">
        <v>9</v>
      </c>
    </row>
    <row r="1021" spans="1:7" ht="43.2" x14ac:dyDescent="0.3">
      <c r="A1021" s="30" t="s">
        <v>7475</v>
      </c>
      <c r="B1021" s="47" t="s">
        <v>7476</v>
      </c>
      <c r="C1021" s="48" t="s">
        <v>115</v>
      </c>
      <c r="D1021" s="49">
        <v>40.82</v>
      </c>
      <c r="E1021" s="49">
        <v>14.04</v>
      </c>
      <c r="F1021" s="49">
        <v>54.86</v>
      </c>
      <c r="G1021" s="39">
        <v>9</v>
      </c>
    </row>
    <row r="1022" spans="1:7" ht="43.2" x14ac:dyDescent="0.3">
      <c r="A1022" s="30" t="s">
        <v>7477</v>
      </c>
      <c r="B1022" s="47" t="s">
        <v>7478</v>
      </c>
      <c r="C1022" s="48" t="s">
        <v>116</v>
      </c>
      <c r="D1022" s="49">
        <v>6.56</v>
      </c>
      <c r="E1022" s="49">
        <v>1.1299999999999999</v>
      </c>
      <c r="F1022" s="49">
        <v>7.69</v>
      </c>
      <c r="G1022" s="39">
        <v>9</v>
      </c>
    </row>
    <row r="1023" spans="1:7" ht="43.2" x14ac:dyDescent="0.3">
      <c r="A1023" s="30" t="s">
        <v>1858</v>
      </c>
      <c r="B1023" s="47" t="s">
        <v>7479</v>
      </c>
      <c r="C1023" s="48" t="s">
        <v>115</v>
      </c>
      <c r="D1023" s="49">
        <v>33.39</v>
      </c>
      <c r="E1023" s="49">
        <v>14.04</v>
      </c>
      <c r="F1023" s="49">
        <v>47.43</v>
      </c>
      <c r="G1023" s="39">
        <v>9</v>
      </c>
    </row>
    <row r="1024" spans="1:7" ht="57.6" x14ac:dyDescent="0.3">
      <c r="A1024" s="30" t="s">
        <v>1859</v>
      </c>
      <c r="B1024" s="47" t="s">
        <v>7480</v>
      </c>
      <c r="C1024" s="48" t="s">
        <v>116</v>
      </c>
      <c r="D1024" s="49">
        <v>5.29</v>
      </c>
      <c r="E1024" s="49">
        <v>1.1299999999999999</v>
      </c>
      <c r="F1024" s="49">
        <v>6.42</v>
      </c>
      <c r="G1024" s="39">
        <v>9</v>
      </c>
    </row>
    <row r="1025" spans="1:7" ht="28.8" x14ac:dyDescent="0.3">
      <c r="A1025" s="30" t="s">
        <v>1860</v>
      </c>
      <c r="B1025" s="47" t="s">
        <v>1861</v>
      </c>
      <c r="C1025" s="48" t="s">
        <v>115</v>
      </c>
      <c r="D1025" s="49">
        <v>11.87</v>
      </c>
      <c r="E1025" s="49">
        <v>58.99</v>
      </c>
      <c r="F1025" s="49">
        <v>70.86</v>
      </c>
      <c r="G1025" s="39">
        <v>9</v>
      </c>
    </row>
    <row r="1026" spans="1:7" ht="28.8" x14ac:dyDescent="0.3">
      <c r="A1026" s="30" t="s">
        <v>1862</v>
      </c>
      <c r="B1026" s="47" t="s">
        <v>1863</v>
      </c>
      <c r="C1026" s="48" t="s">
        <v>115</v>
      </c>
      <c r="D1026" s="49">
        <v>1.1599999999999999</v>
      </c>
      <c r="E1026" s="49">
        <v>9.36</v>
      </c>
      <c r="F1026" s="49">
        <v>10.52</v>
      </c>
      <c r="G1026" s="39">
        <v>9</v>
      </c>
    </row>
    <row r="1027" spans="1:7" ht="28.8" x14ac:dyDescent="0.3">
      <c r="A1027" s="30" t="s">
        <v>1864</v>
      </c>
      <c r="B1027" s="47" t="s">
        <v>7481</v>
      </c>
      <c r="C1027" s="48" t="s">
        <v>115</v>
      </c>
      <c r="D1027" s="49">
        <v>2.82</v>
      </c>
      <c r="E1027" s="49">
        <v>9.36</v>
      </c>
      <c r="F1027" s="49">
        <v>12.18</v>
      </c>
      <c r="G1027" s="39">
        <v>9</v>
      </c>
    </row>
    <row r="1028" spans="1:7" ht="28.8" x14ac:dyDescent="0.3">
      <c r="A1028" s="30" t="s">
        <v>1865</v>
      </c>
      <c r="B1028" s="47" t="s">
        <v>1866</v>
      </c>
      <c r="C1028" s="48" t="s">
        <v>115</v>
      </c>
      <c r="D1028" s="49">
        <v>2.33</v>
      </c>
      <c r="E1028" s="49">
        <v>9.36</v>
      </c>
      <c r="F1028" s="49">
        <v>11.69</v>
      </c>
      <c r="G1028" s="39">
        <v>9</v>
      </c>
    </row>
    <row r="1029" spans="1:7" ht="28.8" x14ac:dyDescent="0.3">
      <c r="A1029" s="30" t="s">
        <v>1867</v>
      </c>
      <c r="B1029" s="47" t="s">
        <v>7482</v>
      </c>
      <c r="C1029" s="48" t="s">
        <v>115</v>
      </c>
      <c r="D1029" s="49">
        <v>7.06</v>
      </c>
      <c r="E1029" s="49">
        <v>9.36</v>
      </c>
      <c r="F1029" s="49">
        <v>16.420000000000002</v>
      </c>
      <c r="G1029" s="39">
        <v>9</v>
      </c>
    </row>
    <row r="1030" spans="1:7" ht="28.8" x14ac:dyDescent="0.3">
      <c r="A1030" s="30" t="s">
        <v>1868</v>
      </c>
      <c r="B1030" s="47" t="s">
        <v>7483</v>
      </c>
      <c r="C1030" s="48" t="s">
        <v>116</v>
      </c>
      <c r="D1030" s="49">
        <v>0.12</v>
      </c>
      <c r="E1030" s="49">
        <v>1.05</v>
      </c>
      <c r="F1030" s="49">
        <v>1.17</v>
      </c>
      <c r="G1030" s="39">
        <v>9</v>
      </c>
    </row>
    <row r="1031" spans="1:7" ht="43.2" x14ac:dyDescent="0.3">
      <c r="A1031" s="30" t="s">
        <v>1869</v>
      </c>
      <c r="B1031" s="47" t="s">
        <v>7484</v>
      </c>
      <c r="C1031" s="48" t="s">
        <v>116</v>
      </c>
      <c r="D1031" s="49">
        <v>0.28000000000000003</v>
      </c>
      <c r="E1031" s="49">
        <v>1.05</v>
      </c>
      <c r="F1031" s="49">
        <v>1.33</v>
      </c>
      <c r="G1031" s="39">
        <v>9</v>
      </c>
    </row>
    <row r="1032" spans="1:7" ht="28.8" x14ac:dyDescent="0.3">
      <c r="A1032" s="30" t="s">
        <v>1870</v>
      </c>
      <c r="B1032" s="47" t="s">
        <v>7485</v>
      </c>
      <c r="C1032" s="48" t="s">
        <v>116</v>
      </c>
      <c r="D1032" s="49">
        <v>0.23</v>
      </c>
      <c r="E1032" s="49">
        <v>1.05</v>
      </c>
      <c r="F1032" s="49">
        <v>1.28</v>
      </c>
      <c r="G1032" s="39">
        <v>9</v>
      </c>
    </row>
    <row r="1033" spans="1:7" ht="43.2" x14ac:dyDescent="0.3">
      <c r="A1033" s="30" t="s">
        <v>1871</v>
      </c>
      <c r="B1033" s="47" t="s">
        <v>7486</v>
      </c>
      <c r="C1033" s="48" t="s">
        <v>116</v>
      </c>
      <c r="D1033" s="49">
        <v>0.71</v>
      </c>
      <c r="E1033" s="49">
        <v>1.05</v>
      </c>
      <c r="F1033" s="49">
        <v>1.76</v>
      </c>
      <c r="G1033" s="39">
        <v>9</v>
      </c>
    </row>
    <row r="1034" spans="1:7" x14ac:dyDescent="0.3">
      <c r="A1034" s="30" t="s">
        <v>1872</v>
      </c>
      <c r="B1034" s="47" t="s">
        <v>1873</v>
      </c>
      <c r="C1034" s="48"/>
      <c r="D1034" s="49"/>
      <c r="E1034" s="49"/>
      <c r="F1034" s="49"/>
      <c r="G1034" s="39">
        <v>5</v>
      </c>
    </row>
    <row r="1035" spans="1:7" ht="43.2" x14ac:dyDescent="0.3">
      <c r="A1035" s="30" t="s">
        <v>1874</v>
      </c>
      <c r="B1035" s="47" t="s">
        <v>7487</v>
      </c>
      <c r="C1035" s="48" t="s">
        <v>115</v>
      </c>
      <c r="D1035" s="49">
        <v>137.35</v>
      </c>
      <c r="E1035" s="49">
        <v>14.04</v>
      </c>
      <c r="F1035" s="49">
        <v>151.38999999999999</v>
      </c>
      <c r="G1035" s="39">
        <v>9</v>
      </c>
    </row>
    <row r="1036" spans="1:7" ht="43.2" x14ac:dyDescent="0.3">
      <c r="A1036" s="30" t="s">
        <v>1875</v>
      </c>
      <c r="B1036" s="47" t="s">
        <v>7488</v>
      </c>
      <c r="C1036" s="48" t="s">
        <v>115</v>
      </c>
      <c r="D1036" s="49">
        <v>204.59</v>
      </c>
      <c r="E1036" s="49">
        <v>14.04</v>
      </c>
      <c r="F1036" s="49">
        <v>218.63</v>
      </c>
      <c r="G1036" s="39">
        <v>9</v>
      </c>
    </row>
    <row r="1037" spans="1:7" ht="43.2" x14ac:dyDescent="0.3">
      <c r="A1037" s="30" t="s">
        <v>1876</v>
      </c>
      <c r="B1037" s="47" t="s">
        <v>7489</v>
      </c>
      <c r="C1037" s="48" t="s">
        <v>115</v>
      </c>
      <c r="D1037" s="49">
        <v>151.68</v>
      </c>
      <c r="E1037" s="49">
        <v>14.04</v>
      </c>
      <c r="F1037" s="49">
        <v>165.72</v>
      </c>
      <c r="G1037" s="39">
        <v>9</v>
      </c>
    </row>
    <row r="1038" spans="1:7" ht="43.2" x14ac:dyDescent="0.3">
      <c r="A1038" s="30" t="s">
        <v>1877</v>
      </c>
      <c r="B1038" s="47" t="s">
        <v>7490</v>
      </c>
      <c r="C1038" s="48" t="s">
        <v>116</v>
      </c>
      <c r="D1038" s="49">
        <v>39.57</v>
      </c>
      <c r="E1038" s="49">
        <v>1.4</v>
      </c>
      <c r="F1038" s="49">
        <v>40.97</v>
      </c>
      <c r="G1038" s="39">
        <v>9</v>
      </c>
    </row>
    <row r="1039" spans="1:7" ht="57.6" x14ac:dyDescent="0.3">
      <c r="A1039" s="30" t="s">
        <v>1878</v>
      </c>
      <c r="B1039" s="47" t="s">
        <v>7491</v>
      </c>
      <c r="C1039" s="48" t="s">
        <v>115</v>
      </c>
      <c r="D1039" s="49">
        <v>249.44</v>
      </c>
      <c r="E1039" s="49">
        <v>14.04</v>
      </c>
      <c r="F1039" s="49">
        <v>263.48</v>
      </c>
      <c r="G1039" s="39">
        <v>9</v>
      </c>
    </row>
    <row r="1040" spans="1:7" ht="57.6" x14ac:dyDescent="0.3">
      <c r="A1040" s="30" t="s">
        <v>1879</v>
      </c>
      <c r="B1040" s="47" t="s">
        <v>7492</v>
      </c>
      <c r="C1040" s="48" t="s">
        <v>116</v>
      </c>
      <c r="D1040" s="49">
        <v>52.68</v>
      </c>
      <c r="E1040" s="49">
        <v>1.4</v>
      </c>
      <c r="F1040" s="49">
        <v>54.08</v>
      </c>
      <c r="G1040" s="39">
        <v>9</v>
      </c>
    </row>
    <row r="1041" spans="1:7" ht="43.2" x14ac:dyDescent="0.3">
      <c r="A1041" s="30" t="s">
        <v>1880</v>
      </c>
      <c r="B1041" s="47" t="s">
        <v>7493</v>
      </c>
      <c r="C1041" s="48" t="s">
        <v>115</v>
      </c>
      <c r="D1041" s="49">
        <v>33.06</v>
      </c>
      <c r="E1041" s="49">
        <v>9.36</v>
      </c>
      <c r="F1041" s="49">
        <v>42.42</v>
      </c>
      <c r="G1041" s="39">
        <v>9</v>
      </c>
    </row>
    <row r="1042" spans="1:7" ht="43.2" x14ac:dyDescent="0.3">
      <c r="A1042" s="30" t="s">
        <v>1881</v>
      </c>
      <c r="B1042" s="47" t="s">
        <v>7494</v>
      </c>
      <c r="C1042" s="48" t="s">
        <v>115</v>
      </c>
      <c r="D1042" s="49">
        <v>29.8</v>
      </c>
      <c r="E1042" s="49">
        <v>9.36</v>
      </c>
      <c r="F1042" s="49">
        <v>39.159999999999997</v>
      </c>
      <c r="G1042" s="39">
        <v>9</v>
      </c>
    </row>
    <row r="1043" spans="1:7" ht="43.2" x14ac:dyDescent="0.3">
      <c r="A1043" s="30" t="s">
        <v>1882</v>
      </c>
      <c r="B1043" s="47" t="s">
        <v>7495</v>
      </c>
      <c r="C1043" s="48" t="s">
        <v>115</v>
      </c>
      <c r="D1043" s="49">
        <v>55.1</v>
      </c>
      <c r="E1043" s="49">
        <v>9.36</v>
      </c>
      <c r="F1043" s="49">
        <v>64.459999999999994</v>
      </c>
      <c r="G1043" s="39">
        <v>9</v>
      </c>
    </row>
    <row r="1044" spans="1:7" ht="43.2" x14ac:dyDescent="0.3">
      <c r="A1044" s="30" t="s">
        <v>1883</v>
      </c>
      <c r="B1044" s="47" t="s">
        <v>7496</v>
      </c>
      <c r="C1044" s="48" t="s">
        <v>115</v>
      </c>
      <c r="D1044" s="49">
        <v>49.66</v>
      </c>
      <c r="E1044" s="49">
        <v>9.36</v>
      </c>
      <c r="F1044" s="49">
        <v>59.02</v>
      </c>
      <c r="G1044" s="39">
        <v>9</v>
      </c>
    </row>
    <row r="1045" spans="1:7" ht="57.6" x14ac:dyDescent="0.3">
      <c r="A1045" s="30" t="s">
        <v>1884</v>
      </c>
      <c r="B1045" s="47" t="s">
        <v>7497</v>
      </c>
      <c r="C1045" s="48" t="s">
        <v>115</v>
      </c>
      <c r="D1045" s="49">
        <v>50.6</v>
      </c>
      <c r="E1045" s="49">
        <v>9.36</v>
      </c>
      <c r="F1045" s="49">
        <v>59.96</v>
      </c>
      <c r="G1045" s="39">
        <v>9</v>
      </c>
    </row>
    <row r="1046" spans="1:7" ht="43.2" x14ac:dyDescent="0.3">
      <c r="A1046" s="30" t="s">
        <v>1885</v>
      </c>
      <c r="B1046" s="47" t="s">
        <v>7498</v>
      </c>
      <c r="C1046" s="48" t="s">
        <v>116</v>
      </c>
      <c r="D1046" s="49">
        <v>3.31</v>
      </c>
      <c r="E1046" s="49">
        <v>0.94</v>
      </c>
      <c r="F1046" s="49">
        <v>4.25</v>
      </c>
      <c r="G1046" s="39">
        <v>9</v>
      </c>
    </row>
    <row r="1047" spans="1:7" ht="43.2" x14ac:dyDescent="0.3">
      <c r="A1047" s="30" t="s">
        <v>1886</v>
      </c>
      <c r="B1047" s="47" t="s">
        <v>7499</v>
      </c>
      <c r="C1047" s="48" t="s">
        <v>116</v>
      </c>
      <c r="D1047" s="49">
        <v>2.98</v>
      </c>
      <c r="E1047" s="49">
        <v>0.94</v>
      </c>
      <c r="F1047" s="49">
        <v>3.92</v>
      </c>
      <c r="G1047" s="39">
        <v>9</v>
      </c>
    </row>
    <row r="1048" spans="1:7" x14ac:dyDescent="0.3">
      <c r="A1048" s="30" t="s">
        <v>1887</v>
      </c>
      <c r="B1048" s="47" t="s">
        <v>1888</v>
      </c>
      <c r="C1048" s="48"/>
      <c r="D1048" s="49"/>
      <c r="E1048" s="49"/>
      <c r="F1048" s="49"/>
      <c r="G1048" s="39">
        <v>5</v>
      </c>
    </row>
    <row r="1049" spans="1:7" ht="43.2" x14ac:dyDescent="0.3">
      <c r="A1049" s="30" t="s">
        <v>1889</v>
      </c>
      <c r="B1049" s="47" t="s">
        <v>7500</v>
      </c>
      <c r="C1049" s="48" t="s">
        <v>115</v>
      </c>
      <c r="D1049" s="49">
        <v>96.2</v>
      </c>
      <c r="E1049" s="49">
        <v>37.06</v>
      </c>
      <c r="F1049" s="49">
        <v>133.26</v>
      </c>
      <c r="G1049" s="39">
        <v>9</v>
      </c>
    </row>
    <row r="1050" spans="1:7" ht="43.2" x14ac:dyDescent="0.3">
      <c r="A1050" s="30" t="s">
        <v>1890</v>
      </c>
      <c r="B1050" s="47" t="s">
        <v>7501</v>
      </c>
      <c r="C1050" s="48" t="s">
        <v>116</v>
      </c>
      <c r="D1050" s="49">
        <v>17.21</v>
      </c>
      <c r="E1050" s="49">
        <v>10.29</v>
      </c>
      <c r="F1050" s="49">
        <v>27.5</v>
      </c>
      <c r="G1050" s="39">
        <v>9</v>
      </c>
    </row>
    <row r="1051" spans="1:7" ht="43.2" x14ac:dyDescent="0.3">
      <c r="A1051" s="30" t="s">
        <v>1891</v>
      </c>
      <c r="B1051" s="47" t="s">
        <v>7502</v>
      </c>
      <c r="C1051" s="48" t="s">
        <v>115</v>
      </c>
      <c r="D1051" s="49">
        <v>160.24</v>
      </c>
      <c r="E1051" s="49">
        <v>37.06</v>
      </c>
      <c r="F1051" s="49">
        <v>197.3</v>
      </c>
      <c r="G1051" s="39">
        <v>9</v>
      </c>
    </row>
    <row r="1052" spans="1:7" ht="43.2" x14ac:dyDescent="0.3">
      <c r="A1052" s="30" t="s">
        <v>1892</v>
      </c>
      <c r="B1052" s="47" t="s">
        <v>7503</v>
      </c>
      <c r="C1052" s="48" t="s">
        <v>116</v>
      </c>
      <c r="D1052" s="49">
        <v>28.36</v>
      </c>
      <c r="E1052" s="49">
        <v>10.29</v>
      </c>
      <c r="F1052" s="49">
        <v>38.65</v>
      </c>
      <c r="G1052" s="39">
        <v>9</v>
      </c>
    </row>
    <row r="1053" spans="1:7" ht="57.6" x14ac:dyDescent="0.3">
      <c r="A1053" s="30" t="s">
        <v>1893</v>
      </c>
      <c r="B1053" s="47" t="s">
        <v>7504</v>
      </c>
      <c r="C1053" s="48" t="s">
        <v>115</v>
      </c>
      <c r="D1053" s="49">
        <v>105.49</v>
      </c>
      <c r="E1053" s="49">
        <v>37.06</v>
      </c>
      <c r="F1053" s="49">
        <v>142.55000000000001</v>
      </c>
      <c r="G1053" s="39">
        <v>9</v>
      </c>
    </row>
    <row r="1054" spans="1:7" ht="57.6" x14ac:dyDescent="0.3">
      <c r="A1054" s="30" t="s">
        <v>1894</v>
      </c>
      <c r="B1054" s="47" t="s">
        <v>7505</v>
      </c>
      <c r="C1054" s="48" t="s">
        <v>116</v>
      </c>
      <c r="D1054" s="49">
        <v>18.829999999999998</v>
      </c>
      <c r="E1054" s="49">
        <v>10.29</v>
      </c>
      <c r="F1054" s="49">
        <v>29.12</v>
      </c>
      <c r="G1054" s="39">
        <v>9</v>
      </c>
    </row>
    <row r="1055" spans="1:7" ht="43.2" x14ac:dyDescent="0.3">
      <c r="A1055" s="30" t="s">
        <v>1895</v>
      </c>
      <c r="B1055" s="47" t="s">
        <v>7506</v>
      </c>
      <c r="C1055" s="48" t="s">
        <v>115</v>
      </c>
      <c r="D1055" s="49">
        <v>150.94</v>
      </c>
      <c r="E1055" s="49">
        <v>37.06</v>
      </c>
      <c r="F1055" s="49">
        <v>188</v>
      </c>
      <c r="G1055" s="39">
        <v>9</v>
      </c>
    </row>
    <row r="1056" spans="1:7" ht="43.2" x14ac:dyDescent="0.3">
      <c r="A1056" s="30" t="s">
        <v>1896</v>
      </c>
      <c r="B1056" s="47" t="s">
        <v>7507</v>
      </c>
      <c r="C1056" s="48" t="s">
        <v>116</v>
      </c>
      <c r="D1056" s="49">
        <v>27.02</v>
      </c>
      <c r="E1056" s="49">
        <v>10.29</v>
      </c>
      <c r="F1056" s="49">
        <v>37.31</v>
      </c>
      <c r="G1056" s="39">
        <v>9</v>
      </c>
    </row>
    <row r="1057" spans="1:7" ht="43.2" x14ac:dyDescent="0.3">
      <c r="A1057" s="30" t="s">
        <v>1897</v>
      </c>
      <c r="B1057" s="47" t="s">
        <v>7508</v>
      </c>
      <c r="C1057" s="48" t="s">
        <v>115</v>
      </c>
      <c r="D1057" s="49">
        <v>159.15</v>
      </c>
      <c r="E1057" s="49">
        <v>37.06</v>
      </c>
      <c r="F1057" s="49">
        <v>196.21</v>
      </c>
      <c r="G1057" s="39">
        <v>9</v>
      </c>
    </row>
    <row r="1058" spans="1:7" ht="43.2" x14ac:dyDescent="0.3">
      <c r="A1058" s="30" t="s">
        <v>1898</v>
      </c>
      <c r="B1058" s="47" t="s">
        <v>7509</v>
      </c>
      <c r="C1058" s="48" t="s">
        <v>116</v>
      </c>
      <c r="D1058" s="49">
        <v>28.45</v>
      </c>
      <c r="E1058" s="49">
        <v>10.29</v>
      </c>
      <c r="F1058" s="49">
        <v>38.74</v>
      </c>
      <c r="G1058" s="39">
        <v>9</v>
      </c>
    </row>
    <row r="1059" spans="1:7" ht="43.2" x14ac:dyDescent="0.3">
      <c r="A1059" s="30" t="s">
        <v>1899</v>
      </c>
      <c r="B1059" s="47" t="s">
        <v>7510</v>
      </c>
      <c r="C1059" s="48" t="s">
        <v>115</v>
      </c>
      <c r="D1059" s="49">
        <v>201.95</v>
      </c>
      <c r="E1059" s="49">
        <v>37.06</v>
      </c>
      <c r="F1059" s="49">
        <v>239.01</v>
      </c>
      <c r="G1059" s="39">
        <v>9</v>
      </c>
    </row>
    <row r="1060" spans="1:7" ht="43.2" x14ac:dyDescent="0.3">
      <c r="A1060" s="30" t="s">
        <v>1900</v>
      </c>
      <c r="B1060" s="47" t="s">
        <v>7511</v>
      </c>
      <c r="C1060" s="48" t="s">
        <v>116</v>
      </c>
      <c r="D1060" s="49">
        <v>35.9</v>
      </c>
      <c r="E1060" s="49">
        <v>10.29</v>
      </c>
      <c r="F1060" s="49">
        <v>46.19</v>
      </c>
      <c r="G1060" s="39">
        <v>9</v>
      </c>
    </row>
    <row r="1061" spans="1:7" x14ac:dyDescent="0.3">
      <c r="A1061" s="30" t="s">
        <v>1901</v>
      </c>
      <c r="B1061" s="47" t="s">
        <v>1902</v>
      </c>
      <c r="C1061" s="48"/>
      <c r="D1061" s="49"/>
      <c r="E1061" s="49"/>
      <c r="F1061" s="49"/>
      <c r="G1061" s="39">
        <v>5</v>
      </c>
    </row>
    <row r="1062" spans="1:7" ht="28.8" x14ac:dyDescent="0.3">
      <c r="A1062" s="30" t="s">
        <v>1903</v>
      </c>
      <c r="B1062" s="47" t="s">
        <v>7512</v>
      </c>
      <c r="C1062" s="48" t="s">
        <v>115</v>
      </c>
      <c r="D1062" s="49">
        <v>143.46</v>
      </c>
      <c r="E1062" s="49">
        <v>21</v>
      </c>
      <c r="F1062" s="49">
        <v>164.46</v>
      </c>
      <c r="G1062" s="39">
        <v>9</v>
      </c>
    </row>
    <row r="1063" spans="1:7" ht="28.8" x14ac:dyDescent="0.3">
      <c r="A1063" s="30" t="s">
        <v>1904</v>
      </c>
      <c r="B1063" s="47" t="s">
        <v>7513</v>
      </c>
      <c r="C1063" s="48" t="s">
        <v>115</v>
      </c>
      <c r="D1063" s="49">
        <v>86.72</v>
      </c>
      <c r="E1063" s="49">
        <v>21</v>
      </c>
      <c r="F1063" s="49">
        <v>107.72</v>
      </c>
      <c r="G1063" s="39">
        <v>9</v>
      </c>
    </row>
    <row r="1064" spans="1:7" ht="28.8" x14ac:dyDescent="0.3">
      <c r="A1064" s="30" t="s">
        <v>1905</v>
      </c>
      <c r="B1064" s="47" t="s">
        <v>7514</v>
      </c>
      <c r="C1064" s="48" t="s">
        <v>115</v>
      </c>
      <c r="D1064" s="49">
        <v>72.95</v>
      </c>
      <c r="E1064" s="49">
        <v>21</v>
      </c>
      <c r="F1064" s="49">
        <v>93.95</v>
      </c>
      <c r="G1064" s="39">
        <v>9</v>
      </c>
    </row>
    <row r="1065" spans="1:7" ht="28.8" x14ac:dyDescent="0.3">
      <c r="A1065" s="30" t="s">
        <v>1906</v>
      </c>
      <c r="B1065" s="47" t="s">
        <v>7515</v>
      </c>
      <c r="C1065" s="48" t="s">
        <v>115</v>
      </c>
      <c r="D1065" s="49">
        <v>70.31</v>
      </c>
      <c r="E1065" s="49">
        <v>21</v>
      </c>
      <c r="F1065" s="49">
        <v>91.31</v>
      </c>
      <c r="G1065" s="39">
        <v>9</v>
      </c>
    </row>
    <row r="1066" spans="1:7" ht="28.8" x14ac:dyDescent="0.3">
      <c r="A1066" s="30" t="s">
        <v>1907</v>
      </c>
      <c r="B1066" s="47" t="s">
        <v>7516</v>
      </c>
      <c r="C1066" s="48" t="s">
        <v>115</v>
      </c>
      <c r="D1066" s="49">
        <v>61.89</v>
      </c>
      <c r="E1066" s="49">
        <v>21</v>
      </c>
      <c r="F1066" s="49">
        <v>82.89</v>
      </c>
      <c r="G1066" s="39">
        <v>9</v>
      </c>
    </row>
    <row r="1067" spans="1:7" x14ac:dyDescent="0.3">
      <c r="A1067" s="30" t="s">
        <v>1908</v>
      </c>
      <c r="B1067" s="47" t="s">
        <v>1909</v>
      </c>
      <c r="C1067" s="48"/>
      <c r="D1067" s="49"/>
      <c r="E1067" s="49"/>
      <c r="F1067" s="49"/>
      <c r="G1067" s="39">
        <v>5</v>
      </c>
    </row>
    <row r="1068" spans="1:7" ht="28.8" x14ac:dyDescent="0.3">
      <c r="A1068" s="30" t="s">
        <v>1910</v>
      </c>
      <c r="B1068" s="47" t="s">
        <v>7517</v>
      </c>
      <c r="C1068" s="48" t="s">
        <v>115</v>
      </c>
      <c r="D1068" s="49">
        <v>162.18</v>
      </c>
      <c r="E1068" s="49">
        <v>26.57</v>
      </c>
      <c r="F1068" s="49">
        <v>188.75</v>
      </c>
      <c r="G1068" s="39">
        <v>9</v>
      </c>
    </row>
    <row r="1069" spans="1:7" ht="43.2" x14ac:dyDescent="0.3">
      <c r="A1069" s="30" t="s">
        <v>1911</v>
      </c>
      <c r="B1069" s="47" t="s">
        <v>7518</v>
      </c>
      <c r="C1069" s="48" t="s">
        <v>115</v>
      </c>
      <c r="D1069" s="49">
        <v>347.01</v>
      </c>
      <c r="E1069" s="49">
        <v>26.57</v>
      </c>
      <c r="F1069" s="49">
        <v>373.58</v>
      </c>
      <c r="G1069" s="39">
        <v>9</v>
      </c>
    </row>
    <row r="1070" spans="1:7" ht="43.2" x14ac:dyDescent="0.3">
      <c r="A1070" s="30" t="s">
        <v>1912</v>
      </c>
      <c r="B1070" s="47" t="s">
        <v>7519</v>
      </c>
      <c r="C1070" s="48" t="s">
        <v>115</v>
      </c>
      <c r="D1070" s="49">
        <v>323.38</v>
      </c>
      <c r="E1070" s="49">
        <v>26.57</v>
      </c>
      <c r="F1070" s="49">
        <v>349.95</v>
      </c>
      <c r="G1070" s="39">
        <v>9</v>
      </c>
    </row>
    <row r="1071" spans="1:7" x14ac:dyDescent="0.3">
      <c r="A1071" s="30" t="s">
        <v>1913</v>
      </c>
      <c r="B1071" s="47" t="s">
        <v>1914</v>
      </c>
      <c r="C1071" s="48"/>
      <c r="D1071" s="49"/>
      <c r="E1071" s="49"/>
      <c r="F1071" s="49"/>
      <c r="G1071" s="39">
        <v>5</v>
      </c>
    </row>
    <row r="1072" spans="1:7" ht="43.2" x14ac:dyDescent="0.3">
      <c r="A1072" s="30" t="s">
        <v>1915</v>
      </c>
      <c r="B1072" s="47" t="s">
        <v>7520</v>
      </c>
      <c r="C1072" s="48" t="s">
        <v>115</v>
      </c>
      <c r="D1072" s="49">
        <v>121.76</v>
      </c>
      <c r="E1072" s="49">
        <v>16.989999999999998</v>
      </c>
      <c r="F1072" s="49">
        <v>138.75</v>
      </c>
      <c r="G1072" s="39">
        <v>9</v>
      </c>
    </row>
    <row r="1073" spans="1:7" ht="43.2" x14ac:dyDescent="0.3">
      <c r="A1073" s="30" t="s">
        <v>1916</v>
      </c>
      <c r="B1073" s="47" t="s">
        <v>7521</v>
      </c>
      <c r="C1073" s="48" t="s">
        <v>115</v>
      </c>
      <c r="D1073" s="49">
        <v>132.05000000000001</v>
      </c>
      <c r="E1073" s="49">
        <v>16.989999999999998</v>
      </c>
      <c r="F1073" s="49">
        <v>149.04</v>
      </c>
      <c r="G1073" s="39">
        <v>9</v>
      </c>
    </row>
    <row r="1074" spans="1:7" ht="43.2" x14ac:dyDescent="0.3">
      <c r="A1074" s="30" t="s">
        <v>1917</v>
      </c>
      <c r="B1074" s="47" t="s">
        <v>7522</v>
      </c>
      <c r="C1074" s="48" t="s">
        <v>115</v>
      </c>
      <c r="D1074" s="49">
        <v>43.45</v>
      </c>
      <c r="E1074" s="49">
        <v>9.36</v>
      </c>
      <c r="F1074" s="49">
        <v>52.81</v>
      </c>
      <c r="G1074" s="39">
        <v>9</v>
      </c>
    </row>
    <row r="1075" spans="1:7" x14ac:dyDescent="0.3">
      <c r="A1075" s="30" t="s">
        <v>1918</v>
      </c>
      <c r="B1075" s="47" t="s">
        <v>1919</v>
      </c>
      <c r="C1075" s="48"/>
      <c r="D1075" s="49"/>
      <c r="E1075" s="49"/>
      <c r="F1075" s="49"/>
      <c r="G1075" s="39">
        <v>2</v>
      </c>
    </row>
    <row r="1076" spans="1:7" x14ac:dyDescent="0.3">
      <c r="A1076" s="30" t="s">
        <v>1920</v>
      </c>
      <c r="B1076" s="47" t="s">
        <v>1921</v>
      </c>
      <c r="C1076" s="48"/>
      <c r="D1076" s="49"/>
      <c r="E1076" s="49"/>
      <c r="F1076" s="49"/>
      <c r="G1076" s="39">
        <v>5</v>
      </c>
    </row>
    <row r="1077" spans="1:7" x14ac:dyDescent="0.3">
      <c r="A1077" s="30" t="s">
        <v>1922</v>
      </c>
      <c r="B1077" s="47" t="s">
        <v>1923</v>
      </c>
      <c r="C1077" s="48" t="s">
        <v>115</v>
      </c>
      <c r="D1077" s="49">
        <v>437.31</v>
      </c>
      <c r="E1077" s="49">
        <v>41.08</v>
      </c>
      <c r="F1077" s="49">
        <v>478.39</v>
      </c>
      <c r="G1077" s="39">
        <v>9</v>
      </c>
    </row>
    <row r="1078" spans="1:7" ht="28.8" x14ac:dyDescent="0.3">
      <c r="A1078" s="30" t="s">
        <v>1924</v>
      </c>
      <c r="B1078" s="47" t="s">
        <v>1925</v>
      </c>
      <c r="C1078" s="48" t="s">
        <v>116</v>
      </c>
      <c r="D1078" s="49">
        <v>157.13999999999999</v>
      </c>
      <c r="E1078" s="49">
        <v>12.32</v>
      </c>
      <c r="F1078" s="49">
        <v>169.46</v>
      </c>
      <c r="G1078" s="39">
        <v>9</v>
      </c>
    </row>
    <row r="1079" spans="1:7" ht="28.8" x14ac:dyDescent="0.3">
      <c r="A1079" s="30" t="s">
        <v>1926</v>
      </c>
      <c r="B1079" s="47" t="s">
        <v>7523</v>
      </c>
      <c r="C1079" s="48" t="s">
        <v>116</v>
      </c>
      <c r="D1079" s="49">
        <v>181.39</v>
      </c>
      <c r="E1079" s="49">
        <v>18.489999999999998</v>
      </c>
      <c r="F1079" s="49">
        <v>199.88</v>
      </c>
      <c r="G1079" s="39">
        <v>9</v>
      </c>
    </row>
    <row r="1080" spans="1:7" x14ac:dyDescent="0.3">
      <c r="A1080" s="30" t="s">
        <v>1927</v>
      </c>
      <c r="B1080" s="47" t="s">
        <v>1928</v>
      </c>
      <c r="C1080" s="48" t="s">
        <v>116</v>
      </c>
      <c r="D1080" s="49">
        <v>386.31</v>
      </c>
      <c r="E1080" s="49">
        <v>30.81</v>
      </c>
      <c r="F1080" s="49">
        <v>417.12</v>
      </c>
      <c r="G1080" s="39">
        <v>9</v>
      </c>
    </row>
    <row r="1081" spans="1:7" ht="28.8" x14ac:dyDescent="0.3">
      <c r="A1081" s="30" t="s">
        <v>1929</v>
      </c>
      <c r="B1081" s="47" t="s">
        <v>1930</v>
      </c>
      <c r="C1081" s="48" t="s">
        <v>116</v>
      </c>
      <c r="D1081" s="49">
        <v>78.569999999999993</v>
      </c>
      <c r="E1081" s="49">
        <v>6.17</v>
      </c>
      <c r="F1081" s="49">
        <v>84.74</v>
      </c>
      <c r="G1081" s="39">
        <v>9</v>
      </c>
    </row>
    <row r="1082" spans="1:7" ht="28.8" x14ac:dyDescent="0.3">
      <c r="A1082" s="30" t="s">
        <v>1931</v>
      </c>
      <c r="B1082" s="47" t="s">
        <v>1932</v>
      </c>
      <c r="C1082" s="48" t="s">
        <v>116</v>
      </c>
      <c r="D1082" s="49">
        <v>88.43</v>
      </c>
      <c r="E1082" s="49">
        <v>6.17</v>
      </c>
      <c r="F1082" s="49">
        <v>94.6</v>
      </c>
      <c r="G1082" s="39">
        <v>9</v>
      </c>
    </row>
    <row r="1083" spans="1:7" x14ac:dyDescent="0.3">
      <c r="A1083" s="30" t="s">
        <v>1933</v>
      </c>
      <c r="B1083" s="47" t="s">
        <v>1934</v>
      </c>
      <c r="C1083" s="48"/>
      <c r="D1083" s="49"/>
      <c r="E1083" s="49"/>
      <c r="F1083" s="49"/>
      <c r="G1083" s="39">
        <v>5</v>
      </c>
    </row>
    <row r="1084" spans="1:7" ht="28.8" x14ac:dyDescent="0.3">
      <c r="A1084" s="30" t="s">
        <v>1935</v>
      </c>
      <c r="B1084" s="47" t="s">
        <v>1936</v>
      </c>
      <c r="C1084" s="48" t="s">
        <v>115</v>
      </c>
      <c r="D1084" s="49">
        <v>887.2</v>
      </c>
      <c r="E1084" s="49">
        <v>41.08</v>
      </c>
      <c r="F1084" s="49">
        <v>928.28</v>
      </c>
      <c r="G1084" s="39">
        <v>9</v>
      </c>
    </row>
    <row r="1085" spans="1:7" ht="28.8" x14ac:dyDescent="0.3">
      <c r="A1085" s="30" t="s">
        <v>1937</v>
      </c>
      <c r="B1085" s="47" t="s">
        <v>1938</v>
      </c>
      <c r="C1085" s="48" t="s">
        <v>115</v>
      </c>
      <c r="D1085" s="49">
        <v>895.99</v>
      </c>
      <c r="E1085" s="49">
        <v>41.08</v>
      </c>
      <c r="F1085" s="49">
        <v>937.07</v>
      </c>
      <c r="G1085" s="39">
        <v>9</v>
      </c>
    </row>
    <row r="1086" spans="1:7" ht="28.8" x14ac:dyDescent="0.3">
      <c r="A1086" s="30" t="s">
        <v>1939</v>
      </c>
      <c r="B1086" s="47" t="s">
        <v>1940</v>
      </c>
      <c r="C1086" s="48" t="s">
        <v>115</v>
      </c>
      <c r="D1086" s="49">
        <v>1025.1500000000001</v>
      </c>
      <c r="E1086" s="49">
        <v>41.08</v>
      </c>
      <c r="F1086" s="49">
        <v>1066.23</v>
      </c>
      <c r="G1086" s="39">
        <v>9</v>
      </c>
    </row>
    <row r="1087" spans="1:7" ht="28.8" x14ac:dyDescent="0.3">
      <c r="A1087" s="30" t="s">
        <v>1941</v>
      </c>
      <c r="B1087" s="47" t="s">
        <v>1942</v>
      </c>
      <c r="C1087" s="48" t="s">
        <v>115</v>
      </c>
      <c r="D1087" s="49">
        <v>1022.64</v>
      </c>
      <c r="E1087" s="49">
        <v>41.08</v>
      </c>
      <c r="F1087" s="49">
        <v>1063.72</v>
      </c>
      <c r="G1087" s="39">
        <v>9</v>
      </c>
    </row>
    <row r="1088" spans="1:7" x14ac:dyDescent="0.3">
      <c r="A1088" s="30" t="s">
        <v>1943</v>
      </c>
      <c r="B1088" s="47" t="s">
        <v>1944</v>
      </c>
      <c r="C1088" s="48" t="s">
        <v>116</v>
      </c>
      <c r="D1088" s="49">
        <v>444.32</v>
      </c>
      <c r="E1088" s="49">
        <v>30.81</v>
      </c>
      <c r="F1088" s="49">
        <v>475.13</v>
      </c>
      <c r="G1088" s="39">
        <v>9</v>
      </c>
    </row>
    <row r="1089" spans="1:7" ht="28.8" x14ac:dyDescent="0.3">
      <c r="A1089" s="30" t="s">
        <v>1945</v>
      </c>
      <c r="B1089" s="47" t="s">
        <v>1946</v>
      </c>
      <c r="C1089" s="48" t="s">
        <v>116</v>
      </c>
      <c r="D1089" s="49">
        <v>458.6</v>
      </c>
      <c r="E1089" s="49">
        <v>30.81</v>
      </c>
      <c r="F1089" s="49">
        <v>489.41</v>
      </c>
      <c r="G1089" s="39">
        <v>9</v>
      </c>
    </row>
    <row r="1090" spans="1:7" x14ac:dyDescent="0.3">
      <c r="A1090" s="30" t="s">
        <v>1947</v>
      </c>
      <c r="B1090" s="47" t="s">
        <v>1948</v>
      </c>
      <c r="C1090" s="48" t="s">
        <v>116</v>
      </c>
      <c r="D1090" s="49">
        <v>56.25</v>
      </c>
      <c r="E1090" s="49">
        <v>8.2100000000000009</v>
      </c>
      <c r="F1090" s="49">
        <v>64.459999999999994</v>
      </c>
      <c r="G1090" s="39">
        <v>9</v>
      </c>
    </row>
    <row r="1091" spans="1:7" x14ac:dyDescent="0.3">
      <c r="A1091" s="30" t="s">
        <v>1949</v>
      </c>
      <c r="B1091" s="47" t="s">
        <v>1950</v>
      </c>
      <c r="C1091" s="48"/>
      <c r="D1091" s="49"/>
      <c r="E1091" s="49"/>
      <c r="F1091" s="49"/>
      <c r="G1091" s="39">
        <v>5</v>
      </c>
    </row>
    <row r="1092" spans="1:7" x14ac:dyDescent="0.3">
      <c r="A1092" s="30" t="s">
        <v>1951</v>
      </c>
      <c r="B1092" s="47" t="s">
        <v>1952</v>
      </c>
      <c r="C1092" s="48" t="s">
        <v>115</v>
      </c>
      <c r="D1092" s="49">
        <v>258.48</v>
      </c>
      <c r="E1092" s="49">
        <v>37.06</v>
      </c>
      <c r="F1092" s="49">
        <v>295.54000000000002</v>
      </c>
      <c r="G1092" s="39">
        <v>9</v>
      </c>
    </row>
    <row r="1093" spans="1:7" x14ac:dyDescent="0.3">
      <c r="A1093" s="30" t="s">
        <v>1953</v>
      </c>
      <c r="B1093" s="47" t="s">
        <v>1954</v>
      </c>
      <c r="C1093" s="48" t="s">
        <v>115</v>
      </c>
      <c r="D1093" s="49">
        <v>62.96</v>
      </c>
      <c r="E1093" s="49">
        <v>37.06</v>
      </c>
      <c r="F1093" s="49">
        <v>100.02</v>
      </c>
      <c r="G1093" s="39">
        <v>9</v>
      </c>
    </row>
    <row r="1094" spans="1:7" x14ac:dyDescent="0.3">
      <c r="A1094" s="30" t="s">
        <v>1955</v>
      </c>
      <c r="B1094" s="47" t="s">
        <v>1956</v>
      </c>
      <c r="C1094" s="48" t="s">
        <v>116</v>
      </c>
      <c r="D1094" s="49">
        <v>8.5500000000000007</v>
      </c>
      <c r="E1094" s="49">
        <v>11.11</v>
      </c>
      <c r="F1094" s="49">
        <v>19.66</v>
      </c>
      <c r="G1094" s="39">
        <v>9</v>
      </c>
    </row>
    <row r="1095" spans="1:7" x14ac:dyDescent="0.3">
      <c r="A1095" s="30" t="s">
        <v>1957</v>
      </c>
      <c r="B1095" s="47" t="s">
        <v>1958</v>
      </c>
      <c r="C1095" s="48" t="s">
        <v>116</v>
      </c>
      <c r="D1095" s="49">
        <v>53.98</v>
      </c>
      <c r="E1095" s="49">
        <v>5.56</v>
      </c>
      <c r="F1095" s="49">
        <v>59.54</v>
      </c>
      <c r="G1095" s="39">
        <v>9</v>
      </c>
    </row>
    <row r="1096" spans="1:7" x14ac:dyDescent="0.3">
      <c r="A1096" s="30" t="s">
        <v>1959</v>
      </c>
      <c r="B1096" s="47" t="s">
        <v>1960</v>
      </c>
      <c r="C1096" s="48" t="s">
        <v>115</v>
      </c>
      <c r="D1096" s="49">
        <v>72.88</v>
      </c>
      <c r="E1096" s="49">
        <v>16.47</v>
      </c>
      <c r="F1096" s="49">
        <v>89.35</v>
      </c>
      <c r="G1096" s="39">
        <v>9</v>
      </c>
    </row>
    <row r="1097" spans="1:7" x14ac:dyDescent="0.3">
      <c r="A1097" s="30" t="s">
        <v>1961</v>
      </c>
      <c r="B1097" s="47" t="s">
        <v>1962</v>
      </c>
      <c r="C1097" s="48" t="s">
        <v>116</v>
      </c>
      <c r="D1097" s="49">
        <v>20.27</v>
      </c>
      <c r="E1097" s="49">
        <v>5.56</v>
      </c>
      <c r="F1097" s="49">
        <v>25.83</v>
      </c>
      <c r="G1097" s="39">
        <v>9</v>
      </c>
    </row>
    <row r="1098" spans="1:7" ht="28.8" x14ac:dyDescent="0.3">
      <c r="A1098" s="30" t="s">
        <v>1963</v>
      </c>
      <c r="B1098" s="47" t="s">
        <v>1964</v>
      </c>
      <c r="C1098" s="48" t="s">
        <v>116</v>
      </c>
      <c r="D1098" s="49">
        <v>69.89</v>
      </c>
      <c r="E1098" s="49">
        <v>11.11</v>
      </c>
      <c r="F1098" s="49">
        <v>81</v>
      </c>
      <c r="G1098" s="39">
        <v>9</v>
      </c>
    </row>
    <row r="1099" spans="1:7" x14ac:dyDescent="0.3">
      <c r="A1099" s="30" t="s">
        <v>1965</v>
      </c>
      <c r="B1099" s="47" t="s">
        <v>1966</v>
      </c>
      <c r="C1099" s="48"/>
      <c r="D1099" s="49"/>
      <c r="E1099" s="49"/>
      <c r="F1099" s="49"/>
      <c r="G1099" s="39">
        <v>5</v>
      </c>
    </row>
    <row r="1100" spans="1:7" x14ac:dyDescent="0.3">
      <c r="A1100" s="30" t="s">
        <v>1967</v>
      </c>
      <c r="B1100" s="47" t="s">
        <v>1968</v>
      </c>
      <c r="C1100" s="48" t="s">
        <v>115</v>
      </c>
      <c r="D1100" s="49">
        <v>24.97</v>
      </c>
      <c r="E1100" s="49">
        <v>37.06</v>
      </c>
      <c r="F1100" s="49">
        <v>62.03</v>
      </c>
      <c r="G1100" s="39">
        <v>9</v>
      </c>
    </row>
    <row r="1101" spans="1:7" x14ac:dyDescent="0.3">
      <c r="A1101" s="30" t="s">
        <v>1969</v>
      </c>
      <c r="B1101" s="47" t="s">
        <v>1970</v>
      </c>
      <c r="C1101" s="48"/>
      <c r="D1101" s="49"/>
      <c r="E1101" s="49"/>
      <c r="F1101" s="49"/>
      <c r="G1101" s="39">
        <v>2</v>
      </c>
    </row>
    <row r="1102" spans="1:7" x14ac:dyDescent="0.3">
      <c r="A1102" s="30" t="s">
        <v>1971</v>
      </c>
      <c r="B1102" s="47" t="s">
        <v>1972</v>
      </c>
      <c r="C1102" s="48"/>
      <c r="D1102" s="49"/>
      <c r="E1102" s="49"/>
      <c r="F1102" s="49"/>
      <c r="G1102" s="39">
        <v>5</v>
      </c>
    </row>
    <row r="1103" spans="1:7" x14ac:dyDescent="0.3">
      <c r="A1103" s="30" t="s">
        <v>1973</v>
      </c>
      <c r="B1103" s="47" t="s">
        <v>1974</v>
      </c>
      <c r="C1103" s="48" t="s">
        <v>115</v>
      </c>
      <c r="D1103" s="49">
        <v>103.61</v>
      </c>
      <c r="E1103" s="49">
        <v>63.62</v>
      </c>
      <c r="F1103" s="49">
        <v>167.23</v>
      </c>
      <c r="G1103" s="39">
        <v>9</v>
      </c>
    </row>
    <row r="1104" spans="1:7" x14ac:dyDescent="0.3">
      <c r="A1104" s="30" t="s">
        <v>1975</v>
      </c>
      <c r="B1104" s="47" t="s">
        <v>1976</v>
      </c>
      <c r="C1104" s="48"/>
      <c r="D1104" s="49"/>
      <c r="E1104" s="49"/>
      <c r="F1104" s="49"/>
      <c r="G1104" s="39">
        <v>5</v>
      </c>
    </row>
    <row r="1105" spans="1:7" x14ac:dyDescent="0.3">
      <c r="A1105" s="30" t="s">
        <v>1977</v>
      </c>
      <c r="B1105" s="47" t="s">
        <v>1978</v>
      </c>
      <c r="C1105" s="48" t="s">
        <v>115</v>
      </c>
      <c r="D1105" s="49">
        <v>742.34</v>
      </c>
      <c r="E1105" s="49"/>
      <c r="F1105" s="49">
        <v>742.34</v>
      </c>
      <c r="G1105" s="39">
        <v>9</v>
      </c>
    </row>
    <row r="1106" spans="1:7" x14ac:dyDescent="0.3">
      <c r="A1106" s="30" t="s">
        <v>1979</v>
      </c>
      <c r="B1106" s="47" t="s">
        <v>1980</v>
      </c>
      <c r="C1106" s="48"/>
      <c r="D1106" s="49"/>
      <c r="E1106" s="49"/>
      <c r="F1106" s="49"/>
      <c r="G1106" s="39">
        <v>5</v>
      </c>
    </row>
    <row r="1107" spans="1:7" x14ac:dyDescent="0.3">
      <c r="A1107" s="30" t="s">
        <v>1981</v>
      </c>
      <c r="B1107" s="47" t="s">
        <v>1982</v>
      </c>
      <c r="C1107" s="48" t="s">
        <v>115</v>
      </c>
      <c r="D1107" s="49">
        <v>368.05</v>
      </c>
      <c r="E1107" s="49">
        <v>20.91</v>
      </c>
      <c r="F1107" s="49">
        <v>388.96</v>
      </c>
      <c r="G1107" s="39">
        <v>9</v>
      </c>
    </row>
    <row r="1108" spans="1:7" x14ac:dyDescent="0.3">
      <c r="A1108" s="30" t="s">
        <v>1983</v>
      </c>
      <c r="B1108" s="47" t="s">
        <v>1984</v>
      </c>
      <c r="C1108" s="48"/>
      <c r="D1108" s="49"/>
      <c r="E1108" s="49"/>
      <c r="F1108" s="49"/>
      <c r="G1108" s="39">
        <v>5</v>
      </c>
    </row>
    <row r="1109" spans="1:7" x14ac:dyDescent="0.3">
      <c r="A1109" s="30" t="s">
        <v>1985</v>
      </c>
      <c r="B1109" s="47" t="s">
        <v>1986</v>
      </c>
      <c r="C1109" s="48" t="s">
        <v>116</v>
      </c>
      <c r="D1109" s="49">
        <v>24.4</v>
      </c>
      <c r="E1109" s="49">
        <v>13.88</v>
      </c>
      <c r="F1109" s="49">
        <v>38.28</v>
      </c>
      <c r="G1109" s="39">
        <v>9</v>
      </c>
    </row>
    <row r="1110" spans="1:7" x14ac:dyDescent="0.3">
      <c r="A1110" s="30" t="s">
        <v>1987</v>
      </c>
      <c r="B1110" s="47" t="s">
        <v>1988</v>
      </c>
      <c r="C1110" s="48" t="s">
        <v>116</v>
      </c>
      <c r="D1110" s="49">
        <v>3.9</v>
      </c>
      <c r="E1110" s="49">
        <v>3.39</v>
      </c>
      <c r="F1110" s="49">
        <v>7.29</v>
      </c>
      <c r="G1110" s="39">
        <v>9</v>
      </c>
    </row>
    <row r="1111" spans="1:7" x14ac:dyDescent="0.3">
      <c r="A1111" s="30" t="s">
        <v>1989</v>
      </c>
      <c r="B1111" s="47" t="s">
        <v>1990</v>
      </c>
      <c r="C1111" s="48"/>
      <c r="D1111" s="49"/>
      <c r="E1111" s="49"/>
      <c r="F1111" s="49"/>
      <c r="G1111" s="39">
        <v>5</v>
      </c>
    </row>
    <row r="1112" spans="1:7" x14ac:dyDescent="0.3">
      <c r="A1112" s="30" t="s">
        <v>1991</v>
      </c>
      <c r="B1112" s="47" t="s">
        <v>1992</v>
      </c>
      <c r="C1112" s="48" t="s">
        <v>115</v>
      </c>
      <c r="D1112" s="49">
        <v>0.47</v>
      </c>
      <c r="E1112" s="49">
        <v>8.23</v>
      </c>
      <c r="F1112" s="49">
        <v>8.6999999999999993</v>
      </c>
      <c r="G1112" s="39">
        <v>9</v>
      </c>
    </row>
    <row r="1113" spans="1:7" x14ac:dyDescent="0.3">
      <c r="A1113" s="30" t="s">
        <v>1993</v>
      </c>
      <c r="B1113" s="47" t="s">
        <v>1994</v>
      </c>
      <c r="C1113" s="48" t="s">
        <v>115</v>
      </c>
      <c r="D1113" s="49">
        <v>27.7</v>
      </c>
      <c r="E1113" s="49">
        <v>20.91</v>
      </c>
      <c r="F1113" s="49">
        <v>48.61</v>
      </c>
      <c r="G1113" s="39">
        <v>9</v>
      </c>
    </row>
    <row r="1114" spans="1:7" x14ac:dyDescent="0.3">
      <c r="A1114" s="30" t="s">
        <v>1995</v>
      </c>
      <c r="B1114" s="47" t="s">
        <v>1996</v>
      </c>
      <c r="C1114" s="48" t="s">
        <v>116</v>
      </c>
      <c r="D1114" s="49">
        <v>0.47</v>
      </c>
      <c r="E1114" s="49">
        <v>10.49</v>
      </c>
      <c r="F1114" s="49">
        <v>10.96</v>
      </c>
      <c r="G1114" s="39">
        <v>9</v>
      </c>
    </row>
    <row r="1115" spans="1:7" x14ac:dyDescent="0.3">
      <c r="A1115" s="30" t="s">
        <v>1997</v>
      </c>
      <c r="B1115" s="47" t="s">
        <v>1998</v>
      </c>
      <c r="C1115" s="48" t="s">
        <v>115</v>
      </c>
      <c r="D1115" s="49">
        <v>154.47999999999999</v>
      </c>
      <c r="E1115" s="49"/>
      <c r="F1115" s="49">
        <v>154.47999999999999</v>
      </c>
      <c r="G1115" s="39">
        <v>9</v>
      </c>
    </row>
    <row r="1116" spans="1:7" x14ac:dyDescent="0.3">
      <c r="A1116" s="30" t="s">
        <v>1999</v>
      </c>
      <c r="B1116" s="47" t="s">
        <v>2000</v>
      </c>
      <c r="C1116" s="48"/>
      <c r="D1116" s="49"/>
      <c r="E1116" s="49"/>
      <c r="F1116" s="49"/>
      <c r="G1116" s="39">
        <v>2</v>
      </c>
    </row>
    <row r="1117" spans="1:7" x14ac:dyDescent="0.3">
      <c r="A1117" s="30" t="s">
        <v>2001</v>
      </c>
      <c r="B1117" s="47" t="s">
        <v>2002</v>
      </c>
      <c r="C1117" s="48"/>
      <c r="D1117" s="49"/>
      <c r="E1117" s="49"/>
      <c r="F1117" s="49"/>
      <c r="G1117" s="39">
        <v>5</v>
      </c>
    </row>
    <row r="1118" spans="1:7" ht="28.8" x14ac:dyDescent="0.3">
      <c r="A1118" s="30" t="s">
        <v>2003</v>
      </c>
      <c r="B1118" s="47" t="s">
        <v>2004</v>
      </c>
      <c r="C1118" s="48" t="s">
        <v>115</v>
      </c>
      <c r="D1118" s="49">
        <v>115.07</v>
      </c>
      <c r="E1118" s="49">
        <v>9.4700000000000006</v>
      </c>
      <c r="F1118" s="49">
        <v>124.54</v>
      </c>
      <c r="G1118" s="39">
        <v>9</v>
      </c>
    </row>
    <row r="1119" spans="1:7" x14ac:dyDescent="0.3">
      <c r="A1119" s="30" t="s">
        <v>2005</v>
      </c>
      <c r="B1119" s="47" t="s">
        <v>2006</v>
      </c>
      <c r="C1119" s="48" t="s">
        <v>115</v>
      </c>
      <c r="D1119" s="49">
        <v>79.38</v>
      </c>
      <c r="E1119" s="49"/>
      <c r="F1119" s="49">
        <v>79.38</v>
      </c>
      <c r="G1119" s="39">
        <v>9</v>
      </c>
    </row>
    <row r="1120" spans="1:7" x14ac:dyDescent="0.3">
      <c r="A1120" s="30" t="s">
        <v>2007</v>
      </c>
      <c r="B1120" s="47" t="s">
        <v>2008</v>
      </c>
      <c r="C1120" s="48"/>
      <c r="D1120" s="49"/>
      <c r="E1120" s="49"/>
      <c r="F1120" s="49"/>
      <c r="G1120" s="39">
        <v>5</v>
      </c>
    </row>
    <row r="1121" spans="1:7" ht="28.8" x14ac:dyDescent="0.3">
      <c r="A1121" s="30" t="s">
        <v>2009</v>
      </c>
      <c r="B1121" s="47" t="s">
        <v>7524</v>
      </c>
      <c r="C1121" s="48" t="s">
        <v>115</v>
      </c>
      <c r="D1121" s="49">
        <v>153.30000000000001</v>
      </c>
      <c r="E1121" s="49">
        <v>21.01</v>
      </c>
      <c r="F1121" s="49">
        <v>174.31</v>
      </c>
      <c r="G1121" s="39">
        <v>9</v>
      </c>
    </row>
    <row r="1122" spans="1:7" ht="28.8" x14ac:dyDescent="0.3">
      <c r="A1122" s="30" t="s">
        <v>2010</v>
      </c>
      <c r="B1122" s="47" t="s">
        <v>7525</v>
      </c>
      <c r="C1122" s="48" t="s">
        <v>115</v>
      </c>
      <c r="D1122" s="49">
        <v>243.35</v>
      </c>
      <c r="E1122" s="49">
        <v>21.01</v>
      </c>
      <c r="F1122" s="49">
        <v>264.36</v>
      </c>
      <c r="G1122" s="39">
        <v>9</v>
      </c>
    </row>
    <row r="1123" spans="1:7" ht="28.8" x14ac:dyDescent="0.3">
      <c r="A1123" s="30" t="s">
        <v>2011</v>
      </c>
      <c r="B1123" s="47" t="s">
        <v>7526</v>
      </c>
      <c r="C1123" s="48" t="s">
        <v>115</v>
      </c>
      <c r="D1123" s="49">
        <v>221.64</v>
      </c>
      <c r="E1123" s="49"/>
      <c r="F1123" s="49">
        <v>221.64</v>
      </c>
      <c r="G1123" s="39">
        <v>9</v>
      </c>
    </row>
    <row r="1124" spans="1:7" ht="28.8" x14ac:dyDescent="0.3">
      <c r="A1124" s="30" t="s">
        <v>2012</v>
      </c>
      <c r="B1124" s="47" t="s">
        <v>7527</v>
      </c>
      <c r="C1124" s="48" t="s">
        <v>115</v>
      </c>
      <c r="D1124" s="49">
        <v>257.01</v>
      </c>
      <c r="E1124" s="49">
        <v>21.01</v>
      </c>
      <c r="F1124" s="49">
        <v>278.02</v>
      </c>
      <c r="G1124" s="39">
        <v>9</v>
      </c>
    </row>
    <row r="1125" spans="1:7" ht="28.8" x14ac:dyDescent="0.3">
      <c r="A1125" s="30" t="s">
        <v>2013</v>
      </c>
      <c r="B1125" s="47" t="s">
        <v>7528</v>
      </c>
      <c r="C1125" s="48" t="s">
        <v>115</v>
      </c>
      <c r="D1125" s="49">
        <v>398</v>
      </c>
      <c r="E1125" s="49">
        <v>21.01</v>
      </c>
      <c r="F1125" s="49">
        <v>419.01</v>
      </c>
      <c r="G1125" s="39">
        <v>9</v>
      </c>
    </row>
    <row r="1126" spans="1:7" ht="28.8" x14ac:dyDescent="0.3">
      <c r="A1126" s="30" t="s">
        <v>2014</v>
      </c>
      <c r="B1126" s="47" t="s">
        <v>7529</v>
      </c>
      <c r="C1126" s="48" t="s">
        <v>115</v>
      </c>
      <c r="D1126" s="49">
        <v>245.51</v>
      </c>
      <c r="E1126" s="49">
        <v>21.01</v>
      </c>
      <c r="F1126" s="49">
        <v>266.52</v>
      </c>
      <c r="G1126" s="39">
        <v>9</v>
      </c>
    </row>
    <row r="1127" spans="1:7" ht="28.8" x14ac:dyDescent="0.3">
      <c r="A1127" s="30" t="s">
        <v>2015</v>
      </c>
      <c r="B1127" s="47" t="s">
        <v>7530</v>
      </c>
      <c r="C1127" s="48" t="s">
        <v>115</v>
      </c>
      <c r="D1127" s="49">
        <v>501.76</v>
      </c>
      <c r="E1127" s="49">
        <v>21.01</v>
      </c>
      <c r="F1127" s="49">
        <v>522.77</v>
      </c>
      <c r="G1127" s="39">
        <v>9</v>
      </c>
    </row>
    <row r="1128" spans="1:7" ht="28.8" x14ac:dyDescent="0.3">
      <c r="A1128" s="30" t="s">
        <v>2016</v>
      </c>
      <c r="B1128" s="47" t="s">
        <v>2017</v>
      </c>
      <c r="C1128" s="48" t="s">
        <v>115</v>
      </c>
      <c r="D1128" s="49">
        <v>407.64</v>
      </c>
      <c r="E1128" s="49">
        <v>21.01</v>
      </c>
      <c r="F1128" s="49">
        <v>428.65</v>
      </c>
      <c r="G1128" s="39">
        <v>9</v>
      </c>
    </row>
    <row r="1129" spans="1:7" ht="28.8" x14ac:dyDescent="0.3">
      <c r="A1129" s="30" t="s">
        <v>2018</v>
      </c>
      <c r="B1129" s="47" t="s">
        <v>7531</v>
      </c>
      <c r="C1129" s="48" t="s">
        <v>115</v>
      </c>
      <c r="D1129" s="49">
        <v>271.39</v>
      </c>
      <c r="E1129" s="49">
        <v>42.67</v>
      </c>
      <c r="F1129" s="49">
        <v>314.06</v>
      </c>
      <c r="G1129" s="39">
        <v>9</v>
      </c>
    </row>
    <row r="1130" spans="1:7" x14ac:dyDescent="0.3">
      <c r="A1130" s="30" t="s">
        <v>2019</v>
      </c>
      <c r="B1130" s="47" t="s">
        <v>2020</v>
      </c>
      <c r="C1130" s="48"/>
      <c r="D1130" s="49"/>
      <c r="E1130" s="49"/>
      <c r="F1130" s="49"/>
      <c r="G1130" s="39">
        <v>5</v>
      </c>
    </row>
    <row r="1131" spans="1:7" ht="28.8" x14ac:dyDescent="0.3">
      <c r="A1131" s="30" t="s">
        <v>2021</v>
      </c>
      <c r="B1131" s="47" t="s">
        <v>7532</v>
      </c>
      <c r="C1131" s="48" t="s">
        <v>115</v>
      </c>
      <c r="D1131" s="49">
        <v>1317.5</v>
      </c>
      <c r="E1131" s="49"/>
      <c r="F1131" s="49">
        <v>1317.5</v>
      </c>
      <c r="G1131" s="39">
        <v>9</v>
      </c>
    </row>
    <row r="1132" spans="1:7" x14ac:dyDescent="0.3">
      <c r="A1132" s="30" t="s">
        <v>2022</v>
      </c>
      <c r="B1132" s="47" t="s">
        <v>2023</v>
      </c>
      <c r="C1132" s="48" t="s">
        <v>115</v>
      </c>
      <c r="D1132" s="49">
        <v>341.68</v>
      </c>
      <c r="E1132" s="49"/>
      <c r="F1132" s="49">
        <v>341.68</v>
      </c>
      <c r="G1132" s="39">
        <v>9</v>
      </c>
    </row>
    <row r="1133" spans="1:7" ht="28.8" x14ac:dyDescent="0.3">
      <c r="A1133" s="30" t="s">
        <v>8331</v>
      </c>
      <c r="B1133" s="47" t="s">
        <v>8332</v>
      </c>
      <c r="C1133" s="48" t="s">
        <v>115</v>
      </c>
      <c r="D1133" s="49">
        <v>576.51</v>
      </c>
      <c r="E1133" s="49">
        <v>261.24</v>
      </c>
      <c r="F1133" s="49">
        <v>837.75</v>
      </c>
      <c r="G1133" s="39">
        <v>9</v>
      </c>
    </row>
    <row r="1134" spans="1:7" ht="28.8" x14ac:dyDescent="0.3">
      <c r="A1134" s="30" t="s">
        <v>8333</v>
      </c>
      <c r="B1134" s="47" t="s">
        <v>8334</v>
      </c>
      <c r="C1134" s="48" t="s">
        <v>115</v>
      </c>
      <c r="D1134" s="49">
        <v>380.26</v>
      </c>
      <c r="E1134" s="49">
        <v>261.24</v>
      </c>
      <c r="F1134" s="49">
        <v>641.5</v>
      </c>
      <c r="G1134" s="39">
        <v>9</v>
      </c>
    </row>
    <row r="1135" spans="1:7" x14ac:dyDescent="0.3">
      <c r="A1135" s="30" t="s">
        <v>2024</v>
      </c>
      <c r="B1135" s="47" t="s">
        <v>2025</v>
      </c>
      <c r="C1135" s="48"/>
      <c r="D1135" s="49"/>
      <c r="E1135" s="49"/>
      <c r="F1135" s="49"/>
      <c r="G1135" s="39">
        <v>5</v>
      </c>
    </row>
    <row r="1136" spans="1:7" ht="28.8" x14ac:dyDescent="0.3">
      <c r="A1136" s="30" t="s">
        <v>2026</v>
      </c>
      <c r="B1136" s="47" t="s">
        <v>2027</v>
      </c>
      <c r="C1136" s="48" t="s">
        <v>115</v>
      </c>
      <c r="D1136" s="49">
        <v>151.26</v>
      </c>
      <c r="E1136" s="49"/>
      <c r="F1136" s="49">
        <v>151.26</v>
      </c>
      <c r="G1136" s="39">
        <v>9</v>
      </c>
    </row>
    <row r="1137" spans="1:7" ht="28.8" x14ac:dyDescent="0.3">
      <c r="A1137" s="30" t="s">
        <v>2028</v>
      </c>
      <c r="B1137" s="47" t="s">
        <v>2029</v>
      </c>
      <c r="C1137" s="48" t="s">
        <v>115</v>
      </c>
      <c r="D1137" s="49">
        <v>190.41</v>
      </c>
      <c r="E1137" s="49"/>
      <c r="F1137" s="49">
        <v>190.41</v>
      </c>
      <c r="G1137" s="39">
        <v>9</v>
      </c>
    </row>
    <row r="1138" spans="1:7" x14ac:dyDescent="0.3">
      <c r="A1138" s="30" t="s">
        <v>2030</v>
      </c>
      <c r="B1138" s="47" t="s">
        <v>2031</v>
      </c>
      <c r="C1138" s="48"/>
      <c r="D1138" s="49"/>
      <c r="E1138" s="49"/>
      <c r="F1138" s="49"/>
      <c r="G1138" s="39">
        <v>5</v>
      </c>
    </row>
    <row r="1139" spans="1:7" ht="28.8" x14ac:dyDescent="0.3">
      <c r="A1139" s="30" t="s">
        <v>2032</v>
      </c>
      <c r="B1139" s="47" t="s">
        <v>7533</v>
      </c>
      <c r="C1139" s="48" t="s">
        <v>115</v>
      </c>
      <c r="D1139" s="49">
        <v>154.96</v>
      </c>
      <c r="E1139" s="49">
        <v>89.63</v>
      </c>
      <c r="F1139" s="49">
        <v>244.59</v>
      </c>
      <c r="G1139" s="39">
        <v>9</v>
      </c>
    </row>
    <row r="1140" spans="1:7" ht="28.8" x14ac:dyDescent="0.3">
      <c r="A1140" s="30" t="s">
        <v>2033</v>
      </c>
      <c r="B1140" s="47" t="s">
        <v>2034</v>
      </c>
      <c r="C1140" s="48" t="s">
        <v>115</v>
      </c>
      <c r="D1140" s="49">
        <v>473.55</v>
      </c>
      <c r="E1140" s="49"/>
      <c r="F1140" s="49">
        <v>473.55</v>
      </c>
      <c r="G1140" s="39">
        <v>9</v>
      </c>
    </row>
    <row r="1141" spans="1:7" x14ac:dyDescent="0.3">
      <c r="A1141" s="30" t="s">
        <v>2035</v>
      </c>
      <c r="B1141" s="47" t="s">
        <v>2036</v>
      </c>
      <c r="C1141" s="48"/>
      <c r="D1141" s="49"/>
      <c r="E1141" s="49"/>
      <c r="F1141" s="49"/>
      <c r="G1141" s="39">
        <v>5</v>
      </c>
    </row>
    <row r="1142" spans="1:7" x14ac:dyDescent="0.3">
      <c r="A1142" s="30" t="s">
        <v>2037</v>
      </c>
      <c r="B1142" s="47" t="s">
        <v>2038</v>
      </c>
      <c r="C1142" s="48" t="s">
        <v>115</v>
      </c>
      <c r="D1142" s="49">
        <v>788.21</v>
      </c>
      <c r="E1142" s="49"/>
      <c r="F1142" s="49">
        <v>788.21</v>
      </c>
      <c r="G1142" s="39">
        <v>9</v>
      </c>
    </row>
    <row r="1143" spans="1:7" x14ac:dyDescent="0.3">
      <c r="A1143" s="30" t="s">
        <v>2039</v>
      </c>
      <c r="B1143" s="47" t="s">
        <v>2040</v>
      </c>
      <c r="C1143" s="48"/>
      <c r="D1143" s="49"/>
      <c r="E1143" s="49"/>
      <c r="F1143" s="49"/>
      <c r="G1143" s="39">
        <v>5</v>
      </c>
    </row>
    <row r="1144" spans="1:7" x14ac:dyDescent="0.3">
      <c r="A1144" s="30" t="s">
        <v>2041</v>
      </c>
      <c r="B1144" s="47" t="s">
        <v>2042</v>
      </c>
      <c r="C1144" s="48" t="s">
        <v>116</v>
      </c>
      <c r="D1144" s="49">
        <v>47.91</v>
      </c>
      <c r="E1144" s="49">
        <v>7.26</v>
      </c>
      <c r="F1144" s="49">
        <v>55.17</v>
      </c>
      <c r="G1144" s="39">
        <v>9</v>
      </c>
    </row>
    <row r="1145" spans="1:7" x14ac:dyDescent="0.3">
      <c r="A1145" s="30" t="s">
        <v>2043</v>
      </c>
      <c r="B1145" s="47" t="s">
        <v>2044</v>
      </c>
      <c r="C1145" s="48" t="s">
        <v>116</v>
      </c>
      <c r="D1145" s="49">
        <v>62.96</v>
      </c>
      <c r="E1145" s="49">
        <v>7.26</v>
      </c>
      <c r="F1145" s="49">
        <v>70.22</v>
      </c>
      <c r="G1145" s="39">
        <v>9</v>
      </c>
    </row>
    <row r="1146" spans="1:7" ht="28.8" x14ac:dyDescent="0.3">
      <c r="A1146" s="30" t="s">
        <v>2045</v>
      </c>
      <c r="B1146" s="47" t="s">
        <v>7534</v>
      </c>
      <c r="C1146" s="48" t="s">
        <v>116</v>
      </c>
      <c r="D1146" s="49">
        <v>29.5</v>
      </c>
      <c r="E1146" s="49">
        <v>9.49</v>
      </c>
      <c r="F1146" s="49">
        <v>38.99</v>
      </c>
      <c r="G1146" s="39">
        <v>9</v>
      </c>
    </row>
    <row r="1147" spans="1:7" ht="28.8" x14ac:dyDescent="0.3">
      <c r="A1147" s="30" t="s">
        <v>2046</v>
      </c>
      <c r="B1147" s="47" t="s">
        <v>7535</v>
      </c>
      <c r="C1147" s="48" t="s">
        <v>116</v>
      </c>
      <c r="D1147" s="49">
        <v>35.9</v>
      </c>
      <c r="E1147" s="49">
        <v>9.49</v>
      </c>
      <c r="F1147" s="49">
        <v>45.39</v>
      </c>
      <c r="G1147" s="39">
        <v>9</v>
      </c>
    </row>
    <row r="1148" spans="1:7" ht="28.8" x14ac:dyDescent="0.3">
      <c r="A1148" s="30" t="s">
        <v>2047</v>
      </c>
      <c r="B1148" s="47" t="s">
        <v>7536</v>
      </c>
      <c r="C1148" s="48" t="s">
        <v>116</v>
      </c>
      <c r="D1148" s="49">
        <v>50.42</v>
      </c>
      <c r="E1148" s="49">
        <v>7.26</v>
      </c>
      <c r="F1148" s="49">
        <v>57.68</v>
      </c>
      <c r="G1148" s="39">
        <v>9</v>
      </c>
    </row>
    <row r="1149" spans="1:7" x14ac:dyDescent="0.3">
      <c r="A1149" s="30" t="s">
        <v>2048</v>
      </c>
      <c r="B1149" s="47" t="s">
        <v>2049</v>
      </c>
      <c r="C1149" s="48" t="s">
        <v>116</v>
      </c>
      <c r="D1149" s="49">
        <v>22.31</v>
      </c>
      <c r="E1149" s="49">
        <v>2.88</v>
      </c>
      <c r="F1149" s="49">
        <v>25.19</v>
      </c>
      <c r="G1149" s="39">
        <v>9</v>
      </c>
    </row>
    <row r="1150" spans="1:7" x14ac:dyDescent="0.3">
      <c r="A1150" s="30" t="s">
        <v>2050</v>
      </c>
      <c r="B1150" s="47" t="s">
        <v>2051</v>
      </c>
      <c r="C1150" s="48" t="s">
        <v>116</v>
      </c>
      <c r="D1150" s="49">
        <v>10.46</v>
      </c>
      <c r="E1150" s="49"/>
      <c r="F1150" s="49">
        <v>10.46</v>
      </c>
      <c r="G1150" s="39">
        <v>9</v>
      </c>
    </row>
    <row r="1151" spans="1:7" ht="28.8" x14ac:dyDescent="0.3">
      <c r="A1151" s="30" t="s">
        <v>2052</v>
      </c>
      <c r="B1151" s="47" t="s">
        <v>2053</v>
      </c>
      <c r="C1151" s="48" t="s">
        <v>116</v>
      </c>
      <c r="D1151" s="49">
        <v>82.57</v>
      </c>
      <c r="E1151" s="49"/>
      <c r="F1151" s="49">
        <v>82.57</v>
      </c>
      <c r="G1151" s="39">
        <v>9</v>
      </c>
    </row>
    <row r="1152" spans="1:7" x14ac:dyDescent="0.3">
      <c r="A1152" s="30" t="s">
        <v>2054</v>
      </c>
      <c r="B1152" s="47" t="s">
        <v>2055</v>
      </c>
      <c r="C1152" s="48"/>
      <c r="D1152" s="49"/>
      <c r="E1152" s="49"/>
      <c r="F1152" s="49"/>
      <c r="G1152" s="39">
        <v>5</v>
      </c>
    </row>
    <row r="1153" spans="1:7" ht="28.8" x14ac:dyDescent="0.3">
      <c r="A1153" s="30" t="s">
        <v>2056</v>
      </c>
      <c r="B1153" s="47" t="s">
        <v>2057</v>
      </c>
      <c r="C1153" s="48" t="s">
        <v>116</v>
      </c>
      <c r="D1153" s="49">
        <v>207.91</v>
      </c>
      <c r="E1153" s="49">
        <v>7.83</v>
      </c>
      <c r="F1153" s="49">
        <v>215.74</v>
      </c>
      <c r="G1153" s="39">
        <v>9</v>
      </c>
    </row>
    <row r="1154" spans="1:7" ht="28.8" x14ac:dyDescent="0.3">
      <c r="A1154" s="30" t="s">
        <v>2058</v>
      </c>
      <c r="B1154" s="47" t="s">
        <v>7537</v>
      </c>
      <c r="C1154" s="48" t="s">
        <v>116</v>
      </c>
      <c r="D1154" s="49">
        <v>52.11</v>
      </c>
      <c r="E1154" s="49">
        <v>7.26</v>
      </c>
      <c r="F1154" s="49">
        <v>59.37</v>
      </c>
      <c r="G1154" s="39">
        <v>9</v>
      </c>
    </row>
    <row r="1155" spans="1:7" x14ac:dyDescent="0.3">
      <c r="A1155" s="30" t="s">
        <v>2059</v>
      </c>
      <c r="B1155" s="47" t="s">
        <v>2060</v>
      </c>
      <c r="C1155" s="48"/>
      <c r="D1155" s="49"/>
      <c r="E1155" s="49"/>
      <c r="F1155" s="49"/>
      <c r="G1155" s="39">
        <v>5</v>
      </c>
    </row>
    <row r="1156" spans="1:7" x14ac:dyDescent="0.3">
      <c r="A1156" s="30" t="s">
        <v>2061</v>
      </c>
      <c r="B1156" s="47" t="s">
        <v>2062</v>
      </c>
      <c r="C1156" s="48" t="s">
        <v>115</v>
      </c>
      <c r="D1156" s="49">
        <v>12.11</v>
      </c>
      <c r="E1156" s="49">
        <v>8.23</v>
      </c>
      <c r="F1156" s="49">
        <v>20.34</v>
      </c>
      <c r="G1156" s="39">
        <v>9</v>
      </c>
    </row>
    <row r="1157" spans="1:7" x14ac:dyDescent="0.3">
      <c r="A1157" s="30" t="s">
        <v>2063</v>
      </c>
      <c r="B1157" s="47" t="s">
        <v>2064</v>
      </c>
      <c r="C1157" s="48" t="s">
        <v>115</v>
      </c>
      <c r="D1157" s="49">
        <v>3.83</v>
      </c>
      <c r="E1157" s="49">
        <v>28.83</v>
      </c>
      <c r="F1157" s="49">
        <v>32.659999999999997</v>
      </c>
      <c r="G1157" s="39">
        <v>9</v>
      </c>
    </row>
    <row r="1158" spans="1:7" ht="28.8" x14ac:dyDescent="0.3">
      <c r="A1158" s="30" t="s">
        <v>2065</v>
      </c>
      <c r="B1158" s="47" t="s">
        <v>2066</v>
      </c>
      <c r="C1158" s="48" t="s">
        <v>115</v>
      </c>
      <c r="D1158" s="49"/>
      <c r="E1158" s="49">
        <v>62.81</v>
      </c>
      <c r="F1158" s="49">
        <v>62.81</v>
      </c>
      <c r="G1158" s="39">
        <v>9</v>
      </c>
    </row>
    <row r="1159" spans="1:7" x14ac:dyDescent="0.3">
      <c r="A1159" s="30" t="s">
        <v>2067</v>
      </c>
      <c r="B1159" s="47" t="s">
        <v>2068</v>
      </c>
      <c r="C1159" s="48" t="s">
        <v>141</v>
      </c>
      <c r="D1159" s="49">
        <v>56.25</v>
      </c>
      <c r="E1159" s="49"/>
      <c r="F1159" s="49">
        <v>56.25</v>
      </c>
      <c r="G1159" s="39">
        <v>9</v>
      </c>
    </row>
    <row r="1160" spans="1:7" x14ac:dyDescent="0.3">
      <c r="A1160" s="30" t="s">
        <v>2069</v>
      </c>
      <c r="B1160" s="47" t="s">
        <v>2070</v>
      </c>
      <c r="C1160" s="48" t="s">
        <v>116</v>
      </c>
      <c r="D1160" s="49"/>
      <c r="E1160" s="49">
        <v>10.49</v>
      </c>
      <c r="F1160" s="49">
        <v>10.49</v>
      </c>
      <c r="G1160" s="39">
        <v>9</v>
      </c>
    </row>
    <row r="1161" spans="1:7" x14ac:dyDescent="0.3">
      <c r="A1161" s="30" t="s">
        <v>2071</v>
      </c>
      <c r="B1161" s="47" t="s">
        <v>2072</v>
      </c>
      <c r="C1161" s="48" t="s">
        <v>116</v>
      </c>
      <c r="D1161" s="49">
        <v>16.100000000000001</v>
      </c>
      <c r="E1161" s="49">
        <v>11.31</v>
      </c>
      <c r="F1161" s="49">
        <v>27.41</v>
      </c>
      <c r="G1161" s="39">
        <v>9</v>
      </c>
    </row>
    <row r="1162" spans="1:7" ht="28.8" x14ac:dyDescent="0.3">
      <c r="A1162" s="30" t="s">
        <v>2073</v>
      </c>
      <c r="B1162" s="47" t="s">
        <v>2074</v>
      </c>
      <c r="C1162" s="48" t="s">
        <v>116</v>
      </c>
      <c r="D1162" s="49">
        <v>15.77</v>
      </c>
      <c r="E1162" s="49">
        <v>11.31</v>
      </c>
      <c r="F1162" s="49">
        <v>27.08</v>
      </c>
      <c r="G1162" s="39">
        <v>9</v>
      </c>
    </row>
    <row r="1163" spans="1:7" x14ac:dyDescent="0.3">
      <c r="A1163" s="30" t="s">
        <v>2075</v>
      </c>
      <c r="B1163" s="47" t="s">
        <v>2076</v>
      </c>
      <c r="C1163" s="48" t="s">
        <v>116</v>
      </c>
      <c r="D1163" s="49">
        <v>54.83</v>
      </c>
      <c r="E1163" s="49">
        <v>2.88</v>
      </c>
      <c r="F1163" s="49">
        <v>57.71</v>
      </c>
      <c r="G1163" s="39">
        <v>9</v>
      </c>
    </row>
    <row r="1164" spans="1:7" x14ac:dyDescent="0.3">
      <c r="A1164" s="30" t="s">
        <v>2077</v>
      </c>
      <c r="B1164" s="47" t="s">
        <v>2078</v>
      </c>
      <c r="C1164" s="48" t="s">
        <v>116</v>
      </c>
      <c r="D1164" s="49">
        <v>14.47</v>
      </c>
      <c r="E1164" s="49">
        <v>1.44</v>
      </c>
      <c r="F1164" s="49">
        <v>15.91</v>
      </c>
      <c r="G1164" s="39">
        <v>9</v>
      </c>
    </row>
    <row r="1165" spans="1:7" x14ac:dyDescent="0.3">
      <c r="A1165" s="30" t="s">
        <v>2079</v>
      </c>
      <c r="B1165" s="47" t="s">
        <v>2080</v>
      </c>
      <c r="C1165" s="48" t="s">
        <v>116</v>
      </c>
      <c r="D1165" s="49">
        <v>38.85</v>
      </c>
      <c r="E1165" s="49">
        <v>6.18</v>
      </c>
      <c r="F1165" s="49">
        <v>45.03</v>
      </c>
      <c r="G1165" s="39">
        <v>9</v>
      </c>
    </row>
    <row r="1166" spans="1:7" x14ac:dyDescent="0.3">
      <c r="A1166" s="30" t="s">
        <v>2081</v>
      </c>
      <c r="B1166" s="47" t="s">
        <v>2082</v>
      </c>
      <c r="C1166" s="48"/>
      <c r="D1166" s="49"/>
      <c r="E1166" s="49"/>
      <c r="F1166" s="49"/>
      <c r="G1166" s="39">
        <v>2</v>
      </c>
    </row>
    <row r="1167" spans="1:7" x14ac:dyDescent="0.3">
      <c r="A1167" s="30" t="s">
        <v>2083</v>
      </c>
      <c r="B1167" s="47" t="s">
        <v>2084</v>
      </c>
      <c r="C1167" s="48"/>
      <c r="D1167" s="49"/>
      <c r="E1167" s="49"/>
      <c r="F1167" s="49"/>
      <c r="G1167" s="39">
        <v>5</v>
      </c>
    </row>
    <row r="1168" spans="1:7" x14ac:dyDescent="0.3">
      <c r="A1168" s="30" t="s">
        <v>2085</v>
      </c>
      <c r="B1168" s="47" t="s">
        <v>2086</v>
      </c>
      <c r="C1168" s="48" t="s">
        <v>115</v>
      </c>
      <c r="D1168" s="49">
        <v>58.02</v>
      </c>
      <c r="E1168" s="49">
        <v>24.71</v>
      </c>
      <c r="F1168" s="49">
        <v>82.73</v>
      </c>
      <c r="G1168" s="39">
        <v>9</v>
      </c>
    </row>
    <row r="1169" spans="1:7" x14ac:dyDescent="0.3">
      <c r="A1169" s="30" t="s">
        <v>2087</v>
      </c>
      <c r="B1169" s="47" t="s">
        <v>2088</v>
      </c>
      <c r="C1169" s="48" t="s">
        <v>115</v>
      </c>
      <c r="D1169" s="49">
        <v>78.02</v>
      </c>
      <c r="E1169" s="49">
        <v>49.41</v>
      </c>
      <c r="F1169" s="49">
        <v>127.43</v>
      </c>
      <c r="G1169" s="39">
        <v>9</v>
      </c>
    </row>
    <row r="1170" spans="1:7" ht="28.8" x14ac:dyDescent="0.3">
      <c r="A1170" s="30" t="s">
        <v>2089</v>
      </c>
      <c r="B1170" s="47" t="s">
        <v>2090</v>
      </c>
      <c r="C1170" s="48" t="s">
        <v>115</v>
      </c>
      <c r="D1170" s="49">
        <v>105.48</v>
      </c>
      <c r="E1170" s="49">
        <v>53.53</v>
      </c>
      <c r="F1170" s="49">
        <v>159.01</v>
      </c>
      <c r="G1170" s="39">
        <v>9</v>
      </c>
    </row>
    <row r="1171" spans="1:7" x14ac:dyDescent="0.3">
      <c r="A1171" s="30" t="s">
        <v>2091</v>
      </c>
      <c r="B1171" s="47" t="s">
        <v>7538</v>
      </c>
      <c r="C1171" s="48" t="s">
        <v>116</v>
      </c>
      <c r="D1171" s="49">
        <v>22.93</v>
      </c>
      <c r="E1171" s="49">
        <v>16.47</v>
      </c>
      <c r="F1171" s="49">
        <v>39.4</v>
      </c>
      <c r="G1171" s="39">
        <v>9</v>
      </c>
    </row>
    <row r="1172" spans="1:7" ht="28.8" x14ac:dyDescent="0.3">
      <c r="A1172" s="30" t="s">
        <v>2092</v>
      </c>
      <c r="B1172" s="47" t="s">
        <v>2093</v>
      </c>
      <c r="C1172" s="48" t="s">
        <v>115</v>
      </c>
      <c r="D1172" s="49">
        <v>132.4</v>
      </c>
      <c r="E1172" s="49">
        <v>49.41</v>
      </c>
      <c r="F1172" s="49">
        <v>181.81</v>
      </c>
      <c r="G1172" s="39">
        <v>9</v>
      </c>
    </row>
    <row r="1173" spans="1:7" ht="28.8" x14ac:dyDescent="0.3">
      <c r="A1173" s="30" t="s">
        <v>2094</v>
      </c>
      <c r="B1173" s="47" t="s">
        <v>2095</v>
      </c>
      <c r="C1173" s="48" t="s">
        <v>115</v>
      </c>
      <c r="D1173" s="49">
        <v>100.59</v>
      </c>
      <c r="E1173" s="49">
        <v>24.71</v>
      </c>
      <c r="F1173" s="49">
        <v>125.3</v>
      </c>
      <c r="G1173" s="39">
        <v>9</v>
      </c>
    </row>
    <row r="1174" spans="1:7" x14ac:dyDescent="0.3">
      <c r="A1174" s="30" t="s">
        <v>2096</v>
      </c>
      <c r="B1174" s="47" t="s">
        <v>2097</v>
      </c>
      <c r="C1174" s="48"/>
      <c r="D1174" s="49"/>
      <c r="E1174" s="49"/>
      <c r="F1174" s="49"/>
      <c r="G1174" s="39">
        <v>5</v>
      </c>
    </row>
    <row r="1175" spans="1:7" x14ac:dyDescent="0.3">
      <c r="A1175" s="30" t="s">
        <v>2098</v>
      </c>
      <c r="B1175" s="47" t="s">
        <v>21207</v>
      </c>
      <c r="C1175" s="48" t="s">
        <v>115</v>
      </c>
      <c r="D1175" s="49">
        <v>89.78</v>
      </c>
      <c r="E1175" s="49"/>
      <c r="F1175" s="49">
        <v>89.78</v>
      </c>
      <c r="G1175" s="39">
        <v>9</v>
      </c>
    </row>
    <row r="1176" spans="1:7" x14ac:dyDescent="0.3">
      <c r="A1176" s="30" t="s">
        <v>2099</v>
      </c>
      <c r="B1176" s="47" t="s">
        <v>7539</v>
      </c>
      <c r="C1176" s="48" t="s">
        <v>115</v>
      </c>
      <c r="D1176" s="49">
        <v>110.39</v>
      </c>
      <c r="E1176" s="49"/>
      <c r="F1176" s="49">
        <v>110.39</v>
      </c>
      <c r="G1176" s="39">
        <v>9</v>
      </c>
    </row>
    <row r="1177" spans="1:7" ht="28.8" x14ac:dyDescent="0.3">
      <c r="A1177" s="30" t="s">
        <v>2100</v>
      </c>
      <c r="B1177" s="47" t="s">
        <v>8269</v>
      </c>
      <c r="C1177" s="48" t="s">
        <v>115</v>
      </c>
      <c r="D1177" s="49">
        <v>94.8</v>
      </c>
      <c r="E1177" s="49"/>
      <c r="F1177" s="49">
        <v>94.8</v>
      </c>
      <c r="G1177" s="39">
        <v>9</v>
      </c>
    </row>
    <row r="1178" spans="1:7" x14ac:dyDescent="0.3">
      <c r="A1178" s="30" t="s">
        <v>2101</v>
      </c>
      <c r="B1178" s="47" t="s">
        <v>2102</v>
      </c>
      <c r="C1178" s="48"/>
      <c r="D1178" s="49"/>
      <c r="E1178" s="49"/>
      <c r="F1178" s="49"/>
      <c r="G1178" s="39">
        <v>5</v>
      </c>
    </row>
    <row r="1179" spans="1:7" x14ac:dyDescent="0.3">
      <c r="A1179" s="30" t="s">
        <v>2103</v>
      </c>
      <c r="B1179" s="47" t="s">
        <v>7540</v>
      </c>
      <c r="C1179" s="48" t="s">
        <v>115</v>
      </c>
      <c r="D1179" s="49">
        <v>76.94</v>
      </c>
      <c r="E1179" s="49"/>
      <c r="F1179" s="49">
        <v>76.94</v>
      </c>
      <c r="G1179" s="39">
        <v>9</v>
      </c>
    </row>
    <row r="1180" spans="1:7" x14ac:dyDescent="0.3">
      <c r="A1180" s="30" t="s">
        <v>2104</v>
      </c>
      <c r="B1180" s="47" t="s">
        <v>7541</v>
      </c>
      <c r="C1180" s="48" t="s">
        <v>115</v>
      </c>
      <c r="D1180" s="49">
        <v>169.41</v>
      </c>
      <c r="E1180" s="49"/>
      <c r="F1180" s="49">
        <v>169.41</v>
      </c>
      <c r="G1180" s="39">
        <v>9</v>
      </c>
    </row>
    <row r="1181" spans="1:7" x14ac:dyDescent="0.3">
      <c r="A1181" s="30" t="s">
        <v>2105</v>
      </c>
      <c r="B1181" s="47" t="s">
        <v>2106</v>
      </c>
      <c r="C1181" s="48" t="s">
        <v>115</v>
      </c>
      <c r="D1181" s="49">
        <v>120.87</v>
      </c>
      <c r="E1181" s="49"/>
      <c r="F1181" s="49">
        <v>120.87</v>
      </c>
      <c r="G1181" s="39">
        <v>9</v>
      </c>
    </row>
    <row r="1182" spans="1:7" x14ac:dyDescent="0.3">
      <c r="A1182" s="30" t="s">
        <v>2107</v>
      </c>
      <c r="B1182" s="47" t="s">
        <v>7542</v>
      </c>
      <c r="C1182" s="48" t="s">
        <v>115</v>
      </c>
      <c r="D1182" s="49">
        <v>168.97</v>
      </c>
      <c r="E1182" s="49"/>
      <c r="F1182" s="49">
        <v>168.97</v>
      </c>
      <c r="G1182" s="39">
        <v>9</v>
      </c>
    </row>
    <row r="1183" spans="1:7" x14ac:dyDescent="0.3">
      <c r="A1183" s="30" t="s">
        <v>2108</v>
      </c>
      <c r="B1183" s="47" t="s">
        <v>2109</v>
      </c>
      <c r="C1183" s="48" t="s">
        <v>115</v>
      </c>
      <c r="D1183" s="49">
        <v>97.14</v>
      </c>
      <c r="E1183" s="49"/>
      <c r="F1183" s="49">
        <v>97.14</v>
      </c>
      <c r="G1183" s="39">
        <v>9</v>
      </c>
    </row>
    <row r="1184" spans="1:7" ht="28.8" x14ac:dyDescent="0.3">
      <c r="A1184" s="30" t="s">
        <v>2110</v>
      </c>
      <c r="B1184" s="47" t="s">
        <v>7543</v>
      </c>
      <c r="C1184" s="48" t="s">
        <v>115</v>
      </c>
      <c r="D1184" s="49">
        <v>318.11</v>
      </c>
      <c r="E1184" s="49"/>
      <c r="F1184" s="49">
        <v>318.11</v>
      </c>
      <c r="G1184" s="39">
        <v>9</v>
      </c>
    </row>
    <row r="1185" spans="1:7" ht="28.8" x14ac:dyDescent="0.3">
      <c r="A1185" s="30" t="s">
        <v>2111</v>
      </c>
      <c r="B1185" s="47" t="s">
        <v>7544</v>
      </c>
      <c r="C1185" s="48" t="s">
        <v>115</v>
      </c>
      <c r="D1185" s="49">
        <v>219.78</v>
      </c>
      <c r="E1185" s="49"/>
      <c r="F1185" s="49">
        <v>219.78</v>
      </c>
      <c r="G1185" s="39">
        <v>9</v>
      </c>
    </row>
    <row r="1186" spans="1:7" x14ac:dyDescent="0.3">
      <c r="A1186" s="30" t="s">
        <v>7545</v>
      </c>
      <c r="B1186" s="47" t="s">
        <v>7546</v>
      </c>
      <c r="C1186" s="48" t="s">
        <v>115</v>
      </c>
      <c r="D1186" s="49">
        <v>325.39</v>
      </c>
      <c r="E1186" s="49"/>
      <c r="F1186" s="49">
        <v>325.39</v>
      </c>
      <c r="G1186" s="39">
        <v>9</v>
      </c>
    </row>
    <row r="1187" spans="1:7" x14ac:dyDescent="0.3">
      <c r="A1187" s="30" t="s">
        <v>2112</v>
      </c>
      <c r="B1187" s="47" t="s">
        <v>2113</v>
      </c>
      <c r="C1187" s="48"/>
      <c r="D1187" s="49"/>
      <c r="E1187" s="49"/>
      <c r="F1187" s="49"/>
      <c r="G1187" s="39">
        <v>5</v>
      </c>
    </row>
    <row r="1188" spans="1:7" ht="28.8" x14ac:dyDescent="0.3">
      <c r="A1188" s="30" t="s">
        <v>2114</v>
      </c>
      <c r="B1188" s="47" t="s">
        <v>2115</v>
      </c>
      <c r="C1188" s="48" t="s">
        <v>115</v>
      </c>
      <c r="D1188" s="49">
        <v>863.34</v>
      </c>
      <c r="E1188" s="49"/>
      <c r="F1188" s="49">
        <v>863.34</v>
      </c>
      <c r="G1188" s="39">
        <v>9</v>
      </c>
    </row>
    <row r="1189" spans="1:7" ht="28.8" x14ac:dyDescent="0.3">
      <c r="A1189" s="30" t="s">
        <v>7547</v>
      </c>
      <c r="B1189" s="47" t="s">
        <v>7548</v>
      </c>
      <c r="C1189" s="48" t="s">
        <v>115</v>
      </c>
      <c r="D1189" s="49">
        <v>412.67</v>
      </c>
      <c r="E1189" s="49"/>
      <c r="F1189" s="49">
        <v>412.67</v>
      </c>
      <c r="G1189" s="39">
        <v>9</v>
      </c>
    </row>
    <row r="1190" spans="1:7" x14ac:dyDescent="0.3">
      <c r="A1190" s="30" t="s">
        <v>2116</v>
      </c>
      <c r="B1190" s="47" t="s">
        <v>2117</v>
      </c>
      <c r="C1190" s="48"/>
      <c r="D1190" s="49"/>
      <c r="E1190" s="49"/>
      <c r="F1190" s="49"/>
      <c r="G1190" s="39">
        <v>5</v>
      </c>
    </row>
    <row r="1191" spans="1:7" x14ac:dyDescent="0.3">
      <c r="A1191" s="30" t="s">
        <v>2118</v>
      </c>
      <c r="B1191" s="47" t="s">
        <v>2119</v>
      </c>
      <c r="C1191" s="48" t="s">
        <v>115</v>
      </c>
      <c r="D1191" s="49">
        <v>271.74</v>
      </c>
      <c r="E1191" s="49">
        <v>118.73</v>
      </c>
      <c r="F1191" s="49">
        <v>390.47</v>
      </c>
      <c r="G1191" s="39">
        <v>9</v>
      </c>
    </row>
    <row r="1192" spans="1:7" ht="28.8" x14ac:dyDescent="0.3">
      <c r="A1192" s="30" t="s">
        <v>2120</v>
      </c>
      <c r="B1192" s="47" t="s">
        <v>7549</v>
      </c>
      <c r="C1192" s="48" t="s">
        <v>115</v>
      </c>
      <c r="D1192" s="49">
        <v>891.22</v>
      </c>
      <c r="E1192" s="49"/>
      <c r="F1192" s="49">
        <v>891.22</v>
      </c>
      <c r="G1192" s="39">
        <v>9</v>
      </c>
    </row>
    <row r="1193" spans="1:7" ht="28.8" x14ac:dyDescent="0.3">
      <c r="A1193" s="30" t="s">
        <v>2121</v>
      </c>
      <c r="B1193" s="47" t="s">
        <v>2122</v>
      </c>
      <c r="C1193" s="48" t="s">
        <v>115</v>
      </c>
      <c r="D1193" s="49">
        <v>645.47</v>
      </c>
      <c r="E1193" s="49"/>
      <c r="F1193" s="49">
        <v>645.47</v>
      </c>
      <c r="G1193" s="39">
        <v>9</v>
      </c>
    </row>
    <row r="1194" spans="1:7" ht="28.8" x14ac:dyDescent="0.3">
      <c r="A1194" s="30" t="s">
        <v>2123</v>
      </c>
      <c r="B1194" s="47" t="s">
        <v>2124</v>
      </c>
      <c r="C1194" s="48" t="s">
        <v>115</v>
      </c>
      <c r="D1194" s="49">
        <v>1075.79</v>
      </c>
      <c r="E1194" s="49"/>
      <c r="F1194" s="49">
        <v>1075.79</v>
      </c>
      <c r="G1194" s="39">
        <v>9</v>
      </c>
    </row>
    <row r="1195" spans="1:7" x14ac:dyDescent="0.3">
      <c r="A1195" s="30" t="s">
        <v>2125</v>
      </c>
      <c r="B1195" s="47" t="s">
        <v>2126</v>
      </c>
      <c r="C1195" s="48"/>
      <c r="D1195" s="49"/>
      <c r="E1195" s="49"/>
      <c r="F1195" s="49"/>
      <c r="G1195" s="39">
        <v>5</v>
      </c>
    </row>
    <row r="1196" spans="1:7" x14ac:dyDescent="0.3">
      <c r="A1196" s="30" t="s">
        <v>2127</v>
      </c>
      <c r="B1196" s="47" t="s">
        <v>2128</v>
      </c>
      <c r="C1196" s="48" t="s">
        <v>115</v>
      </c>
      <c r="D1196" s="49">
        <v>64.180000000000007</v>
      </c>
      <c r="E1196" s="49"/>
      <c r="F1196" s="49">
        <v>64.180000000000007</v>
      </c>
      <c r="G1196" s="39">
        <v>9</v>
      </c>
    </row>
    <row r="1197" spans="1:7" x14ac:dyDescent="0.3">
      <c r="A1197" s="30" t="s">
        <v>2129</v>
      </c>
      <c r="B1197" s="47" t="s">
        <v>2130</v>
      </c>
      <c r="C1197" s="48" t="s">
        <v>115</v>
      </c>
      <c r="D1197" s="49">
        <v>0.93</v>
      </c>
      <c r="E1197" s="49">
        <v>12.35</v>
      </c>
      <c r="F1197" s="49">
        <v>13.28</v>
      </c>
      <c r="G1197" s="39">
        <v>9</v>
      </c>
    </row>
    <row r="1198" spans="1:7" x14ac:dyDescent="0.3">
      <c r="A1198" s="30" t="s">
        <v>2131</v>
      </c>
      <c r="B1198" s="47" t="s">
        <v>2132</v>
      </c>
      <c r="C1198" s="48" t="s">
        <v>115</v>
      </c>
      <c r="D1198" s="49"/>
      <c r="E1198" s="49">
        <v>6.18</v>
      </c>
      <c r="F1198" s="49">
        <v>6.18</v>
      </c>
      <c r="G1198" s="39">
        <v>9</v>
      </c>
    </row>
    <row r="1199" spans="1:7" x14ac:dyDescent="0.3">
      <c r="A1199" s="30" t="s">
        <v>2133</v>
      </c>
      <c r="B1199" s="47" t="s">
        <v>7550</v>
      </c>
      <c r="C1199" s="48" t="s">
        <v>116</v>
      </c>
      <c r="D1199" s="49">
        <v>24.62</v>
      </c>
      <c r="E1199" s="49"/>
      <c r="F1199" s="49">
        <v>24.62</v>
      </c>
      <c r="G1199" s="39">
        <v>9</v>
      </c>
    </row>
    <row r="1200" spans="1:7" x14ac:dyDescent="0.3">
      <c r="A1200" s="30" t="s">
        <v>2134</v>
      </c>
      <c r="B1200" s="47" t="s">
        <v>2135</v>
      </c>
      <c r="C1200" s="48" t="s">
        <v>141</v>
      </c>
      <c r="D1200" s="49">
        <v>28.99</v>
      </c>
      <c r="E1200" s="49"/>
      <c r="F1200" s="49">
        <v>28.99</v>
      </c>
      <c r="G1200" s="39">
        <v>9</v>
      </c>
    </row>
    <row r="1201" spans="1:7" x14ac:dyDescent="0.3">
      <c r="A1201" s="30" t="s">
        <v>2136</v>
      </c>
      <c r="B1201" s="47" t="s">
        <v>2137</v>
      </c>
      <c r="C1201" s="48"/>
      <c r="D1201" s="49"/>
      <c r="E1201" s="49"/>
      <c r="F1201" s="49"/>
      <c r="G1201" s="39">
        <v>2</v>
      </c>
    </row>
    <row r="1202" spans="1:7" x14ac:dyDescent="0.3">
      <c r="A1202" s="30" t="s">
        <v>2138</v>
      </c>
      <c r="B1202" s="47" t="s">
        <v>2139</v>
      </c>
      <c r="C1202" s="48"/>
      <c r="D1202" s="49"/>
      <c r="E1202" s="49"/>
      <c r="F1202" s="49"/>
      <c r="G1202" s="39">
        <v>5</v>
      </c>
    </row>
    <row r="1203" spans="1:7" x14ac:dyDescent="0.3">
      <c r="A1203" s="30" t="s">
        <v>2140</v>
      </c>
      <c r="B1203" s="47" t="s">
        <v>2141</v>
      </c>
      <c r="C1203" s="48" t="s">
        <v>115</v>
      </c>
      <c r="D1203" s="49">
        <v>954.99</v>
      </c>
      <c r="E1203" s="49">
        <v>53.93</v>
      </c>
      <c r="F1203" s="49">
        <v>1008.92</v>
      </c>
      <c r="G1203" s="39">
        <v>9</v>
      </c>
    </row>
    <row r="1204" spans="1:7" x14ac:dyDescent="0.3">
      <c r="A1204" s="30" t="s">
        <v>2142</v>
      </c>
      <c r="B1204" s="47" t="s">
        <v>2143</v>
      </c>
      <c r="C1204" s="48" t="s">
        <v>115</v>
      </c>
      <c r="D1204" s="49">
        <v>873.31</v>
      </c>
      <c r="E1204" s="49">
        <v>53.93</v>
      </c>
      <c r="F1204" s="49">
        <v>927.24</v>
      </c>
      <c r="G1204" s="39">
        <v>9</v>
      </c>
    </row>
    <row r="1205" spans="1:7" x14ac:dyDescent="0.3">
      <c r="A1205" s="30" t="s">
        <v>2144</v>
      </c>
      <c r="B1205" s="47" t="s">
        <v>2145</v>
      </c>
      <c r="C1205" s="48"/>
      <c r="D1205" s="49"/>
      <c r="E1205" s="49"/>
      <c r="F1205" s="49"/>
      <c r="G1205" s="39">
        <v>5</v>
      </c>
    </row>
    <row r="1206" spans="1:7" ht="28.8" x14ac:dyDescent="0.3">
      <c r="A1206" s="30" t="s">
        <v>2146</v>
      </c>
      <c r="B1206" s="47" t="s">
        <v>2147</v>
      </c>
      <c r="C1206" s="48" t="s">
        <v>115</v>
      </c>
      <c r="D1206" s="49">
        <v>684.17</v>
      </c>
      <c r="E1206" s="49">
        <v>56.83</v>
      </c>
      <c r="F1206" s="49">
        <v>741</v>
      </c>
      <c r="G1206" s="39">
        <v>9</v>
      </c>
    </row>
    <row r="1207" spans="1:7" x14ac:dyDescent="0.3">
      <c r="A1207" s="30" t="s">
        <v>2148</v>
      </c>
      <c r="B1207" s="47" t="s">
        <v>2149</v>
      </c>
      <c r="C1207" s="48" t="s">
        <v>141</v>
      </c>
      <c r="D1207" s="49">
        <v>1160.73</v>
      </c>
      <c r="E1207" s="49">
        <v>115.31</v>
      </c>
      <c r="F1207" s="49">
        <v>1276.04</v>
      </c>
      <c r="G1207" s="39">
        <v>9</v>
      </c>
    </row>
    <row r="1208" spans="1:7" x14ac:dyDescent="0.3">
      <c r="A1208" s="30" t="s">
        <v>2150</v>
      </c>
      <c r="B1208" s="47" t="s">
        <v>2151</v>
      </c>
      <c r="C1208" s="48" t="s">
        <v>141</v>
      </c>
      <c r="D1208" s="49">
        <v>1272.82</v>
      </c>
      <c r="E1208" s="49">
        <v>115.31</v>
      </c>
      <c r="F1208" s="49">
        <v>1388.13</v>
      </c>
      <c r="G1208" s="39">
        <v>9</v>
      </c>
    </row>
    <row r="1209" spans="1:7" x14ac:dyDescent="0.3">
      <c r="A1209" s="30" t="s">
        <v>2152</v>
      </c>
      <c r="B1209" s="47" t="s">
        <v>2153</v>
      </c>
      <c r="C1209" s="48" t="s">
        <v>141</v>
      </c>
      <c r="D1209" s="49">
        <v>1361.51</v>
      </c>
      <c r="E1209" s="49">
        <v>115.31</v>
      </c>
      <c r="F1209" s="49">
        <v>1476.82</v>
      </c>
      <c r="G1209" s="39">
        <v>9</v>
      </c>
    </row>
    <row r="1210" spans="1:7" x14ac:dyDescent="0.3">
      <c r="A1210" s="30" t="s">
        <v>2154</v>
      </c>
      <c r="B1210" s="47" t="s">
        <v>2155</v>
      </c>
      <c r="C1210" s="48" t="s">
        <v>141</v>
      </c>
      <c r="D1210" s="49">
        <v>2178.88</v>
      </c>
      <c r="E1210" s="49">
        <v>144.13999999999999</v>
      </c>
      <c r="F1210" s="49">
        <v>2323.02</v>
      </c>
      <c r="G1210" s="39">
        <v>9</v>
      </c>
    </row>
    <row r="1211" spans="1:7" x14ac:dyDescent="0.3">
      <c r="A1211" s="30" t="s">
        <v>2156</v>
      </c>
      <c r="B1211" s="47" t="s">
        <v>2157</v>
      </c>
      <c r="C1211" s="48"/>
      <c r="D1211" s="49"/>
      <c r="E1211" s="49"/>
      <c r="F1211" s="49"/>
      <c r="G1211" s="39">
        <v>5</v>
      </c>
    </row>
    <row r="1212" spans="1:7" ht="28.8" x14ac:dyDescent="0.3">
      <c r="A1212" s="30" t="s">
        <v>2158</v>
      </c>
      <c r="B1212" s="47" t="s">
        <v>2159</v>
      </c>
      <c r="C1212" s="48" t="s">
        <v>141</v>
      </c>
      <c r="D1212" s="49">
        <v>1324.49</v>
      </c>
      <c r="E1212" s="49">
        <v>57.65</v>
      </c>
      <c r="F1212" s="49">
        <v>1382.14</v>
      </c>
      <c r="G1212" s="39">
        <v>9</v>
      </c>
    </row>
    <row r="1213" spans="1:7" ht="28.8" x14ac:dyDescent="0.3">
      <c r="A1213" s="30" t="s">
        <v>2160</v>
      </c>
      <c r="B1213" s="47" t="s">
        <v>2161</v>
      </c>
      <c r="C1213" s="48" t="s">
        <v>141</v>
      </c>
      <c r="D1213" s="49">
        <v>1128.8599999999999</v>
      </c>
      <c r="E1213" s="49">
        <v>57.65</v>
      </c>
      <c r="F1213" s="49">
        <v>1186.51</v>
      </c>
      <c r="G1213" s="39">
        <v>9</v>
      </c>
    </row>
    <row r="1214" spans="1:7" ht="28.8" x14ac:dyDescent="0.3">
      <c r="A1214" s="30" t="s">
        <v>2162</v>
      </c>
      <c r="B1214" s="47" t="s">
        <v>7551</v>
      </c>
      <c r="C1214" s="48" t="s">
        <v>141</v>
      </c>
      <c r="D1214" s="49">
        <v>1288.96</v>
      </c>
      <c r="E1214" s="49">
        <v>115.31</v>
      </c>
      <c r="F1214" s="49">
        <v>1404.27</v>
      </c>
      <c r="G1214" s="39">
        <v>9</v>
      </c>
    </row>
    <row r="1215" spans="1:7" ht="28.8" x14ac:dyDescent="0.3">
      <c r="A1215" s="30" t="s">
        <v>2163</v>
      </c>
      <c r="B1215" s="47" t="s">
        <v>7552</v>
      </c>
      <c r="C1215" s="48" t="s">
        <v>141</v>
      </c>
      <c r="D1215" s="49">
        <v>1404.45</v>
      </c>
      <c r="E1215" s="49">
        <v>115.31</v>
      </c>
      <c r="F1215" s="49">
        <v>1519.76</v>
      </c>
      <c r="G1215" s="39">
        <v>9</v>
      </c>
    </row>
    <row r="1216" spans="1:7" ht="28.8" x14ac:dyDescent="0.3">
      <c r="A1216" s="30" t="s">
        <v>2164</v>
      </c>
      <c r="B1216" s="47" t="s">
        <v>7553</v>
      </c>
      <c r="C1216" s="48" t="s">
        <v>141</v>
      </c>
      <c r="D1216" s="49">
        <v>1412.01</v>
      </c>
      <c r="E1216" s="49">
        <v>115.31</v>
      </c>
      <c r="F1216" s="49">
        <v>1527.32</v>
      </c>
      <c r="G1216" s="39">
        <v>9</v>
      </c>
    </row>
    <row r="1217" spans="1:7" ht="28.8" x14ac:dyDescent="0.3">
      <c r="A1217" s="30" t="s">
        <v>2165</v>
      </c>
      <c r="B1217" s="47" t="s">
        <v>7554</v>
      </c>
      <c r="C1217" s="48" t="s">
        <v>141</v>
      </c>
      <c r="D1217" s="49">
        <v>2304.4</v>
      </c>
      <c r="E1217" s="49">
        <v>144.13999999999999</v>
      </c>
      <c r="F1217" s="49">
        <v>2448.54</v>
      </c>
      <c r="G1217" s="39">
        <v>9</v>
      </c>
    </row>
    <row r="1218" spans="1:7" ht="28.8" x14ac:dyDescent="0.3">
      <c r="A1218" s="30" t="s">
        <v>2166</v>
      </c>
      <c r="B1218" s="47" t="s">
        <v>7555</v>
      </c>
      <c r="C1218" s="48" t="s">
        <v>141</v>
      </c>
      <c r="D1218" s="49">
        <v>2435.83</v>
      </c>
      <c r="E1218" s="49">
        <v>144.13999999999999</v>
      </c>
      <c r="F1218" s="49">
        <v>2579.9699999999998</v>
      </c>
      <c r="G1218" s="39">
        <v>9</v>
      </c>
    </row>
    <row r="1219" spans="1:7" ht="28.8" x14ac:dyDescent="0.3">
      <c r="A1219" s="30" t="s">
        <v>2167</v>
      </c>
      <c r="B1219" s="47" t="s">
        <v>7556</v>
      </c>
      <c r="C1219" s="48" t="s">
        <v>141</v>
      </c>
      <c r="D1219" s="49">
        <v>4443.53</v>
      </c>
      <c r="E1219" s="49">
        <v>164.74</v>
      </c>
      <c r="F1219" s="49">
        <v>4608.2700000000004</v>
      </c>
      <c r="G1219" s="39">
        <v>9</v>
      </c>
    </row>
    <row r="1220" spans="1:7" ht="28.8" x14ac:dyDescent="0.3">
      <c r="A1220" s="30" t="s">
        <v>2168</v>
      </c>
      <c r="B1220" s="47" t="s">
        <v>7557</v>
      </c>
      <c r="C1220" s="48" t="s">
        <v>141</v>
      </c>
      <c r="D1220" s="49">
        <v>1061.6400000000001</v>
      </c>
      <c r="E1220" s="49">
        <v>14.41</v>
      </c>
      <c r="F1220" s="49">
        <v>1076.05</v>
      </c>
      <c r="G1220" s="39">
        <v>9</v>
      </c>
    </row>
    <row r="1221" spans="1:7" ht="28.8" x14ac:dyDescent="0.3">
      <c r="A1221" s="30" t="s">
        <v>2169</v>
      </c>
      <c r="B1221" s="47" t="s">
        <v>2170</v>
      </c>
      <c r="C1221" s="48" t="s">
        <v>141</v>
      </c>
      <c r="D1221" s="49">
        <v>2138.56</v>
      </c>
      <c r="E1221" s="49">
        <v>111.18</v>
      </c>
      <c r="F1221" s="49">
        <v>2249.7399999999998</v>
      </c>
      <c r="G1221" s="39">
        <v>9</v>
      </c>
    </row>
    <row r="1222" spans="1:7" ht="28.8" x14ac:dyDescent="0.3">
      <c r="A1222" s="30" t="s">
        <v>2171</v>
      </c>
      <c r="B1222" s="47" t="s">
        <v>2172</v>
      </c>
      <c r="C1222" s="48" t="s">
        <v>141</v>
      </c>
      <c r="D1222" s="49">
        <v>2221.92</v>
      </c>
      <c r="E1222" s="49">
        <v>107.06</v>
      </c>
      <c r="F1222" s="49">
        <v>2328.98</v>
      </c>
      <c r="G1222" s="39">
        <v>9</v>
      </c>
    </row>
    <row r="1223" spans="1:7" ht="28.8" x14ac:dyDescent="0.3">
      <c r="A1223" s="30" t="s">
        <v>2173</v>
      </c>
      <c r="B1223" s="47" t="s">
        <v>2174</v>
      </c>
      <c r="C1223" s="48" t="s">
        <v>141</v>
      </c>
      <c r="D1223" s="49">
        <v>2385.4299999999998</v>
      </c>
      <c r="E1223" s="49">
        <v>107.06</v>
      </c>
      <c r="F1223" s="49">
        <v>2492.4899999999998</v>
      </c>
      <c r="G1223" s="39">
        <v>9</v>
      </c>
    </row>
    <row r="1224" spans="1:7" ht="28.8" x14ac:dyDescent="0.3">
      <c r="A1224" s="30" t="s">
        <v>2175</v>
      </c>
      <c r="B1224" s="47" t="s">
        <v>2176</v>
      </c>
      <c r="C1224" s="48" t="s">
        <v>141</v>
      </c>
      <c r="D1224" s="49">
        <v>2392.9899999999998</v>
      </c>
      <c r="E1224" s="49">
        <v>107.06</v>
      </c>
      <c r="F1224" s="49">
        <v>2500.0500000000002</v>
      </c>
      <c r="G1224" s="39">
        <v>9</v>
      </c>
    </row>
    <row r="1225" spans="1:7" ht="28.8" x14ac:dyDescent="0.3">
      <c r="A1225" s="30" t="s">
        <v>2177</v>
      </c>
      <c r="B1225" s="47" t="s">
        <v>2178</v>
      </c>
      <c r="C1225" s="48" t="s">
        <v>141</v>
      </c>
      <c r="D1225" s="49">
        <v>3240.02</v>
      </c>
      <c r="E1225" s="49">
        <v>140.02000000000001</v>
      </c>
      <c r="F1225" s="49">
        <v>3380.04</v>
      </c>
      <c r="G1225" s="39">
        <v>9</v>
      </c>
    </row>
    <row r="1226" spans="1:7" x14ac:dyDescent="0.3">
      <c r="A1226" s="30" t="s">
        <v>2179</v>
      </c>
      <c r="B1226" s="47" t="s">
        <v>2180</v>
      </c>
      <c r="C1226" s="48"/>
      <c r="D1226" s="49"/>
      <c r="E1226" s="49"/>
      <c r="F1226" s="49"/>
      <c r="G1226" s="39">
        <v>5</v>
      </c>
    </row>
    <row r="1227" spans="1:7" x14ac:dyDescent="0.3">
      <c r="A1227" s="30" t="s">
        <v>2181</v>
      </c>
      <c r="B1227" s="47" t="s">
        <v>2182</v>
      </c>
      <c r="C1227" s="48" t="s">
        <v>115</v>
      </c>
      <c r="D1227" s="49">
        <v>103.42</v>
      </c>
      <c r="E1227" s="49">
        <v>41.18</v>
      </c>
      <c r="F1227" s="49">
        <v>144.6</v>
      </c>
      <c r="G1227" s="39">
        <v>9</v>
      </c>
    </row>
    <row r="1228" spans="1:7" ht="28.8" x14ac:dyDescent="0.3">
      <c r="A1228" s="30" t="s">
        <v>2183</v>
      </c>
      <c r="B1228" s="47" t="s">
        <v>2184</v>
      </c>
      <c r="C1228" s="48" t="s">
        <v>116</v>
      </c>
      <c r="D1228" s="49">
        <v>8.4700000000000006</v>
      </c>
      <c r="E1228" s="49">
        <v>8.23</v>
      </c>
      <c r="F1228" s="49">
        <v>16.7</v>
      </c>
      <c r="G1228" s="39">
        <v>9</v>
      </c>
    </row>
    <row r="1229" spans="1:7" ht="28.8" x14ac:dyDescent="0.3">
      <c r="A1229" s="30" t="s">
        <v>2185</v>
      </c>
      <c r="B1229" s="47" t="s">
        <v>7558</v>
      </c>
      <c r="C1229" s="48" t="s">
        <v>116</v>
      </c>
      <c r="D1229" s="49">
        <v>101.42</v>
      </c>
      <c r="E1229" s="49">
        <v>82.36</v>
      </c>
      <c r="F1229" s="49">
        <v>183.78</v>
      </c>
      <c r="G1229" s="39">
        <v>9</v>
      </c>
    </row>
    <row r="1230" spans="1:7" ht="28.8" x14ac:dyDescent="0.3">
      <c r="A1230" s="30" t="s">
        <v>2186</v>
      </c>
      <c r="B1230" s="47" t="s">
        <v>7559</v>
      </c>
      <c r="C1230" s="48" t="s">
        <v>115</v>
      </c>
      <c r="D1230" s="49">
        <v>2537.8000000000002</v>
      </c>
      <c r="E1230" s="49"/>
      <c r="F1230" s="49">
        <v>2537.8000000000002</v>
      </c>
      <c r="G1230" s="39">
        <v>9</v>
      </c>
    </row>
    <row r="1231" spans="1:7" ht="28.8" x14ac:dyDescent="0.3">
      <c r="A1231" s="30" t="s">
        <v>2187</v>
      </c>
      <c r="B1231" s="47" t="s">
        <v>2188</v>
      </c>
      <c r="C1231" s="48" t="s">
        <v>115</v>
      </c>
      <c r="D1231" s="49">
        <v>867.33</v>
      </c>
      <c r="E1231" s="49"/>
      <c r="F1231" s="49">
        <v>867.33</v>
      </c>
      <c r="G1231" s="39">
        <v>9</v>
      </c>
    </row>
    <row r="1232" spans="1:7" ht="28.8" x14ac:dyDescent="0.3">
      <c r="A1232" s="30" t="s">
        <v>2189</v>
      </c>
      <c r="B1232" s="47" t="s">
        <v>7560</v>
      </c>
      <c r="C1232" s="48" t="s">
        <v>115</v>
      </c>
      <c r="D1232" s="49">
        <v>664.33</v>
      </c>
      <c r="E1232" s="49">
        <v>16.47</v>
      </c>
      <c r="F1232" s="49">
        <v>680.8</v>
      </c>
      <c r="G1232" s="39">
        <v>9</v>
      </c>
    </row>
    <row r="1233" spans="1:7" ht="28.8" x14ac:dyDescent="0.3">
      <c r="A1233" s="30" t="s">
        <v>2190</v>
      </c>
      <c r="B1233" s="47" t="s">
        <v>7561</v>
      </c>
      <c r="C1233" s="48" t="s">
        <v>115</v>
      </c>
      <c r="D1233" s="49">
        <v>2194.5700000000002</v>
      </c>
      <c r="E1233" s="49"/>
      <c r="F1233" s="49">
        <v>2194.5700000000002</v>
      </c>
      <c r="G1233" s="39">
        <v>9</v>
      </c>
    </row>
    <row r="1234" spans="1:7" x14ac:dyDescent="0.3">
      <c r="A1234" s="30" t="s">
        <v>2191</v>
      </c>
      <c r="B1234" s="47" t="s">
        <v>2192</v>
      </c>
      <c r="C1234" s="48" t="s">
        <v>115</v>
      </c>
      <c r="D1234" s="49">
        <v>180.55</v>
      </c>
      <c r="E1234" s="49">
        <v>41.18</v>
      </c>
      <c r="F1234" s="49">
        <v>221.73</v>
      </c>
      <c r="G1234" s="39">
        <v>9</v>
      </c>
    </row>
    <row r="1235" spans="1:7" x14ac:dyDescent="0.3">
      <c r="A1235" s="30" t="s">
        <v>2193</v>
      </c>
      <c r="B1235" s="47" t="s">
        <v>2194</v>
      </c>
      <c r="C1235" s="48" t="s">
        <v>386</v>
      </c>
      <c r="D1235" s="49">
        <v>1167.74</v>
      </c>
      <c r="E1235" s="49">
        <v>177.07</v>
      </c>
      <c r="F1235" s="49">
        <v>1344.81</v>
      </c>
      <c r="G1235" s="39">
        <v>9</v>
      </c>
    </row>
    <row r="1236" spans="1:7" x14ac:dyDescent="0.3">
      <c r="A1236" s="30" t="s">
        <v>2195</v>
      </c>
      <c r="B1236" s="47" t="s">
        <v>2196</v>
      </c>
      <c r="C1236" s="48" t="s">
        <v>115</v>
      </c>
      <c r="D1236" s="49">
        <v>265.45</v>
      </c>
      <c r="E1236" s="49">
        <v>8.07</v>
      </c>
      <c r="F1236" s="49">
        <v>273.52</v>
      </c>
      <c r="G1236" s="39">
        <v>9</v>
      </c>
    </row>
    <row r="1237" spans="1:7" ht="28.8" x14ac:dyDescent="0.3">
      <c r="A1237" s="30" t="s">
        <v>2197</v>
      </c>
      <c r="B1237" s="47" t="s">
        <v>7562</v>
      </c>
      <c r="C1237" s="48" t="s">
        <v>115</v>
      </c>
      <c r="D1237" s="49">
        <v>2139.19</v>
      </c>
      <c r="E1237" s="49"/>
      <c r="F1237" s="49">
        <v>2139.19</v>
      </c>
      <c r="G1237" s="39">
        <v>9</v>
      </c>
    </row>
    <row r="1238" spans="1:7" ht="28.8" x14ac:dyDescent="0.3">
      <c r="A1238" s="30" t="s">
        <v>2198</v>
      </c>
      <c r="B1238" s="47" t="s">
        <v>7563</v>
      </c>
      <c r="C1238" s="48" t="s">
        <v>115</v>
      </c>
      <c r="D1238" s="49">
        <v>1967.03</v>
      </c>
      <c r="E1238" s="49"/>
      <c r="F1238" s="49">
        <v>1967.03</v>
      </c>
      <c r="G1238" s="39">
        <v>9</v>
      </c>
    </row>
    <row r="1239" spans="1:7" x14ac:dyDescent="0.3">
      <c r="A1239" s="30" t="s">
        <v>7564</v>
      </c>
      <c r="B1239" s="47" t="s">
        <v>7565</v>
      </c>
      <c r="C1239" s="48" t="s">
        <v>115</v>
      </c>
      <c r="D1239" s="49">
        <v>512.13</v>
      </c>
      <c r="E1239" s="49">
        <v>33.92</v>
      </c>
      <c r="F1239" s="49">
        <v>546.04999999999995</v>
      </c>
      <c r="G1239" s="39">
        <v>9</v>
      </c>
    </row>
    <row r="1240" spans="1:7" ht="28.8" x14ac:dyDescent="0.3">
      <c r="A1240" s="30" t="s">
        <v>7566</v>
      </c>
      <c r="B1240" s="47" t="s">
        <v>7567</v>
      </c>
      <c r="C1240" s="48" t="s">
        <v>115</v>
      </c>
      <c r="D1240" s="49">
        <v>802.2</v>
      </c>
      <c r="E1240" s="49">
        <v>164.72</v>
      </c>
      <c r="F1240" s="49">
        <v>966.92</v>
      </c>
      <c r="G1240" s="39">
        <v>9</v>
      </c>
    </row>
    <row r="1241" spans="1:7" x14ac:dyDescent="0.3">
      <c r="A1241" s="30" t="s">
        <v>2199</v>
      </c>
      <c r="B1241" s="47" t="s">
        <v>2200</v>
      </c>
      <c r="C1241" s="48" t="s">
        <v>115</v>
      </c>
      <c r="D1241" s="49">
        <v>494.01</v>
      </c>
      <c r="E1241" s="49">
        <v>82.12</v>
      </c>
      <c r="F1241" s="49">
        <v>576.13</v>
      </c>
      <c r="G1241" s="39">
        <v>9</v>
      </c>
    </row>
    <row r="1242" spans="1:7" ht="28.8" x14ac:dyDescent="0.3">
      <c r="A1242" s="30" t="s">
        <v>2201</v>
      </c>
      <c r="B1242" s="47" t="s">
        <v>7568</v>
      </c>
      <c r="C1242" s="48" t="s">
        <v>116</v>
      </c>
      <c r="D1242" s="49">
        <v>281.89</v>
      </c>
      <c r="E1242" s="49">
        <v>8.23</v>
      </c>
      <c r="F1242" s="49">
        <v>290.12</v>
      </c>
      <c r="G1242" s="39">
        <v>9</v>
      </c>
    </row>
    <row r="1243" spans="1:7" x14ac:dyDescent="0.3">
      <c r="A1243" s="30" t="s">
        <v>2202</v>
      </c>
      <c r="B1243" s="47" t="s">
        <v>2203</v>
      </c>
      <c r="C1243" s="48"/>
      <c r="D1243" s="49"/>
      <c r="E1243" s="49"/>
      <c r="F1243" s="49"/>
      <c r="G1243" s="39">
        <v>5</v>
      </c>
    </row>
    <row r="1244" spans="1:7" x14ac:dyDescent="0.3">
      <c r="A1244" s="30" t="s">
        <v>2204</v>
      </c>
      <c r="B1244" s="47" t="s">
        <v>2205</v>
      </c>
      <c r="C1244" s="48" t="s">
        <v>115</v>
      </c>
      <c r="D1244" s="49">
        <v>249.8</v>
      </c>
      <c r="E1244" s="49">
        <v>56.83</v>
      </c>
      <c r="F1244" s="49">
        <v>306.63</v>
      </c>
      <c r="G1244" s="39">
        <v>9</v>
      </c>
    </row>
    <row r="1245" spans="1:7" x14ac:dyDescent="0.3">
      <c r="A1245" s="30" t="s">
        <v>2206</v>
      </c>
      <c r="B1245" s="47" t="s">
        <v>2207</v>
      </c>
      <c r="C1245" s="48" t="s">
        <v>141</v>
      </c>
      <c r="D1245" s="49">
        <v>496</v>
      </c>
      <c r="E1245" s="49">
        <v>115.31</v>
      </c>
      <c r="F1245" s="49">
        <v>611.30999999999995</v>
      </c>
      <c r="G1245" s="39">
        <v>9</v>
      </c>
    </row>
    <row r="1246" spans="1:7" x14ac:dyDescent="0.3">
      <c r="A1246" s="30" t="s">
        <v>2208</v>
      </c>
      <c r="B1246" s="47" t="s">
        <v>2209</v>
      </c>
      <c r="C1246" s="48" t="s">
        <v>141</v>
      </c>
      <c r="D1246" s="49">
        <v>497.68</v>
      </c>
      <c r="E1246" s="49">
        <v>115.31</v>
      </c>
      <c r="F1246" s="49">
        <v>612.99</v>
      </c>
      <c r="G1246" s="39">
        <v>9</v>
      </c>
    </row>
    <row r="1247" spans="1:7" x14ac:dyDescent="0.3">
      <c r="A1247" s="30" t="s">
        <v>2210</v>
      </c>
      <c r="B1247" s="47" t="s">
        <v>2211</v>
      </c>
      <c r="C1247" s="48" t="s">
        <v>141</v>
      </c>
      <c r="D1247" s="49">
        <v>504.9</v>
      </c>
      <c r="E1247" s="49">
        <v>115.31</v>
      </c>
      <c r="F1247" s="49">
        <v>620.21</v>
      </c>
      <c r="G1247" s="39">
        <v>9</v>
      </c>
    </row>
    <row r="1248" spans="1:7" x14ac:dyDescent="0.3">
      <c r="A1248" s="30" t="s">
        <v>2212</v>
      </c>
      <c r="B1248" s="47" t="s">
        <v>2213</v>
      </c>
      <c r="C1248" s="48" t="s">
        <v>141</v>
      </c>
      <c r="D1248" s="49">
        <v>529.48</v>
      </c>
      <c r="E1248" s="49">
        <v>115.31</v>
      </c>
      <c r="F1248" s="49">
        <v>644.79</v>
      </c>
      <c r="G1248" s="39">
        <v>9</v>
      </c>
    </row>
    <row r="1249" spans="1:7" x14ac:dyDescent="0.3">
      <c r="A1249" s="30" t="s">
        <v>2214</v>
      </c>
      <c r="B1249" s="47" t="s">
        <v>2215</v>
      </c>
      <c r="C1249" s="48" t="s">
        <v>141</v>
      </c>
      <c r="D1249" s="49">
        <v>716.81</v>
      </c>
      <c r="E1249" s="49">
        <v>115.31</v>
      </c>
      <c r="F1249" s="49">
        <v>832.12</v>
      </c>
      <c r="G1249" s="39">
        <v>9</v>
      </c>
    </row>
    <row r="1250" spans="1:7" x14ac:dyDescent="0.3">
      <c r="A1250" s="30" t="s">
        <v>2216</v>
      </c>
      <c r="B1250" s="47" t="s">
        <v>2217</v>
      </c>
      <c r="C1250" s="48" t="s">
        <v>141</v>
      </c>
      <c r="D1250" s="49">
        <v>839.16</v>
      </c>
      <c r="E1250" s="49">
        <v>144.13999999999999</v>
      </c>
      <c r="F1250" s="49">
        <v>983.3</v>
      </c>
      <c r="G1250" s="39">
        <v>9</v>
      </c>
    </row>
    <row r="1251" spans="1:7" x14ac:dyDescent="0.3">
      <c r="A1251" s="30" t="s">
        <v>2218</v>
      </c>
      <c r="B1251" s="47" t="s">
        <v>2219</v>
      </c>
      <c r="C1251" s="48" t="s">
        <v>141</v>
      </c>
      <c r="D1251" s="49">
        <v>893.56</v>
      </c>
      <c r="E1251" s="49">
        <v>166.78</v>
      </c>
      <c r="F1251" s="49">
        <v>1060.3399999999999</v>
      </c>
      <c r="G1251" s="39">
        <v>9</v>
      </c>
    </row>
    <row r="1252" spans="1:7" ht="28.8" x14ac:dyDescent="0.3">
      <c r="A1252" s="30" t="s">
        <v>2220</v>
      </c>
      <c r="B1252" s="47" t="s">
        <v>2221</v>
      </c>
      <c r="C1252" s="48" t="s">
        <v>141</v>
      </c>
      <c r="D1252" s="49">
        <v>335.31</v>
      </c>
      <c r="E1252" s="49">
        <v>57.65</v>
      </c>
      <c r="F1252" s="49">
        <v>392.96</v>
      </c>
      <c r="G1252" s="39">
        <v>9</v>
      </c>
    </row>
    <row r="1253" spans="1:7" ht="28.8" x14ac:dyDescent="0.3">
      <c r="A1253" s="30" t="s">
        <v>2222</v>
      </c>
      <c r="B1253" s="47" t="s">
        <v>2223</v>
      </c>
      <c r="C1253" s="48" t="s">
        <v>141</v>
      </c>
      <c r="D1253" s="49">
        <v>344.21</v>
      </c>
      <c r="E1253" s="49">
        <v>57.65</v>
      </c>
      <c r="F1253" s="49">
        <v>401.86</v>
      </c>
      <c r="G1253" s="39">
        <v>9</v>
      </c>
    </row>
    <row r="1254" spans="1:7" ht="28.8" x14ac:dyDescent="0.3">
      <c r="A1254" s="30" t="s">
        <v>2224</v>
      </c>
      <c r="B1254" s="47" t="s">
        <v>2225</v>
      </c>
      <c r="C1254" s="48" t="s">
        <v>141</v>
      </c>
      <c r="D1254" s="49">
        <v>368.79</v>
      </c>
      <c r="E1254" s="49">
        <v>57.65</v>
      </c>
      <c r="F1254" s="49">
        <v>426.44</v>
      </c>
      <c r="G1254" s="39">
        <v>9</v>
      </c>
    </row>
    <row r="1255" spans="1:7" x14ac:dyDescent="0.3">
      <c r="A1255" s="30" t="s">
        <v>2226</v>
      </c>
      <c r="B1255" s="47" t="s">
        <v>2227</v>
      </c>
      <c r="C1255" s="48" t="s">
        <v>141</v>
      </c>
      <c r="D1255" s="49">
        <v>996.85</v>
      </c>
      <c r="E1255" s="49">
        <v>57.65</v>
      </c>
      <c r="F1255" s="49">
        <v>1054.5</v>
      </c>
      <c r="G1255" s="39">
        <v>9</v>
      </c>
    </row>
    <row r="1256" spans="1:7" x14ac:dyDescent="0.3">
      <c r="A1256" s="30" t="s">
        <v>2228</v>
      </c>
      <c r="B1256" s="47" t="s">
        <v>2229</v>
      </c>
      <c r="C1256" s="48" t="s">
        <v>141</v>
      </c>
      <c r="D1256" s="49">
        <v>1005.75</v>
      </c>
      <c r="E1256" s="49">
        <v>57.65</v>
      </c>
      <c r="F1256" s="49">
        <v>1063.4000000000001</v>
      </c>
      <c r="G1256" s="39">
        <v>9</v>
      </c>
    </row>
    <row r="1257" spans="1:7" x14ac:dyDescent="0.3">
      <c r="A1257" s="30" t="s">
        <v>2230</v>
      </c>
      <c r="B1257" s="47" t="s">
        <v>2231</v>
      </c>
      <c r="C1257" s="48" t="s">
        <v>141</v>
      </c>
      <c r="D1257" s="49">
        <v>1430.64</v>
      </c>
      <c r="E1257" s="49">
        <v>107.06</v>
      </c>
      <c r="F1257" s="49">
        <v>1537.7</v>
      </c>
      <c r="G1257" s="39">
        <v>9</v>
      </c>
    </row>
    <row r="1258" spans="1:7" x14ac:dyDescent="0.3">
      <c r="A1258" s="30" t="s">
        <v>143</v>
      </c>
      <c r="B1258" s="47" t="s">
        <v>142</v>
      </c>
      <c r="C1258" s="48" t="s">
        <v>141</v>
      </c>
      <c r="D1258" s="49">
        <v>1461.87</v>
      </c>
      <c r="E1258" s="49">
        <v>107.06</v>
      </c>
      <c r="F1258" s="49">
        <v>1568.93</v>
      </c>
      <c r="G1258" s="39">
        <v>9</v>
      </c>
    </row>
    <row r="1259" spans="1:7" x14ac:dyDescent="0.3">
      <c r="A1259" s="30" t="s">
        <v>2232</v>
      </c>
      <c r="B1259" s="47" t="s">
        <v>2233</v>
      </c>
      <c r="C1259" s="48" t="s">
        <v>141</v>
      </c>
      <c r="D1259" s="49">
        <v>1510.46</v>
      </c>
      <c r="E1259" s="49">
        <v>107.06</v>
      </c>
      <c r="F1259" s="49">
        <v>1617.52</v>
      </c>
      <c r="G1259" s="39">
        <v>9</v>
      </c>
    </row>
    <row r="1260" spans="1:7" x14ac:dyDescent="0.3">
      <c r="A1260" s="30" t="s">
        <v>2234</v>
      </c>
      <c r="B1260" s="47" t="s">
        <v>2235</v>
      </c>
      <c r="C1260" s="48" t="s">
        <v>141</v>
      </c>
      <c r="D1260" s="49">
        <v>1774.78</v>
      </c>
      <c r="E1260" s="49">
        <v>140.02000000000001</v>
      </c>
      <c r="F1260" s="49">
        <v>1914.8</v>
      </c>
      <c r="G1260" s="39">
        <v>9</v>
      </c>
    </row>
    <row r="1261" spans="1:7" x14ac:dyDescent="0.3">
      <c r="A1261" s="30" t="s">
        <v>2236</v>
      </c>
      <c r="B1261" s="47" t="s">
        <v>2237</v>
      </c>
      <c r="C1261" s="48" t="s">
        <v>141</v>
      </c>
      <c r="D1261" s="49">
        <v>1888.62</v>
      </c>
      <c r="E1261" s="49">
        <v>140.02000000000001</v>
      </c>
      <c r="F1261" s="49">
        <v>2028.64</v>
      </c>
      <c r="G1261" s="39">
        <v>9</v>
      </c>
    </row>
    <row r="1262" spans="1:7" x14ac:dyDescent="0.3">
      <c r="A1262" s="30" t="s">
        <v>2238</v>
      </c>
      <c r="B1262" s="47" t="s">
        <v>2239</v>
      </c>
      <c r="C1262" s="48" t="s">
        <v>141</v>
      </c>
      <c r="D1262" s="49">
        <v>1189.8499999999999</v>
      </c>
      <c r="E1262" s="49">
        <v>57.65</v>
      </c>
      <c r="F1262" s="49">
        <v>1247.5</v>
      </c>
      <c r="G1262" s="39">
        <v>9</v>
      </c>
    </row>
    <row r="1263" spans="1:7" x14ac:dyDescent="0.3">
      <c r="A1263" s="30" t="s">
        <v>140</v>
      </c>
      <c r="B1263" s="47" t="s">
        <v>139</v>
      </c>
      <c r="C1263" s="48" t="s">
        <v>141</v>
      </c>
      <c r="D1263" s="49">
        <v>1404.95</v>
      </c>
      <c r="E1263" s="49">
        <v>57.65</v>
      </c>
      <c r="F1263" s="49">
        <v>1462.6</v>
      </c>
      <c r="G1263" s="39">
        <v>9</v>
      </c>
    </row>
    <row r="1264" spans="1:7" x14ac:dyDescent="0.3">
      <c r="A1264" s="30" t="s">
        <v>2240</v>
      </c>
      <c r="B1264" s="47" t="s">
        <v>2241</v>
      </c>
      <c r="C1264" s="48" t="s">
        <v>141</v>
      </c>
      <c r="D1264" s="49">
        <v>776.81</v>
      </c>
      <c r="E1264" s="49">
        <v>144.13999999999999</v>
      </c>
      <c r="F1264" s="49">
        <v>920.95</v>
      </c>
      <c r="G1264" s="39">
        <v>9</v>
      </c>
    </row>
    <row r="1265" spans="1:7" x14ac:dyDescent="0.3">
      <c r="A1265" s="30" t="s">
        <v>2242</v>
      </c>
      <c r="B1265" s="47" t="s">
        <v>2243</v>
      </c>
      <c r="C1265" s="48"/>
      <c r="D1265" s="49"/>
      <c r="E1265" s="49"/>
      <c r="F1265" s="49"/>
      <c r="G1265" s="39">
        <v>5</v>
      </c>
    </row>
    <row r="1266" spans="1:7" ht="28.8" x14ac:dyDescent="0.3">
      <c r="A1266" s="30" t="s">
        <v>2244</v>
      </c>
      <c r="B1266" s="47" t="s">
        <v>2245</v>
      </c>
      <c r="C1266" s="48" t="s">
        <v>115</v>
      </c>
      <c r="D1266" s="49">
        <v>259.23</v>
      </c>
      <c r="E1266" s="49">
        <v>56.83</v>
      </c>
      <c r="F1266" s="49">
        <v>316.06</v>
      </c>
      <c r="G1266" s="39">
        <v>9</v>
      </c>
    </row>
    <row r="1267" spans="1:7" ht="28.8" x14ac:dyDescent="0.3">
      <c r="A1267" s="30" t="s">
        <v>2246</v>
      </c>
      <c r="B1267" s="47" t="s">
        <v>2247</v>
      </c>
      <c r="C1267" s="48" t="s">
        <v>141</v>
      </c>
      <c r="D1267" s="49">
        <v>506.69</v>
      </c>
      <c r="E1267" s="49">
        <v>115.31</v>
      </c>
      <c r="F1267" s="49">
        <v>622</v>
      </c>
      <c r="G1267" s="39">
        <v>9</v>
      </c>
    </row>
    <row r="1268" spans="1:7" ht="28.8" x14ac:dyDescent="0.3">
      <c r="A1268" s="30" t="s">
        <v>2248</v>
      </c>
      <c r="B1268" s="47" t="s">
        <v>2249</v>
      </c>
      <c r="C1268" s="48" t="s">
        <v>141</v>
      </c>
      <c r="D1268" s="49">
        <v>516.07000000000005</v>
      </c>
      <c r="E1268" s="49">
        <v>115.31</v>
      </c>
      <c r="F1268" s="49">
        <v>631.38</v>
      </c>
      <c r="G1268" s="39">
        <v>9</v>
      </c>
    </row>
    <row r="1269" spans="1:7" ht="28.8" x14ac:dyDescent="0.3">
      <c r="A1269" s="30" t="s">
        <v>2250</v>
      </c>
      <c r="B1269" s="47" t="s">
        <v>2251</v>
      </c>
      <c r="C1269" s="48" t="s">
        <v>141</v>
      </c>
      <c r="D1269" s="49">
        <v>545.33000000000004</v>
      </c>
      <c r="E1269" s="49">
        <v>115.31</v>
      </c>
      <c r="F1269" s="49">
        <v>660.64</v>
      </c>
      <c r="G1269" s="39">
        <v>9</v>
      </c>
    </row>
    <row r="1270" spans="1:7" x14ac:dyDescent="0.3">
      <c r="A1270" s="30" t="s">
        <v>2252</v>
      </c>
      <c r="B1270" s="47" t="s">
        <v>2253</v>
      </c>
      <c r="C1270" s="48"/>
      <c r="D1270" s="49"/>
      <c r="E1270" s="49"/>
      <c r="F1270" s="49"/>
      <c r="G1270" s="39">
        <v>5</v>
      </c>
    </row>
    <row r="1271" spans="1:7" ht="28.8" x14ac:dyDescent="0.3">
      <c r="A1271" s="30" t="s">
        <v>2254</v>
      </c>
      <c r="B1271" s="47" t="s">
        <v>7569</v>
      </c>
      <c r="C1271" s="48" t="s">
        <v>141</v>
      </c>
      <c r="D1271" s="49">
        <v>618.91999999999996</v>
      </c>
      <c r="E1271" s="49"/>
      <c r="F1271" s="49">
        <v>618.91999999999996</v>
      </c>
      <c r="G1271" s="39">
        <v>9</v>
      </c>
    </row>
    <row r="1272" spans="1:7" ht="28.8" x14ac:dyDescent="0.3">
      <c r="A1272" s="30" t="s">
        <v>2255</v>
      </c>
      <c r="B1272" s="47" t="s">
        <v>2256</v>
      </c>
      <c r="C1272" s="48"/>
      <c r="D1272" s="49"/>
      <c r="E1272" s="49"/>
      <c r="F1272" s="49"/>
      <c r="G1272" s="39">
        <v>5</v>
      </c>
    </row>
    <row r="1273" spans="1:7" ht="43.2" x14ac:dyDescent="0.3">
      <c r="A1273" s="30" t="s">
        <v>2257</v>
      </c>
      <c r="B1273" s="47" t="s">
        <v>7570</v>
      </c>
      <c r="C1273" s="48" t="s">
        <v>141</v>
      </c>
      <c r="D1273" s="49">
        <v>618.91999999999996</v>
      </c>
      <c r="E1273" s="49"/>
      <c r="F1273" s="49">
        <v>618.91999999999996</v>
      </c>
      <c r="G1273" s="39">
        <v>9</v>
      </c>
    </row>
    <row r="1274" spans="1:7" ht="43.2" x14ac:dyDescent="0.3">
      <c r="A1274" s="30" t="s">
        <v>2258</v>
      </c>
      <c r="B1274" s="47" t="s">
        <v>7571</v>
      </c>
      <c r="C1274" s="48" t="s">
        <v>141</v>
      </c>
      <c r="D1274" s="49">
        <v>636.32000000000005</v>
      </c>
      <c r="E1274" s="49"/>
      <c r="F1274" s="49">
        <v>636.32000000000005</v>
      </c>
      <c r="G1274" s="39">
        <v>9</v>
      </c>
    </row>
    <row r="1275" spans="1:7" ht="43.2" x14ac:dyDescent="0.3">
      <c r="A1275" s="30" t="s">
        <v>2259</v>
      </c>
      <c r="B1275" s="47" t="s">
        <v>7572</v>
      </c>
      <c r="C1275" s="48" t="s">
        <v>141</v>
      </c>
      <c r="D1275" s="49">
        <v>618.91999999999996</v>
      </c>
      <c r="E1275" s="49"/>
      <c r="F1275" s="49">
        <v>618.91999999999996</v>
      </c>
      <c r="G1275" s="39">
        <v>9</v>
      </c>
    </row>
    <row r="1276" spans="1:7" ht="57.6" x14ac:dyDescent="0.3">
      <c r="A1276" s="30" t="s">
        <v>2260</v>
      </c>
      <c r="B1276" s="47" t="s">
        <v>7573</v>
      </c>
      <c r="C1276" s="48" t="s">
        <v>141</v>
      </c>
      <c r="D1276" s="49">
        <v>768.86</v>
      </c>
      <c r="E1276" s="49"/>
      <c r="F1276" s="49">
        <v>768.86</v>
      </c>
      <c r="G1276" s="39">
        <v>9</v>
      </c>
    </row>
    <row r="1277" spans="1:7" ht="43.2" x14ac:dyDescent="0.3">
      <c r="A1277" s="30" t="s">
        <v>2261</v>
      </c>
      <c r="B1277" s="47" t="s">
        <v>7574</v>
      </c>
      <c r="C1277" s="48" t="s">
        <v>141</v>
      </c>
      <c r="D1277" s="49">
        <v>805.78</v>
      </c>
      <c r="E1277" s="49"/>
      <c r="F1277" s="49">
        <v>805.78</v>
      </c>
      <c r="G1277" s="39">
        <v>9</v>
      </c>
    </row>
    <row r="1278" spans="1:7" ht="57.6" x14ac:dyDescent="0.3">
      <c r="A1278" s="30" t="s">
        <v>2262</v>
      </c>
      <c r="B1278" s="47" t="s">
        <v>7575</v>
      </c>
      <c r="C1278" s="48" t="s">
        <v>141</v>
      </c>
      <c r="D1278" s="49">
        <v>900.68</v>
      </c>
      <c r="E1278" s="49"/>
      <c r="F1278" s="49">
        <v>900.68</v>
      </c>
      <c r="G1278" s="39">
        <v>9</v>
      </c>
    </row>
    <row r="1279" spans="1:7" x14ac:dyDescent="0.3">
      <c r="A1279" s="30" t="s">
        <v>2263</v>
      </c>
      <c r="B1279" s="47" t="s">
        <v>2264</v>
      </c>
      <c r="C1279" s="48"/>
      <c r="D1279" s="49"/>
      <c r="E1279" s="49"/>
      <c r="F1279" s="49"/>
      <c r="G1279" s="39">
        <v>5</v>
      </c>
    </row>
    <row r="1280" spans="1:7" x14ac:dyDescent="0.3">
      <c r="A1280" s="30" t="s">
        <v>2265</v>
      </c>
      <c r="B1280" s="47" t="s">
        <v>2266</v>
      </c>
      <c r="C1280" s="48" t="s">
        <v>141</v>
      </c>
      <c r="D1280" s="49"/>
      <c r="E1280" s="49">
        <v>53.53</v>
      </c>
      <c r="F1280" s="49">
        <v>53.53</v>
      </c>
      <c r="G1280" s="39">
        <v>9</v>
      </c>
    </row>
    <row r="1281" spans="1:7" x14ac:dyDescent="0.3">
      <c r="A1281" s="30" t="s">
        <v>2267</v>
      </c>
      <c r="B1281" s="47" t="s">
        <v>2268</v>
      </c>
      <c r="C1281" s="48" t="s">
        <v>141</v>
      </c>
      <c r="D1281" s="49"/>
      <c r="E1281" s="49">
        <v>65.89</v>
      </c>
      <c r="F1281" s="49">
        <v>65.89</v>
      </c>
      <c r="G1281" s="39">
        <v>9</v>
      </c>
    </row>
    <row r="1282" spans="1:7" x14ac:dyDescent="0.3">
      <c r="A1282" s="30" t="s">
        <v>2269</v>
      </c>
      <c r="B1282" s="47" t="s">
        <v>2270</v>
      </c>
      <c r="C1282" s="48" t="s">
        <v>116</v>
      </c>
      <c r="D1282" s="49"/>
      <c r="E1282" s="49">
        <v>2.06</v>
      </c>
      <c r="F1282" s="49">
        <v>2.06</v>
      </c>
      <c r="G1282" s="39">
        <v>9</v>
      </c>
    </row>
    <row r="1283" spans="1:7" x14ac:dyDescent="0.3">
      <c r="A1283" s="30" t="s">
        <v>2271</v>
      </c>
      <c r="B1283" s="47" t="s">
        <v>2272</v>
      </c>
      <c r="C1283" s="48" t="s">
        <v>116</v>
      </c>
      <c r="D1283" s="49">
        <v>42.53</v>
      </c>
      <c r="E1283" s="49">
        <v>12.35</v>
      </c>
      <c r="F1283" s="49">
        <v>54.88</v>
      </c>
      <c r="G1283" s="39">
        <v>9</v>
      </c>
    </row>
    <row r="1284" spans="1:7" x14ac:dyDescent="0.3">
      <c r="A1284" s="30" t="s">
        <v>2273</v>
      </c>
      <c r="B1284" s="47" t="s">
        <v>2274</v>
      </c>
      <c r="C1284" s="48" t="s">
        <v>115</v>
      </c>
      <c r="D1284" s="49">
        <v>1612.54</v>
      </c>
      <c r="E1284" s="49">
        <v>164.72</v>
      </c>
      <c r="F1284" s="49">
        <v>1777.26</v>
      </c>
      <c r="G1284" s="39">
        <v>9</v>
      </c>
    </row>
    <row r="1285" spans="1:7" x14ac:dyDescent="0.3">
      <c r="A1285" s="30" t="s">
        <v>2275</v>
      </c>
      <c r="B1285" s="47" t="s">
        <v>2276</v>
      </c>
      <c r="C1285" s="48" t="s">
        <v>116</v>
      </c>
      <c r="D1285" s="49">
        <v>6.69</v>
      </c>
      <c r="E1285" s="49">
        <v>2.06</v>
      </c>
      <c r="F1285" s="49">
        <v>8.75</v>
      </c>
      <c r="G1285" s="39">
        <v>9</v>
      </c>
    </row>
    <row r="1286" spans="1:7" x14ac:dyDescent="0.3">
      <c r="A1286" s="30" t="s">
        <v>2277</v>
      </c>
      <c r="B1286" s="47" t="s">
        <v>2278</v>
      </c>
      <c r="C1286" s="48" t="s">
        <v>141</v>
      </c>
      <c r="D1286" s="49">
        <v>313.07</v>
      </c>
      <c r="E1286" s="49"/>
      <c r="F1286" s="49">
        <v>313.07</v>
      </c>
      <c r="G1286" s="39">
        <v>9</v>
      </c>
    </row>
    <row r="1287" spans="1:7" x14ac:dyDescent="0.3">
      <c r="A1287" s="30" t="s">
        <v>2279</v>
      </c>
      <c r="B1287" s="47" t="s">
        <v>2280</v>
      </c>
      <c r="C1287" s="48" t="s">
        <v>115</v>
      </c>
      <c r="D1287" s="49">
        <v>1157.3</v>
      </c>
      <c r="E1287" s="49">
        <v>20.6</v>
      </c>
      <c r="F1287" s="49">
        <v>1177.9000000000001</v>
      </c>
      <c r="G1287" s="39">
        <v>9</v>
      </c>
    </row>
    <row r="1288" spans="1:7" x14ac:dyDescent="0.3">
      <c r="A1288" s="30" t="s">
        <v>2281</v>
      </c>
      <c r="B1288" s="47" t="s">
        <v>2282</v>
      </c>
      <c r="C1288" s="48" t="s">
        <v>115</v>
      </c>
      <c r="D1288" s="49">
        <v>128.72</v>
      </c>
      <c r="E1288" s="49">
        <v>20.6</v>
      </c>
      <c r="F1288" s="49">
        <v>149.32</v>
      </c>
      <c r="G1288" s="39">
        <v>9</v>
      </c>
    </row>
    <row r="1289" spans="1:7" x14ac:dyDescent="0.3">
      <c r="A1289" s="30" t="s">
        <v>2283</v>
      </c>
      <c r="B1289" s="47" t="s">
        <v>2284</v>
      </c>
      <c r="C1289" s="48" t="s">
        <v>115</v>
      </c>
      <c r="D1289" s="49">
        <v>456.26</v>
      </c>
      <c r="E1289" s="49">
        <v>20.6</v>
      </c>
      <c r="F1289" s="49">
        <v>476.86</v>
      </c>
      <c r="G1289" s="39">
        <v>9</v>
      </c>
    </row>
    <row r="1290" spans="1:7" x14ac:dyDescent="0.3">
      <c r="A1290" s="30" t="s">
        <v>2285</v>
      </c>
      <c r="B1290" s="47" t="s">
        <v>2286</v>
      </c>
      <c r="C1290" s="48" t="s">
        <v>141</v>
      </c>
      <c r="D1290" s="49">
        <v>225.77</v>
      </c>
      <c r="E1290" s="49">
        <v>61.78</v>
      </c>
      <c r="F1290" s="49">
        <v>287.55</v>
      </c>
      <c r="G1290" s="39">
        <v>9</v>
      </c>
    </row>
    <row r="1291" spans="1:7" x14ac:dyDescent="0.3">
      <c r="A1291" s="30" t="s">
        <v>2287</v>
      </c>
      <c r="B1291" s="47" t="s">
        <v>2288</v>
      </c>
      <c r="C1291" s="48" t="s">
        <v>141</v>
      </c>
      <c r="D1291" s="49">
        <v>227.45</v>
      </c>
      <c r="E1291" s="49">
        <v>61.78</v>
      </c>
      <c r="F1291" s="49">
        <v>289.23</v>
      </c>
      <c r="G1291" s="39">
        <v>9</v>
      </c>
    </row>
    <row r="1292" spans="1:7" x14ac:dyDescent="0.3">
      <c r="A1292" s="30" t="s">
        <v>2289</v>
      </c>
      <c r="B1292" s="47" t="s">
        <v>2290</v>
      </c>
      <c r="C1292" s="48" t="s">
        <v>141</v>
      </c>
      <c r="D1292" s="49">
        <v>234.67</v>
      </c>
      <c r="E1292" s="49">
        <v>61.78</v>
      </c>
      <c r="F1292" s="49">
        <v>296.45</v>
      </c>
      <c r="G1292" s="39">
        <v>9</v>
      </c>
    </row>
    <row r="1293" spans="1:7" x14ac:dyDescent="0.3">
      <c r="A1293" s="30" t="s">
        <v>2291</v>
      </c>
      <c r="B1293" s="47" t="s">
        <v>2292</v>
      </c>
      <c r="C1293" s="48" t="s">
        <v>141</v>
      </c>
      <c r="D1293" s="49">
        <v>259.25</v>
      </c>
      <c r="E1293" s="49">
        <v>61.78</v>
      </c>
      <c r="F1293" s="49">
        <v>321.02999999999997</v>
      </c>
      <c r="G1293" s="39">
        <v>9</v>
      </c>
    </row>
    <row r="1294" spans="1:7" ht="28.8" x14ac:dyDescent="0.3">
      <c r="A1294" s="30" t="s">
        <v>2293</v>
      </c>
      <c r="B1294" s="47" t="s">
        <v>2294</v>
      </c>
      <c r="C1294" s="48" t="s">
        <v>141</v>
      </c>
      <c r="D1294" s="49">
        <v>1018.73</v>
      </c>
      <c r="E1294" s="49">
        <v>61.78</v>
      </c>
      <c r="F1294" s="49">
        <v>1080.51</v>
      </c>
      <c r="G1294" s="39">
        <v>9</v>
      </c>
    </row>
    <row r="1295" spans="1:7" ht="28.8" x14ac:dyDescent="0.3">
      <c r="A1295" s="30" t="s">
        <v>2295</v>
      </c>
      <c r="B1295" s="47" t="s">
        <v>2296</v>
      </c>
      <c r="C1295" s="48" t="s">
        <v>141</v>
      </c>
      <c r="D1295" s="49">
        <v>1141.78</v>
      </c>
      <c r="E1295" s="49">
        <v>61.78</v>
      </c>
      <c r="F1295" s="49">
        <v>1203.56</v>
      </c>
      <c r="G1295" s="39">
        <v>9</v>
      </c>
    </row>
    <row r="1296" spans="1:7" ht="28.8" x14ac:dyDescent="0.3">
      <c r="A1296" s="30" t="s">
        <v>2297</v>
      </c>
      <c r="B1296" s="47" t="s">
        <v>2298</v>
      </c>
      <c r="C1296" s="48" t="s">
        <v>141</v>
      </c>
      <c r="D1296" s="49">
        <v>1134.22</v>
      </c>
      <c r="E1296" s="49">
        <v>61.78</v>
      </c>
      <c r="F1296" s="49">
        <v>1196</v>
      </c>
      <c r="G1296" s="39">
        <v>9</v>
      </c>
    </row>
    <row r="1297" spans="1:7" ht="28.8" x14ac:dyDescent="0.3">
      <c r="A1297" s="30" t="s">
        <v>8514</v>
      </c>
      <c r="B1297" s="47" t="s">
        <v>8515</v>
      </c>
      <c r="C1297" s="48" t="s">
        <v>115</v>
      </c>
      <c r="D1297" s="49">
        <v>604.12</v>
      </c>
      <c r="E1297" s="49">
        <v>33.42</v>
      </c>
      <c r="F1297" s="49">
        <v>637.54</v>
      </c>
      <c r="G1297" s="39">
        <v>9</v>
      </c>
    </row>
    <row r="1298" spans="1:7" x14ac:dyDescent="0.3">
      <c r="A1298" s="30" t="s">
        <v>2299</v>
      </c>
      <c r="B1298" s="47" t="s">
        <v>2300</v>
      </c>
      <c r="C1298" s="48" t="s">
        <v>115</v>
      </c>
      <c r="D1298" s="49">
        <v>1214.47</v>
      </c>
      <c r="E1298" s="49">
        <v>61.78</v>
      </c>
      <c r="F1298" s="49">
        <v>1276.25</v>
      </c>
      <c r="G1298" s="39">
        <v>9</v>
      </c>
    </row>
    <row r="1299" spans="1:7" x14ac:dyDescent="0.3">
      <c r="A1299" s="30" t="s">
        <v>2301</v>
      </c>
      <c r="B1299" s="47" t="s">
        <v>2302</v>
      </c>
      <c r="C1299" s="48"/>
      <c r="D1299" s="49"/>
      <c r="E1299" s="49"/>
      <c r="F1299" s="49"/>
      <c r="G1299" s="39">
        <v>2</v>
      </c>
    </row>
    <row r="1300" spans="1:7" x14ac:dyDescent="0.3">
      <c r="A1300" s="30" t="s">
        <v>2303</v>
      </c>
      <c r="B1300" s="47" t="s">
        <v>2304</v>
      </c>
      <c r="C1300" s="48"/>
      <c r="D1300" s="49"/>
      <c r="E1300" s="49"/>
      <c r="F1300" s="49"/>
      <c r="G1300" s="39">
        <v>5</v>
      </c>
    </row>
    <row r="1301" spans="1:7" x14ac:dyDescent="0.3">
      <c r="A1301" s="30" t="s">
        <v>2305</v>
      </c>
      <c r="B1301" s="47" t="s">
        <v>2306</v>
      </c>
      <c r="C1301" s="48" t="s">
        <v>115</v>
      </c>
      <c r="D1301" s="49">
        <v>680.35</v>
      </c>
      <c r="E1301" s="49">
        <v>26.14</v>
      </c>
      <c r="F1301" s="49">
        <v>706.49</v>
      </c>
      <c r="G1301" s="39">
        <v>9</v>
      </c>
    </row>
    <row r="1302" spans="1:7" x14ac:dyDescent="0.3">
      <c r="A1302" s="30" t="s">
        <v>2307</v>
      </c>
      <c r="B1302" s="47" t="s">
        <v>2308</v>
      </c>
      <c r="C1302" s="48" t="s">
        <v>115</v>
      </c>
      <c r="D1302" s="49">
        <v>1428.44</v>
      </c>
      <c r="E1302" s="49">
        <v>26.14</v>
      </c>
      <c r="F1302" s="49">
        <v>1454.58</v>
      </c>
      <c r="G1302" s="39">
        <v>9</v>
      </c>
    </row>
    <row r="1303" spans="1:7" x14ac:dyDescent="0.3">
      <c r="A1303" s="30" t="s">
        <v>2309</v>
      </c>
      <c r="B1303" s="47" t="s">
        <v>2310</v>
      </c>
      <c r="C1303" s="48" t="s">
        <v>115</v>
      </c>
      <c r="D1303" s="49">
        <v>865.88</v>
      </c>
      <c r="E1303" s="49">
        <v>26.14</v>
      </c>
      <c r="F1303" s="49">
        <v>892.02</v>
      </c>
      <c r="G1303" s="39">
        <v>9</v>
      </c>
    </row>
    <row r="1304" spans="1:7" x14ac:dyDescent="0.3">
      <c r="A1304" s="30" t="s">
        <v>2311</v>
      </c>
      <c r="B1304" s="47" t="s">
        <v>2312</v>
      </c>
      <c r="C1304" s="48" t="s">
        <v>115</v>
      </c>
      <c r="D1304" s="49">
        <v>772.32</v>
      </c>
      <c r="E1304" s="49">
        <v>26.14</v>
      </c>
      <c r="F1304" s="49">
        <v>798.46</v>
      </c>
      <c r="G1304" s="39">
        <v>9</v>
      </c>
    </row>
    <row r="1305" spans="1:7" x14ac:dyDescent="0.3">
      <c r="A1305" s="30" t="s">
        <v>2313</v>
      </c>
      <c r="B1305" s="47" t="s">
        <v>2314</v>
      </c>
      <c r="C1305" s="48" t="s">
        <v>115</v>
      </c>
      <c r="D1305" s="49">
        <v>328.81</v>
      </c>
      <c r="E1305" s="49">
        <v>26.14</v>
      </c>
      <c r="F1305" s="49">
        <v>354.95</v>
      </c>
      <c r="G1305" s="39">
        <v>9</v>
      </c>
    </row>
    <row r="1306" spans="1:7" x14ac:dyDescent="0.3">
      <c r="A1306" s="30" t="s">
        <v>2315</v>
      </c>
      <c r="B1306" s="47" t="s">
        <v>2316</v>
      </c>
      <c r="C1306" s="48" t="s">
        <v>115</v>
      </c>
      <c r="D1306" s="49">
        <v>954.36</v>
      </c>
      <c r="E1306" s="49">
        <v>26.14</v>
      </c>
      <c r="F1306" s="49">
        <v>980.5</v>
      </c>
      <c r="G1306" s="39">
        <v>9</v>
      </c>
    </row>
    <row r="1307" spans="1:7" ht="28.8" x14ac:dyDescent="0.3">
      <c r="A1307" s="30" t="s">
        <v>2317</v>
      </c>
      <c r="B1307" s="47" t="s">
        <v>7576</v>
      </c>
      <c r="C1307" s="48" t="s">
        <v>115</v>
      </c>
      <c r="D1307" s="49">
        <v>276.48</v>
      </c>
      <c r="E1307" s="49"/>
      <c r="F1307" s="49">
        <v>276.48</v>
      </c>
      <c r="G1307" s="39">
        <v>9</v>
      </c>
    </row>
    <row r="1308" spans="1:7" ht="43.2" x14ac:dyDescent="0.3">
      <c r="A1308" s="30" t="s">
        <v>2318</v>
      </c>
      <c r="B1308" s="47" t="s">
        <v>7577</v>
      </c>
      <c r="C1308" s="48" t="s">
        <v>115</v>
      </c>
      <c r="D1308" s="49">
        <v>864.13</v>
      </c>
      <c r="E1308" s="49">
        <v>25.09</v>
      </c>
      <c r="F1308" s="49">
        <v>889.22</v>
      </c>
      <c r="G1308" s="39">
        <v>9</v>
      </c>
    </row>
    <row r="1309" spans="1:7" ht="43.2" x14ac:dyDescent="0.3">
      <c r="A1309" s="30" t="s">
        <v>2319</v>
      </c>
      <c r="B1309" s="47" t="s">
        <v>7578</v>
      </c>
      <c r="C1309" s="48" t="s">
        <v>115</v>
      </c>
      <c r="D1309" s="49">
        <v>755.23</v>
      </c>
      <c r="E1309" s="49">
        <v>25.09</v>
      </c>
      <c r="F1309" s="49">
        <v>780.32</v>
      </c>
      <c r="G1309" s="39">
        <v>9</v>
      </c>
    </row>
    <row r="1310" spans="1:7" ht="28.8" x14ac:dyDescent="0.3">
      <c r="A1310" s="30" t="s">
        <v>2320</v>
      </c>
      <c r="B1310" s="47" t="s">
        <v>2321</v>
      </c>
      <c r="C1310" s="48" t="s">
        <v>115</v>
      </c>
      <c r="D1310" s="49">
        <v>2011.4</v>
      </c>
      <c r="E1310" s="49">
        <v>66.42</v>
      </c>
      <c r="F1310" s="49">
        <v>2077.8200000000002</v>
      </c>
      <c r="G1310" s="39">
        <v>9</v>
      </c>
    </row>
    <row r="1311" spans="1:7" x14ac:dyDescent="0.3">
      <c r="A1311" s="30" t="s">
        <v>2322</v>
      </c>
      <c r="B1311" s="47" t="s">
        <v>2323</v>
      </c>
      <c r="C1311" s="48" t="s">
        <v>115</v>
      </c>
      <c r="D1311" s="49">
        <v>1117.3599999999999</v>
      </c>
      <c r="E1311" s="49">
        <v>78.319999999999993</v>
      </c>
      <c r="F1311" s="49">
        <v>1195.68</v>
      </c>
      <c r="G1311" s="39">
        <v>9</v>
      </c>
    </row>
    <row r="1312" spans="1:7" x14ac:dyDescent="0.3">
      <c r="A1312" s="30" t="s">
        <v>2324</v>
      </c>
      <c r="B1312" s="47" t="s">
        <v>2325</v>
      </c>
      <c r="C1312" s="48"/>
      <c r="D1312" s="49"/>
      <c r="E1312" s="49"/>
      <c r="F1312" s="49"/>
      <c r="G1312" s="39">
        <v>5</v>
      </c>
    </row>
    <row r="1313" spans="1:7" x14ac:dyDescent="0.3">
      <c r="A1313" s="30" t="s">
        <v>2326</v>
      </c>
      <c r="B1313" s="47" t="s">
        <v>2327</v>
      </c>
      <c r="C1313" s="48" t="s">
        <v>115</v>
      </c>
      <c r="D1313" s="49">
        <v>996.58</v>
      </c>
      <c r="E1313" s="49">
        <v>78.319999999999993</v>
      </c>
      <c r="F1313" s="49">
        <v>1074.9000000000001</v>
      </c>
      <c r="G1313" s="39">
        <v>9</v>
      </c>
    </row>
    <row r="1314" spans="1:7" x14ac:dyDescent="0.3">
      <c r="A1314" s="30" t="s">
        <v>2328</v>
      </c>
      <c r="B1314" s="47" t="s">
        <v>2329</v>
      </c>
      <c r="C1314" s="48" t="s">
        <v>115</v>
      </c>
      <c r="D1314" s="49">
        <v>854.38</v>
      </c>
      <c r="E1314" s="49">
        <v>78.319999999999993</v>
      </c>
      <c r="F1314" s="49">
        <v>932.7</v>
      </c>
      <c r="G1314" s="39">
        <v>9</v>
      </c>
    </row>
    <row r="1315" spans="1:7" ht="28.8" x14ac:dyDescent="0.3">
      <c r="A1315" s="30" t="s">
        <v>2330</v>
      </c>
      <c r="B1315" s="47" t="s">
        <v>2331</v>
      </c>
      <c r="C1315" s="48" t="s">
        <v>141</v>
      </c>
      <c r="D1315" s="49">
        <v>1356.95</v>
      </c>
      <c r="E1315" s="49">
        <v>138.07</v>
      </c>
      <c r="F1315" s="49">
        <v>1495.02</v>
      </c>
      <c r="G1315" s="39">
        <v>9</v>
      </c>
    </row>
    <row r="1316" spans="1:7" ht="28.8" x14ac:dyDescent="0.3">
      <c r="A1316" s="30" t="s">
        <v>2332</v>
      </c>
      <c r="B1316" s="47" t="s">
        <v>2333</v>
      </c>
      <c r="C1316" s="48" t="s">
        <v>141</v>
      </c>
      <c r="D1316" s="49">
        <v>1548.44</v>
      </c>
      <c r="E1316" s="49">
        <v>138.07</v>
      </c>
      <c r="F1316" s="49">
        <v>1686.51</v>
      </c>
      <c r="G1316" s="39">
        <v>9</v>
      </c>
    </row>
    <row r="1317" spans="1:7" ht="28.8" x14ac:dyDescent="0.3">
      <c r="A1317" s="30" t="s">
        <v>2334</v>
      </c>
      <c r="B1317" s="47" t="s">
        <v>2335</v>
      </c>
      <c r="C1317" s="48" t="s">
        <v>115</v>
      </c>
      <c r="D1317" s="49">
        <v>969.03</v>
      </c>
      <c r="E1317" s="49">
        <v>78.319999999999993</v>
      </c>
      <c r="F1317" s="49">
        <v>1047.3499999999999</v>
      </c>
      <c r="G1317" s="39">
        <v>9</v>
      </c>
    </row>
    <row r="1318" spans="1:7" ht="28.8" x14ac:dyDescent="0.3">
      <c r="A1318" s="30" t="s">
        <v>2336</v>
      </c>
      <c r="B1318" s="47" t="s">
        <v>2337</v>
      </c>
      <c r="C1318" s="48" t="s">
        <v>141</v>
      </c>
      <c r="D1318" s="49">
        <v>2273.0100000000002</v>
      </c>
      <c r="E1318" s="49">
        <v>138.07</v>
      </c>
      <c r="F1318" s="49">
        <v>2411.08</v>
      </c>
      <c r="G1318" s="39">
        <v>9</v>
      </c>
    </row>
    <row r="1319" spans="1:7" ht="28.8" x14ac:dyDescent="0.3">
      <c r="A1319" s="30" t="s">
        <v>2338</v>
      </c>
      <c r="B1319" s="47" t="s">
        <v>2339</v>
      </c>
      <c r="C1319" s="48" t="s">
        <v>141</v>
      </c>
      <c r="D1319" s="49">
        <v>2415.5300000000002</v>
      </c>
      <c r="E1319" s="49">
        <v>138.07</v>
      </c>
      <c r="F1319" s="49">
        <v>2553.6</v>
      </c>
      <c r="G1319" s="39">
        <v>9</v>
      </c>
    </row>
    <row r="1320" spans="1:7" x14ac:dyDescent="0.3">
      <c r="A1320" s="30" t="s">
        <v>2340</v>
      </c>
      <c r="B1320" s="47" t="s">
        <v>2341</v>
      </c>
      <c r="C1320" s="48" t="s">
        <v>115</v>
      </c>
      <c r="D1320" s="49">
        <v>910.98</v>
      </c>
      <c r="E1320" s="49">
        <v>78.319999999999993</v>
      </c>
      <c r="F1320" s="49">
        <v>989.3</v>
      </c>
      <c r="G1320" s="39">
        <v>9</v>
      </c>
    </row>
    <row r="1321" spans="1:7" x14ac:dyDescent="0.3">
      <c r="A1321" s="30" t="s">
        <v>2342</v>
      </c>
      <c r="B1321" s="47" t="s">
        <v>2343</v>
      </c>
      <c r="C1321" s="48" t="s">
        <v>115</v>
      </c>
      <c r="D1321" s="49">
        <v>429.41</v>
      </c>
      <c r="E1321" s="49">
        <v>78.319999999999993</v>
      </c>
      <c r="F1321" s="49">
        <v>507.73</v>
      </c>
      <c r="G1321" s="39">
        <v>9</v>
      </c>
    </row>
    <row r="1322" spans="1:7" x14ac:dyDescent="0.3">
      <c r="A1322" s="30" t="s">
        <v>2344</v>
      </c>
      <c r="B1322" s="47" t="s">
        <v>8497</v>
      </c>
      <c r="C1322" s="48" t="s">
        <v>115</v>
      </c>
      <c r="D1322" s="49">
        <v>1516.58</v>
      </c>
      <c r="E1322" s="49">
        <v>78.319999999999993</v>
      </c>
      <c r="F1322" s="49">
        <v>1594.9</v>
      </c>
      <c r="G1322" s="39">
        <v>9</v>
      </c>
    </row>
    <row r="1323" spans="1:7" ht="28.8" x14ac:dyDescent="0.3">
      <c r="A1323" s="30" t="s">
        <v>2345</v>
      </c>
      <c r="B1323" s="47" t="s">
        <v>2346</v>
      </c>
      <c r="C1323" s="48" t="s">
        <v>115</v>
      </c>
      <c r="D1323" s="49">
        <v>970.65</v>
      </c>
      <c r="E1323" s="49">
        <v>59.75</v>
      </c>
      <c r="F1323" s="49">
        <v>1030.4000000000001</v>
      </c>
      <c r="G1323" s="39">
        <v>9</v>
      </c>
    </row>
    <row r="1324" spans="1:7" ht="28.8" x14ac:dyDescent="0.3">
      <c r="A1324" s="30" t="s">
        <v>2347</v>
      </c>
      <c r="B1324" s="47" t="s">
        <v>2348</v>
      </c>
      <c r="C1324" s="48" t="s">
        <v>115</v>
      </c>
      <c r="D1324" s="49">
        <v>801.33</v>
      </c>
      <c r="E1324" s="49">
        <v>78.319999999999993</v>
      </c>
      <c r="F1324" s="49">
        <v>879.65</v>
      </c>
      <c r="G1324" s="39">
        <v>9</v>
      </c>
    </row>
    <row r="1325" spans="1:7" ht="28.8" x14ac:dyDescent="0.3">
      <c r="A1325" s="30" t="s">
        <v>2349</v>
      </c>
      <c r="B1325" s="47" t="s">
        <v>2350</v>
      </c>
      <c r="C1325" s="48" t="s">
        <v>115</v>
      </c>
      <c r="D1325" s="49">
        <v>696.04</v>
      </c>
      <c r="E1325" s="49">
        <v>78.319999999999993</v>
      </c>
      <c r="F1325" s="49">
        <v>774.36</v>
      </c>
      <c r="G1325" s="39">
        <v>9</v>
      </c>
    </row>
    <row r="1326" spans="1:7" x14ac:dyDescent="0.3">
      <c r="A1326" s="30" t="s">
        <v>2351</v>
      </c>
      <c r="B1326" s="47" t="s">
        <v>2352</v>
      </c>
      <c r="C1326" s="48" t="s">
        <v>115</v>
      </c>
      <c r="D1326" s="49">
        <v>1233.21</v>
      </c>
      <c r="E1326" s="49">
        <v>78.319999999999993</v>
      </c>
      <c r="F1326" s="49">
        <v>1311.53</v>
      </c>
      <c r="G1326" s="39">
        <v>9</v>
      </c>
    </row>
    <row r="1327" spans="1:7" x14ac:dyDescent="0.3">
      <c r="A1327" s="30" t="s">
        <v>2353</v>
      </c>
      <c r="B1327" s="47" t="s">
        <v>2354</v>
      </c>
      <c r="C1327" s="48" t="s">
        <v>115</v>
      </c>
      <c r="D1327" s="49">
        <v>1542.33</v>
      </c>
      <c r="E1327" s="49">
        <v>78.319999999999993</v>
      </c>
      <c r="F1327" s="49">
        <v>1620.65</v>
      </c>
      <c r="G1327" s="39">
        <v>9</v>
      </c>
    </row>
    <row r="1328" spans="1:7" ht="28.8" x14ac:dyDescent="0.3">
      <c r="A1328" s="30" t="s">
        <v>2355</v>
      </c>
      <c r="B1328" s="47" t="s">
        <v>7579</v>
      </c>
      <c r="C1328" s="48" t="s">
        <v>115</v>
      </c>
      <c r="D1328" s="49">
        <v>1041.52</v>
      </c>
      <c r="E1328" s="49">
        <v>78.319999999999993</v>
      </c>
      <c r="F1328" s="49">
        <v>1119.8399999999999</v>
      </c>
      <c r="G1328" s="39">
        <v>9</v>
      </c>
    </row>
    <row r="1329" spans="1:7" x14ac:dyDescent="0.3">
      <c r="A1329" s="30" t="s">
        <v>2356</v>
      </c>
      <c r="B1329" s="47" t="s">
        <v>2357</v>
      </c>
      <c r="C1329" s="48" t="s">
        <v>115</v>
      </c>
      <c r="D1329" s="49">
        <v>1146.6199999999999</v>
      </c>
      <c r="E1329" s="49">
        <v>52.04</v>
      </c>
      <c r="F1329" s="49">
        <v>1198.6600000000001</v>
      </c>
      <c r="G1329" s="39">
        <v>9</v>
      </c>
    </row>
    <row r="1330" spans="1:7" x14ac:dyDescent="0.3">
      <c r="A1330" s="30" t="s">
        <v>2358</v>
      </c>
      <c r="B1330" s="47" t="s">
        <v>2359</v>
      </c>
      <c r="C1330" s="48" t="s">
        <v>115</v>
      </c>
      <c r="D1330" s="49">
        <v>1160.67</v>
      </c>
      <c r="E1330" s="49">
        <v>59.75</v>
      </c>
      <c r="F1330" s="49">
        <v>1220.42</v>
      </c>
      <c r="G1330" s="39">
        <v>9</v>
      </c>
    </row>
    <row r="1331" spans="1:7" ht="28.8" x14ac:dyDescent="0.3">
      <c r="A1331" s="30" t="s">
        <v>2360</v>
      </c>
      <c r="B1331" s="47" t="s">
        <v>2361</v>
      </c>
      <c r="C1331" s="48" t="s">
        <v>115</v>
      </c>
      <c r="D1331" s="49">
        <v>2124.83</v>
      </c>
      <c r="E1331" s="49">
        <v>52.04</v>
      </c>
      <c r="F1331" s="49">
        <v>2176.87</v>
      </c>
      <c r="G1331" s="39">
        <v>9</v>
      </c>
    </row>
    <row r="1332" spans="1:7" ht="28.8" x14ac:dyDescent="0.3">
      <c r="A1332" s="30" t="s">
        <v>2362</v>
      </c>
      <c r="B1332" s="47" t="s">
        <v>2363</v>
      </c>
      <c r="C1332" s="48" t="s">
        <v>115</v>
      </c>
      <c r="D1332" s="49">
        <v>1458.28</v>
      </c>
      <c r="E1332" s="49">
        <v>52.04</v>
      </c>
      <c r="F1332" s="49">
        <v>1510.32</v>
      </c>
      <c r="G1332" s="39">
        <v>9</v>
      </c>
    </row>
    <row r="1333" spans="1:7" x14ac:dyDescent="0.3">
      <c r="A1333" s="30" t="s">
        <v>2364</v>
      </c>
      <c r="B1333" s="47" t="s">
        <v>2365</v>
      </c>
      <c r="C1333" s="48" t="s">
        <v>115</v>
      </c>
      <c r="D1333" s="49">
        <v>1644.05</v>
      </c>
      <c r="E1333" s="49">
        <v>26.14</v>
      </c>
      <c r="F1333" s="49">
        <v>1670.19</v>
      </c>
      <c r="G1333" s="39">
        <v>9</v>
      </c>
    </row>
    <row r="1334" spans="1:7" x14ac:dyDescent="0.3">
      <c r="A1334" s="30" t="s">
        <v>2366</v>
      </c>
      <c r="B1334" s="47" t="s">
        <v>2367</v>
      </c>
      <c r="C1334" s="48" t="s">
        <v>115</v>
      </c>
      <c r="D1334" s="49">
        <v>297.62</v>
      </c>
      <c r="E1334" s="49">
        <v>41.18</v>
      </c>
      <c r="F1334" s="49">
        <v>338.8</v>
      </c>
      <c r="G1334" s="39">
        <v>9</v>
      </c>
    </row>
    <row r="1335" spans="1:7" ht="28.8" x14ac:dyDescent="0.3">
      <c r="A1335" s="30" t="s">
        <v>2368</v>
      </c>
      <c r="B1335" s="47" t="s">
        <v>7580</v>
      </c>
      <c r="C1335" s="48" t="s">
        <v>115</v>
      </c>
      <c r="D1335" s="49">
        <v>812.83</v>
      </c>
      <c r="E1335" s="49">
        <v>78.319999999999993</v>
      </c>
      <c r="F1335" s="49">
        <v>891.15</v>
      </c>
      <c r="G1335" s="39">
        <v>9</v>
      </c>
    </row>
    <row r="1336" spans="1:7" ht="28.8" x14ac:dyDescent="0.3">
      <c r="A1336" s="30" t="s">
        <v>2369</v>
      </c>
      <c r="B1336" s="47" t="s">
        <v>2370</v>
      </c>
      <c r="C1336" s="48" t="s">
        <v>115</v>
      </c>
      <c r="D1336" s="49">
        <v>1199.27</v>
      </c>
      <c r="E1336" s="49">
        <v>124.28</v>
      </c>
      <c r="F1336" s="49">
        <v>1323.55</v>
      </c>
      <c r="G1336" s="39">
        <v>9</v>
      </c>
    </row>
    <row r="1337" spans="1:7" ht="28.8" x14ac:dyDescent="0.3">
      <c r="A1337" s="30" t="s">
        <v>7257</v>
      </c>
      <c r="B1337" s="47" t="s">
        <v>7581</v>
      </c>
      <c r="C1337" s="48" t="s">
        <v>115</v>
      </c>
      <c r="D1337" s="49">
        <v>6716.28</v>
      </c>
      <c r="E1337" s="49">
        <v>153.41</v>
      </c>
      <c r="F1337" s="49">
        <v>6869.69</v>
      </c>
      <c r="G1337" s="39">
        <v>9</v>
      </c>
    </row>
    <row r="1338" spans="1:7" ht="28.8" x14ac:dyDescent="0.3">
      <c r="A1338" s="30" t="s">
        <v>2371</v>
      </c>
      <c r="B1338" s="47" t="s">
        <v>2372</v>
      </c>
      <c r="C1338" s="48" t="s">
        <v>115</v>
      </c>
      <c r="D1338" s="49">
        <v>1017.19</v>
      </c>
      <c r="E1338" s="49">
        <v>52.04</v>
      </c>
      <c r="F1338" s="49">
        <v>1069.23</v>
      </c>
      <c r="G1338" s="39">
        <v>9</v>
      </c>
    </row>
    <row r="1339" spans="1:7" ht="28.8" x14ac:dyDescent="0.3">
      <c r="A1339" s="30" t="s">
        <v>2373</v>
      </c>
      <c r="B1339" s="47" t="s">
        <v>2374</v>
      </c>
      <c r="C1339" s="48" t="s">
        <v>115</v>
      </c>
      <c r="D1339" s="49">
        <v>1599.19</v>
      </c>
      <c r="E1339" s="49">
        <v>59.47</v>
      </c>
      <c r="F1339" s="49">
        <v>1658.66</v>
      </c>
      <c r="G1339" s="39">
        <v>9</v>
      </c>
    </row>
    <row r="1340" spans="1:7" ht="28.8" x14ac:dyDescent="0.3">
      <c r="A1340" s="30" t="s">
        <v>2375</v>
      </c>
      <c r="B1340" s="47" t="s">
        <v>2376</v>
      </c>
      <c r="C1340" s="48" t="s">
        <v>115</v>
      </c>
      <c r="D1340" s="49">
        <v>1404.44</v>
      </c>
      <c r="E1340" s="49">
        <v>78.319999999999993</v>
      </c>
      <c r="F1340" s="49">
        <v>1482.76</v>
      </c>
      <c r="G1340" s="39">
        <v>9</v>
      </c>
    </row>
    <row r="1341" spans="1:7" x14ac:dyDescent="0.3">
      <c r="A1341" s="30" t="s">
        <v>2377</v>
      </c>
      <c r="B1341" s="47" t="s">
        <v>2378</v>
      </c>
      <c r="C1341" s="48"/>
      <c r="D1341" s="49"/>
      <c r="E1341" s="49"/>
      <c r="F1341" s="49"/>
      <c r="G1341" s="39">
        <v>5</v>
      </c>
    </row>
    <row r="1342" spans="1:7" ht="28.8" x14ac:dyDescent="0.3">
      <c r="A1342" s="30" t="s">
        <v>2379</v>
      </c>
      <c r="B1342" s="47" t="s">
        <v>2380</v>
      </c>
      <c r="C1342" s="48" t="s">
        <v>116</v>
      </c>
      <c r="D1342" s="49">
        <v>888.8</v>
      </c>
      <c r="E1342" s="49">
        <v>41.18</v>
      </c>
      <c r="F1342" s="49">
        <v>929.98</v>
      </c>
      <c r="G1342" s="39">
        <v>9</v>
      </c>
    </row>
    <row r="1343" spans="1:7" x14ac:dyDescent="0.3">
      <c r="A1343" s="30" t="s">
        <v>2381</v>
      </c>
      <c r="B1343" s="47" t="s">
        <v>8270</v>
      </c>
      <c r="C1343" s="48" t="s">
        <v>116</v>
      </c>
      <c r="D1343" s="49">
        <v>824.95</v>
      </c>
      <c r="E1343" s="49">
        <v>16.47</v>
      </c>
      <c r="F1343" s="49">
        <v>841.42</v>
      </c>
      <c r="G1343" s="39">
        <v>9</v>
      </c>
    </row>
    <row r="1344" spans="1:7" x14ac:dyDescent="0.3">
      <c r="A1344" s="30" t="s">
        <v>2382</v>
      </c>
      <c r="B1344" s="47" t="s">
        <v>8271</v>
      </c>
      <c r="C1344" s="48" t="s">
        <v>116</v>
      </c>
      <c r="D1344" s="49">
        <v>1317.74</v>
      </c>
      <c r="E1344" s="49">
        <v>41.18</v>
      </c>
      <c r="F1344" s="49">
        <v>1358.92</v>
      </c>
      <c r="G1344" s="39">
        <v>9</v>
      </c>
    </row>
    <row r="1345" spans="1:7" x14ac:dyDescent="0.3">
      <c r="A1345" s="30" t="s">
        <v>2383</v>
      </c>
      <c r="B1345" s="47" t="s">
        <v>2384</v>
      </c>
      <c r="C1345" s="48" t="s">
        <v>115</v>
      </c>
      <c r="D1345" s="49">
        <v>1334.25</v>
      </c>
      <c r="E1345" s="49">
        <v>82.36</v>
      </c>
      <c r="F1345" s="49">
        <v>1416.61</v>
      </c>
      <c r="G1345" s="39">
        <v>9</v>
      </c>
    </row>
    <row r="1346" spans="1:7" ht="28.8" x14ac:dyDescent="0.3">
      <c r="A1346" s="30" t="s">
        <v>2385</v>
      </c>
      <c r="B1346" s="47" t="s">
        <v>2386</v>
      </c>
      <c r="C1346" s="48" t="s">
        <v>115</v>
      </c>
      <c r="D1346" s="49">
        <v>1073.1199999999999</v>
      </c>
      <c r="E1346" s="49">
        <v>13.59</v>
      </c>
      <c r="F1346" s="49">
        <v>1086.71</v>
      </c>
      <c r="G1346" s="39">
        <v>9</v>
      </c>
    </row>
    <row r="1347" spans="1:7" ht="28.8" x14ac:dyDescent="0.3">
      <c r="A1347" s="30" t="s">
        <v>2387</v>
      </c>
      <c r="B1347" s="47" t="s">
        <v>8498</v>
      </c>
      <c r="C1347" s="48" t="s">
        <v>115</v>
      </c>
      <c r="D1347" s="49">
        <v>383.59</v>
      </c>
      <c r="E1347" s="49">
        <v>179.2</v>
      </c>
      <c r="F1347" s="49">
        <v>562.79</v>
      </c>
      <c r="G1347" s="39">
        <v>9</v>
      </c>
    </row>
    <row r="1348" spans="1:7" ht="28.8" x14ac:dyDescent="0.3">
      <c r="A1348" s="30" t="s">
        <v>2388</v>
      </c>
      <c r="B1348" s="47" t="s">
        <v>7582</v>
      </c>
      <c r="C1348" s="48" t="s">
        <v>115</v>
      </c>
      <c r="D1348" s="49">
        <v>1027.07</v>
      </c>
      <c r="E1348" s="49">
        <v>26.14</v>
      </c>
      <c r="F1348" s="49">
        <v>1053.21</v>
      </c>
      <c r="G1348" s="39">
        <v>9</v>
      </c>
    </row>
    <row r="1349" spans="1:7" ht="28.8" x14ac:dyDescent="0.3">
      <c r="A1349" s="30" t="s">
        <v>2389</v>
      </c>
      <c r="B1349" s="47" t="s">
        <v>7583</v>
      </c>
      <c r="C1349" s="48" t="s">
        <v>115</v>
      </c>
      <c r="D1349" s="49">
        <v>702</v>
      </c>
      <c r="E1349" s="49">
        <v>52.04</v>
      </c>
      <c r="F1349" s="49">
        <v>754.04</v>
      </c>
      <c r="G1349" s="39">
        <v>9</v>
      </c>
    </row>
    <row r="1350" spans="1:7" x14ac:dyDescent="0.3">
      <c r="A1350" s="30" t="s">
        <v>2390</v>
      </c>
      <c r="B1350" s="47" t="s">
        <v>2391</v>
      </c>
      <c r="C1350" s="48" t="s">
        <v>116</v>
      </c>
      <c r="D1350" s="49">
        <v>206.61</v>
      </c>
      <c r="E1350" s="49">
        <v>20.6</v>
      </c>
      <c r="F1350" s="49">
        <v>227.21</v>
      </c>
      <c r="G1350" s="39">
        <v>9</v>
      </c>
    </row>
    <row r="1351" spans="1:7" x14ac:dyDescent="0.3">
      <c r="A1351" s="30" t="s">
        <v>2392</v>
      </c>
      <c r="B1351" s="47" t="s">
        <v>2393</v>
      </c>
      <c r="C1351" s="48" t="s">
        <v>116</v>
      </c>
      <c r="D1351" s="49">
        <v>253.73</v>
      </c>
      <c r="E1351" s="49">
        <v>20.6</v>
      </c>
      <c r="F1351" s="49">
        <v>274.33</v>
      </c>
      <c r="G1351" s="39">
        <v>9</v>
      </c>
    </row>
    <row r="1352" spans="1:7" ht="28.8" x14ac:dyDescent="0.3">
      <c r="A1352" s="30" t="s">
        <v>2394</v>
      </c>
      <c r="B1352" s="47" t="s">
        <v>2395</v>
      </c>
      <c r="C1352" s="48" t="s">
        <v>115</v>
      </c>
      <c r="D1352" s="49">
        <v>1384.79</v>
      </c>
      <c r="E1352" s="49">
        <v>59.75</v>
      </c>
      <c r="F1352" s="49">
        <v>1444.54</v>
      </c>
      <c r="G1352" s="39">
        <v>9</v>
      </c>
    </row>
    <row r="1353" spans="1:7" ht="28.8" x14ac:dyDescent="0.3">
      <c r="A1353" s="30" t="s">
        <v>2396</v>
      </c>
      <c r="B1353" s="47" t="s">
        <v>7584</v>
      </c>
      <c r="C1353" s="48" t="s">
        <v>115</v>
      </c>
      <c r="D1353" s="49">
        <v>1208.67</v>
      </c>
      <c r="E1353" s="49">
        <v>26.14</v>
      </c>
      <c r="F1353" s="49">
        <v>1234.81</v>
      </c>
      <c r="G1353" s="39">
        <v>9</v>
      </c>
    </row>
    <row r="1354" spans="1:7" ht="28.8" x14ac:dyDescent="0.3">
      <c r="A1354" s="30" t="s">
        <v>2397</v>
      </c>
      <c r="B1354" s="47" t="s">
        <v>2398</v>
      </c>
      <c r="C1354" s="48" t="s">
        <v>115</v>
      </c>
      <c r="D1354" s="49">
        <v>1231.3499999999999</v>
      </c>
      <c r="E1354" s="49">
        <v>52.04</v>
      </c>
      <c r="F1354" s="49">
        <v>1283.3900000000001</v>
      </c>
      <c r="G1354" s="39">
        <v>9</v>
      </c>
    </row>
    <row r="1355" spans="1:7" ht="28.8" x14ac:dyDescent="0.3">
      <c r="A1355" s="30" t="s">
        <v>2399</v>
      </c>
      <c r="B1355" s="47" t="s">
        <v>2400</v>
      </c>
      <c r="C1355" s="48" t="s">
        <v>115</v>
      </c>
      <c r="D1355" s="49">
        <v>718.29</v>
      </c>
      <c r="E1355" s="49">
        <v>16.47</v>
      </c>
      <c r="F1355" s="49">
        <v>734.76</v>
      </c>
      <c r="G1355" s="39">
        <v>9</v>
      </c>
    </row>
    <row r="1356" spans="1:7" ht="28.8" x14ac:dyDescent="0.3">
      <c r="A1356" s="30" t="s">
        <v>2401</v>
      </c>
      <c r="B1356" s="47" t="s">
        <v>7585</v>
      </c>
      <c r="C1356" s="48" t="s">
        <v>115</v>
      </c>
      <c r="D1356" s="49">
        <v>652.54</v>
      </c>
      <c r="E1356" s="49"/>
      <c r="F1356" s="49">
        <v>652.54</v>
      </c>
      <c r="G1356" s="39">
        <v>9</v>
      </c>
    </row>
    <row r="1357" spans="1:7" x14ac:dyDescent="0.3">
      <c r="A1357" s="30" t="s">
        <v>2402</v>
      </c>
      <c r="B1357" s="47" t="s">
        <v>2403</v>
      </c>
      <c r="C1357" s="48"/>
      <c r="D1357" s="49"/>
      <c r="E1357" s="49"/>
      <c r="F1357" s="49"/>
      <c r="G1357" s="39">
        <v>5</v>
      </c>
    </row>
    <row r="1358" spans="1:7" ht="28.8" x14ac:dyDescent="0.3">
      <c r="A1358" s="30" t="s">
        <v>2404</v>
      </c>
      <c r="B1358" s="47" t="s">
        <v>7586</v>
      </c>
      <c r="C1358" s="48" t="s">
        <v>115</v>
      </c>
      <c r="D1358" s="49">
        <v>3185.99</v>
      </c>
      <c r="E1358" s="49">
        <v>57.82</v>
      </c>
      <c r="F1358" s="49">
        <v>3243.81</v>
      </c>
      <c r="G1358" s="39">
        <v>9</v>
      </c>
    </row>
    <row r="1359" spans="1:7" ht="28.8" x14ac:dyDescent="0.3">
      <c r="A1359" s="30" t="s">
        <v>2405</v>
      </c>
      <c r="B1359" s="47" t="s">
        <v>2406</v>
      </c>
      <c r="C1359" s="48" t="s">
        <v>115</v>
      </c>
      <c r="D1359" s="49">
        <v>1875.67</v>
      </c>
      <c r="E1359" s="49">
        <v>57.82</v>
      </c>
      <c r="F1359" s="49">
        <v>1933.49</v>
      </c>
      <c r="G1359" s="39">
        <v>9</v>
      </c>
    </row>
    <row r="1360" spans="1:7" ht="28.8" x14ac:dyDescent="0.3">
      <c r="A1360" s="30" t="s">
        <v>2407</v>
      </c>
      <c r="B1360" s="47" t="s">
        <v>2408</v>
      </c>
      <c r="C1360" s="48" t="s">
        <v>115</v>
      </c>
      <c r="D1360" s="49">
        <v>2011.78</v>
      </c>
      <c r="E1360" s="49">
        <v>57.82</v>
      </c>
      <c r="F1360" s="49">
        <v>2069.6</v>
      </c>
      <c r="G1360" s="39">
        <v>9</v>
      </c>
    </row>
    <row r="1361" spans="1:7" ht="28.8" x14ac:dyDescent="0.3">
      <c r="A1361" s="30" t="s">
        <v>2409</v>
      </c>
      <c r="B1361" s="47" t="s">
        <v>2410</v>
      </c>
      <c r="C1361" s="48" t="s">
        <v>115</v>
      </c>
      <c r="D1361" s="49">
        <v>3047.44</v>
      </c>
      <c r="E1361" s="49">
        <v>57.82</v>
      </c>
      <c r="F1361" s="49">
        <v>3105.26</v>
      </c>
      <c r="G1361" s="39">
        <v>9</v>
      </c>
    </row>
    <row r="1362" spans="1:7" ht="28.8" x14ac:dyDescent="0.3">
      <c r="A1362" s="30" t="s">
        <v>2411</v>
      </c>
      <c r="B1362" s="47" t="s">
        <v>7587</v>
      </c>
      <c r="C1362" s="48" t="s">
        <v>115</v>
      </c>
      <c r="D1362" s="49">
        <v>2456.61</v>
      </c>
      <c r="E1362" s="49">
        <v>105.88</v>
      </c>
      <c r="F1362" s="49">
        <v>2562.4899999999998</v>
      </c>
      <c r="G1362" s="39">
        <v>9</v>
      </c>
    </row>
    <row r="1363" spans="1:7" ht="28.8" x14ac:dyDescent="0.3">
      <c r="A1363" s="30" t="s">
        <v>2412</v>
      </c>
      <c r="B1363" s="47" t="s">
        <v>7588</v>
      </c>
      <c r="C1363" s="48" t="s">
        <v>115</v>
      </c>
      <c r="D1363" s="49">
        <v>3701.38</v>
      </c>
      <c r="E1363" s="49">
        <v>105.88</v>
      </c>
      <c r="F1363" s="49">
        <v>3807.26</v>
      </c>
      <c r="G1363" s="39">
        <v>9</v>
      </c>
    </row>
    <row r="1364" spans="1:7" ht="43.2" x14ac:dyDescent="0.3">
      <c r="A1364" s="30" t="s">
        <v>2413</v>
      </c>
      <c r="B1364" s="47" t="s">
        <v>7589</v>
      </c>
      <c r="C1364" s="48" t="s">
        <v>115</v>
      </c>
      <c r="D1364" s="49">
        <v>2960.43</v>
      </c>
      <c r="E1364" s="49">
        <v>105.88</v>
      </c>
      <c r="F1364" s="49">
        <v>3066.31</v>
      </c>
      <c r="G1364" s="39">
        <v>9</v>
      </c>
    </row>
    <row r="1365" spans="1:7" ht="28.8" x14ac:dyDescent="0.3">
      <c r="A1365" s="30" t="s">
        <v>2414</v>
      </c>
      <c r="B1365" s="47" t="s">
        <v>7590</v>
      </c>
      <c r="C1365" s="48" t="s">
        <v>115</v>
      </c>
      <c r="D1365" s="49">
        <v>3746.88</v>
      </c>
      <c r="E1365" s="49">
        <v>105.88</v>
      </c>
      <c r="F1365" s="49">
        <v>3852.76</v>
      </c>
      <c r="G1365" s="39">
        <v>9</v>
      </c>
    </row>
    <row r="1366" spans="1:7" ht="28.8" x14ac:dyDescent="0.3">
      <c r="A1366" s="30" t="s">
        <v>2415</v>
      </c>
      <c r="B1366" s="47" t="s">
        <v>2416</v>
      </c>
      <c r="C1366" s="48" t="s">
        <v>115</v>
      </c>
      <c r="D1366" s="49">
        <v>2433.27</v>
      </c>
      <c r="E1366" s="49">
        <v>57.82</v>
      </c>
      <c r="F1366" s="49">
        <v>2491.09</v>
      </c>
      <c r="G1366" s="39">
        <v>9</v>
      </c>
    </row>
    <row r="1367" spans="1:7" ht="28.8" x14ac:dyDescent="0.3">
      <c r="A1367" s="30" t="s">
        <v>2417</v>
      </c>
      <c r="B1367" s="47" t="s">
        <v>2418</v>
      </c>
      <c r="C1367" s="48" t="s">
        <v>115</v>
      </c>
      <c r="D1367" s="49">
        <v>2455.6799999999998</v>
      </c>
      <c r="E1367" s="49">
        <v>57.82</v>
      </c>
      <c r="F1367" s="49">
        <v>2513.5</v>
      </c>
      <c r="G1367" s="39">
        <v>9</v>
      </c>
    </row>
    <row r="1368" spans="1:7" ht="28.8" x14ac:dyDescent="0.3">
      <c r="A1368" s="30" t="s">
        <v>2419</v>
      </c>
      <c r="B1368" s="47" t="s">
        <v>2420</v>
      </c>
      <c r="C1368" s="48" t="s">
        <v>115</v>
      </c>
      <c r="D1368" s="49">
        <v>3643.97</v>
      </c>
      <c r="E1368" s="49">
        <v>57.82</v>
      </c>
      <c r="F1368" s="49">
        <v>3701.79</v>
      </c>
      <c r="G1368" s="39">
        <v>9</v>
      </c>
    </row>
    <row r="1369" spans="1:7" ht="28.8" x14ac:dyDescent="0.3">
      <c r="A1369" s="30" t="s">
        <v>2421</v>
      </c>
      <c r="B1369" s="47" t="s">
        <v>7591</v>
      </c>
      <c r="C1369" s="48" t="s">
        <v>115</v>
      </c>
      <c r="D1369" s="49">
        <v>3030.96</v>
      </c>
      <c r="E1369" s="49">
        <v>105.88</v>
      </c>
      <c r="F1369" s="49">
        <v>3136.84</v>
      </c>
      <c r="G1369" s="39">
        <v>9</v>
      </c>
    </row>
    <row r="1370" spans="1:7" ht="28.8" x14ac:dyDescent="0.3">
      <c r="A1370" s="30" t="s">
        <v>2422</v>
      </c>
      <c r="B1370" s="47" t="s">
        <v>7592</v>
      </c>
      <c r="C1370" s="48" t="s">
        <v>115</v>
      </c>
      <c r="D1370" s="49">
        <v>4289.91</v>
      </c>
      <c r="E1370" s="49">
        <v>105.88</v>
      </c>
      <c r="F1370" s="49">
        <v>4395.79</v>
      </c>
      <c r="G1370" s="39">
        <v>9</v>
      </c>
    </row>
    <row r="1371" spans="1:7" ht="43.2" x14ac:dyDescent="0.3">
      <c r="A1371" s="30" t="s">
        <v>2423</v>
      </c>
      <c r="B1371" s="47" t="s">
        <v>7593</v>
      </c>
      <c r="C1371" s="48" t="s">
        <v>115</v>
      </c>
      <c r="D1371" s="49">
        <v>3283.57</v>
      </c>
      <c r="E1371" s="49">
        <v>105.88</v>
      </c>
      <c r="F1371" s="49">
        <v>3389.45</v>
      </c>
      <c r="G1371" s="39">
        <v>9</v>
      </c>
    </row>
    <row r="1372" spans="1:7" ht="43.2" x14ac:dyDescent="0.3">
      <c r="A1372" s="30" t="s">
        <v>2424</v>
      </c>
      <c r="B1372" s="47" t="s">
        <v>7594</v>
      </c>
      <c r="C1372" s="48" t="s">
        <v>115</v>
      </c>
      <c r="D1372" s="49">
        <v>4324.07</v>
      </c>
      <c r="E1372" s="49">
        <v>105.88</v>
      </c>
      <c r="F1372" s="49">
        <v>4429.95</v>
      </c>
      <c r="G1372" s="39">
        <v>9</v>
      </c>
    </row>
    <row r="1373" spans="1:7" ht="28.8" x14ac:dyDescent="0.3">
      <c r="A1373" s="30" t="s">
        <v>2425</v>
      </c>
      <c r="B1373" s="47" t="s">
        <v>7595</v>
      </c>
      <c r="C1373" s="48" t="s">
        <v>115</v>
      </c>
      <c r="D1373" s="49">
        <v>4390.26</v>
      </c>
      <c r="E1373" s="49">
        <v>105.88</v>
      </c>
      <c r="F1373" s="49">
        <v>4496.1400000000003</v>
      </c>
      <c r="G1373" s="39">
        <v>9</v>
      </c>
    </row>
    <row r="1374" spans="1:7" ht="28.8" x14ac:dyDescent="0.3">
      <c r="A1374" s="30" t="s">
        <v>2426</v>
      </c>
      <c r="B1374" s="47" t="s">
        <v>7596</v>
      </c>
      <c r="C1374" s="48" t="s">
        <v>115</v>
      </c>
      <c r="D1374" s="49">
        <v>4213.26</v>
      </c>
      <c r="E1374" s="49">
        <v>57.82</v>
      </c>
      <c r="F1374" s="49">
        <v>4271.08</v>
      </c>
      <c r="G1374" s="39">
        <v>9</v>
      </c>
    </row>
    <row r="1375" spans="1:7" ht="28.8" x14ac:dyDescent="0.3">
      <c r="A1375" s="30" t="s">
        <v>2427</v>
      </c>
      <c r="B1375" s="47" t="s">
        <v>7597</v>
      </c>
      <c r="C1375" s="48" t="s">
        <v>115</v>
      </c>
      <c r="D1375" s="49">
        <v>2667.92</v>
      </c>
      <c r="E1375" s="49">
        <v>57.82</v>
      </c>
      <c r="F1375" s="49">
        <v>2725.74</v>
      </c>
      <c r="G1375" s="39">
        <v>9</v>
      </c>
    </row>
    <row r="1376" spans="1:7" ht="28.8" x14ac:dyDescent="0.3">
      <c r="A1376" s="30" t="s">
        <v>2428</v>
      </c>
      <c r="B1376" s="47" t="s">
        <v>7598</v>
      </c>
      <c r="C1376" s="48" t="s">
        <v>115</v>
      </c>
      <c r="D1376" s="49">
        <v>4524.82</v>
      </c>
      <c r="E1376" s="49">
        <v>57.82</v>
      </c>
      <c r="F1376" s="49">
        <v>4582.6400000000003</v>
      </c>
      <c r="G1376" s="39">
        <v>9</v>
      </c>
    </row>
    <row r="1377" spans="1:7" ht="28.8" x14ac:dyDescent="0.3">
      <c r="A1377" s="30" t="s">
        <v>2429</v>
      </c>
      <c r="B1377" s="47" t="s">
        <v>7599</v>
      </c>
      <c r="C1377" s="48" t="s">
        <v>115</v>
      </c>
      <c r="D1377" s="49">
        <v>3937.63</v>
      </c>
      <c r="E1377" s="49">
        <v>231.99</v>
      </c>
      <c r="F1377" s="49">
        <v>4169.62</v>
      </c>
      <c r="G1377" s="39">
        <v>9</v>
      </c>
    </row>
    <row r="1378" spans="1:7" ht="28.8" x14ac:dyDescent="0.3">
      <c r="A1378" s="30" t="s">
        <v>2430</v>
      </c>
      <c r="B1378" s="47" t="s">
        <v>7600</v>
      </c>
      <c r="C1378" s="48" t="s">
        <v>115</v>
      </c>
      <c r="D1378" s="49">
        <v>3506.62</v>
      </c>
      <c r="E1378" s="49">
        <v>57.82</v>
      </c>
      <c r="F1378" s="49">
        <v>3564.44</v>
      </c>
      <c r="G1378" s="39">
        <v>9</v>
      </c>
    </row>
    <row r="1379" spans="1:7" ht="28.8" x14ac:dyDescent="0.3">
      <c r="A1379" s="30" t="s">
        <v>2431</v>
      </c>
      <c r="B1379" s="47" t="s">
        <v>7601</v>
      </c>
      <c r="C1379" s="48" t="s">
        <v>115</v>
      </c>
      <c r="D1379" s="49">
        <v>1720.14</v>
      </c>
      <c r="E1379" s="49">
        <v>57.82</v>
      </c>
      <c r="F1379" s="49">
        <v>1777.96</v>
      </c>
      <c r="G1379" s="39">
        <v>9</v>
      </c>
    </row>
    <row r="1380" spans="1:7" ht="28.8" x14ac:dyDescent="0.3">
      <c r="A1380" s="30" t="s">
        <v>2432</v>
      </c>
      <c r="B1380" s="47" t="s">
        <v>2433</v>
      </c>
      <c r="C1380" s="48" t="s">
        <v>115</v>
      </c>
      <c r="D1380" s="49">
        <v>2791.23</v>
      </c>
      <c r="E1380" s="49">
        <v>57.82</v>
      </c>
      <c r="F1380" s="49">
        <v>2849.05</v>
      </c>
      <c r="G1380" s="39">
        <v>9</v>
      </c>
    </row>
    <row r="1381" spans="1:7" ht="28.8" x14ac:dyDescent="0.3">
      <c r="A1381" s="30" t="s">
        <v>2434</v>
      </c>
      <c r="B1381" s="47" t="s">
        <v>2435</v>
      </c>
      <c r="C1381" s="48" t="s">
        <v>115</v>
      </c>
      <c r="D1381" s="49">
        <v>2286.7800000000002</v>
      </c>
      <c r="E1381" s="49">
        <v>57.82</v>
      </c>
      <c r="F1381" s="49">
        <v>2344.6</v>
      </c>
      <c r="G1381" s="39">
        <v>9</v>
      </c>
    </row>
    <row r="1382" spans="1:7" x14ac:dyDescent="0.3">
      <c r="A1382" s="30" t="s">
        <v>2436</v>
      </c>
      <c r="B1382" s="47" t="s">
        <v>2437</v>
      </c>
      <c r="C1382" s="48"/>
      <c r="D1382" s="49"/>
      <c r="E1382" s="49"/>
      <c r="F1382" s="49"/>
      <c r="G1382" s="39">
        <v>5</v>
      </c>
    </row>
    <row r="1383" spans="1:7" ht="28.8" x14ac:dyDescent="0.3">
      <c r="A1383" s="30" t="s">
        <v>2438</v>
      </c>
      <c r="B1383" s="47" t="s">
        <v>2439</v>
      </c>
      <c r="C1383" s="48" t="s">
        <v>116</v>
      </c>
      <c r="D1383" s="49">
        <v>899.66</v>
      </c>
      <c r="E1383" s="49">
        <v>48.06</v>
      </c>
      <c r="F1383" s="49">
        <v>947.72</v>
      </c>
      <c r="G1383" s="39">
        <v>9</v>
      </c>
    </row>
    <row r="1384" spans="1:7" x14ac:dyDescent="0.3">
      <c r="A1384" s="30" t="s">
        <v>2440</v>
      </c>
      <c r="B1384" s="47" t="s">
        <v>2441</v>
      </c>
      <c r="C1384" s="48"/>
      <c r="D1384" s="49"/>
      <c r="E1384" s="49"/>
      <c r="F1384" s="49"/>
      <c r="G1384" s="39">
        <v>5</v>
      </c>
    </row>
    <row r="1385" spans="1:7" ht="28.8" x14ac:dyDescent="0.3">
      <c r="A1385" s="30" t="s">
        <v>2442</v>
      </c>
      <c r="B1385" s="47" t="s">
        <v>2443</v>
      </c>
      <c r="C1385" s="48" t="s">
        <v>115</v>
      </c>
      <c r="D1385" s="49">
        <v>691.58</v>
      </c>
      <c r="E1385" s="49">
        <v>41.18</v>
      </c>
      <c r="F1385" s="49">
        <v>732.76</v>
      </c>
      <c r="G1385" s="39">
        <v>9</v>
      </c>
    </row>
    <row r="1386" spans="1:7" ht="28.8" x14ac:dyDescent="0.3">
      <c r="A1386" s="30" t="s">
        <v>2444</v>
      </c>
      <c r="B1386" s="47" t="s">
        <v>7602</v>
      </c>
      <c r="C1386" s="48" t="s">
        <v>115</v>
      </c>
      <c r="D1386" s="49">
        <v>931.73</v>
      </c>
      <c r="E1386" s="49">
        <v>115.51</v>
      </c>
      <c r="F1386" s="49">
        <v>1047.24</v>
      </c>
      <c r="G1386" s="39">
        <v>9</v>
      </c>
    </row>
    <row r="1387" spans="1:7" x14ac:dyDescent="0.3">
      <c r="A1387" s="30" t="s">
        <v>2445</v>
      </c>
      <c r="B1387" s="47" t="s">
        <v>2446</v>
      </c>
      <c r="C1387" s="48"/>
      <c r="D1387" s="49"/>
      <c r="E1387" s="49"/>
      <c r="F1387" s="49"/>
      <c r="G1387" s="39">
        <v>5</v>
      </c>
    </row>
    <row r="1388" spans="1:7" ht="28.8" x14ac:dyDescent="0.3">
      <c r="A1388" s="30" t="s">
        <v>2447</v>
      </c>
      <c r="B1388" s="47" t="s">
        <v>7603</v>
      </c>
      <c r="C1388" s="48" t="s">
        <v>116</v>
      </c>
      <c r="D1388" s="49">
        <v>696.46</v>
      </c>
      <c r="E1388" s="49">
        <v>49.41</v>
      </c>
      <c r="F1388" s="49">
        <v>745.87</v>
      </c>
      <c r="G1388" s="39">
        <v>9</v>
      </c>
    </row>
    <row r="1389" spans="1:7" x14ac:dyDescent="0.3">
      <c r="A1389" s="30" t="s">
        <v>2448</v>
      </c>
      <c r="B1389" s="47" t="s">
        <v>2449</v>
      </c>
      <c r="C1389" s="48" t="s">
        <v>116</v>
      </c>
      <c r="D1389" s="49">
        <v>549.4</v>
      </c>
      <c r="E1389" s="49">
        <v>20.6</v>
      </c>
      <c r="F1389" s="49">
        <v>570</v>
      </c>
      <c r="G1389" s="39">
        <v>9</v>
      </c>
    </row>
    <row r="1390" spans="1:7" ht="28.8" x14ac:dyDescent="0.3">
      <c r="A1390" s="30" t="s">
        <v>2450</v>
      </c>
      <c r="B1390" s="47" t="s">
        <v>7604</v>
      </c>
      <c r="C1390" s="48" t="s">
        <v>116</v>
      </c>
      <c r="D1390" s="49">
        <v>617.08000000000004</v>
      </c>
      <c r="E1390" s="49">
        <v>41.18</v>
      </c>
      <c r="F1390" s="49">
        <v>658.26</v>
      </c>
      <c r="G1390" s="39">
        <v>9</v>
      </c>
    </row>
    <row r="1391" spans="1:7" x14ac:dyDescent="0.3">
      <c r="A1391" s="30" t="s">
        <v>2451</v>
      </c>
      <c r="B1391" s="47" t="s">
        <v>2452</v>
      </c>
      <c r="C1391" s="48"/>
      <c r="D1391" s="49"/>
      <c r="E1391" s="49"/>
      <c r="F1391" s="49"/>
      <c r="G1391" s="39">
        <v>5</v>
      </c>
    </row>
    <row r="1392" spans="1:7" x14ac:dyDescent="0.3">
      <c r="A1392" s="30" t="s">
        <v>2453</v>
      </c>
      <c r="B1392" s="47" t="s">
        <v>2454</v>
      </c>
      <c r="C1392" s="48" t="s">
        <v>115</v>
      </c>
      <c r="D1392" s="49"/>
      <c r="E1392" s="49">
        <v>41.18</v>
      </c>
      <c r="F1392" s="49">
        <v>41.18</v>
      </c>
      <c r="G1392" s="39">
        <v>9</v>
      </c>
    </row>
    <row r="1393" spans="1:7" x14ac:dyDescent="0.3">
      <c r="A1393" s="30" t="s">
        <v>2455</v>
      </c>
      <c r="B1393" s="47" t="s">
        <v>2456</v>
      </c>
      <c r="C1393" s="48" t="s">
        <v>116</v>
      </c>
      <c r="D1393" s="49">
        <v>2</v>
      </c>
      <c r="E1393" s="49">
        <v>10.71</v>
      </c>
      <c r="F1393" s="49">
        <v>12.71</v>
      </c>
      <c r="G1393" s="39">
        <v>9</v>
      </c>
    </row>
    <row r="1394" spans="1:7" x14ac:dyDescent="0.3">
      <c r="A1394" s="30" t="s">
        <v>2457</v>
      </c>
      <c r="B1394" s="47" t="s">
        <v>2458</v>
      </c>
      <c r="C1394" s="48" t="s">
        <v>116</v>
      </c>
      <c r="D1394" s="49"/>
      <c r="E1394" s="49">
        <v>24.71</v>
      </c>
      <c r="F1394" s="49">
        <v>24.71</v>
      </c>
      <c r="G1394" s="39">
        <v>9</v>
      </c>
    </row>
    <row r="1395" spans="1:7" x14ac:dyDescent="0.3">
      <c r="A1395" s="30" t="s">
        <v>2459</v>
      </c>
      <c r="B1395" s="47" t="s">
        <v>2460</v>
      </c>
      <c r="C1395" s="48" t="s">
        <v>116</v>
      </c>
      <c r="D1395" s="49">
        <v>25.47</v>
      </c>
      <c r="E1395" s="49">
        <v>25.73</v>
      </c>
      <c r="F1395" s="49">
        <v>51.2</v>
      </c>
      <c r="G1395" s="39">
        <v>9</v>
      </c>
    </row>
    <row r="1396" spans="1:7" x14ac:dyDescent="0.3">
      <c r="A1396" s="30" t="s">
        <v>2461</v>
      </c>
      <c r="B1396" s="47" t="s">
        <v>2462</v>
      </c>
      <c r="C1396" s="48" t="s">
        <v>386</v>
      </c>
      <c r="D1396" s="49">
        <v>3958.76</v>
      </c>
      <c r="E1396" s="49">
        <v>96.12</v>
      </c>
      <c r="F1396" s="49">
        <v>4054.88</v>
      </c>
      <c r="G1396" s="39">
        <v>9</v>
      </c>
    </row>
    <row r="1397" spans="1:7" x14ac:dyDescent="0.3">
      <c r="A1397" s="30" t="s">
        <v>2463</v>
      </c>
      <c r="B1397" s="47" t="s">
        <v>2464</v>
      </c>
      <c r="C1397" s="48" t="s">
        <v>116</v>
      </c>
      <c r="D1397" s="49">
        <v>242.96</v>
      </c>
      <c r="E1397" s="49">
        <v>10.71</v>
      </c>
      <c r="F1397" s="49">
        <v>253.67</v>
      </c>
      <c r="G1397" s="39">
        <v>9</v>
      </c>
    </row>
    <row r="1398" spans="1:7" ht="28.8" x14ac:dyDescent="0.3">
      <c r="A1398" s="30" t="s">
        <v>2465</v>
      </c>
      <c r="B1398" s="47" t="s">
        <v>2466</v>
      </c>
      <c r="C1398" s="48" t="s">
        <v>116</v>
      </c>
      <c r="D1398" s="49">
        <v>324.17</v>
      </c>
      <c r="E1398" s="49">
        <v>10.71</v>
      </c>
      <c r="F1398" s="49">
        <v>334.88</v>
      </c>
      <c r="G1398" s="39">
        <v>9</v>
      </c>
    </row>
    <row r="1399" spans="1:7" x14ac:dyDescent="0.3">
      <c r="A1399" s="30" t="s">
        <v>2467</v>
      </c>
      <c r="B1399" s="47" t="s">
        <v>2468</v>
      </c>
      <c r="C1399" s="48" t="s">
        <v>115</v>
      </c>
      <c r="D1399" s="49">
        <v>271.20999999999998</v>
      </c>
      <c r="E1399" s="49">
        <v>49.41</v>
      </c>
      <c r="F1399" s="49">
        <v>320.62</v>
      </c>
      <c r="G1399" s="39">
        <v>9</v>
      </c>
    </row>
    <row r="1400" spans="1:7" x14ac:dyDescent="0.3">
      <c r="A1400" s="30" t="s">
        <v>2469</v>
      </c>
      <c r="B1400" s="47" t="s">
        <v>2470</v>
      </c>
      <c r="C1400" s="48" t="s">
        <v>115</v>
      </c>
      <c r="D1400" s="49">
        <v>108</v>
      </c>
      <c r="E1400" s="49">
        <v>8.9600000000000009</v>
      </c>
      <c r="F1400" s="49">
        <v>116.96</v>
      </c>
      <c r="G1400" s="39">
        <v>9</v>
      </c>
    </row>
    <row r="1401" spans="1:7" x14ac:dyDescent="0.3">
      <c r="A1401" s="30" t="s">
        <v>2471</v>
      </c>
      <c r="B1401" s="47" t="s">
        <v>2472</v>
      </c>
      <c r="C1401" s="48" t="s">
        <v>115</v>
      </c>
      <c r="D1401" s="49">
        <v>38.49</v>
      </c>
      <c r="E1401" s="49">
        <v>8.9600000000000009</v>
      </c>
      <c r="F1401" s="49">
        <v>47.45</v>
      </c>
      <c r="G1401" s="39">
        <v>9</v>
      </c>
    </row>
    <row r="1402" spans="1:7" ht="28.8" x14ac:dyDescent="0.3">
      <c r="A1402" s="30" t="s">
        <v>2473</v>
      </c>
      <c r="B1402" s="47" t="s">
        <v>7605</v>
      </c>
      <c r="C1402" s="48" t="s">
        <v>115</v>
      </c>
      <c r="D1402" s="49">
        <v>530.28</v>
      </c>
      <c r="E1402" s="49">
        <v>88.19</v>
      </c>
      <c r="F1402" s="49">
        <v>618.47</v>
      </c>
      <c r="G1402" s="39">
        <v>9</v>
      </c>
    </row>
    <row r="1403" spans="1:7" ht="28.8" x14ac:dyDescent="0.3">
      <c r="A1403" s="30" t="s">
        <v>2474</v>
      </c>
      <c r="B1403" s="47" t="s">
        <v>7606</v>
      </c>
      <c r="C1403" s="48" t="s">
        <v>115</v>
      </c>
      <c r="D1403" s="49">
        <v>920.43</v>
      </c>
      <c r="E1403" s="49">
        <v>88.19</v>
      </c>
      <c r="F1403" s="49">
        <v>1008.62</v>
      </c>
      <c r="G1403" s="39">
        <v>9</v>
      </c>
    </row>
    <row r="1404" spans="1:7" x14ac:dyDescent="0.3">
      <c r="A1404" s="30" t="s">
        <v>2475</v>
      </c>
      <c r="B1404" s="47" t="s">
        <v>2476</v>
      </c>
      <c r="C1404" s="48"/>
      <c r="D1404" s="49"/>
      <c r="E1404" s="49"/>
      <c r="F1404" s="49"/>
      <c r="G1404" s="39">
        <v>2</v>
      </c>
    </row>
    <row r="1405" spans="1:7" x14ac:dyDescent="0.3">
      <c r="A1405" s="30" t="s">
        <v>2477</v>
      </c>
      <c r="B1405" s="47" t="s">
        <v>2478</v>
      </c>
      <c r="C1405" s="48"/>
      <c r="D1405" s="49"/>
      <c r="E1405" s="49"/>
      <c r="F1405" s="49"/>
      <c r="G1405" s="39">
        <v>5</v>
      </c>
    </row>
    <row r="1406" spans="1:7" x14ac:dyDescent="0.3">
      <c r="A1406" s="30" t="s">
        <v>2479</v>
      </c>
      <c r="B1406" s="47" t="s">
        <v>2480</v>
      </c>
      <c r="C1406" s="48" t="s">
        <v>115</v>
      </c>
      <c r="D1406" s="49">
        <v>831.67</v>
      </c>
      <c r="E1406" s="49">
        <v>61.78</v>
      </c>
      <c r="F1406" s="49">
        <v>893.45</v>
      </c>
      <c r="G1406" s="39">
        <v>9</v>
      </c>
    </row>
    <row r="1407" spans="1:7" x14ac:dyDescent="0.3">
      <c r="A1407" s="30" t="s">
        <v>2481</v>
      </c>
      <c r="B1407" s="47" t="s">
        <v>2482</v>
      </c>
      <c r="C1407" s="48" t="s">
        <v>115</v>
      </c>
      <c r="D1407" s="49">
        <v>377.49</v>
      </c>
      <c r="E1407" s="49">
        <v>61.78</v>
      </c>
      <c r="F1407" s="49">
        <v>439.27</v>
      </c>
      <c r="G1407" s="39">
        <v>9</v>
      </c>
    </row>
    <row r="1408" spans="1:7" x14ac:dyDescent="0.3">
      <c r="A1408" s="30" t="s">
        <v>2483</v>
      </c>
      <c r="B1408" s="47" t="s">
        <v>2484</v>
      </c>
      <c r="C1408" s="48" t="s">
        <v>115</v>
      </c>
      <c r="D1408" s="49">
        <v>1190.4000000000001</v>
      </c>
      <c r="E1408" s="49">
        <v>61.78</v>
      </c>
      <c r="F1408" s="49">
        <v>1252.18</v>
      </c>
      <c r="G1408" s="39">
        <v>9</v>
      </c>
    </row>
    <row r="1409" spans="1:7" x14ac:dyDescent="0.3">
      <c r="A1409" s="30" t="s">
        <v>2485</v>
      </c>
      <c r="B1409" s="47" t="s">
        <v>2486</v>
      </c>
      <c r="C1409" s="48" t="s">
        <v>115</v>
      </c>
      <c r="D1409" s="49">
        <v>401.98</v>
      </c>
      <c r="E1409" s="49">
        <v>61.78</v>
      </c>
      <c r="F1409" s="49">
        <v>463.76</v>
      </c>
      <c r="G1409" s="39">
        <v>9</v>
      </c>
    </row>
    <row r="1410" spans="1:7" x14ac:dyDescent="0.3">
      <c r="A1410" s="30" t="s">
        <v>2487</v>
      </c>
      <c r="B1410" s="47" t="s">
        <v>2488</v>
      </c>
      <c r="C1410" s="48" t="s">
        <v>115</v>
      </c>
      <c r="D1410" s="49">
        <v>926.93</v>
      </c>
      <c r="E1410" s="49">
        <v>61.78</v>
      </c>
      <c r="F1410" s="49">
        <v>988.71</v>
      </c>
      <c r="G1410" s="39">
        <v>9</v>
      </c>
    </row>
    <row r="1411" spans="1:7" x14ac:dyDescent="0.3">
      <c r="A1411" s="30" t="s">
        <v>2489</v>
      </c>
      <c r="B1411" s="47" t="s">
        <v>2490</v>
      </c>
      <c r="C1411" s="48" t="s">
        <v>115</v>
      </c>
      <c r="D1411" s="49">
        <v>247.8</v>
      </c>
      <c r="E1411" s="49">
        <v>61.78</v>
      </c>
      <c r="F1411" s="49">
        <v>309.58</v>
      </c>
      <c r="G1411" s="39">
        <v>9</v>
      </c>
    </row>
    <row r="1412" spans="1:7" x14ac:dyDescent="0.3">
      <c r="A1412" s="30" t="s">
        <v>2491</v>
      </c>
      <c r="B1412" s="47" t="s">
        <v>2492</v>
      </c>
      <c r="C1412" s="48" t="s">
        <v>115</v>
      </c>
      <c r="D1412" s="49">
        <v>768.11</v>
      </c>
      <c r="E1412" s="49">
        <v>61.78</v>
      </c>
      <c r="F1412" s="49">
        <v>829.89</v>
      </c>
      <c r="G1412" s="39">
        <v>9</v>
      </c>
    </row>
    <row r="1413" spans="1:7" x14ac:dyDescent="0.3">
      <c r="A1413" s="30" t="s">
        <v>2493</v>
      </c>
      <c r="B1413" s="47" t="s">
        <v>2494</v>
      </c>
      <c r="C1413" s="48" t="s">
        <v>115</v>
      </c>
      <c r="D1413" s="49">
        <v>354.1</v>
      </c>
      <c r="E1413" s="49">
        <v>61.78</v>
      </c>
      <c r="F1413" s="49">
        <v>415.88</v>
      </c>
      <c r="G1413" s="39">
        <v>9</v>
      </c>
    </row>
    <row r="1414" spans="1:7" x14ac:dyDescent="0.3">
      <c r="A1414" s="30" t="s">
        <v>2495</v>
      </c>
      <c r="B1414" s="47" t="s">
        <v>2496</v>
      </c>
      <c r="C1414" s="48" t="s">
        <v>115</v>
      </c>
      <c r="D1414" s="49">
        <v>1262.7</v>
      </c>
      <c r="E1414" s="49">
        <v>61.78</v>
      </c>
      <c r="F1414" s="49">
        <v>1324.48</v>
      </c>
      <c r="G1414" s="39">
        <v>9</v>
      </c>
    </row>
    <row r="1415" spans="1:7" x14ac:dyDescent="0.3">
      <c r="A1415" s="30" t="s">
        <v>2497</v>
      </c>
      <c r="B1415" s="47" t="s">
        <v>2498</v>
      </c>
      <c r="C1415" s="48" t="s">
        <v>115</v>
      </c>
      <c r="D1415" s="49">
        <v>1147.3599999999999</v>
      </c>
      <c r="E1415" s="49">
        <v>61.78</v>
      </c>
      <c r="F1415" s="49">
        <v>1209.1400000000001</v>
      </c>
      <c r="G1415" s="39">
        <v>9</v>
      </c>
    </row>
    <row r="1416" spans="1:7" ht="28.8" x14ac:dyDescent="0.3">
      <c r="A1416" s="30" t="s">
        <v>2499</v>
      </c>
      <c r="B1416" s="47" t="s">
        <v>2500</v>
      </c>
      <c r="C1416" s="48" t="s">
        <v>115</v>
      </c>
      <c r="D1416" s="49">
        <v>484.4</v>
      </c>
      <c r="E1416" s="49"/>
      <c r="F1416" s="49">
        <v>484.4</v>
      </c>
      <c r="G1416" s="39">
        <v>9</v>
      </c>
    </row>
    <row r="1417" spans="1:7" x14ac:dyDescent="0.3">
      <c r="A1417" s="30" t="s">
        <v>2501</v>
      </c>
      <c r="B1417" s="47" t="s">
        <v>2502</v>
      </c>
      <c r="C1417" s="48" t="s">
        <v>115</v>
      </c>
      <c r="D1417" s="49">
        <v>1132.95</v>
      </c>
      <c r="E1417" s="49">
        <v>47.48</v>
      </c>
      <c r="F1417" s="49">
        <v>1180.43</v>
      </c>
      <c r="G1417" s="39">
        <v>9</v>
      </c>
    </row>
    <row r="1418" spans="1:7" x14ac:dyDescent="0.3">
      <c r="A1418" s="30" t="s">
        <v>2503</v>
      </c>
      <c r="B1418" s="47" t="s">
        <v>2504</v>
      </c>
      <c r="C1418" s="48" t="s">
        <v>115</v>
      </c>
      <c r="D1418" s="49">
        <v>1426.97</v>
      </c>
      <c r="E1418" s="49">
        <v>61.78</v>
      </c>
      <c r="F1418" s="49">
        <v>1488.75</v>
      </c>
      <c r="G1418" s="39">
        <v>9</v>
      </c>
    </row>
    <row r="1419" spans="1:7" x14ac:dyDescent="0.3">
      <c r="A1419" s="30" t="s">
        <v>2505</v>
      </c>
      <c r="B1419" s="47" t="s">
        <v>2506</v>
      </c>
      <c r="C1419" s="48" t="s">
        <v>115</v>
      </c>
      <c r="D1419" s="49">
        <v>867.54</v>
      </c>
      <c r="E1419" s="49">
        <v>61.78</v>
      </c>
      <c r="F1419" s="49">
        <v>929.32</v>
      </c>
      <c r="G1419" s="39">
        <v>9</v>
      </c>
    </row>
    <row r="1420" spans="1:7" x14ac:dyDescent="0.3">
      <c r="A1420" s="30" t="s">
        <v>2507</v>
      </c>
      <c r="B1420" s="47" t="s">
        <v>2508</v>
      </c>
      <c r="C1420" s="48" t="s">
        <v>115</v>
      </c>
      <c r="D1420" s="49">
        <v>650.21</v>
      </c>
      <c r="E1420" s="49">
        <v>61.78</v>
      </c>
      <c r="F1420" s="49">
        <v>711.99</v>
      </c>
      <c r="G1420" s="39">
        <v>9</v>
      </c>
    </row>
    <row r="1421" spans="1:7" x14ac:dyDescent="0.3">
      <c r="A1421" s="30" t="s">
        <v>2509</v>
      </c>
      <c r="B1421" s="47" t="s">
        <v>2510</v>
      </c>
      <c r="C1421" s="48" t="s">
        <v>115</v>
      </c>
      <c r="D1421" s="49">
        <v>584.17999999999995</v>
      </c>
      <c r="E1421" s="49">
        <v>47.48</v>
      </c>
      <c r="F1421" s="49">
        <v>631.66</v>
      </c>
      <c r="G1421" s="39">
        <v>9</v>
      </c>
    </row>
    <row r="1422" spans="1:7" x14ac:dyDescent="0.3">
      <c r="A1422" s="30" t="s">
        <v>2511</v>
      </c>
      <c r="B1422" s="47" t="s">
        <v>2512</v>
      </c>
      <c r="C1422" s="48" t="s">
        <v>115</v>
      </c>
      <c r="D1422" s="49">
        <v>922.35</v>
      </c>
      <c r="E1422" s="49">
        <v>47.48</v>
      </c>
      <c r="F1422" s="49">
        <v>969.83</v>
      </c>
      <c r="G1422" s="39">
        <v>9</v>
      </c>
    </row>
    <row r="1423" spans="1:7" x14ac:dyDescent="0.3">
      <c r="A1423" s="30" t="s">
        <v>2513</v>
      </c>
      <c r="B1423" s="47" t="s">
        <v>2514</v>
      </c>
      <c r="C1423" s="48" t="s">
        <v>115</v>
      </c>
      <c r="D1423" s="49">
        <v>912.48</v>
      </c>
      <c r="E1423" s="49">
        <v>35.61</v>
      </c>
      <c r="F1423" s="49">
        <v>948.09</v>
      </c>
      <c r="G1423" s="39">
        <v>9</v>
      </c>
    </row>
    <row r="1424" spans="1:7" x14ac:dyDescent="0.3">
      <c r="A1424" s="30" t="s">
        <v>2515</v>
      </c>
      <c r="B1424" s="47" t="s">
        <v>2516</v>
      </c>
      <c r="C1424" s="48" t="s">
        <v>115</v>
      </c>
      <c r="D1424" s="49">
        <v>940.23</v>
      </c>
      <c r="E1424" s="49">
        <v>35.61</v>
      </c>
      <c r="F1424" s="49">
        <v>975.84</v>
      </c>
      <c r="G1424" s="39">
        <v>9</v>
      </c>
    </row>
    <row r="1425" spans="1:7" x14ac:dyDescent="0.3">
      <c r="A1425" s="30" t="s">
        <v>2517</v>
      </c>
      <c r="B1425" s="47" t="s">
        <v>2518</v>
      </c>
      <c r="C1425" s="48" t="s">
        <v>115</v>
      </c>
      <c r="D1425" s="49">
        <v>1363.46</v>
      </c>
      <c r="E1425" s="49">
        <v>35.61</v>
      </c>
      <c r="F1425" s="49">
        <v>1399.07</v>
      </c>
      <c r="G1425" s="39">
        <v>9</v>
      </c>
    </row>
    <row r="1426" spans="1:7" x14ac:dyDescent="0.3">
      <c r="A1426" s="30" t="s">
        <v>2519</v>
      </c>
      <c r="B1426" s="47" t="s">
        <v>2520</v>
      </c>
      <c r="C1426" s="48" t="s">
        <v>115</v>
      </c>
      <c r="D1426" s="49">
        <v>745.71</v>
      </c>
      <c r="E1426" s="49"/>
      <c r="F1426" s="49">
        <v>745.71</v>
      </c>
      <c r="G1426" s="39">
        <v>9</v>
      </c>
    </row>
    <row r="1427" spans="1:7" ht="28.8" x14ac:dyDescent="0.3">
      <c r="A1427" s="30" t="s">
        <v>2521</v>
      </c>
      <c r="B1427" s="47" t="s">
        <v>2522</v>
      </c>
      <c r="C1427" s="48" t="s">
        <v>115</v>
      </c>
      <c r="D1427" s="49">
        <v>1411.55</v>
      </c>
      <c r="E1427" s="49"/>
      <c r="F1427" s="49">
        <v>1411.55</v>
      </c>
      <c r="G1427" s="39">
        <v>9</v>
      </c>
    </row>
    <row r="1428" spans="1:7" ht="28.8" x14ac:dyDescent="0.3">
      <c r="A1428" s="30" t="s">
        <v>2523</v>
      </c>
      <c r="B1428" s="47" t="s">
        <v>2524</v>
      </c>
      <c r="C1428" s="48" t="s">
        <v>115</v>
      </c>
      <c r="D1428" s="49">
        <v>885.22</v>
      </c>
      <c r="E1428" s="49"/>
      <c r="F1428" s="49">
        <v>885.22</v>
      </c>
      <c r="G1428" s="39">
        <v>9</v>
      </c>
    </row>
    <row r="1429" spans="1:7" ht="28.8" x14ac:dyDescent="0.3">
      <c r="A1429" s="30" t="s">
        <v>2525</v>
      </c>
      <c r="B1429" s="47" t="s">
        <v>2526</v>
      </c>
      <c r="C1429" s="48" t="s">
        <v>115</v>
      </c>
      <c r="D1429" s="49">
        <v>907.05</v>
      </c>
      <c r="E1429" s="49"/>
      <c r="F1429" s="49">
        <v>907.05</v>
      </c>
      <c r="G1429" s="39">
        <v>9</v>
      </c>
    </row>
    <row r="1430" spans="1:7" x14ac:dyDescent="0.3">
      <c r="A1430" s="30" t="s">
        <v>2527</v>
      </c>
      <c r="B1430" s="47" t="s">
        <v>2528</v>
      </c>
      <c r="C1430" s="48" t="s">
        <v>115</v>
      </c>
      <c r="D1430" s="49">
        <v>1033.2</v>
      </c>
      <c r="E1430" s="49">
        <v>61.78</v>
      </c>
      <c r="F1430" s="49">
        <v>1094.98</v>
      </c>
      <c r="G1430" s="39">
        <v>9</v>
      </c>
    </row>
    <row r="1431" spans="1:7" ht="28.8" x14ac:dyDescent="0.3">
      <c r="A1431" s="30" t="s">
        <v>2529</v>
      </c>
      <c r="B1431" s="47" t="s">
        <v>2530</v>
      </c>
      <c r="C1431" s="48" t="s">
        <v>115</v>
      </c>
      <c r="D1431" s="49">
        <v>1136.0999999999999</v>
      </c>
      <c r="E1431" s="49">
        <v>61.78</v>
      </c>
      <c r="F1431" s="49">
        <v>1197.8800000000001</v>
      </c>
      <c r="G1431" s="39">
        <v>9</v>
      </c>
    </row>
    <row r="1432" spans="1:7" ht="28.8" x14ac:dyDescent="0.3">
      <c r="A1432" s="30" t="s">
        <v>2531</v>
      </c>
      <c r="B1432" s="47" t="s">
        <v>2532</v>
      </c>
      <c r="C1432" s="48" t="s">
        <v>115</v>
      </c>
      <c r="D1432" s="49">
        <v>1145.75</v>
      </c>
      <c r="E1432" s="49">
        <v>61.78</v>
      </c>
      <c r="F1432" s="49">
        <v>1207.53</v>
      </c>
      <c r="G1432" s="39">
        <v>9</v>
      </c>
    </row>
    <row r="1433" spans="1:7" ht="28.8" x14ac:dyDescent="0.3">
      <c r="A1433" s="30" t="s">
        <v>2533</v>
      </c>
      <c r="B1433" s="47" t="s">
        <v>2534</v>
      </c>
      <c r="C1433" s="48" t="s">
        <v>115</v>
      </c>
      <c r="D1433" s="49">
        <v>1123</v>
      </c>
      <c r="E1433" s="49">
        <v>61.78</v>
      </c>
      <c r="F1433" s="49">
        <v>1184.78</v>
      </c>
      <c r="G1433" s="39">
        <v>9</v>
      </c>
    </row>
    <row r="1434" spans="1:7" x14ac:dyDescent="0.3">
      <c r="A1434" s="30" t="s">
        <v>2535</v>
      </c>
      <c r="B1434" s="47" t="s">
        <v>2536</v>
      </c>
      <c r="C1434" s="48"/>
      <c r="D1434" s="49"/>
      <c r="E1434" s="49"/>
      <c r="F1434" s="49"/>
      <c r="G1434" s="39">
        <v>5</v>
      </c>
    </row>
    <row r="1435" spans="1:7" x14ac:dyDescent="0.3">
      <c r="A1435" s="30" t="s">
        <v>2537</v>
      </c>
      <c r="B1435" s="47" t="s">
        <v>2538</v>
      </c>
      <c r="C1435" s="48" t="s">
        <v>115</v>
      </c>
      <c r="D1435" s="49">
        <v>397.28</v>
      </c>
      <c r="E1435" s="49">
        <v>123.54</v>
      </c>
      <c r="F1435" s="49">
        <v>520.82000000000005</v>
      </c>
      <c r="G1435" s="39">
        <v>9</v>
      </c>
    </row>
    <row r="1436" spans="1:7" x14ac:dyDescent="0.3">
      <c r="A1436" s="30" t="s">
        <v>2539</v>
      </c>
      <c r="B1436" s="47" t="s">
        <v>2540</v>
      </c>
      <c r="C1436" s="48" t="s">
        <v>115</v>
      </c>
      <c r="D1436" s="49">
        <v>902.03</v>
      </c>
      <c r="E1436" s="49">
        <v>123.54</v>
      </c>
      <c r="F1436" s="49">
        <v>1025.57</v>
      </c>
      <c r="G1436" s="39">
        <v>9</v>
      </c>
    </row>
    <row r="1437" spans="1:7" x14ac:dyDescent="0.3">
      <c r="A1437" s="30" t="s">
        <v>2541</v>
      </c>
      <c r="B1437" s="47" t="s">
        <v>2542</v>
      </c>
      <c r="C1437" s="48" t="s">
        <v>115</v>
      </c>
      <c r="D1437" s="49">
        <v>1010.42</v>
      </c>
      <c r="E1437" s="49">
        <v>123.54</v>
      </c>
      <c r="F1437" s="49">
        <v>1133.96</v>
      </c>
      <c r="G1437" s="39">
        <v>9</v>
      </c>
    </row>
    <row r="1438" spans="1:7" x14ac:dyDescent="0.3">
      <c r="A1438" s="30" t="s">
        <v>2543</v>
      </c>
      <c r="B1438" s="47" t="s">
        <v>2544</v>
      </c>
      <c r="C1438" s="48" t="s">
        <v>115</v>
      </c>
      <c r="D1438" s="49">
        <v>958.79</v>
      </c>
      <c r="E1438" s="49">
        <v>61.78</v>
      </c>
      <c r="F1438" s="49">
        <v>1020.57</v>
      </c>
      <c r="G1438" s="39">
        <v>9</v>
      </c>
    </row>
    <row r="1439" spans="1:7" x14ac:dyDescent="0.3">
      <c r="A1439" s="30" t="s">
        <v>2545</v>
      </c>
      <c r="B1439" s="47" t="s">
        <v>2546</v>
      </c>
      <c r="C1439" s="48" t="s">
        <v>115</v>
      </c>
      <c r="D1439" s="49">
        <v>370.76</v>
      </c>
      <c r="E1439" s="49">
        <v>123.54</v>
      </c>
      <c r="F1439" s="49">
        <v>494.3</v>
      </c>
      <c r="G1439" s="39">
        <v>9</v>
      </c>
    </row>
    <row r="1440" spans="1:7" x14ac:dyDescent="0.3">
      <c r="A1440" s="30" t="s">
        <v>2547</v>
      </c>
      <c r="B1440" s="47" t="s">
        <v>8372</v>
      </c>
      <c r="C1440" s="48" t="s">
        <v>115</v>
      </c>
      <c r="D1440" s="49">
        <v>725.66</v>
      </c>
      <c r="E1440" s="49">
        <v>123.54</v>
      </c>
      <c r="F1440" s="49">
        <v>849.2</v>
      </c>
      <c r="G1440" s="39">
        <v>9</v>
      </c>
    </row>
    <row r="1441" spans="1:7" x14ac:dyDescent="0.3">
      <c r="A1441" s="30" t="s">
        <v>2548</v>
      </c>
      <c r="B1441" s="47" t="s">
        <v>8373</v>
      </c>
      <c r="C1441" s="48" t="s">
        <v>115</v>
      </c>
      <c r="D1441" s="49">
        <v>508.16</v>
      </c>
      <c r="E1441" s="49">
        <v>123.54</v>
      </c>
      <c r="F1441" s="49">
        <v>631.70000000000005</v>
      </c>
      <c r="G1441" s="39">
        <v>9</v>
      </c>
    </row>
    <row r="1442" spans="1:7" x14ac:dyDescent="0.3">
      <c r="A1442" s="30" t="s">
        <v>2549</v>
      </c>
      <c r="B1442" s="47" t="s">
        <v>2550</v>
      </c>
      <c r="C1442" s="48" t="s">
        <v>115</v>
      </c>
      <c r="D1442" s="49">
        <v>1011.23</v>
      </c>
      <c r="E1442" s="49">
        <v>123.54</v>
      </c>
      <c r="F1442" s="49">
        <v>1134.77</v>
      </c>
      <c r="G1442" s="39">
        <v>9</v>
      </c>
    </row>
    <row r="1443" spans="1:7" x14ac:dyDescent="0.3">
      <c r="A1443" s="30" t="s">
        <v>2551</v>
      </c>
      <c r="B1443" s="47" t="s">
        <v>2552</v>
      </c>
      <c r="C1443" s="48" t="s">
        <v>115</v>
      </c>
      <c r="D1443" s="49">
        <v>550.48</v>
      </c>
      <c r="E1443" s="49">
        <v>123.54</v>
      </c>
      <c r="F1443" s="49">
        <v>674.02</v>
      </c>
      <c r="G1443" s="39">
        <v>9</v>
      </c>
    </row>
    <row r="1444" spans="1:7" x14ac:dyDescent="0.3">
      <c r="A1444" s="30" t="s">
        <v>2553</v>
      </c>
      <c r="B1444" s="47" t="s">
        <v>2554</v>
      </c>
      <c r="C1444" s="48" t="s">
        <v>115</v>
      </c>
      <c r="D1444" s="49">
        <v>663.34</v>
      </c>
      <c r="E1444" s="49">
        <v>123.54</v>
      </c>
      <c r="F1444" s="49">
        <v>786.88</v>
      </c>
      <c r="G1444" s="39">
        <v>9</v>
      </c>
    </row>
    <row r="1445" spans="1:7" x14ac:dyDescent="0.3">
      <c r="A1445" s="30" t="s">
        <v>2555</v>
      </c>
      <c r="B1445" s="47" t="s">
        <v>2556</v>
      </c>
      <c r="C1445" s="48" t="s">
        <v>115</v>
      </c>
      <c r="D1445" s="49">
        <v>992.97</v>
      </c>
      <c r="E1445" s="49">
        <v>61.78</v>
      </c>
      <c r="F1445" s="49">
        <v>1054.75</v>
      </c>
      <c r="G1445" s="39">
        <v>9</v>
      </c>
    </row>
    <row r="1446" spans="1:7" x14ac:dyDescent="0.3">
      <c r="A1446" s="30" t="s">
        <v>2557</v>
      </c>
      <c r="B1446" s="47" t="s">
        <v>2558</v>
      </c>
      <c r="C1446" s="48" t="s">
        <v>115</v>
      </c>
      <c r="D1446" s="49">
        <v>943.64</v>
      </c>
      <c r="E1446" s="49">
        <v>61.78</v>
      </c>
      <c r="F1446" s="49">
        <v>1005.42</v>
      </c>
      <c r="G1446" s="39">
        <v>9</v>
      </c>
    </row>
    <row r="1447" spans="1:7" ht="28.8" x14ac:dyDescent="0.3">
      <c r="A1447" s="30" t="s">
        <v>2559</v>
      </c>
      <c r="B1447" s="47" t="s">
        <v>2560</v>
      </c>
      <c r="C1447" s="48" t="s">
        <v>115</v>
      </c>
      <c r="D1447" s="49">
        <v>910.83</v>
      </c>
      <c r="E1447" s="49">
        <v>61.78</v>
      </c>
      <c r="F1447" s="49">
        <v>972.61</v>
      </c>
      <c r="G1447" s="39">
        <v>9</v>
      </c>
    </row>
    <row r="1448" spans="1:7" ht="28.8" x14ac:dyDescent="0.3">
      <c r="A1448" s="30" t="s">
        <v>2561</v>
      </c>
      <c r="B1448" s="47" t="s">
        <v>2562</v>
      </c>
      <c r="C1448" s="48" t="s">
        <v>115</v>
      </c>
      <c r="D1448" s="49">
        <v>1287.31</v>
      </c>
      <c r="E1448" s="49">
        <v>61.78</v>
      </c>
      <c r="F1448" s="49">
        <v>1349.09</v>
      </c>
      <c r="G1448" s="39">
        <v>9</v>
      </c>
    </row>
    <row r="1449" spans="1:7" ht="28.8" x14ac:dyDescent="0.3">
      <c r="A1449" s="30" t="s">
        <v>2563</v>
      </c>
      <c r="B1449" s="47" t="s">
        <v>2564</v>
      </c>
      <c r="C1449" s="48" t="s">
        <v>115</v>
      </c>
      <c r="D1449" s="49">
        <v>1351.77</v>
      </c>
      <c r="E1449" s="49">
        <v>123.54</v>
      </c>
      <c r="F1449" s="49">
        <v>1475.31</v>
      </c>
      <c r="G1449" s="39">
        <v>9</v>
      </c>
    </row>
    <row r="1450" spans="1:7" x14ac:dyDescent="0.3">
      <c r="A1450" s="30" t="s">
        <v>2565</v>
      </c>
      <c r="B1450" s="47" t="s">
        <v>2566</v>
      </c>
      <c r="C1450" s="48" t="s">
        <v>115</v>
      </c>
      <c r="D1450" s="49">
        <v>1320.1</v>
      </c>
      <c r="E1450" s="49">
        <v>123.54</v>
      </c>
      <c r="F1450" s="49">
        <v>1443.64</v>
      </c>
      <c r="G1450" s="39">
        <v>9</v>
      </c>
    </row>
    <row r="1451" spans="1:7" x14ac:dyDescent="0.3">
      <c r="A1451" s="30" t="s">
        <v>2567</v>
      </c>
      <c r="B1451" s="47" t="s">
        <v>2568</v>
      </c>
      <c r="C1451" s="48"/>
      <c r="D1451" s="49"/>
      <c r="E1451" s="49"/>
      <c r="F1451" s="49"/>
      <c r="G1451" s="39">
        <v>5</v>
      </c>
    </row>
    <row r="1452" spans="1:7" ht="28.8" x14ac:dyDescent="0.3">
      <c r="A1452" s="30" t="s">
        <v>2569</v>
      </c>
      <c r="B1452" s="47" t="s">
        <v>7607</v>
      </c>
      <c r="C1452" s="48" t="s">
        <v>115</v>
      </c>
      <c r="D1452" s="49">
        <v>181.86</v>
      </c>
      <c r="E1452" s="49">
        <v>13.71</v>
      </c>
      <c r="F1452" s="49">
        <v>195.57</v>
      </c>
      <c r="G1452" s="39">
        <v>9</v>
      </c>
    </row>
    <row r="1453" spans="1:7" x14ac:dyDescent="0.3">
      <c r="A1453" s="30" t="s">
        <v>2570</v>
      </c>
      <c r="B1453" s="47" t="s">
        <v>2571</v>
      </c>
      <c r="C1453" s="48"/>
      <c r="D1453" s="49"/>
      <c r="E1453" s="49"/>
      <c r="F1453" s="49"/>
      <c r="G1453" s="39">
        <v>2</v>
      </c>
    </row>
    <row r="1454" spans="1:7" x14ac:dyDescent="0.3">
      <c r="A1454" s="30" t="s">
        <v>2572</v>
      </c>
      <c r="B1454" s="47" t="s">
        <v>2573</v>
      </c>
      <c r="C1454" s="48"/>
      <c r="D1454" s="49"/>
      <c r="E1454" s="49"/>
      <c r="F1454" s="49"/>
      <c r="G1454" s="39">
        <v>5</v>
      </c>
    </row>
    <row r="1455" spans="1:7" x14ac:dyDescent="0.3">
      <c r="A1455" s="30" t="s">
        <v>2574</v>
      </c>
      <c r="B1455" s="47" t="s">
        <v>2575</v>
      </c>
      <c r="C1455" s="48" t="s">
        <v>115</v>
      </c>
      <c r="D1455" s="49">
        <v>104.32</v>
      </c>
      <c r="E1455" s="49">
        <v>19.72</v>
      </c>
      <c r="F1455" s="49">
        <v>124.04</v>
      </c>
      <c r="G1455" s="39">
        <v>9</v>
      </c>
    </row>
    <row r="1456" spans="1:7" x14ac:dyDescent="0.3">
      <c r="A1456" s="30" t="s">
        <v>2576</v>
      </c>
      <c r="B1456" s="47" t="s">
        <v>2577</v>
      </c>
      <c r="C1456" s="48" t="s">
        <v>115</v>
      </c>
      <c r="D1456" s="49">
        <v>147.1</v>
      </c>
      <c r="E1456" s="49">
        <v>19.72</v>
      </c>
      <c r="F1456" s="49">
        <v>166.82</v>
      </c>
      <c r="G1456" s="39">
        <v>9</v>
      </c>
    </row>
    <row r="1457" spans="1:7" x14ac:dyDescent="0.3">
      <c r="A1457" s="30" t="s">
        <v>2578</v>
      </c>
      <c r="B1457" s="47" t="s">
        <v>2579</v>
      </c>
      <c r="C1457" s="48" t="s">
        <v>115</v>
      </c>
      <c r="D1457" s="49">
        <v>153.6</v>
      </c>
      <c r="E1457" s="49">
        <v>19.72</v>
      </c>
      <c r="F1457" s="49">
        <v>173.32</v>
      </c>
      <c r="G1457" s="39">
        <v>9</v>
      </c>
    </row>
    <row r="1458" spans="1:7" x14ac:dyDescent="0.3">
      <c r="A1458" s="30" t="s">
        <v>2580</v>
      </c>
      <c r="B1458" s="47" t="s">
        <v>2581</v>
      </c>
      <c r="C1458" s="48" t="s">
        <v>115</v>
      </c>
      <c r="D1458" s="49">
        <v>174.26</v>
      </c>
      <c r="E1458" s="49">
        <v>25.8</v>
      </c>
      <c r="F1458" s="49">
        <v>200.06</v>
      </c>
      <c r="G1458" s="39">
        <v>9</v>
      </c>
    </row>
    <row r="1459" spans="1:7" x14ac:dyDescent="0.3">
      <c r="A1459" s="30" t="s">
        <v>2582</v>
      </c>
      <c r="B1459" s="47" t="s">
        <v>2583</v>
      </c>
      <c r="C1459" s="48" t="s">
        <v>115</v>
      </c>
      <c r="D1459" s="49">
        <v>419.87</v>
      </c>
      <c r="E1459" s="49">
        <v>25.8</v>
      </c>
      <c r="F1459" s="49">
        <v>445.67</v>
      </c>
      <c r="G1459" s="39">
        <v>9</v>
      </c>
    </row>
    <row r="1460" spans="1:7" x14ac:dyDescent="0.3">
      <c r="A1460" s="30" t="s">
        <v>7608</v>
      </c>
      <c r="B1460" s="47" t="s">
        <v>7609</v>
      </c>
      <c r="C1460" s="48" t="s">
        <v>115</v>
      </c>
      <c r="D1460" s="49">
        <v>412.98</v>
      </c>
      <c r="E1460" s="49">
        <v>29.6</v>
      </c>
      <c r="F1460" s="49">
        <v>442.58</v>
      </c>
      <c r="G1460" s="39">
        <v>9</v>
      </c>
    </row>
    <row r="1461" spans="1:7" x14ac:dyDescent="0.3">
      <c r="A1461" s="30" t="s">
        <v>2584</v>
      </c>
      <c r="B1461" s="47" t="s">
        <v>2585</v>
      </c>
      <c r="C1461" s="48" t="s">
        <v>115</v>
      </c>
      <c r="D1461" s="49">
        <v>506.79</v>
      </c>
      <c r="E1461" s="49">
        <v>31.14</v>
      </c>
      <c r="F1461" s="49">
        <v>537.92999999999995</v>
      </c>
      <c r="G1461" s="39">
        <v>9</v>
      </c>
    </row>
    <row r="1462" spans="1:7" x14ac:dyDescent="0.3">
      <c r="A1462" s="30" t="s">
        <v>2586</v>
      </c>
      <c r="B1462" s="47" t="s">
        <v>2587</v>
      </c>
      <c r="C1462" s="48" t="s">
        <v>115</v>
      </c>
      <c r="D1462" s="49">
        <v>438.92</v>
      </c>
      <c r="E1462" s="49">
        <v>25.8</v>
      </c>
      <c r="F1462" s="49">
        <v>464.72</v>
      </c>
      <c r="G1462" s="39">
        <v>9</v>
      </c>
    </row>
    <row r="1463" spans="1:7" x14ac:dyDescent="0.3">
      <c r="A1463" s="30" t="s">
        <v>2588</v>
      </c>
      <c r="B1463" s="47" t="s">
        <v>2589</v>
      </c>
      <c r="C1463" s="48" t="s">
        <v>115</v>
      </c>
      <c r="D1463" s="49">
        <v>220.21</v>
      </c>
      <c r="E1463" s="49">
        <v>25.8</v>
      </c>
      <c r="F1463" s="49">
        <v>246.01</v>
      </c>
      <c r="G1463" s="39">
        <v>9</v>
      </c>
    </row>
    <row r="1464" spans="1:7" x14ac:dyDescent="0.3">
      <c r="A1464" s="30" t="s">
        <v>2590</v>
      </c>
      <c r="B1464" s="47" t="s">
        <v>2591</v>
      </c>
      <c r="C1464" s="48" t="s">
        <v>115</v>
      </c>
      <c r="D1464" s="49">
        <v>246.59</v>
      </c>
      <c r="E1464" s="49">
        <v>29.6</v>
      </c>
      <c r="F1464" s="49">
        <v>276.19</v>
      </c>
      <c r="G1464" s="39">
        <v>9</v>
      </c>
    </row>
    <row r="1465" spans="1:7" x14ac:dyDescent="0.3">
      <c r="A1465" s="30" t="s">
        <v>2592</v>
      </c>
      <c r="B1465" s="47" t="s">
        <v>2593</v>
      </c>
      <c r="C1465" s="48" t="s">
        <v>115</v>
      </c>
      <c r="D1465" s="49">
        <v>375.92</v>
      </c>
      <c r="E1465" s="49">
        <v>31.14</v>
      </c>
      <c r="F1465" s="49">
        <v>407.06</v>
      </c>
      <c r="G1465" s="39">
        <v>9</v>
      </c>
    </row>
    <row r="1466" spans="1:7" x14ac:dyDescent="0.3">
      <c r="A1466" s="30" t="s">
        <v>2594</v>
      </c>
      <c r="B1466" s="47" t="s">
        <v>2595</v>
      </c>
      <c r="C1466" s="48" t="s">
        <v>115</v>
      </c>
      <c r="D1466" s="49">
        <v>206.14</v>
      </c>
      <c r="E1466" s="49">
        <v>19.72</v>
      </c>
      <c r="F1466" s="49">
        <v>225.86</v>
      </c>
      <c r="G1466" s="39">
        <v>9</v>
      </c>
    </row>
    <row r="1467" spans="1:7" x14ac:dyDescent="0.3">
      <c r="A1467" s="30" t="s">
        <v>2596</v>
      </c>
      <c r="B1467" s="47" t="s">
        <v>2597</v>
      </c>
      <c r="C1467" s="48" t="s">
        <v>115</v>
      </c>
      <c r="D1467" s="49">
        <v>4054.28</v>
      </c>
      <c r="E1467" s="49"/>
      <c r="F1467" s="49">
        <v>4054.28</v>
      </c>
      <c r="G1467" s="39">
        <v>9</v>
      </c>
    </row>
    <row r="1468" spans="1:7" ht="28.8" x14ac:dyDescent="0.3">
      <c r="A1468" s="30" t="s">
        <v>2598</v>
      </c>
      <c r="B1468" s="47" t="s">
        <v>2599</v>
      </c>
      <c r="C1468" s="48" t="s">
        <v>115</v>
      </c>
      <c r="D1468" s="49">
        <v>6036.35</v>
      </c>
      <c r="E1468" s="49">
        <v>77.69</v>
      </c>
      <c r="F1468" s="49">
        <v>6114.04</v>
      </c>
      <c r="G1468" s="39">
        <v>9</v>
      </c>
    </row>
    <row r="1469" spans="1:7" x14ac:dyDescent="0.3">
      <c r="A1469" s="30" t="s">
        <v>2600</v>
      </c>
      <c r="B1469" s="47" t="s">
        <v>8272</v>
      </c>
      <c r="C1469" s="48" t="s">
        <v>115</v>
      </c>
      <c r="D1469" s="49">
        <v>220.67</v>
      </c>
      <c r="E1469" s="49">
        <v>25.8</v>
      </c>
      <c r="F1469" s="49">
        <v>246.47</v>
      </c>
      <c r="G1469" s="39">
        <v>9</v>
      </c>
    </row>
    <row r="1470" spans="1:7" x14ac:dyDescent="0.3">
      <c r="A1470" s="30" t="s">
        <v>2601</v>
      </c>
      <c r="B1470" s="47" t="s">
        <v>2602</v>
      </c>
      <c r="C1470" s="48"/>
      <c r="D1470" s="49"/>
      <c r="E1470" s="49"/>
      <c r="F1470" s="49"/>
      <c r="G1470" s="39">
        <v>5</v>
      </c>
    </row>
    <row r="1471" spans="1:7" x14ac:dyDescent="0.3">
      <c r="A1471" s="30" t="s">
        <v>2603</v>
      </c>
      <c r="B1471" s="47" t="s">
        <v>2604</v>
      </c>
      <c r="C1471" s="48" t="s">
        <v>115</v>
      </c>
      <c r="D1471" s="49">
        <v>212.63</v>
      </c>
      <c r="E1471" s="49">
        <v>25.8</v>
      </c>
      <c r="F1471" s="49">
        <v>238.43</v>
      </c>
      <c r="G1471" s="39">
        <v>9</v>
      </c>
    </row>
    <row r="1472" spans="1:7" x14ac:dyDescent="0.3">
      <c r="A1472" s="30" t="s">
        <v>2605</v>
      </c>
      <c r="B1472" s="47" t="s">
        <v>2606</v>
      </c>
      <c r="C1472" s="48" t="s">
        <v>115</v>
      </c>
      <c r="D1472" s="49">
        <v>224.98</v>
      </c>
      <c r="E1472" s="49">
        <v>29.6</v>
      </c>
      <c r="F1472" s="49">
        <v>254.58</v>
      </c>
      <c r="G1472" s="39">
        <v>9</v>
      </c>
    </row>
    <row r="1473" spans="1:7" x14ac:dyDescent="0.3">
      <c r="A1473" s="30" t="s">
        <v>2607</v>
      </c>
      <c r="B1473" s="47" t="s">
        <v>2608</v>
      </c>
      <c r="C1473" s="48" t="s">
        <v>115</v>
      </c>
      <c r="D1473" s="49">
        <v>252.78</v>
      </c>
      <c r="E1473" s="49">
        <v>31.14</v>
      </c>
      <c r="F1473" s="49">
        <v>283.92</v>
      </c>
      <c r="G1473" s="39">
        <v>9</v>
      </c>
    </row>
    <row r="1474" spans="1:7" x14ac:dyDescent="0.3">
      <c r="A1474" s="30" t="s">
        <v>2609</v>
      </c>
      <c r="B1474" s="47" t="s">
        <v>2610</v>
      </c>
      <c r="C1474" s="48" t="s">
        <v>115</v>
      </c>
      <c r="D1474" s="49">
        <v>261.14</v>
      </c>
      <c r="E1474" s="49">
        <v>25.79</v>
      </c>
      <c r="F1474" s="49">
        <v>286.93</v>
      </c>
      <c r="G1474" s="39">
        <v>9</v>
      </c>
    </row>
    <row r="1475" spans="1:7" x14ac:dyDescent="0.3">
      <c r="A1475" s="30" t="s">
        <v>2611</v>
      </c>
      <c r="B1475" s="47" t="s">
        <v>2612</v>
      </c>
      <c r="C1475" s="48" t="s">
        <v>115</v>
      </c>
      <c r="D1475" s="49">
        <v>302.8</v>
      </c>
      <c r="E1475" s="49">
        <v>29.6</v>
      </c>
      <c r="F1475" s="49">
        <v>332.4</v>
      </c>
      <c r="G1475" s="39">
        <v>9</v>
      </c>
    </row>
    <row r="1476" spans="1:7" x14ac:dyDescent="0.3">
      <c r="A1476" s="30" t="s">
        <v>2613</v>
      </c>
      <c r="B1476" s="47" t="s">
        <v>2614</v>
      </c>
      <c r="C1476" s="48" t="s">
        <v>115</v>
      </c>
      <c r="D1476" s="49">
        <v>460.84</v>
      </c>
      <c r="E1476" s="49">
        <v>31.14</v>
      </c>
      <c r="F1476" s="49">
        <v>491.98</v>
      </c>
      <c r="G1476" s="39">
        <v>9</v>
      </c>
    </row>
    <row r="1477" spans="1:7" x14ac:dyDescent="0.3">
      <c r="A1477" s="30" t="s">
        <v>2615</v>
      </c>
      <c r="B1477" s="47" t="s">
        <v>2616</v>
      </c>
      <c r="C1477" s="48" t="s">
        <v>115</v>
      </c>
      <c r="D1477" s="49">
        <v>573.15</v>
      </c>
      <c r="E1477" s="49">
        <v>29.6</v>
      </c>
      <c r="F1477" s="49">
        <v>602.75</v>
      </c>
      <c r="G1477" s="39">
        <v>9</v>
      </c>
    </row>
    <row r="1478" spans="1:7" x14ac:dyDescent="0.3">
      <c r="A1478" s="30" t="s">
        <v>2617</v>
      </c>
      <c r="B1478" s="47" t="s">
        <v>2618</v>
      </c>
      <c r="C1478" s="48" t="s">
        <v>115</v>
      </c>
      <c r="D1478" s="49">
        <v>533.03</v>
      </c>
      <c r="E1478" s="49">
        <v>31.14</v>
      </c>
      <c r="F1478" s="49">
        <v>564.16999999999996</v>
      </c>
      <c r="G1478" s="39">
        <v>9</v>
      </c>
    </row>
    <row r="1479" spans="1:7" x14ac:dyDescent="0.3">
      <c r="A1479" s="30" t="s">
        <v>2619</v>
      </c>
      <c r="B1479" s="47" t="s">
        <v>2620</v>
      </c>
      <c r="C1479" s="48"/>
      <c r="D1479" s="49"/>
      <c r="E1479" s="49"/>
      <c r="F1479" s="49"/>
      <c r="G1479" s="39">
        <v>5</v>
      </c>
    </row>
    <row r="1480" spans="1:7" x14ac:dyDescent="0.3">
      <c r="A1480" s="30" t="s">
        <v>2621</v>
      </c>
      <c r="B1480" s="47" t="s">
        <v>2622</v>
      </c>
      <c r="C1480" s="48" t="s">
        <v>115</v>
      </c>
      <c r="D1480" s="49">
        <v>338.34</v>
      </c>
      <c r="E1480" s="49">
        <v>29.6</v>
      </c>
      <c r="F1480" s="49">
        <v>367.94</v>
      </c>
      <c r="G1480" s="39">
        <v>9</v>
      </c>
    </row>
    <row r="1481" spans="1:7" x14ac:dyDescent="0.3">
      <c r="A1481" s="30" t="s">
        <v>2623</v>
      </c>
      <c r="B1481" s="47" t="s">
        <v>2624</v>
      </c>
      <c r="C1481" s="48" t="s">
        <v>115</v>
      </c>
      <c r="D1481" s="49">
        <v>1182.1500000000001</v>
      </c>
      <c r="E1481" s="49">
        <v>39.47</v>
      </c>
      <c r="F1481" s="49">
        <v>1221.6199999999999</v>
      </c>
      <c r="G1481" s="39">
        <v>9</v>
      </c>
    </row>
    <row r="1482" spans="1:7" x14ac:dyDescent="0.3">
      <c r="A1482" s="30" t="s">
        <v>2625</v>
      </c>
      <c r="B1482" s="47" t="s">
        <v>2626</v>
      </c>
      <c r="C1482" s="48"/>
      <c r="D1482" s="49"/>
      <c r="E1482" s="49"/>
      <c r="F1482" s="49"/>
      <c r="G1482" s="39">
        <v>5</v>
      </c>
    </row>
    <row r="1483" spans="1:7" x14ac:dyDescent="0.3">
      <c r="A1483" s="30" t="s">
        <v>2627</v>
      </c>
      <c r="B1483" s="47" t="s">
        <v>2628</v>
      </c>
      <c r="C1483" s="48" t="s">
        <v>115</v>
      </c>
      <c r="D1483" s="49">
        <v>583.15</v>
      </c>
      <c r="E1483" s="49"/>
      <c r="F1483" s="49">
        <v>583.15</v>
      </c>
      <c r="G1483" s="39">
        <v>9</v>
      </c>
    </row>
    <row r="1484" spans="1:7" x14ac:dyDescent="0.3">
      <c r="A1484" s="30" t="s">
        <v>2629</v>
      </c>
      <c r="B1484" s="47" t="s">
        <v>2630</v>
      </c>
      <c r="C1484" s="48" t="s">
        <v>115</v>
      </c>
      <c r="D1484" s="49">
        <v>954.49</v>
      </c>
      <c r="E1484" s="49">
        <v>20.6</v>
      </c>
      <c r="F1484" s="49">
        <v>975.09</v>
      </c>
      <c r="G1484" s="39">
        <v>9</v>
      </c>
    </row>
    <row r="1485" spans="1:7" x14ac:dyDescent="0.3">
      <c r="A1485" s="30" t="s">
        <v>2631</v>
      </c>
      <c r="B1485" s="47" t="s">
        <v>2632</v>
      </c>
      <c r="C1485" s="48"/>
      <c r="D1485" s="49"/>
      <c r="E1485" s="49"/>
      <c r="F1485" s="49"/>
      <c r="G1485" s="39">
        <v>5</v>
      </c>
    </row>
    <row r="1486" spans="1:7" x14ac:dyDescent="0.3">
      <c r="A1486" s="30" t="s">
        <v>2633</v>
      </c>
      <c r="B1486" s="47" t="s">
        <v>2634</v>
      </c>
      <c r="C1486" s="48" t="s">
        <v>116</v>
      </c>
      <c r="D1486" s="49">
        <v>2.65</v>
      </c>
      <c r="E1486" s="49">
        <v>4.0599999999999996</v>
      </c>
      <c r="F1486" s="49">
        <v>6.71</v>
      </c>
      <c r="G1486" s="39">
        <v>9</v>
      </c>
    </row>
    <row r="1487" spans="1:7" ht="28.8" x14ac:dyDescent="0.3">
      <c r="A1487" s="30" t="s">
        <v>2635</v>
      </c>
      <c r="B1487" s="47" t="s">
        <v>2636</v>
      </c>
      <c r="C1487" s="48" t="s">
        <v>115</v>
      </c>
      <c r="D1487" s="49">
        <v>13.26</v>
      </c>
      <c r="E1487" s="49">
        <v>54.16</v>
      </c>
      <c r="F1487" s="49">
        <v>67.42</v>
      </c>
      <c r="G1487" s="39">
        <v>9</v>
      </c>
    </row>
    <row r="1488" spans="1:7" x14ac:dyDescent="0.3">
      <c r="A1488" s="30" t="s">
        <v>2637</v>
      </c>
      <c r="B1488" s="47" t="s">
        <v>2638</v>
      </c>
      <c r="C1488" s="48"/>
      <c r="D1488" s="49"/>
      <c r="E1488" s="49"/>
      <c r="F1488" s="49"/>
      <c r="G1488" s="39">
        <v>2</v>
      </c>
    </row>
    <row r="1489" spans="1:7" x14ac:dyDescent="0.3">
      <c r="A1489" s="30" t="s">
        <v>2639</v>
      </c>
      <c r="B1489" s="47" t="s">
        <v>2640</v>
      </c>
      <c r="C1489" s="48"/>
      <c r="D1489" s="49"/>
      <c r="E1489" s="49"/>
      <c r="F1489" s="49"/>
      <c r="G1489" s="39">
        <v>5</v>
      </c>
    </row>
    <row r="1490" spans="1:7" x14ac:dyDescent="0.3">
      <c r="A1490" s="30" t="s">
        <v>2641</v>
      </c>
      <c r="B1490" s="47" t="s">
        <v>7610</v>
      </c>
      <c r="C1490" s="48" t="s">
        <v>115</v>
      </c>
      <c r="D1490" s="49">
        <v>407</v>
      </c>
      <c r="E1490" s="49">
        <v>94.68</v>
      </c>
      <c r="F1490" s="49">
        <v>501.68</v>
      </c>
      <c r="G1490" s="39">
        <v>9</v>
      </c>
    </row>
    <row r="1491" spans="1:7" x14ac:dyDescent="0.3">
      <c r="A1491" s="30" t="s">
        <v>2642</v>
      </c>
      <c r="B1491" s="47" t="s">
        <v>2643</v>
      </c>
      <c r="C1491" s="48" t="s">
        <v>115</v>
      </c>
      <c r="D1491" s="49">
        <v>405.43</v>
      </c>
      <c r="E1491" s="49">
        <v>94.68</v>
      </c>
      <c r="F1491" s="49">
        <v>500.11</v>
      </c>
      <c r="G1491" s="39">
        <v>9</v>
      </c>
    </row>
    <row r="1492" spans="1:7" x14ac:dyDescent="0.3">
      <c r="A1492" s="30" t="s">
        <v>2644</v>
      </c>
      <c r="B1492" s="47" t="s">
        <v>2645</v>
      </c>
      <c r="C1492" s="48" t="s">
        <v>115</v>
      </c>
      <c r="D1492" s="49">
        <v>589.15</v>
      </c>
      <c r="E1492" s="49">
        <v>94.68</v>
      </c>
      <c r="F1492" s="49">
        <v>683.83</v>
      </c>
      <c r="G1492" s="39">
        <v>9</v>
      </c>
    </row>
    <row r="1493" spans="1:7" x14ac:dyDescent="0.3">
      <c r="A1493" s="30" t="s">
        <v>2646</v>
      </c>
      <c r="B1493" s="47" t="s">
        <v>2647</v>
      </c>
      <c r="C1493" s="48" t="s">
        <v>115</v>
      </c>
      <c r="D1493" s="49">
        <v>66.64</v>
      </c>
      <c r="E1493" s="49">
        <v>94.68</v>
      </c>
      <c r="F1493" s="49">
        <v>161.32</v>
      </c>
      <c r="G1493" s="39">
        <v>9</v>
      </c>
    </row>
    <row r="1494" spans="1:7" x14ac:dyDescent="0.3">
      <c r="A1494" s="30" t="s">
        <v>2648</v>
      </c>
      <c r="B1494" s="47" t="s">
        <v>2649</v>
      </c>
      <c r="C1494" s="48"/>
      <c r="D1494" s="49"/>
      <c r="E1494" s="49"/>
      <c r="F1494" s="49"/>
      <c r="G1494" s="39">
        <v>5</v>
      </c>
    </row>
    <row r="1495" spans="1:7" x14ac:dyDescent="0.3">
      <c r="A1495" s="30" t="s">
        <v>2650</v>
      </c>
      <c r="B1495" s="47" t="s">
        <v>2651</v>
      </c>
      <c r="C1495" s="48" t="s">
        <v>115</v>
      </c>
      <c r="D1495" s="49">
        <v>124.36</v>
      </c>
      <c r="E1495" s="49">
        <v>54.16</v>
      </c>
      <c r="F1495" s="49">
        <v>178.52</v>
      </c>
      <c r="G1495" s="39">
        <v>9</v>
      </c>
    </row>
    <row r="1496" spans="1:7" x14ac:dyDescent="0.3">
      <c r="A1496" s="30" t="s">
        <v>2652</v>
      </c>
      <c r="B1496" s="47" t="s">
        <v>2653</v>
      </c>
      <c r="C1496" s="48"/>
      <c r="D1496" s="49"/>
      <c r="E1496" s="49"/>
      <c r="F1496" s="49"/>
      <c r="G1496" s="39">
        <v>5</v>
      </c>
    </row>
    <row r="1497" spans="1:7" x14ac:dyDescent="0.3">
      <c r="A1497" s="30" t="s">
        <v>2654</v>
      </c>
      <c r="B1497" s="47" t="s">
        <v>2655</v>
      </c>
      <c r="C1497" s="48" t="s">
        <v>115</v>
      </c>
      <c r="D1497" s="49">
        <v>2611.62</v>
      </c>
      <c r="E1497" s="49">
        <v>93.5</v>
      </c>
      <c r="F1497" s="49">
        <v>2705.12</v>
      </c>
      <c r="G1497" s="39">
        <v>9</v>
      </c>
    </row>
    <row r="1498" spans="1:7" ht="28.8" x14ac:dyDescent="0.3">
      <c r="A1498" s="30" t="s">
        <v>2656</v>
      </c>
      <c r="B1498" s="47" t="s">
        <v>8499</v>
      </c>
      <c r="C1498" s="48" t="s">
        <v>116</v>
      </c>
      <c r="D1498" s="49">
        <v>242.6</v>
      </c>
      <c r="E1498" s="49">
        <v>75.98</v>
      </c>
      <c r="F1498" s="49">
        <v>318.58</v>
      </c>
      <c r="G1498" s="39">
        <v>9</v>
      </c>
    </row>
    <row r="1499" spans="1:7" ht="28.8" x14ac:dyDescent="0.3">
      <c r="A1499" s="30" t="s">
        <v>2657</v>
      </c>
      <c r="B1499" s="47" t="s">
        <v>7611</v>
      </c>
      <c r="C1499" s="48" t="s">
        <v>116</v>
      </c>
      <c r="D1499" s="49">
        <v>118.55</v>
      </c>
      <c r="E1499" s="49">
        <v>24.71</v>
      </c>
      <c r="F1499" s="49">
        <v>143.26</v>
      </c>
      <c r="G1499" s="39">
        <v>9</v>
      </c>
    </row>
    <row r="1500" spans="1:7" ht="28.8" x14ac:dyDescent="0.3">
      <c r="A1500" s="30" t="s">
        <v>2658</v>
      </c>
      <c r="B1500" s="47" t="s">
        <v>7612</v>
      </c>
      <c r="C1500" s="48" t="s">
        <v>116</v>
      </c>
      <c r="D1500" s="49">
        <v>59.84</v>
      </c>
      <c r="E1500" s="49">
        <v>11.31</v>
      </c>
      <c r="F1500" s="49">
        <v>71.150000000000006</v>
      </c>
      <c r="G1500" s="39">
        <v>9</v>
      </c>
    </row>
    <row r="1501" spans="1:7" x14ac:dyDescent="0.3">
      <c r="A1501" s="30" t="s">
        <v>2659</v>
      </c>
      <c r="B1501" s="47" t="s">
        <v>2660</v>
      </c>
      <c r="C1501" s="48" t="s">
        <v>116</v>
      </c>
      <c r="D1501" s="49">
        <v>70.11</v>
      </c>
      <c r="E1501" s="49">
        <v>6.18</v>
      </c>
      <c r="F1501" s="49">
        <v>76.290000000000006</v>
      </c>
      <c r="G1501" s="39">
        <v>9</v>
      </c>
    </row>
    <row r="1502" spans="1:7" ht="28.8" x14ac:dyDescent="0.3">
      <c r="A1502" s="30" t="s">
        <v>2661</v>
      </c>
      <c r="B1502" s="47" t="s">
        <v>7613</v>
      </c>
      <c r="C1502" s="48" t="s">
        <v>116</v>
      </c>
      <c r="D1502" s="49">
        <v>92.39</v>
      </c>
      <c r="E1502" s="49">
        <v>67.349999999999994</v>
      </c>
      <c r="F1502" s="49">
        <v>159.74</v>
      </c>
      <c r="G1502" s="39">
        <v>9</v>
      </c>
    </row>
    <row r="1503" spans="1:7" ht="28.8" x14ac:dyDescent="0.3">
      <c r="A1503" s="30" t="s">
        <v>2662</v>
      </c>
      <c r="B1503" s="47" t="s">
        <v>2663</v>
      </c>
      <c r="C1503" s="48" t="s">
        <v>116</v>
      </c>
      <c r="D1503" s="49">
        <v>113.4</v>
      </c>
      <c r="E1503" s="49">
        <v>34.4</v>
      </c>
      <c r="F1503" s="49">
        <v>147.80000000000001</v>
      </c>
      <c r="G1503" s="39">
        <v>9</v>
      </c>
    </row>
    <row r="1504" spans="1:7" x14ac:dyDescent="0.3">
      <c r="A1504" s="30" t="s">
        <v>2664</v>
      </c>
      <c r="B1504" s="47" t="s">
        <v>2665</v>
      </c>
      <c r="C1504" s="48"/>
      <c r="D1504" s="49"/>
      <c r="E1504" s="49"/>
      <c r="F1504" s="49"/>
      <c r="G1504" s="39">
        <v>2</v>
      </c>
    </row>
    <row r="1505" spans="1:7" x14ac:dyDescent="0.3">
      <c r="A1505" s="30" t="s">
        <v>2666</v>
      </c>
      <c r="B1505" s="47" t="s">
        <v>2667</v>
      </c>
      <c r="C1505" s="48"/>
      <c r="D1505" s="49"/>
      <c r="E1505" s="49"/>
      <c r="F1505" s="49"/>
      <c r="G1505" s="39">
        <v>5</v>
      </c>
    </row>
    <row r="1506" spans="1:7" ht="28.8" x14ac:dyDescent="0.3">
      <c r="A1506" s="30" t="s">
        <v>2668</v>
      </c>
      <c r="B1506" s="47" t="s">
        <v>2669</v>
      </c>
      <c r="C1506" s="48" t="s">
        <v>386</v>
      </c>
      <c r="D1506" s="49">
        <v>425.5</v>
      </c>
      <c r="E1506" s="49">
        <v>61.78</v>
      </c>
      <c r="F1506" s="49">
        <v>487.28</v>
      </c>
      <c r="G1506" s="39">
        <v>9</v>
      </c>
    </row>
    <row r="1507" spans="1:7" ht="28.8" x14ac:dyDescent="0.3">
      <c r="A1507" s="30" t="s">
        <v>2670</v>
      </c>
      <c r="B1507" s="47" t="s">
        <v>2671</v>
      </c>
      <c r="C1507" s="48" t="s">
        <v>386</v>
      </c>
      <c r="D1507" s="49">
        <v>800.31</v>
      </c>
      <c r="E1507" s="49">
        <v>82.36</v>
      </c>
      <c r="F1507" s="49">
        <v>882.67</v>
      </c>
      <c r="G1507" s="39">
        <v>9</v>
      </c>
    </row>
    <row r="1508" spans="1:7" ht="28.8" x14ac:dyDescent="0.3">
      <c r="A1508" s="30" t="s">
        <v>2672</v>
      </c>
      <c r="B1508" s="47" t="s">
        <v>2673</v>
      </c>
      <c r="C1508" s="48" t="s">
        <v>386</v>
      </c>
      <c r="D1508" s="49">
        <v>334.03</v>
      </c>
      <c r="E1508" s="49">
        <v>61.78</v>
      </c>
      <c r="F1508" s="49">
        <v>395.81</v>
      </c>
      <c r="G1508" s="39">
        <v>9</v>
      </c>
    </row>
    <row r="1509" spans="1:7" ht="28.8" x14ac:dyDescent="0.3">
      <c r="A1509" s="30" t="s">
        <v>2674</v>
      </c>
      <c r="B1509" s="47" t="s">
        <v>2675</v>
      </c>
      <c r="C1509" s="48" t="s">
        <v>386</v>
      </c>
      <c r="D1509" s="49">
        <v>665.46</v>
      </c>
      <c r="E1509" s="49">
        <v>82.36</v>
      </c>
      <c r="F1509" s="49">
        <v>747.82</v>
      </c>
      <c r="G1509" s="39">
        <v>9</v>
      </c>
    </row>
    <row r="1510" spans="1:7" x14ac:dyDescent="0.3">
      <c r="A1510" s="30" t="s">
        <v>2676</v>
      </c>
      <c r="B1510" s="47" t="s">
        <v>2677</v>
      </c>
      <c r="C1510" s="48" t="s">
        <v>386</v>
      </c>
      <c r="D1510" s="49">
        <v>263.83999999999997</v>
      </c>
      <c r="E1510" s="49">
        <v>61.78</v>
      </c>
      <c r="F1510" s="49">
        <v>325.62</v>
      </c>
      <c r="G1510" s="39">
        <v>9</v>
      </c>
    </row>
    <row r="1511" spans="1:7" x14ac:dyDescent="0.3">
      <c r="A1511" s="30" t="s">
        <v>2678</v>
      </c>
      <c r="B1511" s="47" t="s">
        <v>2679</v>
      </c>
      <c r="C1511" s="48" t="s">
        <v>386</v>
      </c>
      <c r="D1511" s="49">
        <v>278.22000000000003</v>
      </c>
      <c r="E1511" s="49"/>
      <c r="F1511" s="49">
        <v>278.22000000000003</v>
      </c>
      <c r="G1511" s="39">
        <v>9</v>
      </c>
    </row>
    <row r="1512" spans="1:7" x14ac:dyDescent="0.3">
      <c r="A1512" s="30" t="s">
        <v>2680</v>
      </c>
      <c r="B1512" s="47" t="s">
        <v>2681</v>
      </c>
      <c r="C1512" s="48" t="s">
        <v>386</v>
      </c>
      <c r="D1512" s="49">
        <v>371.88</v>
      </c>
      <c r="E1512" s="49"/>
      <c r="F1512" s="49">
        <v>371.88</v>
      </c>
      <c r="G1512" s="39">
        <v>9</v>
      </c>
    </row>
    <row r="1513" spans="1:7" x14ac:dyDescent="0.3">
      <c r="A1513" s="30" t="s">
        <v>2682</v>
      </c>
      <c r="B1513" s="47" t="s">
        <v>2683</v>
      </c>
      <c r="C1513" s="48" t="s">
        <v>141</v>
      </c>
      <c r="D1513" s="49">
        <v>318.95</v>
      </c>
      <c r="E1513" s="49">
        <v>68.48</v>
      </c>
      <c r="F1513" s="49">
        <v>387.43</v>
      </c>
      <c r="G1513" s="39">
        <v>9</v>
      </c>
    </row>
    <row r="1514" spans="1:7" ht="28.8" x14ac:dyDescent="0.3">
      <c r="A1514" s="30" t="s">
        <v>2684</v>
      </c>
      <c r="B1514" s="47" t="s">
        <v>2685</v>
      </c>
      <c r="C1514" s="48" t="s">
        <v>386</v>
      </c>
      <c r="D1514" s="49">
        <v>479.11</v>
      </c>
      <c r="E1514" s="49">
        <v>68.48</v>
      </c>
      <c r="F1514" s="49">
        <v>547.59</v>
      </c>
      <c r="G1514" s="39">
        <v>9</v>
      </c>
    </row>
    <row r="1515" spans="1:7" x14ac:dyDescent="0.3">
      <c r="A1515" s="30" t="s">
        <v>2686</v>
      </c>
      <c r="B1515" s="47" t="s">
        <v>2687</v>
      </c>
      <c r="C1515" s="48" t="s">
        <v>141</v>
      </c>
      <c r="D1515" s="49">
        <v>296.91000000000003</v>
      </c>
      <c r="E1515" s="49">
        <v>19.23</v>
      </c>
      <c r="F1515" s="49">
        <v>316.14</v>
      </c>
      <c r="G1515" s="39">
        <v>9</v>
      </c>
    </row>
    <row r="1516" spans="1:7" x14ac:dyDescent="0.3">
      <c r="A1516" s="30" t="s">
        <v>2688</v>
      </c>
      <c r="B1516" s="47" t="s">
        <v>2689</v>
      </c>
      <c r="C1516" s="48" t="s">
        <v>141</v>
      </c>
      <c r="D1516" s="49">
        <v>331.61</v>
      </c>
      <c r="E1516" s="49">
        <v>19.23</v>
      </c>
      <c r="F1516" s="49">
        <v>350.84</v>
      </c>
      <c r="G1516" s="39">
        <v>9</v>
      </c>
    </row>
    <row r="1517" spans="1:7" x14ac:dyDescent="0.3">
      <c r="A1517" s="30" t="s">
        <v>2690</v>
      </c>
      <c r="B1517" s="47" t="s">
        <v>2691</v>
      </c>
      <c r="C1517" s="48" t="s">
        <v>141</v>
      </c>
      <c r="D1517" s="49">
        <v>2878.38</v>
      </c>
      <c r="E1517" s="49">
        <v>48.06</v>
      </c>
      <c r="F1517" s="49">
        <v>2926.44</v>
      </c>
      <c r="G1517" s="39">
        <v>9</v>
      </c>
    </row>
    <row r="1518" spans="1:7" x14ac:dyDescent="0.3">
      <c r="A1518" s="30" t="s">
        <v>2692</v>
      </c>
      <c r="B1518" s="47" t="s">
        <v>2693</v>
      </c>
      <c r="C1518" s="48" t="s">
        <v>141</v>
      </c>
      <c r="D1518" s="49">
        <v>521.70000000000005</v>
      </c>
      <c r="E1518" s="49">
        <v>36.049999999999997</v>
      </c>
      <c r="F1518" s="49">
        <v>557.75</v>
      </c>
      <c r="G1518" s="39">
        <v>9</v>
      </c>
    </row>
    <row r="1519" spans="1:7" x14ac:dyDescent="0.3">
      <c r="A1519" s="30" t="s">
        <v>2694</v>
      </c>
      <c r="B1519" s="47" t="s">
        <v>2695</v>
      </c>
      <c r="C1519" s="48" t="s">
        <v>141</v>
      </c>
      <c r="D1519" s="49">
        <v>28.46</v>
      </c>
      <c r="E1519" s="49">
        <v>12.35</v>
      </c>
      <c r="F1519" s="49">
        <v>40.81</v>
      </c>
      <c r="G1519" s="39">
        <v>9</v>
      </c>
    </row>
    <row r="1520" spans="1:7" ht="28.8" x14ac:dyDescent="0.3">
      <c r="A1520" s="30" t="s">
        <v>2696</v>
      </c>
      <c r="B1520" s="47" t="s">
        <v>2697</v>
      </c>
      <c r="C1520" s="48" t="s">
        <v>141</v>
      </c>
      <c r="D1520" s="49">
        <v>1012.44</v>
      </c>
      <c r="E1520" s="49">
        <v>48.06</v>
      </c>
      <c r="F1520" s="49">
        <v>1060.5</v>
      </c>
      <c r="G1520" s="39">
        <v>9</v>
      </c>
    </row>
    <row r="1521" spans="1:7" ht="28.8" x14ac:dyDescent="0.3">
      <c r="A1521" s="30" t="s">
        <v>2698</v>
      </c>
      <c r="B1521" s="47" t="s">
        <v>2699</v>
      </c>
      <c r="C1521" s="48" t="s">
        <v>141</v>
      </c>
      <c r="D1521" s="49">
        <v>1047.01</v>
      </c>
      <c r="E1521" s="49">
        <v>96.12</v>
      </c>
      <c r="F1521" s="49">
        <v>1143.1300000000001</v>
      </c>
      <c r="G1521" s="39">
        <v>9</v>
      </c>
    </row>
    <row r="1522" spans="1:7" ht="28.8" x14ac:dyDescent="0.3">
      <c r="A1522" s="30" t="s">
        <v>2700</v>
      </c>
      <c r="B1522" s="47" t="s">
        <v>2701</v>
      </c>
      <c r="C1522" s="48" t="s">
        <v>141</v>
      </c>
      <c r="D1522" s="49">
        <v>244.76</v>
      </c>
      <c r="E1522" s="49">
        <v>61.78</v>
      </c>
      <c r="F1522" s="49">
        <v>306.54000000000002</v>
      </c>
      <c r="G1522" s="39">
        <v>9</v>
      </c>
    </row>
    <row r="1523" spans="1:7" x14ac:dyDescent="0.3">
      <c r="A1523" s="30" t="s">
        <v>2702</v>
      </c>
      <c r="B1523" s="47" t="s">
        <v>2703</v>
      </c>
      <c r="C1523" s="48"/>
      <c r="D1523" s="49"/>
      <c r="E1523" s="49"/>
      <c r="F1523" s="49"/>
      <c r="G1523" s="39">
        <v>5</v>
      </c>
    </row>
    <row r="1524" spans="1:7" x14ac:dyDescent="0.3">
      <c r="A1524" s="30" t="s">
        <v>2704</v>
      </c>
      <c r="B1524" s="47" t="s">
        <v>2705</v>
      </c>
      <c r="C1524" s="48" t="s">
        <v>141</v>
      </c>
      <c r="D1524" s="49">
        <v>19.059999999999999</v>
      </c>
      <c r="E1524" s="49"/>
      <c r="F1524" s="49">
        <v>19.059999999999999</v>
      </c>
      <c r="G1524" s="39">
        <v>9</v>
      </c>
    </row>
    <row r="1525" spans="1:7" x14ac:dyDescent="0.3">
      <c r="A1525" s="30" t="s">
        <v>2706</v>
      </c>
      <c r="B1525" s="47" t="s">
        <v>2707</v>
      </c>
      <c r="C1525" s="48" t="s">
        <v>141</v>
      </c>
      <c r="D1525" s="49">
        <v>29.91</v>
      </c>
      <c r="E1525" s="49"/>
      <c r="F1525" s="49">
        <v>29.91</v>
      </c>
      <c r="G1525" s="39">
        <v>9</v>
      </c>
    </row>
    <row r="1526" spans="1:7" x14ac:dyDescent="0.3">
      <c r="A1526" s="30" t="s">
        <v>2708</v>
      </c>
      <c r="B1526" s="47" t="s">
        <v>2709</v>
      </c>
      <c r="C1526" s="48" t="s">
        <v>141</v>
      </c>
      <c r="D1526" s="49">
        <v>47.58</v>
      </c>
      <c r="E1526" s="49"/>
      <c r="F1526" s="49">
        <v>47.58</v>
      </c>
      <c r="G1526" s="39">
        <v>9</v>
      </c>
    </row>
    <row r="1527" spans="1:7" ht="28.8" x14ac:dyDescent="0.3">
      <c r="A1527" s="30" t="s">
        <v>2710</v>
      </c>
      <c r="B1527" s="47" t="s">
        <v>2711</v>
      </c>
      <c r="C1527" s="48" t="s">
        <v>141</v>
      </c>
      <c r="D1527" s="49">
        <v>198.29</v>
      </c>
      <c r="E1527" s="49"/>
      <c r="F1527" s="49">
        <v>198.29</v>
      </c>
      <c r="G1527" s="39">
        <v>9</v>
      </c>
    </row>
    <row r="1528" spans="1:7" x14ac:dyDescent="0.3">
      <c r="A1528" s="30" t="s">
        <v>2712</v>
      </c>
      <c r="B1528" s="47" t="s">
        <v>2713</v>
      </c>
      <c r="C1528" s="48" t="s">
        <v>141</v>
      </c>
      <c r="D1528" s="49">
        <v>83.41</v>
      </c>
      <c r="E1528" s="49"/>
      <c r="F1528" s="49">
        <v>83.41</v>
      </c>
      <c r="G1528" s="39">
        <v>9</v>
      </c>
    </row>
    <row r="1529" spans="1:7" x14ac:dyDescent="0.3">
      <c r="A1529" s="30" t="s">
        <v>2714</v>
      </c>
      <c r="B1529" s="47" t="s">
        <v>2715</v>
      </c>
      <c r="C1529" s="48"/>
      <c r="D1529" s="49"/>
      <c r="E1529" s="49"/>
      <c r="F1529" s="49"/>
      <c r="G1529" s="39">
        <v>5</v>
      </c>
    </row>
    <row r="1530" spans="1:7" x14ac:dyDescent="0.3">
      <c r="A1530" s="30" t="s">
        <v>2716</v>
      </c>
      <c r="B1530" s="47" t="s">
        <v>2717</v>
      </c>
      <c r="C1530" s="48" t="s">
        <v>141</v>
      </c>
      <c r="D1530" s="49"/>
      <c r="E1530" s="49">
        <v>61.78</v>
      </c>
      <c r="F1530" s="49">
        <v>61.78</v>
      </c>
      <c r="G1530" s="39">
        <v>9</v>
      </c>
    </row>
    <row r="1531" spans="1:7" x14ac:dyDescent="0.3">
      <c r="A1531" s="30" t="s">
        <v>2718</v>
      </c>
      <c r="B1531" s="47" t="s">
        <v>2719</v>
      </c>
      <c r="C1531" s="48" t="s">
        <v>141</v>
      </c>
      <c r="D1531" s="49">
        <v>1146.19</v>
      </c>
      <c r="E1531" s="49">
        <v>48.06</v>
      </c>
      <c r="F1531" s="49">
        <v>1194.25</v>
      </c>
      <c r="G1531" s="39">
        <v>9</v>
      </c>
    </row>
    <row r="1532" spans="1:7" x14ac:dyDescent="0.3">
      <c r="A1532" s="30" t="s">
        <v>2720</v>
      </c>
      <c r="B1532" s="47" t="s">
        <v>2721</v>
      </c>
      <c r="C1532" s="48" t="s">
        <v>141</v>
      </c>
      <c r="D1532" s="49"/>
      <c r="E1532" s="49">
        <v>53.13</v>
      </c>
      <c r="F1532" s="49">
        <v>53.13</v>
      </c>
      <c r="G1532" s="39">
        <v>9</v>
      </c>
    </row>
    <row r="1533" spans="1:7" x14ac:dyDescent="0.3">
      <c r="A1533" s="30" t="s">
        <v>2722</v>
      </c>
      <c r="B1533" s="47" t="s">
        <v>2723</v>
      </c>
      <c r="C1533" s="48" t="s">
        <v>386</v>
      </c>
      <c r="D1533" s="49">
        <v>1022.75</v>
      </c>
      <c r="E1533" s="49">
        <v>62.48</v>
      </c>
      <c r="F1533" s="49">
        <v>1085.23</v>
      </c>
      <c r="G1533" s="39">
        <v>9</v>
      </c>
    </row>
    <row r="1534" spans="1:7" x14ac:dyDescent="0.3">
      <c r="A1534" s="30" t="s">
        <v>2724</v>
      </c>
      <c r="B1534" s="47" t="s">
        <v>2725</v>
      </c>
      <c r="C1534" s="48" t="s">
        <v>141</v>
      </c>
      <c r="D1534" s="49"/>
      <c r="E1534" s="49">
        <v>7</v>
      </c>
      <c r="F1534" s="49">
        <v>7</v>
      </c>
      <c r="G1534" s="39">
        <v>9</v>
      </c>
    </row>
    <row r="1535" spans="1:7" x14ac:dyDescent="0.3">
      <c r="A1535" s="30" t="s">
        <v>2726</v>
      </c>
      <c r="B1535" s="47" t="s">
        <v>2727</v>
      </c>
      <c r="C1535" s="48" t="s">
        <v>386</v>
      </c>
      <c r="D1535" s="49">
        <v>641.24</v>
      </c>
      <c r="E1535" s="49">
        <v>123.54</v>
      </c>
      <c r="F1535" s="49">
        <v>764.78</v>
      </c>
      <c r="G1535" s="39">
        <v>9</v>
      </c>
    </row>
    <row r="1536" spans="1:7" x14ac:dyDescent="0.3">
      <c r="A1536" s="30" t="s">
        <v>2728</v>
      </c>
      <c r="B1536" s="47" t="s">
        <v>2729</v>
      </c>
      <c r="C1536" s="48" t="s">
        <v>141</v>
      </c>
      <c r="D1536" s="49">
        <v>162.07</v>
      </c>
      <c r="E1536" s="49">
        <v>23.32</v>
      </c>
      <c r="F1536" s="49">
        <v>185.39</v>
      </c>
      <c r="G1536" s="39">
        <v>9</v>
      </c>
    </row>
    <row r="1537" spans="1:7" x14ac:dyDescent="0.3">
      <c r="A1537" s="30" t="s">
        <v>2730</v>
      </c>
      <c r="B1537" s="47" t="s">
        <v>2731</v>
      </c>
      <c r="C1537" s="48" t="s">
        <v>386</v>
      </c>
      <c r="D1537" s="49">
        <v>4335.9799999999996</v>
      </c>
      <c r="E1537" s="49">
        <v>144.18</v>
      </c>
      <c r="F1537" s="49">
        <v>4480.16</v>
      </c>
      <c r="G1537" s="39">
        <v>9</v>
      </c>
    </row>
    <row r="1538" spans="1:7" x14ac:dyDescent="0.3">
      <c r="A1538" s="30" t="s">
        <v>2732</v>
      </c>
      <c r="B1538" s="47" t="s">
        <v>2733</v>
      </c>
      <c r="C1538" s="48" t="s">
        <v>141</v>
      </c>
      <c r="D1538" s="49">
        <v>421.94</v>
      </c>
      <c r="E1538" s="49">
        <v>48.06</v>
      </c>
      <c r="F1538" s="49">
        <v>470</v>
      </c>
      <c r="G1538" s="39">
        <v>9</v>
      </c>
    </row>
    <row r="1539" spans="1:7" ht="28.8" x14ac:dyDescent="0.3">
      <c r="A1539" s="30" t="s">
        <v>2734</v>
      </c>
      <c r="B1539" s="47" t="s">
        <v>2735</v>
      </c>
      <c r="C1539" s="48" t="s">
        <v>141</v>
      </c>
      <c r="D1539" s="49">
        <v>196.15</v>
      </c>
      <c r="E1539" s="49">
        <v>36.049999999999997</v>
      </c>
      <c r="F1539" s="49">
        <v>232.2</v>
      </c>
      <c r="G1539" s="39">
        <v>9</v>
      </c>
    </row>
    <row r="1540" spans="1:7" x14ac:dyDescent="0.3">
      <c r="A1540" s="30" t="s">
        <v>2736</v>
      </c>
      <c r="B1540" s="47" t="s">
        <v>2737</v>
      </c>
      <c r="C1540" s="48" t="s">
        <v>141</v>
      </c>
      <c r="D1540" s="49">
        <v>105.08</v>
      </c>
      <c r="E1540" s="49">
        <v>8.17</v>
      </c>
      <c r="F1540" s="49">
        <v>113.25</v>
      </c>
      <c r="G1540" s="39">
        <v>9</v>
      </c>
    </row>
    <row r="1541" spans="1:7" x14ac:dyDescent="0.3">
      <c r="A1541" s="30" t="s">
        <v>2738</v>
      </c>
      <c r="B1541" s="47" t="s">
        <v>2739</v>
      </c>
      <c r="C1541" s="48" t="s">
        <v>141</v>
      </c>
      <c r="D1541" s="49">
        <v>70.58</v>
      </c>
      <c r="E1541" s="49">
        <v>8.17</v>
      </c>
      <c r="F1541" s="49">
        <v>78.75</v>
      </c>
      <c r="G1541" s="39">
        <v>9</v>
      </c>
    </row>
    <row r="1542" spans="1:7" x14ac:dyDescent="0.3">
      <c r="A1542" s="30" t="s">
        <v>2740</v>
      </c>
      <c r="B1542" s="47" t="s">
        <v>2741</v>
      </c>
      <c r="C1542" s="48" t="s">
        <v>141</v>
      </c>
      <c r="D1542" s="49">
        <v>174.52</v>
      </c>
      <c r="E1542" s="49">
        <v>8.17</v>
      </c>
      <c r="F1542" s="49">
        <v>182.69</v>
      </c>
      <c r="G1542" s="39">
        <v>9</v>
      </c>
    </row>
    <row r="1543" spans="1:7" x14ac:dyDescent="0.3">
      <c r="A1543" s="30" t="s">
        <v>2742</v>
      </c>
      <c r="B1543" s="47" t="s">
        <v>2743</v>
      </c>
      <c r="C1543" s="48" t="s">
        <v>386</v>
      </c>
      <c r="D1543" s="49">
        <v>28.09</v>
      </c>
      <c r="E1543" s="49">
        <v>7</v>
      </c>
      <c r="F1543" s="49">
        <v>35.090000000000003</v>
      </c>
      <c r="G1543" s="39">
        <v>9</v>
      </c>
    </row>
    <row r="1544" spans="1:7" x14ac:dyDescent="0.3">
      <c r="A1544" s="30" t="s">
        <v>2744</v>
      </c>
      <c r="B1544" s="47" t="s">
        <v>2745</v>
      </c>
      <c r="C1544" s="48" t="s">
        <v>141</v>
      </c>
      <c r="D1544" s="49">
        <v>59.71</v>
      </c>
      <c r="E1544" s="49">
        <v>7</v>
      </c>
      <c r="F1544" s="49">
        <v>66.709999999999994</v>
      </c>
      <c r="G1544" s="39">
        <v>9</v>
      </c>
    </row>
    <row r="1545" spans="1:7" ht="28.8" x14ac:dyDescent="0.3">
      <c r="A1545" s="30" t="s">
        <v>2746</v>
      </c>
      <c r="B1545" s="47" t="s">
        <v>2747</v>
      </c>
      <c r="C1545" s="48" t="s">
        <v>141</v>
      </c>
      <c r="D1545" s="49">
        <v>91.48</v>
      </c>
      <c r="E1545" s="49">
        <v>7</v>
      </c>
      <c r="F1545" s="49">
        <v>98.48</v>
      </c>
      <c r="G1545" s="39">
        <v>9</v>
      </c>
    </row>
    <row r="1546" spans="1:7" x14ac:dyDescent="0.3">
      <c r="A1546" s="30" t="s">
        <v>2748</v>
      </c>
      <c r="B1546" s="47" t="s">
        <v>2749</v>
      </c>
      <c r="C1546" s="48" t="s">
        <v>386</v>
      </c>
      <c r="D1546" s="49">
        <v>196.03</v>
      </c>
      <c r="E1546" s="49">
        <v>14.83</v>
      </c>
      <c r="F1546" s="49">
        <v>210.86</v>
      </c>
      <c r="G1546" s="39">
        <v>9</v>
      </c>
    </row>
    <row r="1547" spans="1:7" x14ac:dyDescent="0.3">
      <c r="A1547" s="30" t="s">
        <v>2750</v>
      </c>
      <c r="B1547" s="47" t="s">
        <v>2751</v>
      </c>
      <c r="C1547" s="48" t="s">
        <v>141</v>
      </c>
      <c r="D1547" s="49">
        <v>72.69</v>
      </c>
      <c r="E1547" s="49">
        <v>8.17</v>
      </c>
      <c r="F1547" s="49">
        <v>80.86</v>
      </c>
      <c r="G1547" s="39">
        <v>9</v>
      </c>
    </row>
    <row r="1548" spans="1:7" x14ac:dyDescent="0.3">
      <c r="A1548" s="30" t="s">
        <v>2752</v>
      </c>
      <c r="B1548" s="47" t="s">
        <v>2753</v>
      </c>
      <c r="C1548" s="48" t="s">
        <v>141</v>
      </c>
      <c r="D1548" s="49">
        <v>89.42</v>
      </c>
      <c r="E1548" s="49">
        <v>8.17</v>
      </c>
      <c r="F1548" s="49">
        <v>97.59</v>
      </c>
      <c r="G1548" s="39">
        <v>9</v>
      </c>
    </row>
    <row r="1549" spans="1:7" x14ac:dyDescent="0.3">
      <c r="A1549" s="30" t="s">
        <v>2754</v>
      </c>
      <c r="B1549" s="47" t="s">
        <v>2755</v>
      </c>
      <c r="C1549" s="48" t="s">
        <v>141</v>
      </c>
      <c r="D1549" s="49">
        <v>190.87</v>
      </c>
      <c r="E1549" s="49">
        <v>5.9</v>
      </c>
      <c r="F1549" s="49">
        <v>196.77</v>
      </c>
      <c r="G1549" s="39">
        <v>9</v>
      </c>
    </row>
    <row r="1550" spans="1:7" x14ac:dyDescent="0.3">
      <c r="A1550" s="30" t="s">
        <v>2756</v>
      </c>
      <c r="B1550" s="47" t="s">
        <v>2757</v>
      </c>
      <c r="C1550" s="48" t="s">
        <v>141</v>
      </c>
      <c r="D1550" s="49">
        <v>217.04</v>
      </c>
      <c r="E1550" s="49">
        <v>8.17</v>
      </c>
      <c r="F1550" s="49">
        <v>225.21</v>
      </c>
      <c r="G1550" s="39">
        <v>9</v>
      </c>
    </row>
    <row r="1551" spans="1:7" ht="28.8" x14ac:dyDescent="0.3">
      <c r="A1551" s="30" t="s">
        <v>2758</v>
      </c>
      <c r="B1551" s="47" t="s">
        <v>2759</v>
      </c>
      <c r="C1551" s="48" t="s">
        <v>141</v>
      </c>
      <c r="D1551" s="49">
        <v>396.9</v>
      </c>
      <c r="E1551" s="49">
        <v>72.099999999999994</v>
      </c>
      <c r="F1551" s="49">
        <v>469</v>
      </c>
      <c r="G1551" s="39">
        <v>9</v>
      </c>
    </row>
    <row r="1552" spans="1:7" x14ac:dyDescent="0.3">
      <c r="A1552" s="30" t="s">
        <v>7614</v>
      </c>
      <c r="B1552" s="47" t="s">
        <v>7615</v>
      </c>
      <c r="C1552" s="48" t="s">
        <v>141</v>
      </c>
      <c r="D1552" s="49">
        <v>131.63999999999999</v>
      </c>
      <c r="E1552" s="49">
        <v>72.099999999999994</v>
      </c>
      <c r="F1552" s="49">
        <v>203.74</v>
      </c>
      <c r="G1552" s="39">
        <v>9</v>
      </c>
    </row>
    <row r="1553" spans="1:7" x14ac:dyDescent="0.3">
      <c r="A1553" s="30" t="s">
        <v>2760</v>
      </c>
      <c r="B1553" s="47" t="s">
        <v>2761</v>
      </c>
      <c r="C1553" s="48" t="s">
        <v>141</v>
      </c>
      <c r="D1553" s="49">
        <v>22.39</v>
      </c>
      <c r="E1553" s="49">
        <v>46.64</v>
      </c>
      <c r="F1553" s="49">
        <v>69.03</v>
      </c>
      <c r="G1553" s="39">
        <v>9</v>
      </c>
    </row>
    <row r="1554" spans="1:7" x14ac:dyDescent="0.3">
      <c r="A1554" s="30" t="s">
        <v>2762</v>
      </c>
      <c r="B1554" s="47" t="s">
        <v>2763</v>
      </c>
      <c r="C1554" s="48" t="s">
        <v>141</v>
      </c>
      <c r="D1554" s="49">
        <v>178.46</v>
      </c>
      <c r="E1554" s="49">
        <v>8.17</v>
      </c>
      <c r="F1554" s="49">
        <v>186.63</v>
      </c>
      <c r="G1554" s="39">
        <v>9</v>
      </c>
    </row>
    <row r="1555" spans="1:7" x14ac:dyDescent="0.3">
      <c r="A1555" s="30" t="s">
        <v>2764</v>
      </c>
      <c r="B1555" s="47" t="s">
        <v>2765</v>
      </c>
      <c r="C1555" s="48" t="s">
        <v>141</v>
      </c>
      <c r="D1555" s="49">
        <v>13145.02</v>
      </c>
      <c r="E1555" s="49"/>
      <c r="F1555" s="49">
        <v>13145.02</v>
      </c>
      <c r="G1555" s="39">
        <v>9</v>
      </c>
    </row>
    <row r="1556" spans="1:7" ht="28.8" x14ac:dyDescent="0.3">
      <c r="A1556" s="30" t="s">
        <v>2766</v>
      </c>
      <c r="B1556" s="47" t="s">
        <v>2767</v>
      </c>
      <c r="C1556" s="48" t="s">
        <v>141</v>
      </c>
      <c r="D1556" s="49">
        <v>15298.15</v>
      </c>
      <c r="E1556" s="49"/>
      <c r="F1556" s="49">
        <v>15298.15</v>
      </c>
      <c r="G1556" s="39">
        <v>9</v>
      </c>
    </row>
    <row r="1557" spans="1:7" ht="28.8" x14ac:dyDescent="0.3">
      <c r="A1557" s="30" t="s">
        <v>2768</v>
      </c>
      <c r="B1557" s="47" t="s">
        <v>2769</v>
      </c>
      <c r="C1557" s="48" t="s">
        <v>386</v>
      </c>
      <c r="D1557" s="49">
        <v>463.95</v>
      </c>
      <c r="E1557" s="49">
        <v>96.12</v>
      </c>
      <c r="F1557" s="49">
        <v>560.07000000000005</v>
      </c>
      <c r="G1557" s="39">
        <v>9</v>
      </c>
    </row>
    <row r="1558" spans="1:7" ht="28.8" x14ac:dyDescent="0.3">
      <c r="A1558" s="30" t="s">
        <v>2770</v>
      </c>
      <c r="B1558" s="47" t="s">
        <v>2771</v>
      </c>
      <c r="C1558" s="48" t="s">
        <v>386</v>
      </c>
      <c r="D1558" s="49">
        <v>1184.33</v>
      </c>
      <c r="E1558" s="49">
        <v>192.24</v>
      </c>
      <c r="F1558" s="49">
        <v>1376.57</v>
      </c>
      <c r="G1558" s="39">
        <v>9</v>
      </c>
    </row>
    <row r="1559" spans="1:7" ht="43.2" x14ac:dyDescent="0.3">
      <c r="A1559" s="30" t="s">
        <v>2772</v>
      </c>
      <c r="B1559" s="47" t="s">
        <v>7616</v>
      </c>
      <c r="C1559" s="48" t="s">
        <v>386</v>
      </c>
      <c r="D1559" s="49">
        <v>1196.3900000000001</v>
      </c>
      <c r="E1559" s="49">
        <v>192.24</v>
      </c>
      <c r="F1559" s="49">
        <v>1388.63</v>
      </c>
      <c r="G1559" s="39">
        <v>9</v>
      </c>
    </row>
    <row r="1560" spans="1:7" ht="43.2" x14ac:dyDescent="0.3">
      <c r="A1560" s="30" t="s">
        <v>2773</v>
      </c>
      <c r="B1560" s="47" t="s">
        <v>7617</v>
      </c>
      <c r="C1560" s="48" t="s">
        <v>386</v>
      </c>
      <c r="D1560" s="49">
        <v>1264.3599999999999</v>
      </c>
      <c r="E1560" s="49">
        <v>192.24</v>
      </c>
      <c r="F1560" s="49">
        <v>1456.6</v>
      </c>
      <c r="G1560" s="39">
        <v>9</v>
      </c>
    </row>
    <row r="1561" spans="1:7" x14ac:dyDescent="0.3">
      <c r="A1561" s="30" t="s">
        <v>2774</v>
      </c>
      <c r="B1561" s="47" t="s">
        <v>2775</v>
      </c>
      <c r="C1561" s="48" t="s">
        <v>116</v>
      </c>
      <c r="D1561" s="49">
        <v>50.13</v>
      </c>
      <c r="E1561" s="49">
        <v>11.31</v>
      </c>
      <c r="F1561" s="49">
        <v>61.44</v>
      </c>
      <c r="G1561" s="39">
        <v>9</v>
      </c>
    </row>
    <row r="1562" spans="1:7" x14ac:dyDescent="0.3">
      <c r="A1562" s="30" t="s">
        <v>2776</v>
      </c>
      <c r="B1562" s="47" t="s">
        <v>2777</v>
      </c>
      <c r="C1562" s="48"/>
      <c r="D1562" s="49"/>
      <c r="E1562" s="49"/>
      <c r="F1562" s="49"/>
      <c r="G1562" s="39">
        <v>2</v>
      </c>
    </row>
    <row r="1563" spans="1:7" x14ac:dyDescent="0.3">
      <c r="A1563" s="30" t="s">
        <v>2778</v>
      </c>
      <c r="B1563" s="47" t="s">
        <v>2779</v>
      </c>
      <c r="C1563" s="48"/>
      <c r="D1563" s="49"/>
      <c r="E1563" s="49"/>
      <c r="F1563" s="49"/>
      <c r="G1563" s="39">
        <v>5</v>
      </c>
    </row>
    <row r="1564" spans="1:7" x14ac:dyDescent="0.3">
      <c r="A1564" s="30" t="s">
        <v>2780</v>
      </c>
      <c r="B1564" s="47" t="s">
        <v>2781</v>
      </c>
      <c r="C1564" s="48" t="s">
        <v>116</v>
      </c>
      <c r="D1564" s="49">
        <v>7</v>
      </c>
      <c r="E1564" s="49">
        <v>14.61</v>
      </c>
      <c r="F1564" s="49">
        <v>21.61</v>
      </c>
      <c r="G1564" s="39">
        <v>9</v>
      </c>
    </row>
    <row r="1565" spans="1:7" x14ac:dyDescent="0.3">
      <c r="A1565" s="30" t="s">
        <v>2782</v>
      </c>
      <c r="B1565" s="47" t="s">
        <v>2783</v>
      </c>
      <c r="C1565" s="48" t="s">
        <v>601</v>
      </c>
      <c r="D1565" s="49">
        <v>38.19</v>
      </c>
      <c r="E1565" s="49">
        <v>65.37</v>
      </c>
      <c r="F1565" s="49">
        <v>103.56</v>
      </c>
      <c r="G1565" s="39">
        <v>9</v>
      </c>
    </row>
    <row r="1566" spans="1:7" x14ac:dyDescent="0.3">
      <c r="A1566" s="30" t="s">
        <v>2784</v>
      </c>
      <c r="B1566" s="47" t="s">
        <v>2785</v>
      </c>
      <c r="C1566" s="48" t="s">
        <v>116</v>
      </c>
      <c r="D1566" s="49">
        <v>8.23</v>
      </c>
      <c r="E1566" s="49">
        <v>14.61</v>
      </c>
      <c r="F1566" s="49">
        <v>22.84</v>
      </c>
      <c r="G1566" s="39">
        <v>9</v>
      </c>
    </row>
    <row r="1567" spans="1:7" x14ac:dyDescent="0.3">
      <c r="A1567" s="30" t="s">
        <v>2786</v>
      </c>
      <c r="B1567" s="47" t="s">
        <v>2787</v>
      </c>
      <c r="C1567" s="48" t="s">
        <v>601</v>
      </c>
      <c r="D1567" s="49">
        <v>15.19</v>
      </c>
      <c r="E1567" s="49">
        <v>14.61</v>
      </c>
      <c r="F1567" s="49">
        <v>29.8</v>
      </c>
      <c r="G1567" s="39">
        <v>9</v>
      </c>
    </row>
    <row r="1568" spans="1:7" x14ac:dyDescent="0.3">
      <c r="A1568" s="30" t="s">
        <v>2788</v>
      </c>
      <c r="B1568" s="47" t="s">
        <v>2789</v>
      </c>
      <c r="C1568" s="48" t="s">
        <v>601</v>
      </c>
      <c r="D1568" s="49">
        <v>9.94</v>
      </c>
      <c r="E1568" s="49">
        <v>14.61</v>
      </c>
      <c r="F1568" s="49">
        <v>24.55</v>
      </c>
      <c r="G1568" s="39">
        <v>9</v>
      </c>
    </row>
    <row r="1569" spans="1:7" x14ac:dyDescent="0.3">
      <c r="A1569" s="30" t="s">
        <v>2790</v>
      </c>
      <c r="B1569" s="47" t="s">
        <v>2791</v>
      </c>
      <c r="C1569" s="48"/>
      <c r="D1569" s="49"/>
      <c r="E1569" s="49"/>
      <c r="F1569" s="49"/>
      <c r="G1569" s="39">
        <v>5</v>
      </c>
    </row>
    <row r="1570" spans="1:7" ht="28.8" x14ac:dyDescent="0.3">
      <c r="A1570" s="30" t="s">
        <v>2792</v>
      </c>
      <c r="B1570" s="47" t="s">
        <v>2793</v>
      </c>
      <c r="C1570" s="48" t="s">
        <v>116</v>
      </c>
      <c r="D1570" s="49">
        <v>8.94</v>
      </c>
      <c r="E1570" s="49">
        <v>12.35</v>
      </c>
      <c r="F1570" s="49">
        <v>21.29</v>
      </c>
      <c r="G1570" s="39">
        <v>9</v>
      </c>
    </row>
    <row r="1571" spans="1:7" ht="28.8" x14ac:dyDescent="0.3">
      <c r="A1571" s="30" t="s">
        <v>2794</v>
      </c>
      <c r="B1571" s="47" t="s">
        <v>2795</v>
      </c>
      <c r="C1571" s="48" t="s">
        <v>116</v>
      </c>
      <c r="D1571" s="49">
        <v>13.27</v>
      </c>
      <c r="E1571" s="49">
        <v>12.35</v>
      </c>
      <c r="F1571" s="49">
        <v>25.62</v>
      </c>
      <c r="G1571" s="39">
        <v>9</v>
      </c>
    </row>
    <row r="1572" spans="1:7" x14ac:dyDescent="0.3">
      <c r="A1572" s="30" t="s">
        <v>2796</v>
      </c>
      <c r="B1572" s="47" t="s">
        <v>2797</v>
      </c>
      <c r="C1572" s="48" t="s">
        <v>116</v>
      </c>
      <c r="D1572" s="49">
        <v>10.029999999999999</v>
      </c>
      <c r="E1572" s="49">
        <v>12.35</v>
      </c>
      <c r="F1572" s="49">
        <v>22.38</v>
      </c>
      <c r="G1572" s="39">
        <v>9</v>
      </c>
    </row>
    <row r="1573" spans="1:7" ht="28.8" x14ac:dyDescent="0.3">
      <c r="A1573" s="30" t="s">
        <v>2798</v>
      </c>
      <c r="B1573" s="47" t="s">
        <v>2799</v>
      </c>
      <c r="C1573" s="48" t="s">
        <v>116</v>
      </c>
      <c r="D1573" s="49">
        <v>17.84</v>
      </c>
      <c r="E1573" s="49">
        <v>12.35</v>
      </c>
      <c r="F1573" s="49">
        <v>30.19</v>
      </c>
      <c r="G1573" s="39">
        <v>9</v>
      </c>
    </row>
    <row r="1574" spans="1:7" x14ac:dyDescent="0.3">
      <c r="A1574" s="30" t="s">
        <v>2800</v>
      </c>
      <c r="B1574" s="47" t="s">
        <v>2801</v>
      </c>
      <c r="C1574" s="48"/>
      <c r="D1574" s="49"/>
      <c r="E1574" s="49"/>
      <c r="F1574" s="49"/>
      <c r="G1574" s="39">
        <v>5</v>
      </c>
    </row>
    <row r="1575" spans="1:7" x14ac:dyDescent="0.3">
      <c r="A1575" s="30" t="s">
        <v>2802</v>
      </c>
      <c r="B1575" s="47" t="s">
        <v>2803</v>
      </c>
      <c r="C1575" s="48" t="s">
        <v>601</v>
      </c>
      <c r="D1575" s="49">
        <v>53.18</v>
      </c>
      <c r="E1575" s="49">
        <v>14.96</v>
      </c>
      <c r="F1575" s="49">
        <v>68.14</v>
      </c>
      <c r="G1575" s="39">
        <v>9</v>
      </c>
    </row>
    <row r="1576" spans="1:7" x14ac:dyDescent="0.3">
      <c r="A1576" s="30" t="s">
        <v>2804</v>
      </c>
      <c r="B1576" s="47" t="s">
        <v>2805</v>
      </c>
      <c r="C1576" s="48"/>
      <c r="D1576" s="49"/>
      <c r="E1576" s="49"/>
      <c r="F1576" s="49"/>
      <c r="G1576" s="39">
        <v>2</v>
      </c>
    </row>
    <row r="1577" spans="1:7" x14ac:dyDescent="0.3">
      <c r="A1577" s="30" t="s">
        <v>2806</v>
      </c>
      <c r="B1577" s="47" t="s">
        <v>2807</v>
      </c>
      <c r="C1577" s="48"/>
      <c r="D1577" s="49"/>
      <c r="E1577" s="49"/>
      <c r="F1577" s="49"/>
      <c r="G1577" s="39">
        <v>5</v>
      </c>
    </row>
    <row r="1578" spans="1:7" ht="28.8" x14ac:dyDescent="0.3">
      <c r="A1578" s="30" t="s">
        <v>2808</v>
      </c>
      <c r="B1578" s="47" t="s">
        <v>7618</v>
      </c>
      <c r="C1578" s="48" t="s">
        <v>116</v>
      </c>
      <c r="D1578" s="49">
        <v>193.69</v>
      </c>
      <c r="E1578" s="49">
        <v>12.35</v>
      </c>
      <c r="F1578" s="49">
        <v>206.04</v>
      </c>
      <c r="G1578" s="39">
        <v>9</v>
      </c>
    </row>
    <row r="1579" spans="1:7" ht="28.8" x14ac:dyDescent="0.3">
      <c r="A1579" s="30" t="s">
        <v>2809</v>
      </c>
      <c r="B1579" s="47" t="s">
        <v>7619</v>
      </c>
      <c r="C1579" s="48" t="s">
        <v>141</v>
      </c>
      <c r="D1579" s="49">
        <v>133.09</v>
      </c>
      <c r="E1579" s="49">
        <v>12.35</v>
      </c>
      <c r="F1579" s="49">
        <v>145.44</v>
      </c>
      <c r="G1579" s="39">
        <v>9</v>
      </c>
    </row>
    <row r="1580" spans="1:7" ht="28.8" x14ac:dyDescent="0.3">
      <c r="A1580" s="30" t="s">
        <v>2810</v>
      </c>
      <c r="B1580" s="47" t="s">
        <v>7620</v>
      </c>
      <c r="C1580" s="48" t="s">
        <v>141</v>
      </c>
      <c r="D1580" s="49">
        <v>161.41</v>
      </c>
      <c r="E1580" s="49">
        <v>12.35</v>
      </c>
      <c r="F1580" s="49">
        <v>173.76</v>
      </c>
      <c r="G1580" s="39">
        <v>9</v>
      </c>
    </row>
    <row r="1581" spans="1:7" ht="28.8" x14ac:dyDescent="0.3">
      <c r="A1581" s="30" t="s">
        <v>2811</v>
      </c>
      <c r="B1581" s="47" t="s">
        <v>7621</v>
      </c>
      <c r="C1581" s="48" t="s">
        <v>141</v>
      </c>
      <c r="D1581" s="49">
        <v>349.69</v>
      </c>
      <c r="E1581" s="49">
        <v>12.35</v>
      </c>
      <c r="F1581" s="49">
        <v>362.04</v>
      </c>
      <c r="G1581" s="39">
        <v>9</v>
      </c>
    </row>
    <row r="1582" spans="1:7" ht="43.2" x14ac:dyDescent="0.3">
      <c r="A1582" s="30" t="s">
        <v>2812</v>
      </c>
      <c r="B1582" s="47" t="s">
        <v>7622</v>
      </c>
      <c r="C1582" s="48" t="s">
        <v>141</v>
      </c>
      <c r="D1582" s="49">
        <v>163.4</v>
      </c>
      <c r="E1582" s="49">
        <v>12.35</v>
      </c>
      <c r="F1582" s="49">
        <v>175.75</v>
      </c>
      <c r="G1582" s="39">
        <v>9</v>
      </c>
    </row>
    <row r="1583" spans="1:7" ht="43.2" x14ac:dyDescent="0.3">
      <c r="A1583" s="30" t="s">
        <v>2813</v>
      </c>
      <c r="B1583" s="47" t="s">
        <v>7623</v>
      </c>
      <c r="C1583" s="48" t="s">
        <v>141</v>
      </c>
      <c r="D1583" s="49">
        <v>139.88999999999999</v>
      </c>
      <c r="E1583" s="49">
        <v>12.35</v>
      </c>
      <c r="F1583" s="49">
        <v>152.24</v>
      </c>
      <c r="G1583" s="39">
        <v>9</v>
      </c>
    </row>
    <row r="1584" spans="1:7" ht="43.2" x14ac:dyDescent="0.3">
      <c r="A1584" s="30" t="s">
        <v>2814</v>
      </c>
      <c r="B1584" s="47" t="s">
        <v>7624</v>
      </c>
      <c r="C1584" s="48" t="s">
        <v>141</v>
      </c>
      <c r="D1584" s="49">
        <v>306.19</v>
      </c>
      <c r="E1584" s="49">
        <v>12.35</v>
      </c>
      <c r="F1584" s="49">
        <v>318.54000000000002</v>
      </c>
      <c r="G1584" s="39">
        <v>9</v>
      </c>
    </row>
    <row r="1585" spans="1:7" ht="28.8" x14ac:dyDescent="0.3">
      <c r="A1585" s="30" t="s">
        <v>2815</v>
      </c>
      <c r="B1585" s="47" t="s">
        <v>7625</v>
      </c>
      <c r="C1585" s="48" t="s">
        <v>141</v>
      </c>
      <c r="D1585" s="49">
        <v>247.78</v>
      </c>
      <c r="E1585" s="49">
        <v>12.35</v>
      </c>
      <c r="F1585" s="49">
        <v>260.13</v>
      </c>
      <c r="G1585" s="39">
        <v>9</v>
      </c>
    </row>
    <row r="1586" spans="1:7" ht="28.8" x14ac:dyDescent="0.3">
      <c r="A1586" s="30" t="s">
        <v>2816</v>
      </c>
      <c r="B1586" s="47" t="s">
        <v>7626</v>
      </c>
      <c r="C1586" s="48" t="s">
        <v>141</v>
      </c>
      <c r="D1586" s="49">
        <v>145.66999999999999</v>
      </c>
      <c r="E1586" s="49">
        <v>12.35</v>
      </c>
      <c r="F1586" s="49">
        <v>158.02000000000001</v>
      </c>
      <c r="G1586" s="39">
        <v>9</v>
      </c>
    </row>
    <row r="1587" spans="1:7" ht="28.8" x14ac:dyDescent="0.3">
      <c r="A1587" s="30" t="s">
        <v>2817</v>
      </c>
      <c r="B1587" s="47" t="s">
        <v>7627</v>
      </c>
      <c r="C1587" s="48" t="s">
        <v>141</v>
      </c>
      <c r="D1587" s="49">
        <v>390.59</v>
      </c>
      <c r="E1587" s="49">
        <v>20.6</v>
      </c>
      <c r="F1587" s="49">
        <v>411.19</v>
      </c>
      <c r="G1587" s="39">
        <v>9</v>
      </c>
    </row>
    <row r="1588" spans="1:7" x14ac:dyDescent="0.3">
      <c r="A1588" s="30" t="s">
        <v>2818</v>
      </c>
      <c r="B1588" s="47" t="s">
        <v>2819</v>
      </c>
      <c r="C1588" s="48"/>
      <c r="D1588" s="49"/>
      <c r="E1588" s="49"/>
      <c r="F1588" s="49"/>
      <c r="G1588" s="39">
        <v>5</v>
      </c>
    </row>
    <row r="1589" spans="1:7" ht="28.8" x14ac:dyDescent="0.3">
      <c r="A1589" s="30" t="s">
        <v>2820</v>
      </c>
      <c r="B1589" s="47" t="s">
        <v>7628</v>
      </c>
      <c r="C1589" s="48" t="s">
        <v>141</v>
      </c>
      <c r="D1589" s="49">
        <v>2835.58</v>
      </c>
      <c r="E1589" s="49">
        <v>64.22</v>
      </c>
      <c r="F1589" s="49">
        <v>2899.8</v>
      </c>
      <c r="G1589" s="39">
        <v>9</v>
      </c>
    </row>
    <row r="1590" spans="1:7" ht="28.8" x14ac:dyDescent="0.3">
      <c r="A1590" s="30" t="s">
        <v>2821</v>
      </c>
      <c r="B1590" s="47" t="s">
        <v>7629</v>
      </c>
      <c r="C1590" s="48" t="s">
        <v>141</v>
      </c>
      <c r="D1590" s="49">
        <v>3721.82</v>
      </c>
      <c r="E1590" s="49">
        <v>64.22</v>
      </c>
      <c r="F1590" s="49">
        <v>3786.04</v>
      </c>
      <c r="G1590" s="39">
        <v>9</v>
      </c>
    </row>
    <row r="1591" spans="1:7" x14ac:dyDescent="0.3">
      <c r="A1591" s="30" t="s">
        <v>2822</v>
      </c>
      <c r="B1591" s="47" t="s">
        <v>2823</v>
      </c>
      <c r="C1591" s="48"/>
      <c r="D1591" s="49"/>
      <c r="E1591" s="49"/>
      <c r="F1591" s="49"/>
      <c r="G1591" s="39">
        <v>5</v>
      </c>
    </row>
    <row r="1592" spans="1:7" ht="28.8" x14ac:dyDescent="0.3">
      <c r="A1592" s="30" t="s">
        <v>2824</v>
      </c>
      <c r="B1592" s="47" t="s">
        <v>8374</v>
      </c>
      <c r="C1592" s="48" t="s">
        <v>115</v>
      </c>
      <c r="D1592" s="49">
        <v>378.35</v>
      </c>
      <c r="E1592" s="49">
        <v>22.64</v>
      </c>
      <c r="F1592" s="49">
        <v>400.99</v>
      </c>
      <c r="G1592" s="39">
        <v>9</v>
      </c>
    </row>
    <row r="1593" spans="1:7" ht="28.8" x14ac:dyDescent="0.3">
      <c r="A1593" s="30" t="s">
        <v>2825</v>
      </c>
      <c r="B1593" s="47" t="s">
        <v>8375</v>
      </c>
      <c r="C1593" s="48" t="s">
        <v>115</v>
      </c>
      <c r="D1593" s="49">
        <v>185.99</v>
      </c>
      <c r="E1593" s="49">
        <v>9.4700000000000006</v>
      </c>
      <c r="F1593" s="49">
        <v>195.46</v>
      </c>
      <c r="G1593" s="39">
        <v>9</v>
      </c>
    </row>
    <row r="1594" spans="1:7" ht="28.8" x14ac:dyDescent="0.3">
      <c r="A1594" s="30" t="s">
        <v>2826</v>
      </c>
      <c r="B1594" s="47" t="s">
        <v>7630</v>
      </c>
      <c r="C1594" s="48" t="s">
        <v>115</v>
      </c>
      <c r="D1594" s="49">
        <v>103.33</v>
      </c>
      <c r="E1594" s="49">
        <v>26.57</v>
      </c>
      <c r="F1594" s="49">
        <v>129.9</v>
      </c>
      <c r="G1594" s="39">
        <v>9</v>
      </c>
    </row>
    <row r="1595" spans="1:7" ht="28.8" x14ac:dyDescent="0.3">
      <c r="A1595" s="30" t="s">
        <v>8376</v>
      </c>
      <c r="B1595" s="47" t="s">
        <v>8377</v>
      </c>
      <c r="C1595" s="48" t="s">
        <v>115</v>
      </c>
      <c r="D1595" s="49">
        <v>142.79</v>
      </c>
      <c r="E1595" s="49">
        <v>26.57</v>
      </c>
      <c r="F1595" s="49">
        <v>169.36</v>
      </c>
      <c r="G1595" s="39">
        <v>9</v>
      </c>
    </row>
    <row r="1596" spans="1:7" ht="28.8" x14ac:dyDescent="0.3">
      <c r="A1596" s="30" t="s">
        <v>2827</v>
      </c>
      <c r="B1596" s="47" t="s">
        <v>7631</v>
      </c>
      <c r="C1596" s="48" t="s">
        <v>141</v>
      </c>
      <c r="D1596" s="49">
        <v>4.54</v>
      </c>
      <c r="E1596" s="49">
        <v>1.44</v>
      </c>
      <c r="F1596" s="49">
        <v>5.98</v>
      </c>
      <c r="G1596" s="39">
        <v>9</v>
      </c>
    </row>
    <row r="1597" spans="1:7" ht="28.8" x14ac:dyDescent="0.3">
      <c r="A1597" s="30" t="s">
        <v>2828</v>
      </c>
      <c r="B1597" s="47" t="s">
        <v>2829</v>
      </c>
      <c r="C1597" s="48" t="s">
        <v>116</v>
      </c>
      <c r="D1597" s="49">
        <v>527</v>
      </c>
      <c r="E1597" s="49"/>
      <c r="F1597" s="49">
        <v>527</v>
      </c>
      <c r="G1597" s="39">
        <v>9</v>
      </c>
    </row>
    <row r="1598" spans="1:7" ht="28.8" x14ac:dyDescent="0.3">
      <c r="A1598" s="30" t="s">
        <v>2830</v>
      </c>
      <c r="B1598" s="47" t="s">
        <v>7632</v>
      </c>
      <c r="C1598" s="48" t="s">
        <v>115</v>
      </c>
      <c r="D1598" s="49">
        <v>6.18</v>
      </c>
      <c r="E1598" s="49">
        <v>9.36</v>
      </c>
      <c r="F1598" s="49">
        <v>15.54</v>
      </c>
      <c r="G1598" s="39">
        <v>9</v>
      </c>
    </row>
    <row r="1599" spans="1:7" ht="28.8" x14ac:dyDescent="0.3">
      <c r="A1599" s="30" t="s">
        <v>2831</v>
      </c>
      <c r="B1599" s="47" t="s">
        <v>2832</v>
      </c>
      <c r="C1599" s="48" t="s">
        <v>141</v>
      </c>
      <c r="D1599" s="49">
        <v>0.6</v>
      </c>
      <c r="E1599" s="49">
        <v>15.07</v>
      </c>
      <c r="F1599" s="49">
        <v>15.67</v>
      </c>
      <c r="G1599" s="39">
        <v>9</v>
      </c>
    </row>
    <row r="1600" spans="1:7" ht="28.8" x14ac:dyDescent="0.3">
      <c r="A1600" s="30" t="s">
        <v>2833</v>
      </c>
      <c r="B1600" s="47" t="s">
        <v>8378</v>
      </c>
      <c r="C1600" s="48" t="s">
        <v>115</v>
      </c>
      <c r="D1600" s="49">
        <v>121.83</v>
      </c>
      <c r="E1600" s="49">
        <v>14.67</v>
      </c>
      <c r="F1600" s="49">
        <v>136.5</v>
      </c>
      <c r="G1600" s="39">
        <v>9</v>
      </c>
    </row>
    <row r="1601" spans="1:7" x14ac:dyDescent="0.3">
      <c r="A1601" s="30" t="s">
        <v>2834</v>
      </c>
      <c r="B1601" s="47" t="s">
        <v>2835</v>
      </c>
      <c r="C1601" s="48"/>
      <c r="D1601" s="49"/>
      <c r="E1601" s="49"/>
      <c r="F1601" s="49"/>
      <c r="G1601" s="39">
        <v>5</v>
      </c>
    </row>
    <row r="1602" spans="1:7" x14ac:dyDescent="0.3">
      <c r="A1602" s="30" t="s">
        <v>2836</v>
      </c>
      <c r="B1602" s="47" t="s">
        <v>2837</v>
      </c>
      <c r="C1602" s="48" t="s">
        <v>141</v>
      </c>
      <c r="D1602" s="49">
        <v>10.72</v>
      </c>
      <c r="E1602" s="49">
        <v>1.44</v>
      </c>
      <c r="F1602" s="49">
        <v>12.16</v>
      </c>
      <c r="G1602" s="39">
        <v>9</v>
      </c>
    </row>
    <row r="1603" spans="1:7" x14ac:dyDescent="0.3">
      <c r="A1603" s="30" t="s">
        <v>2838</v>
      </c>
      <c r="B1603" s="47" t="s">
        <v>2839</v>
      </c>
      <c r="C1603" s="48" t="s">
        <v>141</v>
      </c>
      <c r="D1603" s="49">
        <v>10.73</v>
      </c>
      <c r="E1603" s="49">
        <v>1.44</v>
      </c>
      <c r="F1603" s="49">
        <v>12.17</v>
      </c>
      <c r="G1603" s="39">
        <v>9</v>
      </c>
    </row>
    <row r="1604" spans="1:7" ht="28.8" x14ac:dyDescent="0.3">
      <c r="A1604" s="30" t="s">
        <v>2840</v>
      </c>
      <c r="B1604" s="47" t="s">
        <v>7633</v>
      </c>
      <c r="C1604" s="48" t="s">
        <v>116</v>
      </c>
      <c r="D1604" s="49">
        <v>41.93</v>
      </c>
      <c r="E1604" s="49">
        <v>22.83</v>
      </c>
      <c r="F1604" s="49">
        <v>64.760000000000005</v>
      </c>
      <c r="G1604" s="39">
        <v>9</v>
      </c>
    </row>
    <row r="1605" spans="1:7" ht="28.8" x14ac:dyDescent="0.3">
      <c r="A1605" s="30" t="s">
        <v>2841</v>
      </c>
      <c r="B1605" s="47" t="s">
        <v>7634</v>
      </c>
      <c r="C1605" s="48" t="s">
        <v>386</v>
      </c>
      <c r="D1605" s="49">
        <v>256.27999999999997</v>
      </c>
      <c r="E1605" s="49">
        <v>22.83</v>
      </c>
      <c r="F1605" s="49">
        <v>279.11</v>
      </c>
      <c r="G1605" s="39">
        <v>9</v>
      </c>
    </row>
    <row r="1606" spans="1:7" ht="28.8" x14ac:dyDescent="0.3">
      <c r="A1606" s="30" t="s">
        <v>2842</v>
      </c>
      <c r="B1606" s="47" t="s">
        <v>7635</v>
      </c>
      <c r="C1606" s="48" t="s">
        <v>386</v>
      </c>
      <c r="D1606" s="49">
        <v>657.83</v>
      </c>
      <c r="E1606" s="49">
        <v>22.83</v>
      </c>
      <c r="F1606" s="49">
        <v>680.66</v>
      </c>
      <c r="G1606" s="39">
        <v>9</v>
      </c>
    </row>
    <row r="1607" spans="1:7" ht="28.8" x14ac:dyDescent="0.3">
      <c r="A1607" s="30" t="s">
        <v>2843</v>
      </c>
      <c r="B1607" s="47" t="s">
        <v>2844</v>
      </c>
      <c r="C1607" s="48" t="s">
        <v>141</v>
      </c>
      <c r="D1607" s="49">
        <v>31.32</v>
      </c>
      <c r="E1607" s="49">
        <v>3.71</v>
      </c>
      <c r="F1607" s="49">
        <v>35.03</v>
      </c>
      <c r="G1607" s="39">
        <v>9</v>
      </c>
    </row>
    <row r="1608" spans="1:7" ht="28.8" x14ac:dyDescent="0.3">
      <c r="A1608" s="30" t="s">
        <v>2845</v>
      </c>
      <c r="B1608" s="47" t="s">
        <v>7636</v>
      </c>
      <c r="C1608" s="48" t="s">
        <v>141</v>
      </c>
      <c r="D1608" s="49">
        <v>837.1</v>
      </c>
      <c r="E1608" s="49">
        <v>4.6399999999999997</v>
      </c>
      <c r="F1608" s="49">
        <v>841.74</v>
      </c>
      <c r="G1608" s="39">
        <v>9</v>
      </c>
    </row>
    <row r="1609" spans="1:7" x14ac:dyDescent="0.3">
      <c r="A1609" s="30" t="s">
        <v>2846</v>
      </c>
      <c r="B1609" s="47" t="s">
        <v>2847</v>
      </c>
      <c r="C1609" s="48" t="s">
        <v>141</v>
      </c>
      <c r="D1609" s="49">
        <v>145.86000000000001</v>
      </c>
      <c r="E1609" s="49">
        <v>79.89</v>
      </c>
      <c r="F1609" s="49">
        <v>225.75</v>
      </c>
      <c r="G1609" s="39">
        <v>9</v>
      </c>
    </row>
    <row r="1610" spans="1:7" ht="28.8" x14ac:dyDescent="0.3">
      <c r="A1610" s="30" t="s">
        <v>2848</v>
      </c>
      <c r="B1610" s="47" t="s">
        <v>2849</v>
      </c>
      <c r="C1610" s="48" t="s">
        <v>141</v>
      </c>
      <c r="D1610" s="49">
        <v>301.64</v>
      </c>
      <c r="E1610" s="49">
        <v>182.6</v>
      </c>
      <c r="F1610" s="49">
        <v>484.24</v>
      </c>
      <c r="G1610" s="39">
        <v>9</v>
      </c>
    </row>
    <row r="1611" spans="1:7" ht="28.8" x14ac:dyDescent="0.3">
      <c r="A1611" s="30" t="s">
        <v>2850</v>
      </c>
      <c r="B1611" s="47" t="s">
        <v>7637</v>
      </c>
      <c r="C1611" s="48" t="s">
        <v>141</v>
      </c>
      <c r="D1611" s="49">
        <v>198.47</v>
      </c>
      <c r="E1611" s="49">
        <v>20.6</v>
      </c>
      <c r="F1611" s="49">
        <v>219.07</v>
      </c>
      <c r="G1611" s="39">
        <v>9</v>
      </c>
    </row>
    <row r="1612" spans="1:7" ht="28.8" x14ac:dyDescent="0.3">
      <c r="A1612" s="30" t="s">
        <v>2851</v>
      </c>
      <c r="B1612" s="47" t="s">
        <v>7638</v>
      </c>
      <c r="C1612" s="48" t="s">
        <v>141</v>
      </c>
      <c r="D1612" s="49">
        <v>26.29</v>
      </c>
      <c r="E1612" s="49">
        <v>3.71</v>
      </c>
      <c r="F1612" s="49">
        <v>30</v>
      </c>
      <c r="G1612" s="39">
        <v>9</v>
      </c>
    </row>
    <row r="1613" spans="1:7" x14ac:dyDescent="0.3">
      <c r="A1613" s="30" t="s">
        <v>2852</v>
      </c>
      <c r="B1613" s="47" t="s">
        <v>2853</v>
      </c>
      <c r="C1613" s="48"/>
      <c r="D1613" s="49"/>
      <c r="E1613" s="49"/>
      <c r="F1613" s="49"/>
      <c r="G1613" s="39">
        <v>5</v>
      </c>
    </row>
    <row r="1614" spans="1:7" ht="28.8" x14ac:dyDescent="0.3">
      <c r="A1614" s="30" t="s">
        <v>2854</v>
      </c>
      <c r="B1614" s="47" t="s">
        <v>2855</v>
      </c>
      <c r="C1614" s="48" t="s">
        <v>141</v>
      </c>
      <c r="D1614" s="49">
        <v>748.22</v>
      </c>
      <c r="E1614" s="49">
        <v>4.6399999999999997</v>
      </c>
      <c r="F1614" s="49">
        <v>752.86</v>
      </c>
      <c r="G1614" s="39">
        <v>9</v>
      </c>
    </row>
    <row r="1615" spans="1:7" ht="28.8" x14ac:dyDescent="0.3">
      <c r="A1615" s="30" t="s">
        <v>2856</v>
      </c>
      <c r="B1615" s="47" t="s">
        <v>2857</v>
      </c>
      <c r="C1615" s="48" t="s">
        <v>141</v>
      </c>
      <c r="D1615" s="49">
        <v>1618.87</v>
      </c>
      <c r="E1615" s="49">
        <v>64.22</v>
      </c>
      <c r="F1615" s="49">
        <v>1683.09</v>
      </c>
      <c r="G1615" s="39">
        <v>9</v>
      </c>
    </row>
    <row r="1616" spans="1:7" ht="28.8" x14ac:dyDescent="0.3">
      <c r="A1616" s="30" t="s">
        <v>2858</v>
      </c>
      <c r="B1616" s="47" t="s">
        <v>7639</v>
      </c>
      <c r="C1616" s="48" t="s">
        <v>141</v>
      </c>
      <c r="D1616" s="49">
        <v>2596.69</v>
      </c>
      <c r="E1616" s="49">
        <v>334.95</v>
      </c>
      <c r="F1616" s="49">
        <v>2931.64</v>
      </c>
      <c r="G1616" s="39">
        <v>9</v>
      </c>
    </row>
    <row r="1617" spans="1:7" ht="28.8" x14ac:dyDescent="0.3">
      <c r="A1617" s="30" t="s">
        <v>2859</v>
      </c>
      <c r="B1617" s="47" t="s">
        <v>2860</v>
      </c>
      <c r="C1617" s="48" t="s">
        <v>141</v>
      </c>
      <c r="D1617" s="49">
        <v>1115.97</v>
      </c>
      <c r="E1617" s="49">
        <v>54.94</v>
      </c>
      <c r="F1617" s="49">
        <v>1170.9100000000001</v>
      </c>
      <c r="G1617" s="39">
        <v>9</v>
      </c>
    </row>
    <row r="1618" spans="1:7" x14ac:dyDescent="0.3">
      <c r="A1618" s="30" t="s">
        <v>2861</v>
      </c>
      <c r="B1618" s="47" t="s">
        <v>2862</v>
      </c>
      <c r="C1618" s="48"/>
      <c r="D1618" s="49"/>
      <c r="E1618" s="49"/>
      <c r="F1618" s="49"/>
      <c r="G1618" s="39">
        <v>5</v>
      </c>
    </row>
    <row r="1619" spans="1:7" ht="28.8" x14ac:dyDescent="0.3">
      <c r="A1619" s="30" t="s">
        <v>2863</v>
      </c>
      <c r="B1619" s="47" t="s">
        <v>7640</v>
      </c>
      <c r="C1619" s="48" t="s">
        <v>386</v>
      </c>
      <c r="D1619" s="49">
        <v>136963.07999999999</v>
      </c>
      <c r="E1619" s="49"/>
      <c r="F1619" s="49">
        <v>136963.07999999999</v>
      </c>
      <c r="G1619" s="39">
        <v>9</v>
      </c>
    </row>
    <row r="1620" spans="1:7" ht="28.8" x14ac:dyDescent="0.3">
      <c r="A1620" s="30" t="s">
        <v>2864</v>
      </c>
      <c r="B1620" s="47" t="s">
        <v>7641</v>
      </c>
      <c r="C1620" s="48" t="s">
        <v>386</v>
      </c>
      <c r="D1620" s="49">
        <v>126043.21</v>
      </c>
      <c r="E1620" s="49"/>
      <c r="F1620" s="49">
        <v>126043.21</v>
      </c>
      <c r="G1620" s="39">
        <v>9</v>
      </c>
    </row>
    <row r="1621" spans="1:7" ht="28.8" x14ac:dyDescent="0.3">
      <c r="A1621" s="30" t="s">
        <v>2865</v>
      </c>
      <c r="B1621" s="47" t="s">
        <v>7642</v>
      </c>
      <c r="C1621" s="48" t="s">
        <v>386</v>
      </c>
      <c r="D1621" s="49">
        <v>29020.37</v>
      </c>
      <c r="E1621" s="49"/>
      <c r="F1621" s="49">
        <v>29020.37</v>
      </c>
      <c r="G1621" s="39">
        <v>9</v>
      </c>
    </row>
    <row r="1622" spans="1:7" ht="28.8" x14ac:dyDescent="0.3">
      <c r="A1622" s="30" t="s">
        <v>2866</v>
      </c>
      <c r="B1622" s="47" t="s">
        <v>7643</v>
      </c>
      <c r="C1622" s="48" t="s">
        <v>386</v>
      </c>
      <c r="D1622" s="49">
        <v>30241.919999999998</v>
      </c>
      <c r="E1622" s="49"/>
      <c r="F1622" s="49">
        <v>30241.919999999998</v>
      </c>
      <c r="G1622" s="39">
        <v>9</v>
      </c>
    </row>
    <row r="1623" spans="1:7" x14ac:dyDescent="0.3">
      <c r="A1623" s="30" t="s">
        <v>2867</v>
      </c>
      <c r="B1623" s="47" t="s">
        <v>2868</v>
      </c>
      <c r="C1623" s="48"/>
      <c r="D1623" s="49"/>
      <c r="E1623" s="49"/>
      <c r="F1623" s="49"/>
      <c r="G1623" s="39">
        <v>2</v>
      </c>
    </row>
    <row r="1624" spans="1:7" x14ac:dyDescent="0.3">
      <c r="A1624" s="30" t="s">
        <v>2869</v>
      </c>
      <c r="B1624" s="47" t="s">
        <v>2870</v>
      </c>
      <c r="C1624" s="48"/>
      <c r="D1624" s="49"/>
      <c r="E1624" s="49"/>
      <c r="F1624" s="49"/>
      <c r="G1624" s="39">
        <v>5</v>
      </c>
    </row>
    <row r="1625" spans="1:7" x14ac:dyDescent="0.3">
      <c r="A1625" s="30" t="s">
        <v>2871</v>
      </c>
      <c r="B1625" s="47" t="s">
        <v>2872</v>
      </c>
      <c r="C1625" s="48" t="s">
        <v>115</v>
      </c>
      <c r="D1625" s="49">
        <v>17.079999999999998</v>
      </c>
      <c r="E1625" s="49">
        <v>3.71</v>
      </c>
      <c r="F1625" s="49">
        <v>20.79</v>
      </c>
      <c r="G1625" s="39">
        <v>9</v>
      </c>
    </row>
    <row r="1626" spans="1:7" x14ac:dyDescent="0.3">
      <c r="A1626" s="30" t="s">
        <v>2873</v>
      </c>
      <c r="B1626" s="47" t="s">
        <v>2874</v>
      </c>
      <c r="C1626" s="48" t="s">
        <v>115</v>
      </c>
      <c r="D1626" s="49">
        <v>30.79</v>
      </c>
      <c r="E1626" s="49">
        <v>3.71</v>
      </c>
      <c r="F1626" s="49">
        <v>34.5</v>
      </c>
      <c r="G1626" s="39">
        <v>9</v>
      </c>
    </row>
    <row r="1627" spans="1:7" x14ac:dyDescent="0.3">
      <c r="A1627" s="30" t="s">
        <v>2875</v>
      </c>
      <c r="B1627" s="47" t="s">
        <v>2876</v>
      </c>
      <c r="C1627" s="48" t="s">
        <v>128</v>
      </c>
      <c r="D1627" s="49">
        <v>616</v>
      </c>
      <c r="E1627" s="49">
        <v>52</v>
      </c>
      <c r="F1627" s="49">
        <v>668</v>
      </c>
      <c r="G1627" s="39">
        <v>9</v>
      </c>
    </row>
    <row r="1628" spans="1:7" ht="28.8" x14ac:dyDescent="0.3">
      <c r="A1628" s="30" t="s">
        <v>2877</v>
      </c>
      <c r="B1628" s="47" t="s">
        <v>7644</v>
      </c>
      <c r="C1628" s="48" t="s">
        <v>115</v>
      </c>
      <c r="D1628" s="49">
        <v>176.96</v>
      </c>
      <c r="E1628" s="49">
        <v>6.83</v>
      </c>
      <c r="F1628" s="49">
        <v>183.79</v>
      </c>
      <c r="G1628" s="39">
        <v>9</v>
      </c>
    </row>
    <row r="1629" spans="1:7" ht="28.8" x14ac:dyDescent="0.3">
      <c r="A1629" s="30" t="s">
        <v>2878</v>
      </c>
      <c r="B1629" s="47" t="s">
        <v>7645</v>
      </c>
      <c r="C1629" s="48" t="s">
        <v>115</v>
      </c>
      <c r="D1629" s="49">
        <v>19.309999999999999</v>
      </c>
      <c r="E1629" s="49">
        <v>10.09</v>
      </c>
      <c r="F1629" s="49">
        <v>29.4</v>
      </c>
      <c r="G1629" s="39">
        <v>9</v>
      </c>
    </row>
    <row r="1630" spans="1:7" x14ac:dyDescent="0.3">
      <c r="A1630" s="30" t="s">
        <v>2879</v>
      </c>
      <c r="B1630" s="47" t="s">
        <v>8379</v>
      </c>
      <c r="C1630" s="48" t="s">
        <v>115</v>
      </c>
      <c r="D1630" s="49">
        <v>83.16</v>
      </c>
      <c r="E1630" s="49"/>
      <c r="F1630" s="49">
        <v>83.16</v>
      </c>
      <c r="G1630" s="39">
        <v>9</v>
      </c>
    </row>
    <row r="1631" spans="1:7" x14ac:dyDescent="0.3">
      <c r="A1631" s="30" t="s">
        <v>8380</v>
      </c>
      <c r="B1631" s="47" t="s">
        <v>8381</v>
      </c>
      <c r="C1631" s="48" t="s">
        <v>115</v>
      </c>
      <c r="D1631" s="49">
        <v>47.98</v>
      </c>
      <c r="E1631" s="49">
        <v>31.96</v>
      </c>
      <c r="F1631" s="49">
        <v>79.94</v>
      </c>
      <c r="G1631" s="39">
        <v>9</v>
      </c>
    </row>
    <row r="1632" spans="1:7" ht="28.8" x14ac:dyDescent="0.3">
      <c r="A1632" s="30" t="s">
        <v>2880</v>
      </c>
      <c r="B1632" s="47" t="s">
        <v>7646</v>
      </c>
      <c r="C1632" s="48" t="s">
        <v>115</v>
      </c>
      <c r="D1632" s="49">
        <v>1388.9</v>
      </c>
      <c r="E1632" s="49"/>
      <c r="F1632" s="49">
        <v>1388.9</v>
      </c>
      <c r="G1632" s="39">
        <v>9</v>
      </c>
    </row>
    <row r="1633" spans="1:7" ht="28.8" x14ac:dyDescent="0.3">
      <c r="A1633" s="30" t="s">
        <v>2881</v>
      </c>
      <c r="B1633" s="47" t="s">
        <v>2882</v>
      </c>
      <c r="C1633" s="48" t="s">
        <v>115</v>
      </c>
      <c r="D1633" s="49">
        <v>84.88</v>
      </c>
      <c r="E1633" s="49">
        <v>27.39</v>
      </c>
      <c r="F1633" s="49">
        <v>112.27</v>
      </c>
      <c r="G1633" s="39">
        <v>9</v>
      </c>
    </row>
    <row r="1634" spans="1:7" ht="28.8" x14ac:dyDescent="0.3">
      <c r="A1634" s="30" t="s">
        <v>2883</v>
      </c>
      <c r="B1634" s="47" t="s">
        <v>7647</v>
      </c>
      <c r="C1634" s="48" t="s">
        <v>115</v>
      </c>
      <c r="D1634" s="49">
        <v>652.03</v>
      </c>
      <c r="E1634" s="49"/>
      <c r="F1634" s="49">
        <v>652.03</v>
      </c>
      <c r="G1634" s="39">
        <v>9</v>
      </c>
    </row>
    <row r="1635" spans="1:7" x14ac:dyDescent="0.3">
      <c r="A1635" s="30" t="s">
        <v>2884</v>
      </c>
      <c r="B1635" s="47" t="s">
        <v>2885</v>
      </c>
      <c r="C1635" s="48"/>
      <c r="D1635" s="49"/>
      <c r="E1635" s="49"/>
      <c r="F1635" s="49"/>
      <c r="G1635" s="39">
        <v>5</v>
      </c>
    </row>
    <row r="1636" spans="1:7" x14ac:dyDescent="0.3">
      <c r="A1636" s="30" t="s">
        <v>2886</v>
      </c>
      <c r="B1636" s="47" t="s">
        <v>2887</v>
      </c>
      <c r="C1636" s="48" t="s">
        <v>116</v>
      </c>
      <c r="D1636" s="49">
        <v>1.38</v>
      </c>
      <c r="E1636" s="49">
        <v>6.77</v>
      </c>
      <c r="F1636" s="49">
        <v>8.15</v>
      </c>
      <c r="G1636" s="39">
        <v>9</v>
      </c>
    </row>
    <row r="1637" spans="1:7" x14ac:dyDescent="0.3">
      <c r="A1637" s="30" t="s">
        <v>2888</v>
      </c>
      <c r="B1637" s="47" t="s">
        <v>2889</v>
      </c>
      <c r="C1637" s="48" t="s">
        <v>116</v>
      </c>
      <c r="D1637" s="49">
        <v>76.59</v>
      </c>
      <c r="E1637" s="49">
        <v>6.77</v>
      </c>
      <c r="F1637" s="49">
        <v>83.36</v>
      </c>
      <c r="G1637" s="39">
        <v>9</v>
      </c>
    </row>
    <row r="1638" spans="1:7" ht="28.8" x14ac:dyDescent="0.3">
      <c r="A1638" s="30" t="s">
        <v>2890</v>
      </c>
      <c r="B1638" s="47" t="s">
        <v>7648</v>
      </c>
      <c r="C1638" s="48" t="s">
        <v>116</v>
      </c>
      <c r="D1638" s="49">
        <v>9.01</v>
      </c>
      <c r="E1638" s="49">
        <v>2.83</v>
      </c>
      <c r="F1638" s="49">
        <v>11.84</v>
      </c>
      <c r="G1638" s="39">
        <v>9</v>
      </c>
    </row>
    <row r="1639" spans="1:7" x14ac:dyDescent="0.3">
      <c r="A1639" s="30" t="s">
        <v>2891</v>
      </c>
      <c r="B1639" s="47" t="s">
        <v>2892</v>
      </c>
      <c r="C1639" s="48" t="s">
        <v>2893</v>
      </c>
      <c r="D1639" s="49">
        <v>0.14000000000000001</v>
      </c>
      <c r="E1639" s="49">
        <v>0.06</v>
      </c>
      <c r="F1639" s="49">
        <v>0.2</v>
      </c>
      <c r="G1639" s="39">
        <v>9</v>
      </c>
    </row>
    <row r="1640" spans="1:7" x14ac:dyDescent="0.3">
      <c r="A1640" s="30" t="s">
        <v>2894</v>
      </c>
      <c r="B1640" s="47" t="s">
        <v>2895</v>
      </c>
      <c r="C1640" s="48" t="s">
        <v>116</v>
      </c>
      <c r="D1640" s="49">
        <v>6.91</v>
      </c>
      <c r="E1640" s="49">
        <v>4.5199999999999996</v>
      </c>
      <c r="F1640" s="49">
        <v>11.43</v>
      </c>
      <c r="G1640" s="39">
        <v>9</v>
      </c>
    </row>
    <row r="1641" spans="1:7" x14ac:dyDescent="0.3">
      <c r="A1641" s="30" t="s">
        <v>2896</v>
      </c>
      <c r="B1641" s="47" t="s">
        <v>2897</v>
      </c>
      <c r="C1641" s="48" t="s">
        <v>2893</v>
      </c>
      <c r="D1641" s="49">
        <v>0.16</v>
      </c>
      <c r="E1641" s="49">
        <v>0.11</v>
      </c>
      <c r="F1641" s="49">
        <v>0.27</v>
      </c>
      <c r="G1641" s="39">
        <v>9</v>
      </c>
    </row>
    <row r="1642" spans="1:7" ht="28.8" x14ac:dyDescent="0.3">
      <c r="A1642" s="30" t="s">
        <v>8516</v>
      </c>
      <c r="B1642" s="47" t="s">
        <v>8517</v>
      </c>
      <c r="C1642" s="48" t="s">
        <v>116</v>
      </c>
      <c r="D1642" s="49">
        <v>7.4</v>
      </c>
      <c r="E1642" s="49">
        <v>0.08</v>
      </c>
      <c r="F1642" s="49">
        <v>7.48</v>
      </c>
      <c r="G1642" s="39">
        <v>9</v>
      </c>
    </row>
    <row r="1643" spans="1:7" ht="28.8" x14ac:dyDescent="0.3">
      <c r="A1643" s="30" t="s">
        <v>2898</v>
      </c>
      <c r="B1643" s="47" t="s">
        <v>7649</v>
      </c>
      <c r="C1643" s="48" t="s">
        <v>116</v>
      </c>
      <c r="D1643" s="49">
        <v>236.04</v>
      </c>
      <c r="E1643" s="49">
        <v>4.12</v>
      </c>
      <c r="F1643" s="49">
        <v>240.16</v>
      </c>
      <c r="G1643" s="39">
        <v>9</v>
      </c>
    </row>
    <row r="1644" spans="1:7" ht="28.8" x14ac:dyDescent="0.3">
      <c r="A1644" s="30" t="s">
        <v>2899</v>
      </c>
      <c r="B1644" s="47" t="s">
        <v>7650</v>
      </c>
      <c r="C1644" s="48" t="s">
        <v>116</v>
      </c>
      <c r="D1644" s="49">
        <v>282.14</v>
      </c>
      <c r="E1644" s="49">
        <v>4.12</v>
      </c>
      <c r="F1644" s="49">
        <v>286.26</v>
      </c>
      <c r="G1644" s="39">
        <v>9</v>
      </c>
    </row>
    <row r="1645" spans="1:7" ht="43.2" x14ac:dyDescent="0.3">
      <c r="A1645" s="30" t="s">
        <v>2900</v>
      </c>
      <c r="B1645" s="47" t="s">
        <v>7651</v>
      </c>
      <c r="C1645" s="48" t="s">
        <v>116</v>
      </c>
      <c r="D1645" s="49">
        <v>110.76</v>
      </c>
      <c r="E1645" s="49">
        <v>4.12</v>
      </c>
      <c r="F1645" s="49">
        <v>114.88</v>
      </c>
      <c r="G1645" s="39">
        <v>9</v>
      </c>
    </row>
    <row r="1646" spans="1:7" ht="43.2" x14ac:dyDescent="0.3">
      <c r="A1646" s="30" t="s">
        <v>2901</v>
      </c>
      <c r="B1646" s="47" t="s">
        <v>7652</v>
      </c>
      <c r="C1646" s="48" t="s">
        <v>116</v>
      </c>
      <c r="D1646" s="49">
        <v>105.21</v>
      </c>
      <c r="E1646" s="49">
        <v>4.12</v>
      </c>
      <c r="F1646" s="49">
        <v>109.33</v>
      </c>
      <c r="G1646" s="39">
        <v>9</v>
      </c>
    </row>
    <row r="1647" spans="1:7" x14ac:dyDescent="0.3">
      <c r="A1647" s="30" t="s">
        <v>2902</v>
      </c>
      <c r="B1647" s="47" t="s">
        <v>2903</v>
      </c>
      <c r="C1647" s="48"/>
      <c r="D1647" s="49"/>
      <c r="E1647" s="49"/>
      <c r="F1647" s="49"/>
      <c r="G1647" s="39">
        <v>5</v>
      </c>
    </row>
    <row r="1648" spans="1:7" ht="28.8" x14ac:dyDescent="0.3">
      <c r="A1648" s="30" t="s">
        <v>2904</v>
      </c>
      <c r="B1648" s="47" t="s">
        <v>2905</v>
      </c>
      <c r="C1648" s="48" t="s">
        <v>115</v>
      </c>
      <c r="D1648" s="49">
        <v>8.64</v>
      </c>
      <c r="E1648" s="49">
        <v>2.79</v>
      </c>
      <c r="F1648" s="49">
        <v>11.43</v>
      </c>
      <c r="G1648" s="39">
        <v>9</v>
      </c>
    </row>
    <row r="1649" spans="1:7" ht="28.8" x14ac:dyDescent="0.3">
      <c r="A1649" s="30" t="s">
        <v>2906</v>
      </c>
      <c r="B1649" s="47" t="s">
        <v>2907</v>
      </c>
      <c r="C1649" s="48" t="s">
        <v>115</v>
      </c>
      <c r="D1649" s="49">
        <v>26.32</v>
      </c>
      <c r="E1649" s="49">
        <v>2.79</v>
      </c>
      <c r="F1649" s="49">
        <v>29.11</v>
      </c>
      <c r="G1649" s="39">
        <v>9</v>
      </c>
    </row>
    <row r="1650" spans="1:7" x14ac:dyDescent="0.3">
      <c r="A1650" s="30" t="s">
        <v>2908</v>
      </c>
      <c r="B1650" s="47" t="s">
        <v>2909</v>
      </c>
      <c r="C1650" s="48" t="s">
        <v>116</v>
      </c>
      <c r="D1650" s="49">
        <v>48.69</v>
      </c>
      <c r="E1650" s="49">
        <v>19.14</v>
      </c>
      <c r="F1650" s="49">
        <v>67.83</v>
      </c>
      <c r="G1650" s="39">
        <v>9</v>
      </c>
    </row>
    <row r="1651" spans="1:7" x14ac:dyDescent="0.3">
      <c r="A1651" s="30" t="s">
        <v>2910</v>
      </c>
      <c r="B1651" s="47" t="s">
        <v>2911</v>
      </c>
      <c r="C1651" s="48" t="s">
        <v>116</v>
      </c>
      <c r="D1651" s="49">
        <v>97.05</v>
      </c>
      <c r="E1651" s="49">
        <v>19.14</v>
      </c>
      <c r="F1651" s="49">
        <v>116.19</v>
      </c>
      <c r="G1651" s="39">
        <v>9</v>
      </c>
    </row>
    <row r="1652" spans="1:7" ht="28.8" x14ac:dyDescent="0.3">
      <c r="A1652" s="30" t="s">
        <v>2912</v>
      </c>
      <c r="B1652" s="47" t="s">
        <v>7653</v>
      </c>
      <c r="C1652" s="48" t="s">
        <v>116</v>
      </c>
      <c r="D1652" s="49">
        <v>174.57</v>
      </c>
      <c r="E1652" s="49"/>
      <c r="F1652" s="49">
        <v>174.57</v>
      </c>
      <c r="G1652" s="39">
        <v>9</v>
      </c>
    </row>
    <row r="1653" spans="1:7" ht="28.8" x14ac:dyDescent="0.3">
      <c r="A1653" s="30" t="s">
        <v>2913</v>
      </c>
      <c r="B1653" s="47" t="s">
        <v>7654</v>
      </c>
      <c r="C1653" s="48" t="s">
        <v>116</v>
      </c>
      <c r="D1653" s="49">
        <v>399.7</v>
      </c>
      <c r="E1653" s="49"/>
      <c r="F1653" s="49">
        <v>399.7</v>
      </c>
      <c r="G1653" s="39">
        <v>9</v>
      </c>
    </row>
    <row r="1654" spans="1:7" ht="28.8" x14ac:dyDescent="0.3">
      <c r="A1654" s="30" t="s">
        <v>2914</v>
      </c>
      <c r="B1654" s="47" t="s">
        <v>7655</v>
      </c>
      <c r="C1654" s="48" t="s">
        <v>116</v>
      </c>
      <c r="D1654" s="49">
        <v>874.24</v>
      </c>
      <c r="E1654" s="49">
        <v>9.2899999999999991</v>
      </c>
      <c r="F1654" s="49">
        <v>883.53</v>
      </c>
      <c r="G1654" s="39">
        <v>9</v>
      </c>
    </row>
    <row r="1655" spans="1:7" ht="28.8" x14ac:dyDescent="0.3">
      <c r="A1655" s="30" t="s">
        <v>2915</v>
      </c>
      <c r="B1655" s="47" t="s">
        <v>7656</v>
      </c>
      <c r="C1655" s="48" t="s">
        <v>116</v>
      </c>
      <c r="D1655" s="49">
        <v>1215.8399999999999</v>
      </c>
      <c r="E1655" s="49">
        <v>9.2899999999999991</v>
      </c>
      <c r="F1655" s="49">
        <v>1225.1300000000001</v>
      </c>
      <c r="G1655" s="39">
        <v>9</v>
      </c>
    </row>
    <row r="1656" spans="1:7" x14ac:dyDescent="0.3">
      <c r="A1656" s="30" t="s">
        <v>2916</v>
      </c>
      <c r="B1656" s="47" t="s">
        <v>2917</v>
      </c>
      <c r="C1656" s="48" t="s">
        <v>116</v>
      </c>
      <c r="D1656" s="49">
        <v>170.74</v>
      </c>
      <c r="E1656" s="49"/>
      <c r="F1656" s="49">
        <v>170.74</v>
      </c>
      <c r="G1656" s="39">
        <v>9</v>
      </c>
    </row>
    <row r="1657" spans="1:7" x14ac:dyDescent="0.3">
      <c r="A1657" s="30" t="s">
        <v>2918</v>
      </c>
      <c r="B1657" s="47" t="s">
        <v>2919</v>
      </c>
      <c r="C1657" s="48"/>
      <c r="D1657" s="49"/>
      <c r="E1657" s="49"/>
      <c r="F1657" s="49"/>
      <c r="G1657" s="39">
        <v>5</v>
      </c>
    </row>
    <row r="1658" spans="1:7" x14ac:dyDescent="0.3">
      <c r="A1658" s="30" t="s">
        <v>2920</v>
      </c>
      <c r="B1658" s="47" t="s">
        <v>2921</v>
      </c>
      <c r="C1658" s="48" t="s">
        <v>601</v>
      </c>
      <c r="D1658" s="49">
        <v>10.32</v>
      </c>
      <c r="E1658" s="49">
        <v>12.35</v>
      </c>
      <c r="F1658" s="49">
        <v>22.67</v>
      </c>
      <c r="G1658" s="39">
        <v>9</v>
      </c>
    </row>
    <row r="1659" spans="1:7" x14ac:dyDescent="0.3">
      <c r="A1659" s="30" t="s">
        <v>2922</v>
      </c>
      <c r="B1659" s="47" t="s">
        <v>2923</v>
      </c>
      <c r="C1659" s="48" t="s">
        <v>2924</v>
      </c>
      <c r="D1659" s="49">
        <v>195.66</v>
      </c>
      <c r="E1659" s="49">
        <v>8.23</v>
      </c>
      <c r="F1659" s="49">
        <v>203.89</v>
      </c>
      <c r="G1659" s="39">
        <v>9</v>
      </c>
    </row>
    <row r="1660" spans="1:7" x14ac:dyDescent="0.3">
      <c r="A1660" s="30" t="s">
        <v>2925</v>
      </c>
      <c r="B1660" s="47" t="s">
        <v>2926</v>
      </c>
      <c r="C1660" s="48"/>
      <c r="D1660" s="49"/>
      <c r="E1660" s="49"/>
      <c r="F1660" s="49"/>
      <c r="G1660" s="39">
        <v>5</v>
      </c>
    </row>
    <row r="1661" spans="1:7" ht="28.8" x14ac:dyDescent="0.3">
      <c r="A1661" s="30" t="s">
        <v>2927</v>
      </c>
      <c r="B1661" s="47" t="s">
        <v>7657</v>
      </c>
      <c r="C1661" s="48" t="s">
        <v>116</v>
      </c>
      <c r="D1661" s="49">
        <v>4.8099999999999996</v>
      </c>
      <c r="E1661" s="49">
        <v>2.5099999999999998</v>
      </c>
      <c r="F1661" s="49">
        <v>7.32</v>
      </c>
      <c r="G1661" s="39">
        <v>9</v>
      </c>
    </row>
    <row r="1662" spans="1:7" ht="28.8" x14ac:dyDescent="0.3">
      <c r="A1662" s="30" t="s">
        <v>2928</v>
      </c>
      <c r="B1662" s="47" t="s">
        <v>7658</v>
      </c>
      <c r="C1662" s="48" t="s">
        <v>116</v>
      </c>
      <c r="D1662" s="49">
        <v>9.64</v>
      </c>
      <c r="E1662" s="49">
        <v>5.0199999999999996</v>
      </c>
      <c r="F1662" s="49">
        <v>14.66</v>
      </c>
      <c r="G1662" s="39">
        <v>9</v>
      </c>
    </row>
    <row r="1663" spans="1:7" ht="28.8" x14ac:dyDescent="0.3">
      <c r="A1663" s="30" t="s">
        <v>2929</v>
      </c>
      <c r="B1663" s="47" t="s">
        <v>7659</v>
      </c>
      <c r="C1663" s="48" t="s">
        <v>116</v>
      </c>
      <c r="D1663" s="49">
        <v>14.46</v>
      </c>
      <c r="E1663" s="49">
        <v>7.52</v>
      </c>
      <c r="F1663" s="49">
        <v>21.98</v>
      </c>
      <c r="G1663" s="39">
        <v>9</v>
      </c>
    </row>
    <row r="1664" spans="1:7" ht="28.8" x14ac:dyDescent="0.3">
      <c r="A1664" s="30" t="s">
        <v>2930</v>
      </c>
      <c r="B1664" s="47" t="s">
        <v>7660</v>
      </c>
      <c r="C1664" s="48" t="s">
        <v>116</v>
      </c>
      <c r="D1664" s="49">
        <v>19.28</v>
      </c>
      <c r="E1664" s="49">
        <v>10.029999999999999</v>
      </c>
      <c r="F1664" s="49">
        <v>29.31</v>
      </c>
      <c r="G1664" s="39">
        <v>9</v>
      </c>
    </row>
    <row r="1665" spans="1:7" ht="28.8" x14ac:dyDescent="0.3">
      <c r="A1665" s="30" t="s">
        <v>2931</v>
      </c>
      <c r="B1665" s="47" t="s">
        <v>7661</v>
      </c>
      <c r="C1665" s="48" t="s">
        <v>116</v>
      </c>
      <c r="D1665" s="49">
        <v>28.96</v>
      </c>
      <c r="E1665" s="49">
        <v>15.06</v>
      </c>
      <c r="F1665" s="49">
        <v>44.02</v>
      </c>
      <c r="G1665" s="39">
        <v>9</v>
      </c>
    </row>
    <row r="1666" spans="1:7" ht="28.8" x14ac:dyDescent="0.3">
      <c r="A1666" s="30" t="s">
        <v>2932</v>
      </c>
      <c r="B1666" s="47" t="s">
        <v>2933</v>
      </c>
      <c r="C1666" s="48" t="s">
        <v>116</v>
      </c>
      <c r="D1666" s="49">
        <v>28.51</v>
      </c>
      <c r="E1666" s="49">
        <v>1.55</v>
      </c>
      <c r="F1666" s="49">
        <v>30.06</v>
      </c>
      <c r="G1666" s="39">
        <v>9</v>
      </c>
    </row>
    <row r="1667" spans="1:7" ht="28.8" x14ac:dyDescent="0.3">
      <c r="A1667" s="30" t="s">
        <v>2934</v>
      </c>
      <c r="B1667" s="47" t="s">
        <v>7662</v>
      </c>
      <c r="C1667" s="48" t="s">
        <v>116</v>
      </c>
      <c r="D1667" s="49">
        <v>50.69</v>
      </c>
      <c r="E1667" s="49">
        <v>2.17</v>
      </c>
      <c r="F1667" s="49">
        <v>52.86</v>
      </c>
      <c r="G1667" s="39">
        <v>9</v>
      </c>
    </row>
    <row r="1668" spans="1:7" ht="28.8" x14ac:dyDescent="0.3">
      <c r="A1668" s="30" t="s">
        <v>2935</v>
      </c>
      <c r="B1668" s="47" t="s">
        <v>7663</v>
      </c>
      <c r="C1668" s="48" t="s">
        <v>116</v>
      </c>
      <c r="D1668" s="49">
        <v>72.13</v>
      </c>
      <c r="E1668" s="49">
        <v>2.79</v>
      </c>
      <c r="F1668" s="49">
        <v>74.92</v>
      </c>
      <c r="G1668" s="39">
        <v>9</v>
      </c>
    </row>
    <row r="1669" spans="1:7" x14ac:dyDescent="0.3">
      <c r="A1669" s="30" t="s">
        <v>2936</v>
      </c>
      <c r="B1669" s="47" t="s">
        <v>2937</v>
      </c>
      <c r="C1669" s="48"/>
      <c r="D1669" s="49"/>
      <c r="E1669" s="49"/>
      <c r="F1669" s="49"/>
      <c r="G1669" s="39">
        <v>5</v>
      </c>
    </row>
    <row r="1670" spans="1:7" x14ac:dyDescent="0.3">
      <c r="A1670" s="30" t="s">
        <v>2938</v>
      </c>
      <c r="B1670" s="47" t="s">
        <v>2939</v>
      </c>
      <c r="C1670" s="48" t="s">
        <v>115</v>
      </c>
      <c r="D1670" s="49">
        <v>30.83</v>
      </c>
      <c r="E1670" s="49">
        <v>10.5</v>
      </c>
      <c r="F1670" s="49">
        <v>41.33</v>
      </c>
      <c r="G1670" s="39">
        <v>9</v>
      </c>
    </row>
    <row r="1671" spans="1:7" ht="28.8" x14ac:dyDescent="0.3">
      <c r="A1671" s="30" t="s">
        <v>2940</v>
      </c>
      <c r="B1671" s="47" t="s">
        <v>7664</v>
      </c>
      <c r="C1671" s="48" t="s">
        <v>116</v>
      </c>
      <c r="D1671" s="49">
        <v>1.7</v>
      </c>
      <c r="E1671" s="49">
        <v>10.5</v>
      </c>
      <c r="F1671" s="49">
        <v>12.2</v>
      </c>
      <c r="G1671" s="39">
        <v>9</v>
      </c>
    </row>
    <row r="1672" spans="1:7" ht="28.8" x14ac:dyDescent="0.3">
      <c r="A1672" s="30" t="s">
        <v>2941</v>
      </c>
      <c r="B1672" s="47" t="s">
        <v>7665</v>
      </c>
      <c r="C1672" s="48" t="s">
        <v>116</v>
      </c>
      <c r="D1672" s="49">
        <v>2.59</v>
      </c>
      <c r="E1672" s="49">
        <v>10.5</v>
      </c>
      <c r="F1672" s="49">
        <v>13.09</v>
      </c>
      <c r="G1672" s="39">
        <v>9</v>
      </c>
    </row>
    <row r="1673" spans="1:7" ht="28.8" x14ac:dyDescent="0.3">
      <c r="A1673" s="30" t="s">
        <v>2942</v>
      </c>
      <c r="B1673" s="47" t="s">
        <v>7666</v>
      </c>
      <c r="C1673" s="48" t="s">
        <v>116</v>
      </c>
      <c r="D1673" s="49">
        <v>3.06</v>
      </c>
      <c r="E1673" s="49">
        <v>10.5</v>
      </c>
      <c r="F1673" s="49">
        <v>13.56</v>
      </c>
      <c r="G1673" s="39">
        <v>9</v>
      </c>
    </row>
    <row r="1674" spans="1:7" ht="28.8" x14ac:dyDescent="0.3">
      <c r="A1674" s="30" t="s">
        <v>2943</v>
      </c>
      <c r="B1674" s="47" t="s">
        <v>7667</v>
      </c>
      <c r="C1674" s="48" t="s">
        <v>116</v>
      </c>
      <c r="D1674" s="49">
        <v>3.68</v>
      </c>
      <c r="E1674" s="49">
        <v>10.5</v>
      </c>
      <c r="F1674" s="49">
        <v>14.18</v>
      </c>
      <c r="G1674" s="39">
        <v>9</v>
      </c>
    </row>
    <row r="1675" spans="1:7" ht="28.8" x14ac:dyDescent="0.3">
      <c r="A1675" s="30" t="s">
        <v>2944</v>
      </c>
      <c r="B1675" s="47" t="s">
        <v>7668</v>
      </c>
      <c r="C1675" s="48" t="s">
        <v>116</v>
      </c>
      <c r="D1675" s="49">
        <v>5.08</v>
      </c>
      <c r="E1675" s="49">
        <v>10.5</v>
      </c>
      <c r="F1675" s="49">
        <v>15.58</v>
      </c>
      <c r="G1675" s="39">
        <v>9</v>
      </c>
    </row>
    <row r="1676" spans="1:7" ht="28.8" x14ac:dyDescent="0.3">
      <c r="A1676" s="30" t="s">
        <v>2945</v>
      </c>
      <c r="B1676" s="47" t="s">
        <v>7669</v>
      </c>
      <c r="C1676" s="48" t="s">
        <v>116</v>
      </c>
      <c r="D1676" s="49">
        <v>9.26</v>
      </c>
      <c r="E1676" s="49">
        <v>10.5</v>
      </c>
      <c r="F1676" s="49">
        <v>19.760000000000002</v>
      </c>
      <c r="G1676" s="39">
        <v>9</v>
      </c>
    </row>
    <row r="1677" spans="1:7" ht="28.8" x14ac:dyDescent="0.3">
      <c r="A1677" s="30" t="s">
        <v>2946</v>
      </c>
      <c r="B1677" s="47" t="s">
        <v>7670</v>
      </c>
      <c r="C1677" s="48" t="s">
        <v>116</v>
      </c>
      <c r="D1677" s="49">
        <v>7.11</v>
      </c>
      <c r="E1677" s="49">
        <v>10.5</v>
      </c>
      <c r="F1677" s="49">
        <v>17.61</v>
      </c>
      <c r="G1677" s="39">
        <v>9</v>
      </c>
    </row>
    <row r="1678" spans="1:7" ht="28.8" x14ac:dyDescent="0.3">
      <c r="A1678" s="30" t="s">
        <v>2947</v>
      </c>
      <c r="B1678" s="47" t="s">
        <v>7671</v>
      </c>
      <c r="C1678" s="48" t="s">
        <v>116</v>
      </c>
      <c r="D1678" s="49">
        <v>7.65</v>
      </c>
      <c r="E1678" s="49">
        <v>10.5</v>
      </c>
      <c r="F1678" s="49">
        <v>18.149999999999999</v>
      </c>
      <c r="G1678" s="39">
        <v>9</v>
      </c>
    </row>
    <row r="1679" spans="1:7" ht="28.8" x14ac:dyDescent="0.3">
      <c r="A1679" s="30" t="s">
        <v>2948</v>
      </c>
      <c r="B1679" s="47" t="s">
        <v>7672</v>
      </c>
      <c r="C1679" s="48" t="s">
        <v>116</v>
      </c>
      <c r="D1679" s="49">
        <v>8.49</v>
      </c>
      <c r="E1679" s="49">
        <v>10.5</v>
      </c>
      <c r="F1679" s="49">
        <v>18.989999999999998</v>
      </c>
      <c r="G1679" s="39">
        <v>9</v>
      </c>
    </row>
    <row r="1680" spans="1:7" ht="28.8" x14ac:dyDescent="0.3">
      <c r="A1680" s="30" t="s">
        <v>2949</v>
      </c>
      <c r="B1680" s="47" t="s">
        <v>7673</v>
      </c>
      <c r="C1680" s="48" t="s">
        <v>116</v>
      </c>
      <c r="D1680" s="49">
        <v>9.64</v>
      </c>
      <c r="E1680" s="49">
        <v>10.5</v>
      </c>
      <c r="F1680" s="49">
        <v>20.14</v>
      </c>
      <c r="G1680" s="39">
        <v>9</v>
      </c>
    </row>
    <row r="1681" spans="1:7" ht="28.8" x14ac:dyDescent="0.3">
      <c r="A1681" s="30" t="s">
        <v>2950</v>
      </c>
      <c r="B1681" s="47" t="s">
        <v>7674</v>
      </c>
      <c r="C1681" s="48" t="s">
        <v>116</v>
      </c>
      <c r="D1681" s="49">
        <v>21.27</v>
      </c>
      <c r="E1681" s="49">
        <v>10.5</v>
      </c>
      <c r="F1681" s="49">
        <v>31.77</v>
      </c>
      <c r="G1681" s="39">
        <v>9</v>
      </c>
    </row>
    <row r="1682" spans="1:7" ht="28.8" x14ac:dyDescent="0.3">
      <c r="A1682" s="30" t="s">
        <v>2951</v>
      </c>
      <c r="B1682" s="47" t="s">
        <v>7675</v>
      </c>
      <c r="C1682" s="48" t="s">
        <v>116</v>
      </c>
      <c r="D1682" s="49">
        <v>24.6</v>
      </c>
      <c r="E1682" s="49">
        <v>10.5</v>
      </c>
      <c r="F1682" s="49">
        <v>35.1</v>
      </c>
      <c r="G1682" s="39">
        <v>9</v>
      </c>
    </row>
    <row r="1683" spans="1:7" ht="28.8" x14ac:dyDescent="0.3">
      <c r="A1683" s="30" t="s">
        <v>2952</v>
      </c>
      <c r="B1683" s="47" t="s">
        <v>7676</v>
      </c>
      <c r="C1683" s="48" t="s">
        <v>116</v>
      </c>
      <c r="D1683" s="49">
        <v>28.09</v>
      </c>
      <c r="E1683" s="49">
        <v>10.5</v>
      </c>
      <c r="F1683" s="49">
        <v>38.590000000000003</v>
      </c>
      <c r="G1683" s="39">
        <v>9</v>
      </c>
    </row>
    <row r="1684" spans="1:7" ht="28.8" x14ac:dyDescent="0.3">
      <c r="A1684" s="30" t="s">
        <v>2953</v>
      </c>
      <c r="B1684" s="47" t="s">
        <v>7677</v>
      </c>
      <c r="C1684" s="48" t="s">
        <v>116</v>
      </c>
      <c r="D1684" s="49">
        <v>33.14</v>
      </c>
      <c r="E1684" s="49">
        <v>10.5</v>
      </c>
      <c r="F1684" s="49">
        <v>43.64</v>
      </c>
      <c r="G1684" s="39">
        <v>9</v>
      </c>
    </row>
    <row r="1685" spans="1:7" ht="28.8" x14ac:dyDescent="0.3">
      <c r="A1685" s="30" t="s">
        <v>2954</v>
      </c>
      <c r="B1685" s="47" t="s">
        <v>7678</v>
      </c>
      <c r="C1685" s="48" t="s">
        <v>116</v>
      </c>
      <c r="D1685" s="49">
        <v>36.659999999999997</v>
      </c>
      <c r="E1685" s="49">
        <v>10.5</v>
      </c>
      <c r="F1685" s="49">
        <v>47.16</v>
      </c>
      <c r="G1685" s="39">
        <v>9</v>
      </c>
    </row>
    <row r="1686" spans="1:7" ht="28.8" x14ac:dyDescent="0.3">
      <c r="A1686" s="30" t="s">
        <v>2955</v>
      </c>
      <c r="B1686" s="47" t="s">
        <v>7679</v>
      </c>
      <c r="C1686" s="48" t="s">
        <v>116</v>
      </c>
      <c r="D1686" s="49">
        <v>46.48</v>
      </c>
      <c r="E1686" s="49">
        <v>10.5</v>
      </c>
      <c r="F1686" s="49">
        <v>56.98</v>
      </c>
      <c r="G1686" s="39">
        <v>9</v>
      </c>
    </row>
    <row r="1687" spans="1:7" ht="28.8" x14ac:dyDescent="0.3">
      <c r="A1687" s="30" t="s">
        <v>2956</v>
      </c>
      <c r="B1687" s="47" t="s">
        <v>7680</v>
      </c>
      <c r="C1687" s="48" t="s">
        <v>116</v>
      </c>
      <c r="D1687" s="49">
        <v>57.76</v>
      </c>
      <c r="E1687" s="49">
        <v>10.5</v>
      </c>
      <c r="F1687" s="49">
        <v>68.260000000000005</v>
      </c>
      <c r="G1687" s="39">
        <v>9</v>
      </c>
    </row>
    <row r="1688" spans="1:7" ht="28.8" x14ac:dyDescent="0.3">
      <c r="A1688" s="30" t="s">
        <v>2957</v>
      </c>
      <c r="B1688" s="47" t="s">
        <v>7681</v>
      </c>
      <c r="C1688" s="48" t="s">
        <v>116</v>
      </c>
      <c r="D1688" s="49">
        <v>62.38</v>
      </c>
      <c r="E1688" s="49">
        <v>10.5</v>
      </c>
      <c r="F1688" s="49">
        <v>72.88</v>
      </c>
      <c r="G1688" s="39">
        <v>9</v>
      </c>
    </row>
    <row r="1689" spans="1:7" ht="28.8" x14ac:dyDescent="0.3">
      <c r="A1689" s="30" t="s">
        <v>2958</v>
      </c>
      <c r="B1689" s="47" t="s">
        <v>7682</v>
      </c>
      <c r="C1689" s="48" t="s">
        <v>116</v>
      </c>
      <c r="D1689" s="49">
        <v>101.93</v>
      </c>
      <c r="E1689" s="49">
        <v>10.5</v>
      </c>
      <c r="F1689" s="49">
        <v>112.43</v>
      </c>
      <c r="G1689" s="39">
        <v>9</v>
      </c>
    </row>
    <row r="1690" spans="1:7" ht="28.8" x14ac:dyDescent="0.3">
      <c r="A1690" s="30" t="s">
        <v>2959</v>
      </c>
      <c r="B1690" s="47" t="s">
        <v>7683</v>
      </c>
      <c r="C1690" s="48" t="s">
        <v>116</v>
      </c>
      <c r="D1690" s="49">
        <v>118.31</v>
      </c>
      <c r="E1690" s="49">
        <v>10.5</v>
      </c>
      <c r="F1690" s="49">
        <v>128.81</v>
      </c>
      <c r="G1690" s="39">
        <v>9</v>
      </c>
    </row>
    <row r="1691" spans="1:7" ht="28.8" x14ac:dyDescent="0.3">
      <c r="A1691" s="30" t="s">
        <v>2960</v>
      </c>
      <c r="B1691" s="47" t="s">
        <v>7684</v>
      </c>
      <c r="C1691" s="48" t="s">
        <v>116</v>
      </c>
      <c r="D1691" s="49">
        <v>146.31</v>
      </c>
      <c r="E1691" s="49">
        <v>10.5</v>
      </c>
      <c r="F1691" s="49">
        <v>156.81</v>
      </c>
      <c r="G1691" s="39">
        <v>9</v>
      </c>
    </row>
    <row r="1692" spans="1:7" ht="28.8" x14ac:dyDescent="0.3">
      <c r="A1692" s="30" t="s">
        <v>2961</v>
      </c>
      <c r="B1692" s="47" t="s">
        <v>7685</v>
      </c>
      <c r="C1692" s="48" t="s">
        <v>115</v>
      </c>
      <c r="D1692" s="49">
        <v>190.14</v>
      </c>
      <c r="E1692" s="49">
        <v>19.260000000000002</v>
      </c>
      <c r="F1692" s="49">
        <v>209.4</v>
      </c>
      <c r="G1692" s="39">
        <v>9</v>
      </c>
    </row>
    <row r="1693" spans="1:7" ht="28.8" x14ac:dyDescent="0.3">
      <c r="A1693" s="30" t="s">
        <v>2962</v>
      </c>
      <c r="B1693" s="47" t="s">
        <v>7686</v>
      </c>
      <c r="C1693" s="48" t="s">
        <v>116</v>
      </c>
      <c r="D1693" s="49">
        <v>16.95</v>
      </c>
      <c r="E1693" s="49">
        <v>10.5</v>
      </c>
      <c r="F1693" s="49">
        <v>27.45</v>
      </c>
      <c r="G1693" s="39">
        <v>9</v>
      </c>
    </row>
    <row r="1694" spans="1:7" ht="28.8" x14ac:dyDescent="0.3">
      <c r="A1694" s="30" t="s">
        <v>2963</v>
      </c>
      <c r="B1694" s="47" t="s">
        <v>7687</v>
      </c>
      <c r="C1694" s="48" t="s">
        <v>116</v>
      </c>
      <c r="D1694" s="49">
        <v>19.07</v>
      </c>
      <c r="E1694" s="49">
        <v>10.5</v>
      </c>
      <c r="F1694" s="49">
        <v>29.57</v>
      </c>
      <c r="G1694" s="39">
        <v>9</v>
      </c>
    </row>
    <row r="1695" spans="1:7" x14ac:dyDescent="0.3">
      <c r="A1695" s="30" t="s">
        <v>2964</v>
      </c>
      <c r="B1695" s="47" t="s">
        <v>2965</v>
      </c>
      <c r="C1695" s="48"/>
      <c r="D1695" s="49"/>
      <c r="E1695" s="49"/>
      <c r="F1695" s="49"/>
      <c r="G1695" s="39">
        <v>5</v>
      </c>
    </row>
    <row r="1696" spans="1:7" ht="28.8" x14ac:dyDescent="0.3">
      <c r="A1696" s="30" t="s">
        <v>2966</v>
      </c>
      <c r="B1696" s="47" t="s">
        <v>2967</v>
      </c>
      <c r="C1696" s="48" t="s">
        <v>115</v>
      </c>
      <c r="D1696" s="49">
        <v>64.97</v>
      </c>
      <c r="E1696" s="49">
        <v>17.920000000000002</v>
      </c>
      <c r="F1696" s="49">
        <v>82.89</v>
      </c>
      <c r="G1696" s="39">
        <v>9</v>
      </c>
    </row>
    <row r="1697" spans="1:7" ht="28.8" x14ac:dyDescent="0.3">
      <c r="A1697" s="30" t="s">
        <v>2968</v>
      </c>
      <c r="B1697" s="47" t="s">
        <v>2969</v>
      </c>
      <c r="C1697" s="48" t="s">
        <v>115</v>
      </c>
      <c r="D1697" s="49">
        <v>73.52</v>
      </c>
      <c r="E1697" s="49">
        <v>17.920000000000002</v>
      </c>
      <c r="F1697" s="49">
        <v>91.44</v>
      </c>
      <c r="G1697" s="39">
        <v>9</v>
      </c>
    </row>
    <row r="1698" spans="1:7" ht="28.8" x14ac:dyDescent="0.3">
      <c r="A1698" s="30" t="s">
        <v>2970</v>
      </c>
      <c r="B1698" s="47" t="s">
        <v>7688</v>
      </c>
      <c r="C1698" s="48" t="s">
        <v>115</v>
      </c>
      <c r="D1698" s="49">
        <v>138.12</v>
      </c>
      <c r="E1698" s="49">
        <v>22.56</v>
      </c>
      <c r="F1698" s="49">
        <v>160.68</v>
      </c>
      <c r="G1698" s="39">
        <v>9</v>
      </c>
    </row>
    <row r="1699" spans="1:7" ht="43.2" x14ac:dyDescent="0.3">
      <c r="A1699" s="30" t="s">
        <v>2971</v>
      </c>
      <c r="B1699" s="47" t="s">
        <v>7689</v>
      </c>
      <c r="C1699" s="48" t="s">
        <v>115</v>
      </c>
      <c r="D1699" s="49">
        <v>145.72999999999999</v>
      </c>
      <c r="E1699" s="49">
        <v>22.56</v>
      </c>
      <c r="F1699" s="49">
        <v>168.29</v>
      </c>
      <c r="G1699" s="39">
        <v>9</v>
      </c>
    </row>
    <row r="1700" spans="1:7" ht="28.8" x14ac:dyDescent="0.3">
      <c r="A1700" s="30" t="s">
        <v>2972</v>
      </c>
      <c r="B1700" s="47" t="s">
        <v>2973</v>
      </c>
      <c r="C1700" s="48" t="s">
        <v>115</v>
      </c>
      <c r="D1700" s="49">
        <v>145.69</v>
      </c>
      <c r="E1700" s="49"/>
      <c r="F1700" s="49">
        <v>145.69</v>
      </c>
      <c r="G1700" s="39">
        <v>9</v>
      </c>
    </row>
    <row r="1701" spans="1:7" x14ac:dyDescent="0.3">
      <c r="A1701" s="30" t="s">
        <v>2974</v>
      </c>
      <c r="B1701" s="47" t="s">
        <v>2975</v>
      </c>
      <c r="C1701" s="48"/>
      <c r="D1701" s="49"/>
      <c r="E1701" s="49"/>
      <c r="F1701" s="49"/>
      <c r="G1701" s="39">
        <v>5</v>
      </c>
    </row>
    <row r="1702" spans="1:7" ht="28.8" x14ac:dyDescent="0.3">
      <c r="A1702" s="30" t="s">
        <v>121</v>
      </c>
      <c r="B1702" s="47" t="s">
        <v>120</v>
      </c>
      <c r="C1702" s="48" t="s">
        <v>115</v>
      </c>
      <c r="D1702" s="49">
        <v>10.84</v>
      </c>
      <c r="E1702" s="49">
        <v>7.43</v>
      </c>
      <c r="F1702" s="49">
        <v>18.27</v>
      </c>
      <c r="G1702" s="39">
        <v>9</v>
      </c>
    </row>
    <row r="1703" spans="1:7" ht="28.8" x14ac:dyDescent="0.3">
      <c r="A1703" s="30" t="s">
        <v>2976</v>
      </c>
      <c r="B1703" s="47" t="s">
        <v>2977</v>
      </c>
      <c r="C1703" s="48" t="s">
        <v>115</v>
      </c>
      <c r="D1703" s="49">
        <v>7.58</v>
      </c>
      <c r="E1703" s="49">
        <v>7.43</v>
      </c>
      <c r="F1703" s="49">
        <v>15.01</v>
      </c>
      <c r="G1703" s="39">
        <v>9</v>
      </c>
    </row>
    <row r="1704" spans="1:7" ht="28.8" x14ac:dyDescent="0.3">
      <c r="A1704" s="30" t="s">
        <v>2978</v>
      </c>
      <c r="B1704" s="47" t="s">
        <v>2979</v>
      </c>
      <c r="C1704" s="48" t="s">
        <v>115</v>
      </c>
      <c r="D1704" s="49">
        <v>52.9</v>
      </c>
      <c r="E1704" s="49">
        <v>7.43</v>
      </c>
      <c r="F1704" s="49">
        <v>60.33</v>
      </c>
      <c r="G1704" s="39">
        <v>9</v>
      </c>
    </row>
    <row r="1705" spans="1:7" ht="28.8" x14ac:dyDescent="0.3">
      <c r="A1705" s="30" t="s">
        <v>2980</v>
      </c>
      <c r="B1705" s="47" t="s">
        <v>7690</v>
      </c>
      <c r="C1705" s="48" t="s">
        <v>115</v>
      </c>
      <c r="D1705" s="49">
        <v>81.180000000000007</v>
      </c>
      <c r="E1705" s="49">
        <v>20.6</v>
      </c>
      <c r="F1705" s="49">
        <v>101.78</v>
      </c>
      <c r="G1705" s="39">
        <v>9</v>
      </c>
    </row>
    <row r="1706" spans="1:7" ht="28.8" x14ac:dyDescent="0.3">
      <c r="A1706" s="30" t="s">
        <v>2981</v>
      </c>
      <c r="B1706" s="47" t="s">
        <v>2982</v>
      </c>
      <c r="C1706" s="48" t="s">
        <v>115</v>
      </c>
      <c r="D1706" s="49">
        <v>49.65</v>
      </c>
      <c r="E1706" s="49">
        <v>7.43</v>
      </c>
      <c r="F1706" s="49">
        <v>57.08</v>
      </c>
      <c r="G1706" s="39">
        <v>9</v>
      </c>
    </row>
    <row r="1707" spans="1:7" ht="28.8" x14ac:dyDescent="0.3">
      <c r="A1707" s="30" t="s">
        <v>2983</v>
      </c>
      <c r="B1707" s="47" t="s">
        <v>7691</v>
      </c>
      <c r="C1707" s="48" t="s">
        <v>115</v>
      </c>
      <c r="D1707" s="49">
        <v>76.63</v>
      </c>
      <c r="E1707" s="49">
        <v>20.6</v>
      </c>
      <c r="F1707" s="49">
        <v>97.23</v>
      </c>
      <c r="G1707" s="39">
        <v>9</v>
      </c>
    </row>
    <row r="1708" spans="1:7" ht="28.8" x14ac:dyDescent="0.3">
      <c r="A1708" s="30" t="s">
        <v>2984</v>
      </c>
      <c r="B1708" s="47" t="s">
        <v>7692</v>
      </c>
      <c r="C1708" s="48" t="s">
        <v>115</v>
      </c>
      <c r="D1708" s="49">
        <v>45.64</v>
      </c>
      <c r="E1708" s="49">
        <v>24.31</v>
      </c>
      <c r="F1708" s="49">
        <v>69.95</v>
      </c>
      <c r="G1708" s="39">
        <v>9</v>
      </c>
    </row>
    <row r="1709" spans="1:7" x14ac:dyDescent="0.3">
      <c r="A1709" s="30" t="s">
        <v>2985</v>
      </c>
      <c r="B1709" s="47" t="s">
        <v>2986</v>
      </c>
      <c r="C1709" s="48"/>
      <c r="D1709" s="49"/>
      <c r="E1709" s="49"/>
      <c r="F1709" s="49"/>
      <c r="G1709" s="39">
        <v>5</v>
      </c>
    </row>
    <row r="1710" spans="1:7" ht="28.8" x14ac:dyDescent="0.3">
      <c r="A1710" s="30" t="s">
        <v>2987</v>
      </c>
      <c r="B1710" s="47" t="s">
        <v>2988</v>
      </c>
      <c r="C1710" s="48" t="s">
        <v>128</v>
      </c>
      <c r="D1710" s="49">
        <v>468.34</v>
      </c>
      <c r="E1710" s="49">
        <v>321.36</v>
      </c>
      <c r="F1710" s="49">
        <v>789.7</v>
      </c>
      <c r="G1710" s="39">
        <v>9</v>
      </c>
    </row>
    <row r="1711" spans="1:7" ht="28.8" x14ac:dyDescent="0.3">
      <c r="A1711" s="30" t="s">
        <v>2989</v>
      </c>
      <c r="B1711" s="47" t="s">
        <v>2990</v>
      </c>
      <c r="C1711" s="48" t="s">
        <v>128</v>
      </c>
      <c r="D1711" s="49">
        <v>510.63</v>
      </c>
      <c r="E1711" s="49">
        <v>37.15</v>
      </c>
      <c r="F1711" s="49">
        <v>547.78</v>
      </c>
      <c r="G1711" s="39">
        <v>9</v>
      </c>
    </row>
    <row r="1712" spans="1:7" ht="28.8" x14ac:dyDescent="0.3">
      <c r="A1712" s="30" t="s">
        <v>2991</v>
      </c>
      <c r="B1712" s="47" t="s">
        <v>2992</v>
      </c>
      <c r="C1712" s="48" t="s">
        <v>115</v>
      </c>
      <c r="D1712" s="49">
        <v>5.58</v>
      </c>
      <c r="E1712" s="49">
        <v>7.83</v>
      </c>
      <c r="F1712" s="49">
        <v>13.41</v>
      </c>
      <c r="G1712" s="39">
        <v>9</v>
      </c>
    </row>
    <row r="1713" spans="1:7" ht="28.8" x14ac:dyDescent="0.3">
      <c r="A1713" s="30" t="s">
        <v>2993</v>
      </c>
      <c r="B1713" s="47" t="s">
        <v>7693</v>
      </c>
      <c r="C1713" s="48" t="s">
        <v>115</v>
      </c>
      <c r="D1713" s="49">
        <v>18.28</v>
      </c>
      <c r="E1713" s="49">
        <v>15.66</v>
      </c>
      <c r="F1713" s="49">
        <v>33.94</v>
      </c>
      <c r="G1713" s="39">
        <v>9</v>
      </c>
    </row>
    <row r="1714" spans="1:7" ht="28.8" x14ac:dyDescent="0.3">
      <c r="A1714" s="30" t="s">
        <v>2994</v>
      </c>
      <c r="B1714" s="47" t="s">
        <v>2995</v>
      </c>
      <c r="C1714" s="48" t="s">
        <v>115</v>
      </c>
      <c r="D1714" s="49">
        <v>58.18</v>
      </c>
      <c r="E1714" s="49">
        <v>7.83</v>
      </c>
      <c r="F1714" s="49">
        <v>66.010000000000005</v>
      </c>
      <c r="G1714" s="39">
        <v>9</v>
      </c>
    </row>
    <row r="1715" spans="1:7" x14ac:dyDescent="0.3">
      <c r="A1715" s="30" t="s">
        <v>2996</v>
      </c>
      <c r="B1715" s="47" t="s">
        <v>2997</v>
      </c>
      <c r="C1715" s="48"/>
      <c r="D1715" s="49"/>
      <c r="E1715" s="49"/>
      <c r="F1715" s="49"/>
      <c r="G1715" s="39">
        <v>5</v>
      </c>
    </row>
    <row r="1716" spans="1:7" x14ac:dyDescent="0.3">
      <c r="A1716" s="30" t="s">
        <v>2998</v>
      </c>
      <c r="B1716" s="47" t="s">
        <v>2999</v>
      </c>
      <c r="C1716" s="48" t="s">
        <v>128</v>
      </c>
      <c r="D1716" s="49"/>
      <c r="E1716" s="49">
        <v>74.28</v>
      </c>
      <c r="F1716" s="49">
        <v>74.28</v>
      </c>
      <c r="G1716" s="39">
        <v>9</v>
      </c>
    </row>
    <row r="1717" spans="1:7" x14ac:dyDescent="0.3">
      <c r="A1717" s="30" t="s">
        <v>3000</v>
      </c>
      <c r="B1717" s="47" t="s">
        <v>3001</v>
      </c>
      <c r="C1717" s="48" t="s">
        <v>115</v>
      </c>
      <c r="D1717" s="49">
        <v>4.95</v>
      </c>
      <c r="E1717" s="49">
        <v>3.71</v>
      </c>
      <c r="F1717" s="49">
        <v>8.66</v>
      </c>
      <c r="G1717" s="39">
        <v>9</v>
      </c>
    </row>
    <row r="1718" spans="1:7" ht="28.8" x14ac:dyDescent="0.3">
      <c r="A1718" s="30" t="s">
        <v>3002</v>
      </c>
      <c r="B1718" s="47" t="s">
        <v>3003</v>
      </c>
      <c r="C1718" s="48" t="s">
        <v>115</v>
      </c>
      <c r="D1718" s="49">
        <v>5.32</v>
      </c>
      <c r="E1718" s="49">
        <v>3.71</v>
      </c>
      <c r="F1718" s="49">
        <v>9.0299999999999994</v>
      </c>
      <c r="G1718" s="39">
        <v>9</v>
      </c>
    </row>
    <row r="1719" spans="1:7" ht="28.8" x14ac:dyDescent="0.3">
      <c r="A1719" s="30" t="s">
        <v>3004</v>
      </c>
      <c r="B1719" s="47" t="s">
        <v>3005</v>
      </c>
      <c r="C1719" s="48" t="s">
        <v>115</v>
      </c>
      <c r="D1719" s="49">
        <v>14.23</v>
      </c>
      <c r="E1719" s="49">
        <v>3.71</v>
      </c>
      <c r="F1719" s="49">
        <v>17.940000000000001</v>
      </c>
      <c r="G1719" s="39">
        <v>9</v>
      </c>
    </row>
    <row r="1720" spans="1:7" ht="28.8" x14ac:dyDescent="0.3">
      <c r="A1720" s="30" t="s">
        <v>8518</v>
      </c>
      <c r="B1720" s="47" t="s">
        <v>8519</v>
      </c>
      <c r="C1720" s="48" t="s">
        <v>115</v>
      </c>
      <c r="D1720" s="49">
        <v>0.9</v>
      </c>
      <c r="E1720" s="49">
        <v>0.27</v>
      </c>
      <c r="F1720" s="49">
        <v>1.17</v>
      </c>
      <c r="G1720" s="39">
        <v>9</v>
      </c>
    </row>
    <row r="1721" spans="1:7" x14ac:dyDescent="0.3">
      <c r="A1721" s="30" t="s">
        <v>3006</v>
      </c>
      <c r="B1721" s="47" t="s">
        <v>0</v>
      </c>
      <c r="C1721" s="48"/>
      <c r="D1721" s="49"/>
      <c r="E1721" s="49"/>
      <c r="F1721" s="49"/>
      <c r="G1721" s="39">
        <v>2</v>
      </c>
    </row>
    <row r="1722" spans="1:7" x14ac:dyDescent="0.3">
      <c r="A1722" s="30" t="s">
        <v>3007</v>
      </c>
      <c r="B1722" s="47" t="s">
        <v>3008</v>
      </c>
      <c r="C1722" s="48"/>
      <c r="D1722" s="49"/>
      <c r="E1722" s="49"/>
      <c r="F1722" s="49"/>
      <c r="G1722" s="39">
        <v>5</v>
      </c>
    </row>
    <row r="1723" spans="1:7" x14ac:dyDescent="0.3">
      <c r="A1723" s="30" t="s">
        <v>3009</v>
      </c>
      <c r="B1723" s="47" t="s">
        <v>3010</v>
      </c>
      <c r="C1723" s="48" t="s">
        <v>115</v>
      </c>
      <c r="D1723" s="49">
        <v>8.32</v>
      </c>
      <c r="E1723" s="49">
        <v>31.9</v>
      </c>
      <c r="F1723" s="49">
        <v>40.22</v>
      </c>
      <c r="G1723" s="39">
        <v>9</v>
      </c>
    </row>
    <row r="1724" spans="1:7" x14ac:dyDescent="0.3">
      <c r="A1724" s="30" t="s">
        <v>3011</v>
      </c>
      <c r="B1724" s="47" t="s">
        <v>3012</v>
      </c>
      <c r="C1724" s="48" t="s">
        <v>115</v>
      </c>
      <c r="D1724" s="49">
        <v>4.74</v>
      </c>
      <c r="E1724" s="49">
        <v>31.9</v>
      </c>
      <c r="F1724" s="49">
        <v>36.64</v>
      </c>
      <c r="G1724" s="39">
        <v>9</v>
      </c>
    </row>
    <row r="1725" spans="1:7" x14ac:dyDescent="0.3">
      <c r="A1725" s="30" t="s">
        <v>3013</v>
      </c>
      <c r="B1725" s="47" t="s">
        <v>3014</v>
      </c>
      <c r="C1725" s="48" t="s">
        <v>115</v>
      </c>
      <c r="D1725" s="49">
        <v>7.18</v>
      </c>
      <c r="E1725" s="49">
        <v>8.1199999999999992</v>
      </c>
      <c r="F1725" s="49">
        <v>15.3</v>
      </c>
      <c r="G1725" s="39">
        <v>9</v>
      </c>
    </row>
    <row r="1726" spans="1:7" x14ac:dyDescent="0.3">
      <c r="A1726" s="30" t="s">
        <v>3015</v>
      </c>
      <c r="B1726" s="47" t="s">
        <v>3016</v>
      </c>
      <c r="C1726" s="48" t="s">
        <v>116</v>
      </c>
      <c r="D1726" s="49">
        <v>27.09</v>
      </c>
      <c r="E1726" s="49">
        <v>22.83</v>
      </c>
      <c r="F1726" s="49">
        <v>49.92</v>
      </c>
      <c r="G1726" s="39">
        <v>9</v>
      </c>
    </row>
    <row r="1727" spans="1:7" x14ac:dyDescent="0.3">
      <c r="A1727" s="30" t="s">
        <v>3017</v>
      </c>
      <c r="B1727" s="47" t="s">
        <v>3018</v>
      </c>
      <c r="C1727" s="48" t="s">
        <v>115</v>
      </c>
      <c r="D1727" s="49">
        <v>7.9</v>
      </c>
      <c r="E1727" s="49">
        <v>8.73</v>
      </c>
      <c r="F1727" s="49">
        <v>16.63</v>
      </c>
      <c r="G1727" s="39">
        <v>9</v>
      </c>
    </row>
    <row r="1728" spans="1:7" x14ac:dyDescent="0.3">
      <c r="A1728" s="30" t="s">
        <v>3019</v>
      </c>
      <c r="B1728" s="47" t="s">
        <v>3020</v>
      </c>
      <c r="C1728" s="48"/>
      <c r="D1728" s="49"/>
      <c r="E1728" s="49"/>
      <c r="F1728" s="49"/>
      <c r="G1728" s="39">
        <v>5</v>
      </c>
    </row>
    <row r="1729" spans="1:7" x14ac:dyDescent="0.3">
      <c r="A1729" s="30" t="s">
        <v>3021</v>
      </c>
      <c r="B1729" s="47" t="s">
        <v>3022</v>
      </c>
      <c r="C1729" s="48" t="s">
        <v>115</v>
      </c>
      <c r="D1729" s="49">
        <v>2.92</v>
      </c>
      <c r="E1729" s="49">
        <v>10.99</v>
      </c>
      <c r="F1729" s="49">
        <v>13.91</v>
      </c>
      <c r="G1729" s="39">
        <v>9</v>
      </c>
    </row>
    <row r="1730" spans="1:7" x14ac:dyDescent="0.3">
      <c r="A1730" s="30" t="s">
        <v>3023</v>
      </c>
      <c r="B1730" s="47" t="s">
        <v>3024</v>
      </c>
      <c r="C1730" s="48" t="s">
        <v>115</v>
      </c>
      <c r="D1730" s="49">
        <v>5.42</v>
      </c>
      <c r="E1730" s="49">
        <v>10.99</v>
      </c>
      <c r="F1730" s="49">
        <v>16.41</v>
      </c>
      <c r="G1730" s="39">
        <v>9</v>
      </c>
    </row>
    <row r="1731" spans="1:7" x14ac:dyDescent="0.3">
      <c r="A1731" s="30" t="s">
        <v>3025</v>
      </c>
      <c r="B1731" s="47" t="s">
        <v>3026</v>
      </c>
      <c r="C1731" s="48"/>
      <c r="D1731" s="49"/>
      <c r="E1731" s="49"/>
      <c r="F1731" s="49"/>
      <c r="G1731" s="39">
        <v>5</v>
      </c>
    </row>
    <row r="1732" spans="1:7" x14ac:dyDescent="0.3">
      <c r="A1732" s="30" t="s">
        <v>3027</v>
      </c>
      <c r="B1732" s="47" t="s">
        <v>3028</v>
      </c>
      <c r="C1732" s="48" t="s">
        <v>115</v>
      </c>
      <c r="D1732" s="49">
        <v>5.86</v>
      </c>
      <c r="E1732" s="49">
        <v>24.18</v>
      </c>
      <c r="F1732" s="49">
        <v>30.04</v>
      </c>
      <c r="G1732" s="39">
        <v>9</v>
      </c>
    </row>
    <row r="1733" spans="1:7" x14ac:dyDescent="0.3">
      <c r="A1733" s="30" t="s">
        <v>3029</v>
      </c>
      <c r="B1733" s="47" t="s">
        <v>3030</v>
      </c>
      <c r="C1733" s="48" t="s">
        <v>115</v>
      </c>
      <c r="D1733" s="49">
        <v>8.77</v>
      </c>
      <c r="E1733" s="49">
        <v>20.55</v>
      </c>
      <c r="F1733" s="49">
        <v>29.32</v>
      </c>
      <c r="G1733" s="39">
        <v>9</v>
      </c>
    </row>
    <row r="1734" spans="1:7" x14ac:dyDescent="0.3">
      <c r="A1734" s="30" t="s">
        <v>3031</v>
      </c>
      <c r="B1734" s="47" t="s">
        <v>3032</v>
      </c>
      <c r="C1734" s="48" t="s">
        <v>115</v>
      </c>
      <c r="D1734" s="49">
        <v>18.32</v>
      </c>
      <c r="E1734" s="49">
        <v>11.41</v>
      </c>
      <c r="F1734" s="49">
        <v>29.73</v>
      </c>
      <c r="G1734" s="39">
        <v>9</v>
      </c>
    </row>
    <row r="1735" spans="1:7" x14ac:dyDescent="0.3">
      <c r="A1735" s="30" t="s">
        <v>3033</v>
      </c>
      <c r="B1735" s="47" t="s">
        <v>3034</v>
      </c>
      <c r="C1735" s="48" t="s">
        <v>115</v>
      </c>
      <c r="D1735" s="49">
        <v>18.649999999999999</v>
      </c>
      <c r="E1735" s="49">
        <v>19.62</v>
      </c>
      <c r="F1735" s="49">
        <v>38.270000000000003</v>
      </c>
      <c r="G1735" s="39">
        <v>9</v>
      </c>
    </row>
    <row r="1736" spans="1:7" ht="28.8" x14ac:dyDescent="0.3">
      <c r="A1736" s="30" t="s">
        <v>3035</v>
      </c>
      <c r="B1736" s="47" t="s">
        <v>21208</v>
      </c>
      <c r="C1736" s="48" t="s">
        <v>115</v>
      </c>
      <c r="D1736" s="49">
        <v>16.53</v>
      </c>
      <c r="E1736" s="49">
        <v>14.54</v>
      </c>
      <c r="F1736" s="49">
        <v>31.07</v>
      </c>
      <c r="G1736" s="39">
        <v>9</v>
      </c>
    </row>
    <row r="1737" spans="1:7" ht="28.8" x14ac:dyDescent="0.3">
      <c r="A1737" s="30" t="s">
        <v>3036</v>
      </c>
      <c r="B1737" s="47" t="s">
        <v>21209</v>
      </c>
      <c r="C1737" s="48" t="s">
        <v>115</v>
      </c>
      <c r="D1737" s="49">
        <v>42.28</v>
      </c>
      <c r="E1737" s="49">
        <v>14.54</v>
      </c>
      <c r="F1737" s="49">
        <v>56.82</v>
      </c>
      <c r="G1737" s="39">
        <v>9</v>
      </c>
    </row>
    <row r="1738" spans="1:7" x14ac:dyDescent="0.3">
      <c r="A1738" s="30" t="s">
        <v>3037</v>
      </c>
      <c r="B1738" s="47" t="s">
        <v>3038</v>
      </c>
      <c r="C1738" s="48" t="s">
        <v>115</v>
      </c>
      <c r="D1738" s="49">
        <v>31.05</v>
      </c>
      <c r="E1738" s="49">
        <v>19.62</v>
      </c>
      <c r="F1738" s="49">
        <v>50.67</v>
      </c>
      <c r="G1738" s="39">
        <v>9</v>
      </c>
    </row>
    <row r="1739" spans="1:7" x14ac:dyDescent="0.3">
      <c r="A1739" s="30" t="s">
        <v>3039</v>
      </c>
      <c r="B1739" s="47" t="s">
        <v>3040</v>
      </c>
      <c r="C1739" s="48"/>
      <c r="D1739" s="49"/>
      <c r="E1739" s="49"/>
      <c r="F1739" s="49"/>
      <c r="G1739" s="39">
        <v>5</v>
      </c>
    </row>
    <row r="1740" spans="1:7" x14ac:dyDescent="0.3">
      <c r="A1740" s="30" t="s">
        <v>3041</v>
      </c>
      <c r="B1740" s="47" t="s">
        <v>3042</v>
      </c>
      <c r="C1740" s="48" t="s">
        <v>115</v>
      </c>
      <c r="D1740" s="49">
        <v>8.85</v>
      </c>
      <c r="E1740" s="49">
        <v>14.54</v>
      </c>
      <c r="F1740" s="49">
        <v>23.39</v>
      </c>
      <c r="G1740" s="39">
        <v>9</v>
      </c>
    </row>
    <row r="1741" spans="1:7" x14ac:dyDescent="0.3">
      <c r="A1741" s="30" t="s">
        <v>3043</v>
      </c>
      <c r="B1741" s="47" t="s">
        <v>3044</v>
      </c>
      <c r="C1741" s="48" t="s">
        <v>116</v>
      </c>
      <c r="D1741" s="49">
        <v>3.01</v>
      </c>
      <c r="E1741" s="49">
        <v>2.71</v>
      </c>
      <c r="F1741" s="49">
        <v>5.72</v>
      </c>
      <c r="G1741" s="39">
        <v>9</v>
      </c>
    </row>
    <row r="1742" spans="1:7" x14ac:dyDescent="0.3">
      <c r="A1742" s="30" t="s">
        <v>3045</v>
      </c>
      <c r="B1742" s="47" t="s">
        <v>3046</v>
      </c>
      <c r="C1742" s="48" t="s">
        <v>115</v>
      </c>
      <c r="D1742" s="49">
        <v>10.64</v>
      </c>
      <c r="E1742" s="49">
        <v>16.399999999999999</v>
      </c>
      <c r="F1742" s="49">
        <v>27.04</v>
      </c>
      <c r="G1742" s="39">
        <v>9</v>
      </c>
    </row>
    <row r="1743" spans="1:7" x14ac:dyDescent="0.3">
      <c r="A1743" s="30" t="s">
        <v>3047</v>
      </c>
      <c r="B1743" s="47" t="s">
        <v>3048</v>
      </c>
      <c r="C1743" s="48" t="s">
        <v>116</v>
      </c>
      <c r="D1743" s="49">
        <v>2.82</v>
      </c>
      <c r="E1743" s="49">
        <v>2.17</v>
      </c>
      <c r="F1743" s="49">
        <v>4.99</v>
      </c>
      <c r="G1743" s="39">
        <v>9</v>
      </c>
    </row>
    <row r="1744" spans="1:7" x14ac:dyDescent="0.3">
      <c r="A1744" s="30" t="s">
        <v>3049</v>
      </c>
      <c r="B1744" s="47" t="s">
        <v>3050</v>
      </c>
      <c r="C1744" s="48"/>
      <c r="D1744" s="49"/>
      <c r="E1744" s="49"/>
      <c r="F1744" s="49"/>
      <c r="G1744" s="39">
        <v>5</v>
      </c>
    </row>
    <row r="1745" spans="1:7" x14ac:dyDescent="0.3">
      <c r="A1745" s="30" t="s">
        <v>3051</v>
      </c>
      <c r="B1745" s="47" t="s">
        <v>3052</v>
      </c>
      <c r="C1745" s="48" t="s">
        <v>115</v>
      </c>
      <c r="D1745" s="49">
        <v>4.4400000000000004</v>
      </c>
      <c r="E1745" s="49">
        <v>19.62</v>
      </c>
      <c r="F1745" s="49">
        <v>24.06</v>
      </c>
      <c r="G1745" s="39">
        <v>9</v>
      </c>
    </row>
    <row r="1746" spans="1:7" x14ac:dyDescent="0.3">
      <c r="A1746" s="30" t="s">
        <v>3053</v>
      </c>
      <c r="B1746" s="47" t="s">
        <v>3054</v>
      </c>
      <c r="C1746" s="48"/>
      <c r="D1746" s="49"/>
      <c r="E1746" s="49"/>
      <c r="F1746" s="49"/>
      <c r="G1746" s="39">
        <v>5</v>
      </c>
    </row>
    <row r="1747" spans="1:7" x14ac:dyDescent="0.3">
      <c r="A1747" s="30" t="s">
        <v>3055</v>
      </c>
      <c r="B1747" s="47" t="s">
        <v>3056</v>
      </c>
      <c r="C1747" s="48" t="s">
        <v>601</v>
      </c>
      <c r="D1747" s="49">
        <v>4.5599999999999996</v>
      </c>
      <c r="E1747" s="49"/>
      <c r="F1747" s="49">
        <v>4.5599999999999996</v>
      </c>
      <c r="G1747" s="39">
        <v>9</v>
      </c>
    </row>
    <row r="1748" spans="1:7" x14ac:dyDescent="0.3">
      <c r="A1748" s="30" t="s">
        <v>3057</v>
      </c>
      <c r="B1748" s="47" t="s">
        <v>3058</v>
      </c>
      <c r="C1748" s="48" t="s">
        <v>601</v>
      </c>
      <c r="D1748" s="49">
        <v>4.37</v>
      </c>
      <c r="E1748" s="49"/>
      <c r="F1748" s="49">
        <v>4.37</v>
      </c>
      <c r="G1748" s="39">
        <v>9</v>
      </c>
    </row>
    <row r="1749" spans="1:7" ht="43.2" x14ac:dyDescent="0.3">
      <c r="A1749" s="30" t="s">
        <v>3059</v>
      </c>
      <c r="B1749" s="47" t="s">
        <v>7694</v>
      </c>
      <c r="C1749" s="48" t="s">
        <v>115</v>
      </c>
      <c r="D1749" s="49">
        <v>171.75</v>
      </c>
      <c r="E1749" s="49">
        <v>181.27</v>
      </c>
      <c r="F1749" s="49">
        <v>353.02</v>
      </c>
      <c r="G1749" s="39">
        <v>9</v>
      </c>
    </row>
    <row r="1750" spans="1:7" ht="43.2" x14ac:dyDescent="0.3">
      <c r="A1750" s="30" t="s">
        <v>3060</v>
      </c>
      <c r="B1750" s="47" t="s">
        <v>7695</v>
      </c>
      <c r="C1750" s="48" t="s">
        <v>115</v>
      </c>
      <c r="D1750" s="49">
        <v>630.67999999999995</v>
      </c>
      <c r="E1750" s="49">
        <v>210.17</v>
      </c>
      <c r="F1750" s="49">
        <v>840.85</v>
      </c>
      <c r="G1750" s="39">
        <v>9</v>
      </c>
    </row>
    <row r="1751" spans="1:7" x14ac:dyDescent="0.3">
      <c r="A1751" s="30" t="s">
        <v>3061</v>
      </c>
      <c r="B1751" s="47" t="s">
        <v>3062</v>
      </c>
      <c r="C1751" s="48"/>
      <c r="D1751" s="49"/>
      <c r="E1751" s="49"/>
      <c r="F1751" s="49"/>
      <c r="G1751" s="39">
        <v>5</v>
      </c>
    </row>
    <row r="1752" spans="1:7" x14ac:dyDescent="0.3">
      <c r="A1752" s="30" t="s">
        <v>3063</v>
      </c>
      <c r="B1752" s="47" t="s">
        <v>3064</v>
      </c>
      <c r="C1752" s="48" t="s">
        <v>116</v>
      </c>
      <c r="D1752" s="49">
        <v>1.62</v>
      </c>
      <c r="E1752" s="49">
        <v>1.48</v>
      </c>
      <c r="F1752" s="49">
        <v>3.1</v>
      </c>
      <c r="G1752" s="39">
        <v>9</v>
      </c>
    </row>
    <row r="1753" spans="1:7" x14ac:dyDescent="0.3">
      <c r="A1753" s="30" t="s">
        <v>3065</v>
      </c>
      <c r="B1753" s="47" t="s">
        <v>3066</v>
      </c>
      <c r="C1753" s="48" t="s">
        <v>116</v>
      </c>
      <c r="D1753" s="49">
        <v>1.03</v>
      </c>
      <c r="E1753" s="49">
        <v>2.94</v>
      </c>
      <c r="F1753" s="49">
        <v>3.97</v>
      </c>
      <c r="G1753" s="39">
        <v>9</v>
      </c>
    </row>
    <row r="1754" spans="1:7" ht="28.8" x14ac:dyDescent="0.3">
      <c r="A1754" s="30" t="s">
        <v>3067</v>
      </c>
      <c r="B1754" s="47" t="s">
        <v>3068</v>
      </c>
      <c r="C1754" s="48"/>
      <c r="D1754" s="49"/>
      <c r="E1754" s="49"/>
      <c r="F1754" s="49"/>
      <c r="G1754" s="39">
        <v>5</v>
      </c>
    </row>
    <row r="1755" spans="1:7" x14ac:dyDescent="0.3">
      <c r="A1755" s="30" t="s">
        <v>3069</v>
      </c>
      <c r="B1755" s="47" t="s">
        <v>3070</v>
      </c>
      <c r="C1755" s="48" t="s">
        <v>115</v>
      </c>
      <c r="D1755" s="49">
        <v>7.94</v>
      </c>
      <c r="E1755" s="49">
        <v>19.62</v>
      </c>
      <c r="F1755" s="49">
        <v>27.56</v>
      </c>
      <c r="G1755" s="39">
        <v>9</v>
      </c>
    </row>
    <row r="1756" spans="1:7" x14ac:dyDescent="0.3">
      <c r="A1756" s="30" t="s">
        <v>3071</v>
      </c>
      <c r="B1756" s="47" t="s">
        <v>3072</v>
      </c>
      <c r="C1756" s="48" t="s">
        <v>115</v>
      </c>
      <c r="D1756" s="49">
        <v>9.19</v>
      </c>
      <c r="E1756" s="49">
        <v>19.62</v>
      </c>
      <c r="F1756" s="49">
        <v>28.81</v>
      </c>
      <c r="G1756" s="39">
        <v>9</v>
      </c>
    </row>
    <row r="1757" spans="1:7" x14ac:dyDescent="0.3">
      <c r="A1757" s="30" t="s">
        <v>3073</v>
      </c>
      <c r="B1757" s="47" t="s">
        <v>3074</v>
      </c>
      <c r="C1757" s="48" t="s">
        <v>115</v>
      </c>
      <c r="D1757" s="49">
        <v>12.32</v>
      </c>
      <c r="E1757" s="49">
        <v>19.62</v>
      </c>
      <c r="F1757" s="49">
        <v>31.94</v>
      </c>
      <c r="G1757" s="39">
        <v>9</v>
      </c>
    </row>
    <row r="1758" spans="1:7" x14ac:dyDescent="0.3">
      <c r="A1758" s="30" t="s">
        <v>3075</v>
      </c>
      <c r="B1758" s="47" t="s">
        <v>3076</v>
      </c>
      <c r="C1758" s="48" t="s">
        <v>115</v>
      </c>
      <c r="D1758" s="49">
        <v>13.81</v>
      </c>
      <c r="E1758" s="49">
        <v>19.62</v>
      </c>
      <c r="F1758" s="49">
        <v>33.43</v>
      </c>
      <c r="G1758" s="39">
        <v>9</v>
      </c>
    </row>
    <row r="1759" spans="1:7" x14ac:dyDescent="0.3">
      <c r="A1759" s="30" t="s">
        <v>3077</v>
      </c>
      <c r="B1759" s="47" t="s">
        <v>3078</v>
      </c>
      <c r="C1759" s="48" t="s">
        <v>115</v>
      </c>
      <c r="D1759" s="49">
        <v>11.48</v>
      </c>
      <c r="E1759" s="49">
        <v>19.62</v>
      </c>
      <c r="F1759" s="49">
        <v>31.1</v>
      </c>
      <c r="G1759" s="39">
        <v>9</v>
      </c>
    </row>
    <row r="1760" spans="1:7" x14ac:dyDescent="0.3">
      <c r="A1760" s="30" t="s">
        <v>3079</v>
      </c>
      <c r="B1760" s="47" t="s">
        <v>3080</v>
      </c>
      <c r="C1760" s="48" t="s">
        <v>115</v>
      </c>
      <c r="D1760" s="49">
        <v>85.58</v>
      </c>
      <c r="E1760" s="49">
        <v>41.08</v>
      </c>
      <c r="F1760" s="49">
        <v>126.66</v>
      </c>
      <c r="G1760" s="39">
        <v>9</v>
      </c>
    </row>
    <row r="1761" spans="1:7" x14ac:dyDescent="0.3">
      <c r="A1761" s="30" t="s">
        <v>3081</v>
      </c>
      <c r="B1761" s="47" t="s">
        <v>3082</v>
      </c>
      <c r="C1761" s="48" t="s">
        <v>115</v>
      </c>
      <c r="D1761" s="49">
        <v>19.329999999999998</v>
      </c>
      <c r="E1761" s="49">
        <v>19.62</v>
      </c>
      <c r="F1761" s="49">
        <v>38.950000000000003</v>
      </c>
      <c r="G1761" s="39">
        <v>9</v>
      </c>
    </row>
    <row r="1762" spans="1:7" x14ac:dyDescent="0.3">
      <c r="A1762" s="30" t="s">
        <v>3083</v>
      </c>
      <c r="B1762" s="47" t="s">
        <v>3084</v>
      </c>
      <c r="C1762" s="48" t="s">
        <v>115</v>
      </c>
      <c r="D1762" s="49">
        <v>16.29</v>
      </c>
      <c r="E1762" s="49">
        <v>27.39</v>
      </c>
      <c r="F1762" s="49">
        <v>43.68</v>
      </c>
      <c r="G1762" s="39">
        <v>9</v>
      </c>
    </row>
    <row r="1763" spans="1:7" ht="43.2" x14ac:dyDescent="0.3">
      <c r="A1763" s="30" t="s">
        <v>3085</v>
      </c>
      <c r="B1763" s="47" t="s">
        <v>7696</v>
      </c>
      <c r="C1763" s="48" t="s">
        <v>115</v>
      </c>
      <c r="D1763" s="49">
        <v>255.78</v>
      </c>
      <c r="E1763" s="49"/>
      <c r="F1763" s="49">
        <v>255.78</v>
      </c>
      <c r="G1763" s="39">
        <v>9</v>
      </c>
    </row>
    <row r="1764" spans="1:7" ht="43.2" x14ac:dyDescent="0.3">
      <c r="A1764" s="30" t="s">
        <v>3086</v>
      </c>
      <c r="B1764" s="47" t="s">
        <v>7697</v>
      </c>
      <c r="C1764" s="48" t="s">
        <v>115</v>
      </c>
      <c r="D1764" s="49">
        <v>507.16</v>
      </c>
      <c r="E1764" s="49"/>
      <c r="F1764" s="49">
        <v>507.16</v>
      </c>
      <c r="G1764" s="39">
        <v>9</v>
      </c>
    </row>
    <row r="1765" spans="1:7" x14ac:dyDescent="0.3">
      <c r="A1765" s="30" t="s">
        <v>3087</v>
      </c>
      <c r="B1765" s="47" t="s">
        <v>3088</v>
      </c>
      <c r="C1765" s="48"/>
      <c r="D1765" s="49"/>
      <c r="E1765" s="49"/>
      <c r="F1765" s="49"/>
      <c r="G1765" s="39">
        <v>5</v>
      </c>
    </row>
    <row r="1766" spans="1:7" x14ac:dyDescent="0.3">
      <c r="A1766" s="30" t="s">
        <v>3089</v>
      </c>
      <c r="B1766" s="47" t="s">
        <v>3090</v>
      </c>
      <c r="C1766" s="48" t="s">
        <v>115</v>
      </c>
      <c r="D1766" s="49">
        <v>17.73</v>
      </c>
      <c r="E1766" s="49">
        <v>27.39</v>
      </c>
      <c r="F1766" s="49">
        <v>45.12</v>
      </c>
      <c r="G1766" s="39">
        <v>9</v>
      </c>
    </row>
    <row r="1767" spans="1:7" x14ac:dyDescent="0.3">
      <c r="A1767" s="30" t="s">
        <v>3091</v>
      </c>
      <c r="B1767" s="47" t="s">
        <v>3092</v>
      </c>
      <c r="C1767" s="48"/>
      <c r="D1767" s="49"/>
      <c r="E1767" s="49"/>
      <c r="F1767" s="49"/>
      <c r="G1767" s="39">
        <v>5</v>
      </c>
    </row>
    <row r="1768" spans="1:7" x14ac:dyDescent="0.3">
      <c r="A1768" s="30" t="s">
        <v>3093</v>
      </c>
      <c r="B1768" s="47" t="s">
        <v>3094</v>
      </c>
      <c r="C1768" s="48" t="s">
        <v>115</v>
      </c>
      <c r="D1768" s="49">
        <v>18.14</v>
      </c>
      <c r="E1768" s="49">
        <v>27.39</v>
      </c>
      <c r="F1768" s="49">
        <v>45.53</v>
      </c>
      <c r="G1768" s="39">
        <v>9</v>
      </c>
    </row>
    <row r="1769" spans="1:7" x14ac:dyDescent="0.3">
      <c r="A1769" s="30" t="s">
        <v>3095</v>
      </c>
      <c r="B1769" s="47" t="s">
        <v>3096</v>
      </c>
      <c r="C1769" s="48"/>
      <c r="D1769" s="49"/>
      <c r="E1769" s="49"/>
      <c r="F1769" s="49"/>
      <c r="G1769" s="39">
        <v>2</v>
      </c>
    </row>
    <row r="1770" spans="1:7" x14ac:dyDescent="0.3">
      <c r="A1770" s="30" t="s">
        <v>3097</v>
      </c>
      <c r="B1770" s="47" t="s">
        <v>3098</v>
      </c>
      <c r="C1770" s="48"/>
      <c r="D1770" s="49"/>
      <c r="E1770" s="49"/>
      <c r="F1770" s="49"/>
      <c r="G1770" s="39">
        <v>5</v>
      </c>
    </row>
    <row r="1771" spans="1:7" x14ac:dyDescent="0.3">
      <c r="A1771" s="30" t="s">
        <v>3099</v>
      </c>
      <c r="B1771" s="47" t="s">
        <v>3100</v>
      </c>
      <c r="C1771" s="48" t="s">
        <v>128</v>
      </c>
      <c r="D1771" s="49">
        <v>183.67</v>
      </c>
      <c r="E1771" s="49">
        <v>46.43</v>
      </c>
      <c r="F1771" s="49">
        <v>230.1</v>
      </c>
      <c r="G1771" s="39">
        <v>9</v>
      </c>
    </row>
    <row r="1772" spans="1:7" ht="28.8" x14ac:dyDescent="0.3">
      <c r="A1772" s="30" t="s">
        <v>3101</v>
      </c>
      <c r="B1772" s="47" t="s">
        <v>3102</v>
      </c>
      <c r="C1772" s="48" t="s">
        <v>115</v>
      </c>
      <c r="D1772" s="49"/>
      <c r="E1772" s="49">
        <v>1.86</v>
      </c>
      <c r="F1772" s="49">
        <v>1.86</v>
      </c>
      <c r="G1772" s="39">
        <v>9</v>
      </c>
    </row>
    <row r="1773" spans="1:7" x14ac:dyDescent="0.3">
      <c r="A1773" s="30" t="s">
        <v>3103</v>
      </c>
      <c r="B1773" s="47" t="s">
        <v>3104</v>
      </c>
      <c r="C1773" s="48"/>
      <c r="D1773" s="49"/>
      <c r="E1773" s="49"/>
      <c r="F1773" s="49"/>
      <c r="G1773" s="39">
        <v>5</v>
      </c>
    </row>
    <row r="1774" spans="1:7" x14ac:dyDescent="0.3">
      <c r="A1774" s="30" t="s">
        <v>3105</v>
      </c>
      <c r="B1774" s="47" t="s">
        <v>3106</v>
      </c>
      <c r="C1774" s="48" t="s">
        <v>115</v>
      </c>
      <c r="D1774" s="49">
        <v>10.61</v>
      </c>
      <c r="E1774" s="49">
        <v>3.13</v>
      </c>
      <c r="F1774" s="49">
        <v>13.74</v>
      </c>
      <c r="G1774" s="39">
        <v>9</v>
      </c>
    </row>
    <row r="1775" spans="1:7" x14ac:dyDescent="0.3">
      <c r="A1775" s="30" t="s">
        <v>3107</v>
      </c>
      <c r="B1775" s="47" t="s">
        <v>3108</v>
      </c>
      <c r="C1775" s="48" t="s">
        <v>115</v>
      </c>
      <c r="D1775" s="49">
        <v>9.74</v>
      </c>
      <c r="E1775" s="49">
        <v>4.7</v>
      </c>
      <c r="F1775" s="49">
        <v>14.44</v>
      </c>
      <c r="G1775" s="39">
        <v>9</v>
      </c>
    </row>
    <row r="1776" spans="1:7" x14ac:dyDescent="0.3">
      <c r="A1776" s="30" t="s">
        <v>3109</v>
      </c>
      <c r="B1776" s="47" t="s">
        <v>3110</v>
      </c>
      <c r="C1776" s="48" t="s">
        <v>115</v>
      </c>
      <c r="D1776" s="49">
        <v>108.32</v>
      </c>
      <c r="E1776" s="49">
        <v>5.97</v>
      </c>
      <c r="F1776" s="49">
        <v>114.29</v>
      </c>
      <c r="G1776" s="39">
        <v>9</v>
      </c>
    </row>
    <row r="1777" spans="1:7" x14ac:dyDescent="0.3">
      <c r="A1777" s="30" t="s">
        <v>3111</v>
      </c>
      <c r="B1777" s="47" t="s">
        <v>3112</v>
      </c>
      <c r="C1777" s="48" t="s">
        <v>115</v>
      </c>
      <c r="D1777" s="49">
        <v>18.21</v>
      </c>
      <c r="E1777" s="49">
        <v>4.7</v>
      </c>
      <c r="F1777" s="49">
        <v>22.91</v>
      </c>
      <c r="G1777" s="39">
        <v>9</v>
      </c>
    </row>
    <row r="1778" spans="1:7" x14ac:dyDescent="0.3">
      <c r="A1778" s="30" t="s">
        <v>3113</v>
      </c>
      <c r="B1778" s="47" t="s">
        <v>3114</v>
      </c>
      <c r="C1778" s="48" t="s">
        <v>115</v>
      </c>
      <c r="D1778" s="49">
        <v>48.2</v>
      </c>
      <c r="E1778" s="49">
        <v>5.97</v>
      </c>
      <c r="F1778" s="49">
        <v>54.17</v>
      </c>
      <c r="G1778" s="39">
        <v>9</v>
      </c>
    </row>
    <row r="1779" spans="1:7" x14ac:dyDescent="0.3">
      <c r="A1779" s="30" t="s">
        <v>3115</v>
      </c>
      <c r="B1779" s="47" t="s">
        <v>3116</v>
      </c>
      <c r="C1779" s="48" t="s">
        <v>115</v>
      </c>
      <c r="D1779" s="49">
        <v>13.05</v>
      </c>
      <c r="E1779" s="49">
        <v>4.7</v>
      </c>
      <c r="F1779" s="49">
        <v>17.75</v>
      </c>
      <c r="G1779" s="39">
        <v>9</v>
      </c>
    </row>
    <row r="1780" spans="1:7" x14ac:dyDescent="0.3">
      <c r="A1780" s="30" t="s">
        <v>3117</v>
      </c>
      <c r="B1780" s="47" t="s">
        <v>3118</v>
      </c>
      <c r="C1780" s="48" t="s">
        <v>115</v>
      </c>
      <c r="D1780" s="49">
        <v>49.18</v>
      </c>
      <c r="E1780" s="49">
        <v>5.97</v>
      </c>
      <c r="F1780" s="49">
        <v>55.15</v>
      </c>
      <c r="G1780" s="39">
        <v>9</v>
      </c>
    </row>
    <row r="1781" spans="1:7" x14ac:dyDescent="0.3">
      <c r="A1781" s="30" t="s">
        <v>3119</v>
      </c>
      <c r="B1781" s="47" t="s">
        <v>3120</v>
      </c>
      <c r="C1781" s="48" t="s">
        <v>115</v>
      </c>
      <c r="D1781" s="49">
        <v>12.59</v>
      </c>
      <c r="E1781" s="49"/>
      <c r="F1781" s="49">
        <v>12.59</v>
      </c>
      <c r="G1781" s="39">
        <v>9</v>
      </c>
    </row>
    <row r="1782" spans="1:7" x14ac:dyDescent="0.3">
      <c r="A1782" s="30" t="s">
        <v>3121</v>
      </c>
      <c r="B1782" s="47" t="s">
        <v>3122</v>
      </c>
      <c r="C1782" s="48"/>
      <c r="D1782" s="49"/>
      <c r="E1782" s="49"/>
      <c r="F1782" s="49"/>
      <c r="G1782" s="39">
        <v>5</v>
      </c>
    </row>
    <row r="1783" spans="1:7" x14ac:dyDescent="0.3">
      <c r="A1783" s="30" t="s">
        <v>3123</v>
      </c>
      <c r="B1783" s="47" t="s">
        <v>3124</v>
      </c>
      <c r="C1783" s="48" t="s">
        <v>141</v>
      </c>
      <c r="D1783" s="49">
        <v>50.4</v>
      </c>
      <c r="E1783" s="49">
        <v>3.44</v>
      </c>
      <c r="F1783" s="49">
        <v>53.84</v>
      </c>
      <c r="G1783" s="39">
        <v>9</v>
      </c>
    </row>
    <row r="1784" spans="1:7" x14ac:dyDescent="0.3">
      <c r="A1784" s="30" t="s">
        <v>3125</v>
      </c>
      <c r="B1784" s="47" t="s">
        <v>3126</v>
      </c>
      <c r="C1784" s="48" t="s">
        <v>141</v>
      </c>
      <c r="D1784" s="49">
        <v>36.14</v>
      </c>
      <c r="E1784" s="49">
        <v>3.44</v>
      </c>
      <c r="F1784" s="49">
        <v>39.58</v>
      </c>
      <c r="G1784" s="39">
        <v>9</v>
      </c>
    </row>
    <row r="1785" spans="1:7" x14ac:dyDescent="0.3">
      <c r="A1785" s="30" t="s">
        <v>3127</v>
      </c>
      <c r="B1785" s="47" t="s">
        <v>3128</v>
      </c>
      <c r="C1785" s="48" t="s">
        <v>141</v>
      </c>
      <c r="D1785" s="49">
        <v>44.8</v>
      </c>
      <c r="E1785" s="49">
        <v>3.44</v>
      </c>
      <c r="F1785" s="49">
        <v>48.24</v>
      </c>
      <c r="G1785" s="39">
        <v>9</v>
      </c>
    </row>
    <row r="1786" spans="1:7" x14ac:dyDescent="0.3">
      <c r="A1786" s="30" t="s">
        <v>3129</v>
      </c>
      <c r="B1786" s="47" t="s">
        <v>3130</v>
      </c>
      <c r="C1786" s="48" t="s">
        <v>141</v>
      </c>
      <c r="D1786" s="49">
        <v>55.56</v>
      </c>
      <c r="E1786" s="49">
        <v>3.44</v>
      </c>
      <c r="F1786" s="49">
        <v>59</v>
      </c>
      <c r="G1786" s="39">
        <v>9</v>
      </c>
    </row>
    <row r="1787" spans="1:7" x14ac:dyDescent="0.3">
      <c r="A1787" s="30" t="s">
        <v>3131</v>
      </c>
      <c r="B1787" s="47" t="s">
        <v>3132</v>
      </c>
      <c r="C1787" s="48"/>
      <c r="D1787" s="49"/>
      <c r="E1787" s="49"/>
      <c r="F1787" s="49"/>
      <c r="G1787" s="39">
        <v>5</v>
      </c>
    </row>
    <row r="1788" spans="1:7" x14ac:dyDescent="0.3">
      <c r="A1788" s="30" t="s">
        <v>3133</v>
      </c>
      <c r="B1788" s="47" t="s">
        <v>3134</v>
      </c>
      <c r="C1788" s="48" t="s">
        <v>141</v>
      </c>
      <c r="D1788" s="49">
        <v>131.07</v>
      </c>
      <c r="E1788" s="49">
        <v>29.88</v>
      </c>
      <c r="F1788" s="49">
        <v>160.94999999999999</v>
      </c>
      <c r="G1788" s="39">
        <v>9</v>
      </c>
    </row>
    <row r="1789" spans="1:7" x14ac:dyDescent="0.3">
      <c r="A1789" s="30" t="s">
        <v>3135</v>
      </c>
      <c r="B1789" s="47" t="s">
        <v>3136</v>
      </c>
      <c r="C1789" s="48" t="s">
        <v>141</v>
      </c>
      <c r="D1789" s="49">
        <v>131.57</v>
      </c>
      <c r="E1789" s="49">
        <v>29.88</v>
      </c>
      <c r="F1789" s="49">
        <v>161.44999999999999</v>
      </c>
      <c r="G1789" s="39">
        <v>9</v>
      </c>
    </row>
    <row r="1790" spans="1:7" x14ac:dyDescent="0.3">
      <c r="A1790" s="30" t="s">
        <v>3137</v>
      </c>
      <c r="B1790" s="47" t="s">
        <v>3138</v>
      </c>
      <c r="C1790" s="48" t="s">
        <v>141</v>
      </c>
      <c r="D1790" s="49">
        <v>211.04</v>
      </c>
      <c r="E1790" s="49">
        <v>29.88</v>
      </c>
      <c r="F1790" s="49">
        <v>240.92</v>
      </c>
      <c r="G1790" s="39">
        <v>9</v>
      </c>
    </row>
    <row r="1791" spans="1:7" x14ac:dyDescent="0.3">
      <c r="A1791" s="30" t="s">
        <v>3139</v>
      </c>
      <c r="B1791" s="47" t="s">
        <v>7698</v>
      </c>
      <c r="C1791" s="48" t="s">
        <v>141</v>
      </c>
      <c r="D1791" s="49">
        <v>330.49</v>
      </c>
      <c r="E1791" s="49">
        <v>29.88</v>
      </c>
      <c r="F1791" s="49">
        <v>360.37</v>
      </c>
      <c r="G1791" s="39">
        <v>9</v>
      </c>
    </row>
    <row r="1792" spans="1:7" x14ac:dyDescent="0.3">
      <c r="A1792" s="30" t="s">
        <v>3140</v>
      </c>
      <c r="B1792" s="47" t="s">
        <v>3141</v>
      </c>
      <c r="C1792" s="48" t="s">
        <v>141</v>
      </c>
      <c r="D1792" s="49">
        <v>138.93</v>
      </c>
      <c r="E1792" s="49">
        <v>29.88</v>
      </c>
      <c r="F1792" s="49">
        <v>168.81</v>
      </c>
      <c r="G1792" s="39">
        <v>9</v>
      </c>
    </row>
    <row r="1793" spans="1:7" x14ac:dyDescent="0.3">
      <c r="A1793" s="30" t="s">
        <v>3142</v>
      </c>
      <c r="B1793" s="47" t="s">
        <v>7699</v>
      </c>
      <c r="C1793" s="48" t="s">
        <v>141</v>
      </c>
      <c r="D1793" s="49">
        <v>102.04</v>
      </c>
      <c r="E1793" s="49">
        <v>29.88</v>
      </c>
      <c r="F1793" s="49">
        <v>131.91999999999999</v>
      </c>
      <c r="G1793" s="39">
        <v>9</v>
      </c>
    </row>
    <row r="1794" spans="1:7" x14ac:dyDescent="0.3">
      <c r="A1794" s="30" t="s">
        <v>3143</v>
      </c>
      <c r="B1794" s="47" t="s">
        <v>3144</v>
      </c>
      <c r="C1794" s="48" t="s">
        <v>141</v>
      </c>
      <c r="D1794" s="49">
        <v>421.63</v>
      </c>
      <c r="E1794" s="49">
        <v>29.88</v>
      </c>
      <c r="F1794" s="49">
        <v>451.51</v>
      </c>
      <c r="G1794" s="39">
        <v>9</v>
      </c>
    </row>
    <row r="1795" spans="1:7" x14ac:dyDescent="0.3">
      <c r="A1795" s="30" t="s">
        <v>3145</v>
      </c>
      <c r="B1795" s="47" t="s">
        <v>8382</v>
      </c>
      <c r="C1795" s="48" t="s">
        <v>141</v>
      </c>
      <c r="D1795" s="49">
        <v>128.56</v>
      </c>
      <c r="E1795" s="49">
        <v>29.88</v>
      </c>
      <c r="F1795" s="49">
        <v>158.44</v>
      </c>
      <c r="G1795" s="39">
        <v>9</v>
      </c>
    </row>
    <row r="1796" spans="1:7" x14ac:dyDescent="0.3">
      <c r="A1796" s="30" t="s">
        <v>3146</v>
      </c>
      <c r="B1796" s="47" t="s">
        <v>3147</v>
      </c>
      <c r="C1796" s="48"/>
      <c r="D1796" s="49"/>
      <c r="E1796" s="49"/>
      <c r="F1796" s="49"/>
      <c r="G1796" s="39">
        <v>5</v>
      </c>
    </row>
    <row r="1797" spans="1:7" x14ac:dyDescent="0.3">
      <c r="A1797" s="30" t="s">
        <v>3148</v>
      </c>
      <c r="B1797" s="47" t="s">
        <v>3149</v>
      </c>
      <c r="C1797" s="48" t="s">
        <v>116</v>
      </c>
      <c r="D1797" s="49">
        <v>28.37</v>
      </c>
      <c r="E1797" s="49">
        <v>29.88</v>
      </c>
      <c r="F1797" s="49">
        <v>58.25</v>
      </c>
      <c r="G1797" s="39">
        <v>9</v>
      </c>
    </row>
    <row r="1798" spans="1:7" ht="28.8" x14ac:dyDescent="0.3">
      <c r="A1798" s="30" t="s">
        <v>3150</v>
      </c>
      <c r="B1798" s="47" t="s">
        <v>3151</v>
      </c>
      <c r="C1798" s="48" t="s">
        <v>116</v>
      </c>
      <c r="D1798" s="49">
        <v>37.880000000000003</v>
      </c>
      <c r="E1798" s="49">
        <v>29.88</v>
      </c>
      <c r="F1798" s="49">
        <v>67.760000000000005</v>
      </c>
      <c r="G1798" s="39">
        <v>9</v>
      </c>
    </row>
    <row r="1799" spans="1:7" ht="28.8" x14ac:dyDescent="0.3">
      <c r="A1799" s="30" t="s">
        <v>3152</v>
      </c>
      <c r="B1799" s="47" t="s">
        <v>3153</v>
      </c>
      <c r="C1799" s="48" t="s">
        <v>116</v>
      </c>
      <c r="D1799" s="49">
        <v>43.77</v>
      </c>
      <c r="E1799" s="49">
        <v>29.88</v>
      </c>
      <c r="F1799" s="49">
        <v>73.650000000000006</v>
      </c>
      <c r="G1799" s="39">
        <v>9</v>
      </c>
    </row>
    <row r="1800" spans="1:7" ht="28.8" x14ac:dyDescent="0.3">
      <c r="A1800" s="30" t="s">
        <v>3154</v>
      </c>
      <c r="B1800" s="47" t="s">
        <v>7700</v>
      </c>
      <c r="C1800" s="48" t="s">
        <v>116</v>
      </c>
      <c r="D1800" s="49">
        <v>163.86</v>
      </c>
      <c r="E1800" s="49">
        <v>47.87</v>
      </c>
      <c r="F1800" s="49">
        <v>211.73</v>
      </c>
      <c r="G1800" s="39">
        <v>9</v>
      </c>
    </row>
    <row r="1801" spans="1:7" ht="28.8" x14ac:dyDescent="0.3">
      <c r="A1801" s="30" t="s">
        <v>3155</v>
      </c>
      <c r="B1801" s="47" t="s">
        <v>7701</v>
      </c>
      <c r="C1801" s="48" t="s">
        <v>115</v>
      </c>
      <c r="D1801" s="49">
        <v>238.41</v>
      </c>
      <c r="E1801" s="49"/>
      <c r="F1801" s="49">
        <v>238.41</v>
      </c>
      <c r="G1801" s="39">
        <v>9</v>
      </c>
    </row>
    <row r="1802" spans="1:7" ht="28.8" x14ac:dyDescent="0.3">
      <c r="A1802" s="30" t="s">
        <v>3156</v>
      </c>
      <c r="B1802" s="47" t="s">
        <v>7702</v>
      </c>
      <c r="C1802" s="48" t="s">
        <v>115</v>
      </c>
      <c r="D1802" s="49">
        <v>248.96</v>
      </c>
      <c r="E1802" s="49"/>
      <c r="F1802" s="49">
        <v>248.96</v>
      </c>
      <c r="G1802" s="39">
        <v>9</v>
      </c>
    </row>
    <row r="1803" spans="1:7" ht="28.8" x14ac:dyDescent="0.3">
      <c r="A1803" s="30" t="s">
        <v>3157</v>
      </c>
      <c r="B1803" s="47" t="s">
        <v>3158</v>
      </c>
      <c r="C1803" s="48" t="s">
        <v>115</v>
      </c>
      <c r="D1803" s="49">
        <v>220.89</v>
      </c>
      <c r="E1803" s="49"/>
      <c r="F1803" s="49">
        <v>220.89</v>
      </c>
      <c r="G1803" s="39">
        <v>9</v>
      </c>
    </row>
    <row r="1804" spans="1:7" x14ac:dyDescent="0.3">
      <c r="A1804" s="30" t="s">
        <v>3159</v>
      </c>
      <c r="B1804" s="47" t="s">
        <v>3160</v>
      </c>
      <c r="C1804" s="48" t="s">
        <v>116</v>
      </c>
      <c r="D1804" s="49">
        <v>46.52</v>
      </c>
      <c r="E1804" s="49"/>
      <c r="F1804" s="49">
        <v>46.52</v>
      </c>
      <c r="G1804" s="39">
        <v>9</v>
      </c>
    </row>
    <row r="1805" spans="1:7" ht="43.2" x14ac:dyDescent="0.3">
      <c r="A1805" s="30" t="s">
        <v>3161</v>
      </c>
      <c r="B1805" s="47" t="s">
        <v>7703</v>
      </c>
      <c r="C1805" s="48" t="s">
        <v>115</v>
      </c>
      <c r="D1805" s="49">
        <v>330.25</v>
      </c>
      <c r="E1805" s="49"/>
      <c r="F1805" s="49">
        <v>330.25</v>
      </c>
      <c r="G1805" s="39">
        <v>9</v>
      </c>
    </row>
    <row r="1806" spans="1:7" ht="28.8" x14ac:dyDescent="0.3">
      <c r="A1806" s="30" t="s">
        <v>3162</v>
      </c>
      <c r="B1806" s="47" t="s">
        <v>3163</v>
      </c>
      <c r="C1806" s="48" t="s">
        <v>115</v>
      </c>
      <c r="D1806" s="49">
        <v>439.61</v>
      </c>
      <c r="E1806" s="49">
        <v>61.57</v>
      </c>
      <c r="F1806" s="49">
        <v>501.18</v>
      </c>
      <c r="G1806" s="39">
        <v>9</v>
      </c>
    </row>
    <row r="1807" spans="1:7" ht="28.8" x14ac:dyDescent="0.3">
      <c r="A1807" s="30" t="s">
        <v>3164</v>
      </c>
      <c r="B1807" s="47" t="s">
        <v>3165</v>
      </c>
      <c r="C1807" s="48" t="s">
        <v>115</v>
      </c>
      <c r="D1807" s="49">
        <v>238.03</v>
      </c>
      <c r="E1807" s="49"/>
      <c r="F1807" s="49">
        <v>238.03</v>
      </c>
      <c r="G1807" s="39">
        <v>9</v>
      </c>
    </row>
    <row r="1808" spans="1:7" ht="28.8" x14ac:dyDescent="0.3">
      <c r="A1808" s="30" t="s">
        <v>3166</v>
      </c>
      <c r="B1808" s="47" t="s">
        <v>7704</v>
      </c>
      <c r="C1808" s="48" t="s">
        <v>115</v>
      </c>
      <c r="D1808" s="49">
        <v>1479.29</v>
      </c>
      <c r="E1808" s="49">
        <v>91.95</v>
      </c>
      <c r="F1808" s="49">
        <v>1571.24</v>
      </c>
      <c r="G1808" s="39">
        <v>9</v>
      </c>
    </row>
    <row r="1809" spans="1:7" ht="28.8" x14ac:dyDescent="0.3">
      <c r="A1809" s="30" t="s">
        <v>3167</v>
      </c>
      <c r="B1809" s="47" t="s">
        <v>7705</v>
      </c>
      <c r="C1809" s="48" t="s">
        <v>115</v>
      </c>
      <c r="D1809" s="49">
        <v>978.44</v>
      </c>
      <c r="E1809" s="49">
        <v>91.95</v>
      </c>
      <c r="F1809" s="49">
        <v>1070.3900000000001</v>
      </c>
      <c r="G1809" s="39">
        <v>9</v>
      </c>
    </row>
    <row r="1810" spans="1:7" x14ac:dyDescent="0.3">
      <c r="A1810" s="30" t="s">
        <v>3168</v>
      </c>
      <c r="B1810" s="47" t="s">
        <v>3169</v>
      </c>
      <c r="C1810" s="48" t="s">
        <v>115</v>
      </c>
      <c r="D1810" s="49">
        <v>514.5</v>
      </c>
      <c r="E1810" s="49">
        <v>36.049999999999997</v>
      </c>
      <c r="F1810" s="49">
        <v>550.54999999999995</v>
      </c>
      <c r="G1810" s="39">
        <v>9</v>
      </c>
    </row>
    <row r="1811" spans="1:7" x14ac:dyDescent="0.3">
      <c r="A1811" s="30" t="s">
        <v>3170</v>
      </c>
      <c r="B1811" s="47" t="s">
        <v>3171</v>
      </c>
      <c r="C1811" s="48" t="s">
        <v>115</v>
      </c>
      <c r="D1811" s="49">
        <v>730.55</v>
      </c>
      <c r="E1811" s="49">
        <v>31.35</v>
      </c>
      <c r="F1811" s="49">
        <v>761.9</v>
      </c>
      <c r="G1811" s="39">
        <v>9</v>
      </c>
    </row>
    <row r="1812" spans="1:7" x14ac:dyDescent="0.3">
      <c r="A1812" s="30" t="s">
        <v>8383</v>
      </c>
      <c r="B1812" s="47" t="s">
        <v>8384</v>
      </c>
      <c r="C1812" s="48" t="s">
        <v>141</v>
      </c>
      <c r="D1812" s="49">
        <v>793.06</v>
      </c>
      <c r="E1812" s="49">
        <v>123.23</v>
      </c>
      <c r="F1812" s="49">
        <v>916.29</v>
      </c>
      <c r="G1812" s="39">
        <v>9</v>
      </c>
    </row>
    <row r="1813" spans="1:7" x14ac:dyDescent="0.3">
      <c r="A1813" s="30" t="s">
        <v>3172</v>
      </c>
      <c r="B1813" s="47" t="s">
        <v>3173</v>
      </c>
      <c r="C1813" s="48" t="s">
        <v>115</v>
      </c>
      <c r="D1813" s="49">
        <v>1380.28</v>
      </c>
      <c r="E1813" s="49">
        <v>74.209999999999994</v>
      </c>
      <c r="F1813" s="49">
        <v>1454.49</v>
      </c>
      <c r="G1813" s="39">
        <v>9</v>
      </c>
    </row>
    <row r="1814" spans="1:7" x14ac:dyDescent="0.3">
      <c r="A1814" s="30" t="s">
        <v>3174</v>
      </c>
      <c r="B1814" s="47" t="s">
        <v>3175</v>
      </c>
      <c r="C1814" s="48" t="s">
        <v>115</v>
      </c>
      <c r="D1814" s="49">
        <v>93.3</v>
      </c>
      <c r="E1814" s="49">
        <v>90.49</v>
      </c>
      <c r="F1814" s="49">
        <v>183.79</v>
      </c>
      <c r="G1814" s="39">
        <v>9</v>
      </c>
    </row>
    <row r="1815" spans="1:7" x14ac:dyDescent="0.3">
      <c r="A1815" s="30" t="s">
        <v>3176</v>
      </c>
      <c r="B1815" s="47" t="s">
        <v>3177</v>
      </c>
      <c r="C1815" s="48" t="s">
        <v>116</v>
      </c>
      <c r="D1815" s="49">
        <v>187.91</v>
      </c>
      <c r="E1815" s="49">
        <v>48.26</v>
      </c>
      <c r="F1815" s="49">
        <v>236.17</v>
      </c>
      <c r="G1815" s="39">
        <v>9</v>
      </c>
    </row>
    <row r="1816" spans="1:7" x14ac:dyDescent="0.3">
      <c r="A1816" s="30" t="s">
        <v>3178</v>
      </c>
      <c r="B1816" s="47" t="s">
        <v>3179</v>
      </c>
      <c r="C1816" s="48"/>
      <c r="D1816" s="49"/>
      <c r="E1816" s="49"/>
      <c r="F1816" s="49"/>
      <c r="G1816" s="39">
        <v>5</v>
      </c>
    </row>
    <row r="1817" spans="1:7" ht="28.8" x14ac:dyDescent="0.3">
      <c r="A1817" s="30" t="s">
        <v>3180</v>
      </c>
      <c r="B1817" s="47" t="s">
        <v>3181</v>
      </c>
      <c r="C1817" s="48" t="s">
        <v>141</v>
      </c>
      <c r="D1817" s="49">
        <v>114.31</v>
      </c>
      <c r="E1817" s="49">
        <v>144.46</v>
      </c>
      <c r="F1817" s="49">
        <v>258.77</v>
      </c>
      <c r="G1817" s="39">
        <v>9</v>
      </c>
    </row>
    <row r="1818" spans="1:7" ht="28.8" x14ac:dyDescent="0.3">
      <c r="A1818" s="30" t="s">
        <v>3182</v>
      </c>
      <c r="B1818" s="47" t="s">
        <v>3183</v>
      </c>
      <c r="C1818" s="48" t="s">
        <v>141</v>
      </c>
      <c r="D1818" s="49">
        <v>600.66999999999996</v>
      </c>
      <c r="E1818" s="49">
        <v>177.5</v>
      </c>
      <c r="F1818" s="49">
        <v>778.17</v>
      </c>
      <c r="G1818" s="39">
        <v>9</v>
      </c>
    </row>
    <row r="1819" spans="1:7" ht="28.8" x14ac:dyDescent="0.3">
      <c r="A1819" s="30" t="s">
        <v>3184</v>
      </c>
      <c r="B1819" s="47" t="s">
        <v>3185</v>
      </c>
      <c r="C1819" s="48" t="s">
        <v>141</v>
      </c>
      <c r="D1819" s="49">
        <v>2059.04</v>
      </c>
      <c r="E1819" s="49">
        <v>321.95999999999998</v>
      </c>
      <c r="F1819" s="49">
        <v>2381</v>
      </c>
      <c r="G1819" s="39">
        <v>9</v>
      </c>
    </row>
    <row r="1820" spans="1:7" ht="28.8" x14ac:dyDescent="0.3">
      <c r="A1820" s="30" t="s">
        <v>3186</v>
      </c>
      <c r="B1820" s="47" t="s">
        <v>3187</v>
      </c>
      <c r="C1820" s="48" t="s">
        <v>141</v>
      </c>
      <c r="D1820" s="49">
        <v>2924.65</v>
      </c>
      <c r="E1820" s="49">
        <v>874.96</v>
      </c>
      <c r="F1820" s="49">
        <v>3799.61</v>
      </c>
      <c r="G1820" s="39">
        <v>9</v>
      </c>
    </row>
    <row r="1821" spans="1:7" ht="28.8" x14ac:dyDescent="0.3">
      <c r="A1821" s="30" t="s">
        <v>3188</v>
      </c>
      <c r="B1821" s="47" t="s">
        <v>3189</v>
      </c>
      <c r="C1821" s="48" t="s">
        <v>141</v>
      </c>
      <c r="D1821" s="49">
        <v>5998.52</v>
      </c>
      <c r="E1821" s="49">
        <v>1749.92</v>
      </c>
      <c r="F1821" s="49">
        <v>7748.44</v>
      </c>
      <c r="G1821" s="39">
        <v>9</v>
      </c>
    </row>
    <row r="1822" spans="1:7" ht="28.8" x14ac:dyDescent="0.3">
      <c r="A1822" s="30" t="s">
        <v>3190</v>
      </c>
      <c r="B1822" s="47" t="s">
        <v>3191</v>
      </c>
      <c r="C1822" s="48" t="s">
        <v>141</v>
      </c>
      <c r="D1822" s="49">
        <v>8839.43</v>
      </c>
      <c r="E1822" s="49">
        <v>2030.64</v>
      </c>
      <c r="F1822" s="49">
        <v>10870.07</v>
      </c>
      <c r="G1822" s="39">
        <v>9</v>
      </c>
    </row>
    <row r="1823" spans="1:7" x14ac:dyDescent="0.3">
      <c r="A1823" s="30" t="s">
        <v>3192</v>
      </c>
      <c r="B1823" s="47" t="s">
        <v>3193</v>
      </c>
      <c r="C1823" s="48"/>
      <c r="D1823" s="49"/>
      <c r="E1823" s="49"/>
      <c r="F1823" s="49"/>
      <c r="G1823" s="39">
        <v>5</v>
      </c>
    </row>
    <row r="1824" spans="1:7" ht="28.8" x14ac:dyDescent="0.3">
      <c r="A1824" s="30" t="s">
        <v>3194</v>
      </c>
      <c r="B1824" s="47" t="s">
        <v>3195</v>
      </c>
      <c r="C1824" s="48" t="s">
        <v>115</v>
      </c>
      <c r="D1824" s="49">
        <v>9.44</v>
      </c>
      <c r="E1824" s="49">
        <v>7.21</v>
      </c>
      <c r="F1824" s="49">
        <v>16.649999999999999</v>
      </c>
      <c r="G1824" s="39">
        <v>9</v>
      </c>
    </row>
    <row r="1825" spans="1:7" ht="28.8" x14ac:dyDescent="0.3">
      <c r="A1825" s="30" t="s">
        <v>3196</v>
      </c>
      <c r="B1825" s="47" t="s">
        <v>3197</v>
      </c>
      <c r="C1825" s="48" t="s">
        <v>115</v>
      </c>
      <c r="D1825" s="49">
        <v>72.569999999999993</v>
      </c>
      <c r="E1825" s="49">
        <v>9.99</v>
      </c>
      <c r="F1825" s="49">
        <v>82.56</v>
      </c>
      <c r="G1825" s="39">
        <v>9</v>
      </c>
    </row>
    <row r="1826" spans="1:7" x14ac:dyDescent="0.3">
      <c r="A1826" s="30" t="s">
        <v>3198</v>
      </c>
      <c r="B1826" s="47" t="s">
        <v>3199</v>
      </c>
      <c r="C1826" s="48" t="s">
        <v>116</v>
      </c>
      <c r="D1826" s="49">
        <v>10.6</v>
      </c>
      <c r="E1826" s="49"/>
      <c r="F1826" s="49">
        <v>10.6</v>
      </c>
      <c r="G1826" s="39">
        <v>9</v>
      </c>
    </row>
    <row r="1827" spans="1:7" x14ac:dyDescent="0.3">
      <c r="A1827" s="30" t="s">
        <v>3200</v>
      </c>
      <c r="B1827" s="47" t="s">
        <v>3201</v>
      </c>
      <c r="C1827" s="48" t="s">
        <v>115</v>
      </c>
      <c r="D1827" s="49">
        <v>1.56</v>
      </c>
      <c r="E1827" s="49">
        <v>15.16</v>
      </c>
      <c r="F1827" s="49">
        <v>16.72</v>
      </c>
      <c r="G1827" s="39">
        <v>9</v>
      </c>
    </row>
    <row r="1828" spans="1:7" x14ac:dyDescent="0.3">
      <c r="A1828" s="30" t="s">
        <v>3202</v>
      </c>
      <c r="B1828" s="47" t="s">
        <v>3203</v>
      </c>
      <c r="C1828" s="48" t="s">
        <v>115</v>
      </c>
      <c r="D1828" s="49">
        <v>1.64</v>
      </c>
      <c r="E1828" s="49">
        <v>20.3</v>
      </c>
      <c r="F1828" s="49">
        <v>21.94</v>
      </c>
      <c r="G1828" s="39">
        <v>9</v>
      </c>
    </row>
    <row r="1829" spans="1:7" ht="43.2" x14ac:dyDescent="0.3">
      <c r="A1829" s="30" t="s">
        <v>21210</v>
      </c>
      <c r="B1829" s="47" t="s">
        <v>21211</v>
      </c>
      <c r="C1829" s="48" t="s">
        <v>141</v>
      </c>
      <c r="D1829" s="49">
        <v>520.11</v>
      </c>
      <c r="E1829" s="49">
        <v>36.29</v>
      </c>
      <c r="F1829" s="49">
        <v>556.4</v>
      </c>
      <c r="G1829" s="39">
        <v>9</v>
      </c>
    </row>
    <row r="1830" spans="1:7" x14ac:dyDescent="0.3">
      <c r="A1830" s="30" t="s">
        <v>3204</v>
      </c>
      <c r="B1830" s="47" t="s">
        <v>3205</v>
      </c>
      <c r="C1830" s="48" t="s">
        <v>115</v>
      </c>
      <c r="D1830" s="49">
        <v>1485.04</v>
      </c>
      <c r="E1830" s="49">
        <v>20.6</v>
      </c>
      <c r="F1830" s="49">
        <v>1505.64</v>
      </c>
      <c r="G1830" s="39">
        <v>9</v>
      </c>
    </row>
    <row r="1831" spans="1:7" x14ac:dyDescent="0.3">
      <c r="A1831" s="30" t="s">
        <v>3206</v>
      </c>
      <c r="B1831" s="47" t="s">
        <v>3207</v>
      </c>
      <c r="C1831" s="48"/>
      <c r="D1831" s="49"/>
      <c r="E1831" s="49"/>
      <c r="F1831" s="49"/>
      <c r="G1831" s="39">
        <v>2</v>
      </c>
    </row>
    <row r="1832" spans="1:7" x14ac:dyDescent="0.3">
      <c r="A1832" s="30" t="s">
        <v>3208</v>
      </c>
      <c r="B1832" s="47" t="s">
        <v>3209</v>
      </c>
      <c r="C1832" s="48"/>
      <c r="D1832" s="49"/>
      <c r="E1832" s="49"/>
      <c r="F1832" s="49"/>
      <c r="G1832" s="39">
        <v>5</v>
      </c>
    </row>
    <row r="1833" spans="1:7" x14ac:dyDescent="0.3">
      <c r="A1833" s="30" t="s">
        <v>3210</v>
      </c>
      <c r="B1833" s="47" t="s">
        <v>3211</v>
      </c>
      <c r="C1833" s="48" t="s">
        <v>115</v>
      </c>
      <c r="D1833" s="49">
        <v>43.31</v>
      </c>
      <c r="E1833" s="49">
        <v>6.18</v>
      </c>
      <c r="F1833" s="49">
        <v>49.49</v>
      </c>
      <c r="G1833" s="39">
        <v>9</v>
      </c>
    </row>
    <row r="1834" spans="1:7" x14ac:dyDescent="0.3">
      <c r="A1834" s="30" t="s">
        <v>3212</v>
      </c>
      <c r="B1834" s="47" t="s">
        <v>3213</v>
      </c>
      <c r="C1834" s="48" t="s">
        <v>386</v>
      </c>
      <c r="D1834" s="49">
        <v>2141.84</v>
      </c>
      <c r="E1834" s="49">
        <v>148.25</v>
      </c>
      <c r="F1834" s="49">
        <v>2290.09</v>
      </c>
      <c r="G1834" s="39">
        <v>9</v>
      </c>
    </row>
    <row r="1835" spans="1:7" x14ac:dyDescent="0.3">
      <c r="A1835" s="30" t="s">
        <v>3214</v>
      </c>
      <c r="B1835" s="47" t="s">
        <v>3215</v>
      </c>
      <c r="C1835" s="48" t="s">
        <v>386</v>
      </c>
      <c r="D1835" s="49">
        <v>1719.55</v>
      </c>
      <c r="E1835" s="49">
        <v>148.25</v>
      </c>
      <c r="F1835" s="49">
        <v>1867.8</v>
      </c>
      <c r="G1835" s="39">
        <v>9</v>
      </c>
    </row>
    <row r="1836" spans="1:7" ht="28.8" x14ac:dyDescent="0.3">
      <c r="A1836" s="30" t="s">
        <v>3216</v>
      </c>
      <c r="B1836" s="47" t="s">
        <v>3217</v>
      </c>
      <c r="C1836" s="48" t="s">
        <v>115</v>
      </c>
      <c r="D1836" s="49">
        <v>151.25</v>
      </c>
      <c r="E1836" s="49">
        <v>30.48</v>
      </c>
      <c r="F1836" s="49">
        <v>181.73</v>
      </c>
      <c r="G1836" s="39">
        <v>9</v>
      </c>
    </row>
    <row r="1837" spans="1:7" x14ac:dyDescent="0.3">
      <c r="A1837" s="30" t="s">
        <v>3218</v>
      </c>
      <c r="B1837" s="47" t="s">
        <v>3219</v>
      </c>
      <c r="C1837" s="48"/>
      <c r="D1837" s="49"/>
      <c r="E1837" s="49"/>
      <c r="F1837" s="49"/>
      <c r="G1837" s="39">
        <v>5</v>
      </c>
    </row>
    <row r="1838" spans="1:7" ht="28.8" x14ac:dyDescent="0.3">
      <c r="A1838" s="30" t="s">
        <v>3220</v>
      </c>
      <c r="B1838" s="47" t="s">
        <v>3221</v>
      </c>
      <c r="C1838" s="48" t="s">
        <v>141</v>
      </c>
      <c r="D1838" s="49">
        <v>4808.1099999999997</v>
      </c>
      <c r="E1838" s="49">
        <v>87.2</v>
      </c>
      <c r="F1838" s="49">
        <v>4895.3100000000004</v>
      </c>
      <c r="G1838" s="39">
        <v>9</v>
      </c>
    </row>
    <row r="1839" spans="1:7" x14ac:dyDescent="0.3">
      <c r="A1839" s="30" t="s">
        <v>3222</v>
      </c>
      <c r="B1839" s="47" t="s">
        <v>3223</v>
      </c>
      <c r="C1839" s="48"/>
      <c r="D1839" s="49"/>
      <c r="E1839" s="49"/>
      <c r="F1839" s="49"/>
      <c r="G1839" s="39">
        <v>5</v>
      </c>
    </row>
    <row r="1840" spans="1:7" x14ac:dyDescent="0.3">
      <c r="A1840" s="30" t="s">
        <v>3224</v>
      </c>
      <c r="B1840" s="47" t="s">
        <v>3225</v>
      </c>
      <c r="C1840" s="48" t="s">
        <v>116</v>
      </c>
      <c r="D1840" s="49">
        <v>118.86</v>
      </c>
      <c r="E1840" s="49">
        <v>89.41</v>
      </c>
      <c r="F1840" s="49">
        <v>208.27</v>
      </c>
      <c r="G1840" s="39">
        <v>9</v>
      </c>
    </row>
    <row r="1841" spans="1:7" x14ac:dyDescent="0.3">
      <c r="A1841" s="30" t="s">
        <v>3226</v>
      </c>
      <c r="B1841" s="47" t="s">
        <v>3227</v>
      </c>
      <c r="C1841" s="48" t="s">
        <v>141</v>
      </c>
      <c r="D1841" s="49">
        <v>556.41999999999996</v>
      </c>
      <c r="E1841" s="49">
        <v>19.899999999999999</v>
      </c>
      <c r="F1841" s="49">
        <v>576.32000000000005</v>
      </c>
      <c r="G1841" s="39">
        <v>9</v>
      </c>
    </row>
    <row r="1842" spans="1:7" x14ac:dyDescent="0.3">
      <c r="A1842" s="30" t="s">
        <v>3228</v>
      </c>
      <c r="B1842" s="47" t="s">
        <v>3229</v>
      </c>
      <c r="C1842" s="48" t="s">
        <v>115</v>
      </c>
      <c r="D1842" s="49">
        <v>191.27</v>
      </c>
      <c r="E1842" s="49">
        <v>55.72</v>
      </c>
      <c r="F1842" s="49">
        <v>246.99</v>
      </c>
      <c r="G1842" s="39">
        <v>9</v>
      </c>
    </row>
    <row r="1843" spans="1:7" ht="28.8" x14ac:dyDescent="0.3">
      <c r="A1843" s="30" t="s">
        <v>3230</v>
      </c>
      <c r="B1843" s="47" t="s">
        <v>3231</v>
      </c>
      <c r="C1843" s="48" t="s">
        <v>141</v>
      </c>
      <c r="D1843" s="49">
        <v>612.66999999999996</v>
      </c>
      <c r="E1843" s="49">
        <v>27.98</v>
      </c>
      <c r="F1843" s="49">
        <v>640.65</v>
      </c>
      <c r="G1843" s="39">
        <v>9</v>
      </c>
    </row>
    <row r="1844" spans="1:7" x14ac:dyDescent="0.3">
      <c r="A1844" s="30" t="s">
        <v>3232</v>
      </c>
      <c r="B1844" s="47" t="s">
        <v>3233</v>
      </c>
      <c r="C1844" s="48" t="s">
        <v>141</v>
      </c>
      <c r="D1844" s="49">
        <v>896.72</v>
      </c>
      <c r="E1844" s="49">
        <v>41.98</v>
      </c>
      <c r="F1844" s="49">
        <v>938.7</v>
      </c>
      <c r="G1844" s="39">
        <v>9</v>
      </c>
    </row>
    <row r="1845" spans="1:7" x14ac:dyDescent="0.3">
      <c r="A1845" s="30" t="s">
        <v>3234</v>
      </c>
      <c r="B1845" s="47" t="s">
        <v>3235</v>
      </c>
      <c r="C1845" s="48"/>
      <c r="D1845" s="49"/>
      <c r="E1845" s="49"/>
      <c r="F1845" s="49"/>
      <c r="G1845" s="39">
        <v>5</v>
      </c>
    </row>
    <row r="1846" spans="1:7" x14ac:dyDescent="0.3">
      <c r="A1846" s="30" t="s">
        <v>3236</v>
      </c>
      <c r="B1846" s="47" t="s">
        <v>3237</v>
      </c>
      <c r="C1846" s="48" t="s">
        <v>386</v>
      </c>
      <c r="D1846" s="49">
        <v>5297.58</v>
      </c>
      <c r="E1846" s="49">
        <v>197.67</v>
      </c>
      <c r="F1846" s="49">
        <v>5495.25</v>
      </c>
      <c r="G1846" s="39">
        <v>9</v>
      </c>
    </row>
    <row r="1847" spans="1:7" x14ac:dyDescent="0.3">
      <c r="A1847" s="30" t="s">
        <v>3238</v>
      </c>
      <c r="B1847" s="47" t="s">
        <v>3239</v>
      </c>
      <c r="C1847" s="48" t="s">
        <v>386</v>
      </c>
      <c r="D1847" s="49">
        <v>2839.01</v>
      </c>
      <c r="E1847" s="49">
        <v>197.67</v>
      </c>
      <c r="F1847" s="49">
        <v>3036.68</v>
      </c>
      <c r="G1847" s="39">
        <v>9</v>
      </c>
    </row>
    <row r="1848" spans="1:7" x14ac:dyDescent="0.3">
      <c r="A1848" s="30" t="s">
        <v>3240</v>
      </c>
      <c r="B1848" s="47" t="s">
        <v>3241</v>
      </c>
      <c r="C1848" s="48" t="s">
        <v>386</v>
      </c>
      <c r="D1848" s="49">
        <v>1669.1</v>
      </c>
      <c r="E1848" s="49">
        <v>197.67</v>
      </c>
      <c r="F1848" s="49">
        <v>1866.77</v>
      </c>
      <c r="G1848" s="39">
        <v>9</v>
      </c>
    </row>
    <row r="1849" spans="1:7" x14ac:dyDescent="0.3">
      <c r="A1849" s="30" t="s">
        <v>3242</v>
      </c>
      <c r="B1849" s="47" t="s">
        <v>3243</v>
      </c>
      <c r="C1849" s="48" t="s">
        <v>386</v>
      </c>
      <c r="D1849" s="49">
        <v>3357.13</v>
      </c>
      <c r="E1849" s="49">
        <v>197.67</v>
      </c>
      <c r="F1849" s="49">
        <v>3554.8</v>
      </c>
      <c r="G1849" s="39">
        <v>9</v>
      </c>
    </row>
    <row r="1850" spans="1:7" x14ac:dyDescent="0.3">
      <c r="A1850" s="30" t="s">
        <v>3244</v>
      </c>
      <c r="B1850" s="47" t="s">
        <v>3245</v>
      </c>
      <c r="C1850" s="48"/>
      <c r="D1850" s="49"/>
      <c r="E1850" s="49"/>
      <c r="F1850" s="49"/>
      <c r="G1850" s="39">
        <v>5</v>
      </c>
    </row>
    <row r="1851" spans="1:7" x14ac:dyDescent="0.3">
      <c r="A1851" s="30" t="s">
        <v>3246</v>
      </c>
      <c r="B1851" s="47" t="s">
        <v>3247</v>
      </c>
      <c r="C1851" s="48" t="s">
        <v>386</v>
      </c>
      <c r="D1851" s="49">
        <v>5762.95</v>
      </c>
      <c r="E1851" s="49">
        <v>314.16000000000003</v>
      </c>
      <c r="F1851" s="49">
        <v>6077.11</v>
      </c>
      <c r="G1851" s="39">
        <v>9</v>
      </c>
    </row>
    <row r="1852" spans="1:7" x14ac:dyDescent="0.3">
      <c r="A1852" s="30" t="s">
        <v>3248</v>
      </c>
      <c r="B1852" s="47" t="s">
        <v>3249</v>
      </c>
      <c r="C1852" s="48" t="s">
        <v>386</v>
      </c>
      <c r="D1852" s="49">
        <v>8459.4599999999991</v>
      </c>
      <c r="E1852" s="49">
        <v>314.16000000000003</v>
      </c>
      <c r="F1852" s="49">
        <v>8773.6200000000008</v>
      </c>
      <c r="G1852" s="39">
        <v>9</v>
      </c>
    </row>
    <row r="1853" spans="1:7" x14ac:dyDescent="0.3">
      <c r="A1853" s="30" t="s">
        <v>3250</v>
      </c>
      <c r="B1853" s="47" t="s">
        <v>3251</v>
      </c>
      <c r="C1853" s="48" t="s">
        <v>141</v>
      </c>
      <c r="D1853" s="49">
        <v>2808.07</v>
      </c>
      <c r="E1853" s="49">
        <v>46.39</v>
      </c>
      <c r="F1853" s="49">
        <v>2854.46</v>
      </c>
      <c r="G1853" s="39">
        <v>9</v>
      </c>
    </row>
    <row r="1854" spans="1:7" x14ac:dyDescent="0.3">
      <c r="A1854" s="30" t="s">
        <v>3252</v>
      </c>
      <c r="B1854" s="47" t="s">
        <v>3253</v>
      </c>
      <c r="C1854" s="48" t="s">
        <v>141</v>
      </c>
      <c r="D1854" s="49">
        <v>1909.28</v>
      </c>
      <c r="E1854" s="49">
        <v>46.39</v>
      </c>
      <c r="F1854" s="49">
        <v>1955.67</v>
      </c>
      <c r="G1854" s="39">
        <v>9</v>
      </c>
    </row>
    <row r="1855" spans="1:7" x14ac:dyDescent="0.3">
      <c r="A1855" s="30" t="s">
        <v>3254</v>
      </c>
      <c r="B1855" s="47" t="s">
        <v>3255</v>
      </c>
      <c r="C1855" s="48"/>
      <c r="D1855" s="49"/>
      <c r="E1855" s="49"/>
      <c r="F1855" s="49"/>
      <c r="G1855" s="39">
        <v>5</v>
      </c>
    </row>
    <row r="1856" spans="1:7" x14ac:dyDescent="0.3">
      <c r="A1856" s="30" t="s">
        <v>3256</v>
      </c>
      <c r="B1856" s="47" t="s">
        <v>7258</v>
      </c>
      <c r="C1856" s="48" t="s">
        <v>115</v>
      </c>
      <c r="D1856" s="49">
        <v>13.21</v>
      </c>
      <c r="E1856" s="49"/>
      <c r="F1856" s="49">
        <v>13.21</v>
      </c>
      <c r="G1856" s="39">
        <v>9</v>
      </c>
    </row>
    <row r="1857" spans="1:7" ht="28.8" x14ac:dyDescent="0.3">
      <c r="A1857" s="30" t="s">
        <v>3257</v>
      </c>
      <c r="B1857" s="47" t="s">
        <v>3258</v>
      </c>
      <c r="C1857" s="48" t="s">
        <v>141</v>
      </c>
      <c r="D1857" s="49">
        <v>1199.72</v>
      </c>
      <c r="E1857" s="49">
        <v>30.89</v>
      </c>
      <c r="F1857" s="49">
        <v>1230.6099999999999</v>
      </c>
      <c r="G1857" s="39">
        <v>9</v>
      </c>
    </row>
    <row r="1858" spans="1:7" x14ac:dyDescent="0.3">
      <c r="A1858" s="30" t="s">
        <v>3259</v>
      </c>
      <c r="B1858" s="47" t="s">
        <v>3260</v>
      </c>
      <c r="C1858" s="48"/>
      <c r="D1858" s="49"/>
      <c r="E1858" s="49"/>
      <c r="F1858" s="49"/>
      <c r="G1858" s="39">
        <v>2</v>
      </c>
    </row>
    <row r="1859" spans="1:7" x14ac:dyDescent="0.3">
      <c r="A1859" s="30" t="s">
        <v>3261</v>
      </c>
      <c r="B1859" s="47" t="s">
        <v>3262</v>
      </c>
      <c r="C1859" s="48"/>
      <c r="D1859" s="49"/>
      <c r="E1859" s="49"/>
      <c r="F1859" s="49"/>
      <c r="G1859" s="39">
        <v>5</v>
      </c>
    </row>
    <row r="1860" spans="1:7" x14ac:dyDescent="0.3">
      <c r="A1860" s="30" t="s">
        <v>3263</v>
      </c>
      <c r="B1860" s="47" t="s">
        <v>3264</v>
      </c>
      <c r="C1860" s="48" t="s">
        <v>386</v>
      </c>
      <c r="D1860" s="49">
        <v>155987.71</v>
      </c>
      <c r="E1860" s="49">
        <v>241.68</v>
      </c>
      <c r="F1860" s="49">
        <v>156229.39000000001</v>
      </c>
      <c r="G1860" s="39">
        <v>9</v>
      </c>
    </row>
    <row r="1861" spans="1:7" x14ac:dyDescent="0.3">
      <c r="A1861" s="30" t="s">
        <v>3265</v>
      </c>
      <c r="B1861" s="47" t="s">
        <v>3266</v>
      </c>
      <c r="C1861" s="48" t="s">
        <v>386</v>
      </c>
      <c r="D1861" s="49">
        <v>128422.37</v>
      </c>
      <c r="E1861" s="49">
        <v>241.68</v>
      </c>
      <c r="F1861" s="49">
        <v>128664.05</v>
      </c>
      <c r="G1861" s="39">
        <v>9</v>
      </c>
    </row>
    <row r="1862" spans="1:7" x14ac:dyDescent="0.3">
      <c r="A1862" s="30" t="s">
        <v>3267</v>
      </c>
      <c r="B1862" s="47" t="s">
        <v>3268</v>
      </c>
      <c r="C1862" s="48" t="s">
        <v>386</v>
      </c>
      <c r="D1862" s="49">
        <v>110730.24000000001</v>
      </c>
      <c r="E1862" s="49">
        <v>483.36</v>
      </c>
      <c r="F1862" s="49">
        <v>111213.6</v>
      </c>
      <c r="G1862" s="39">
        <v>9</v>
      </c>
    </row>
    <row r="1863" spans="1:7" x14ac:dyDescent="0.3">
      <c r="A1863" s="30" t="s">
        <v>3269</v>
      </c>
      <c r="B1863" s="47" t="s">
        <v>3270</v>
      </c>
      <c r="C1863" s="48"/>
      <c r="D1863" s="49"/>
      <c r="E1863" s="49"/>
      <c r="F1863" s="49"/>
      <c r="G1863" s="39">
        <v>5</v>
      </c>
    </row>
    <row r="1864" spans="1:7" ht="28.8" x14ac:dyDescent="0.3">
      <c r="A1864" s="30" t="s">
        <v>3271</v>
      </c>
      <c r="B1864" s="47" t="s">
        <v>3272</v>
      </c>
      <c r="C1864" s="48" t="s">
        <v>141</v>
      </c>
      <c r="D1864" s="49">
        <v>138.86000000000001</v>
      </c>
      <c r="E1864" s="49">
        <v>157.97999999999999</v>
      </c>
      <c r="F1864" s="49">
        <v>296.83999999999997</v>
      </c>
      <c r="G1864" s="39">
        <v>9</v>
      </c>
    </row>
    <row r="1865" spans="1:7" ht="28.8" x14ac:dyDescent="0.3">
      <c r="A1865" s="30" t="s">
        <v>3273</v>
      </c>
      <c r="B1865" s="47" t="s">
        <v>3274</v>
      </c>
      <c r="C1865" s="48" t="s">
        <v>141</v>
      </c>
      <c r="D1865" s="49">
        <v>242.13</v>
      </c>
      <c r="E1865" s="49">
        <v>157.97999999999999</v>
      </c>
      <c r="F1865" s="49">
        <v>400.11</v>
      </c>
      <c r="G1865" s="39">
        <v>9</v>
      </c>
    </row>
    <row r="1866" spans="1:7" ht="28.8" x14ac:dyDescent="0.3">
      <c r="A1866" s="30" t="s">
        <v>3275</v>
      </c>
      <c r="B1866" s="47" t="s">
        <v>3276</v>
      </c>
      <c r="C1866" s="48" t="s">
        <v>141</v>
      </c>
      <c r="D1866" s="49">
        <v>996.22</v>
      </c>
      <c r="E1866" s="49">
        <v>182.6</v>
      </c>
      <c r="F1866" s="49">
        <v>1178.82</v>
      </c>
      <c r="G1866" s="39">
        <v>9</v>
      </c>
    </row>
    <row r="1867" spans="1:7" ht="28.8" x14ac:dyDescent="0.3">
      <c r="A1867" s="30" t="s">
        <v>3277</v>
      </c>
      <c r="B1867" s="47" t="s">
        <v>3278</v>
      </c>
      <c r="C1867" s="48" t="s">
        <v>141</v>
      </c>
      <c r="D1867" s="49">
        <v>3040.91</v>
      </c>
      <c r="E1867" s="49">
        <v>182.6</v>
      </c>
      <c r="F1867" s="49">
        <v>3223.51</v>
      </c>
      <c r="G1867" s="39">
        <v>9</v>
      </c>
    </row>
    <row r="1868" spans="1:7" ht="28.8" x14ac:dyDescent="0.3">
      <c r="A1868" s="30" t="s">
        <v>3279</v>
      </c>
      <c r="B1868" s="47" t="s">
        <v>3280</v>
      </c>
      <c r="C1868" s="48" t="s">
        <v>141</v>
      </c>
      <c r="D1868" s="49">
        <v>1721.97</v>
      </c>
      <c r="E1868" s="49">
        <v>182.6</v>
      </c>
      <c r="F1868" s="49">
        <v>1904.57</v>
      </c>
      <c r="G1868" s="39">
        <v>9</v>
      </c>
    </row>
    <row r="1869" spans="1:7" ht="28.8" x14ac:dyDescent="0.3">
      <c r="A1869" s="30" t="s">
        <v>3281</v>
      </c>
      <c r="B1869" s="47" t="s">
        <v>3282</v>
      </c>
      <c r="C1869" s="48" t="s">
        <v>141</v>
      </c>
      <c r="D1869" s="49">
        <v>611.73</v>
      </c>
      <c r="E1869" s="49">
        <v>136.94999999999999</v>
      </c>
      <c r="F1869" s="49">
        <v>748.68</v>
      </c>
      <c r="G1869" s="39">
        <v>9</v>
      </c>
    </row>
    <row r="1870" spans="1:7" ht="28.8" x14ac:dyDescent="0.3">
      <c r="A1870" s="30" t="s">
        <v>3283</v>
      </c>
      <c r="B1870" s="47" t="s">
        <v>3284</v>
      </c>
      <c r="C1870" s="48" t="s">
        <v>141</v>
      </c>
      <c r="D1870" s="49">
        <v>1644.52</v>
      </c>
      <c r="E1870" s="49">
        <v>190.09</v>
      </c>
      <c r="F1870" s="49">
        <v>1834.61</v>
      </c>
      <c r="G1870" s="39">
        <v>9</v>
      </c>
    </row>
    <row r="1871" spans="1:7" ht="28.8" x14ac:dyDescent="0.3">
      <c r="A1871" s="30" t="s">
        <v>3285</v>
      </c>
      <c r="B1871" s="47" t="s">
        <v>7706</v>
      </c>
      <c r="C1871" s="48" t="s">
        <v>141</v>
      </c>
      <c r="D1871" s="49">
        <v>1410.21</v>
      </c>
      <c r="E1871" s="49">
        <v>182.6</v>
      </c>
      <c r="F1871" s="49">
        <v>1592.81</v>
      </c>
      <c r="G1871" s="39">
        <v>9</v>
      </c>
    </row>
    <row r="1872" spans="1:7" ht="28.8" x14ac:dyDescent="0.3">
      <c r="A1872" s="30" t="s">
        <v>3286</v>
      </c>
      <c r="B1872" s="47" t="s">
        <v>3287</v>
      </c>
      <c r="C1872" s="48" t="s">
        <v>141</v>
      </c>
      <c r="D1872" s="49">
        <v>147.36000000000001</v>
      </c>
      <c r="E1872" s="49">
        <v>91.3</v>
      </c>
      <c r="F1872" s="49">
        <v>238.66</v>
      </c>
      <c r="G1872" s="39">
        <v>9</v>
      </c>
    </row>
    <row r="1873" spans="1:7" ht="28.8" x14ac:dyDescent="0.3">
      <c r="A1873" s="30" t="s">
        <v>3288</v>
      </c>
      <c r="B1873" s="47" t="s">
        <v>3289</v>
      </c>
      <c r="C1873" s="48" t="s">
        <v>141</v>
      </c>
      <c r="D1873" s="49">
        <v>224.67</v>
      </c>
      <c r="E1873" s="49">
        <v>157.97999999999999</v>
      </c>
      <c r="F1873" s="49">
        <v>382.65</v>
      </c>
      <c r="G1873" s="39">
        <v>9</v>
      </c>
    </row>
    <row r="1874" spans="1:7" x14ac:dyDescent="0.3">
      <c r="A1874" s="30" t="s">
        <v>3290</v>
      </c>
      <c r="B1874" s="47" t="s">
        <v>3291</v>
      </c>
      <c r="C1874" s="48" t="s">
        <v>141</v>
      </c>
      <c r="D1874" s="49">
        <v>705.12</v>
      </c>
      <c r="E1874" s="49">
        <v>182.6</v>
      </c>
      <c r="F1874" s="49">
        <v>887.72</v>
      </c>
      <c r="G1874" s="39">
        <v>9</v>
      </c>
    </row>
    <row r="1875" spans="1:7" x14ac:dyDescent="0.3">
      <c r="A1875" s="30" t="s">
        <v>3292</v>
      </c>
      <c r="B1875" s="47" t="s">
        <v>3293</v>
      </c>
      <c r="C1875" s="48"/>
      <c r="D1875" s="49"/>
      <c r="E1875" s="49"/>
      <c r="F1875" s="49"/>
      <c r="G1875" s="39">
        <v>5</v>
      </c>
    </row>
    <row r="1876" spans="1:7" x14ac:dyDescent="0.3">
      <c r="A1876" s="30" t="s">
        <v>3294</v>
      </c>
      <c r="B1876" s="47" t="s">
        <v>3295</v>
      </c>
      <c r="C1876" s="48" t="s">
        <v>141</v>
      </c>
      <c r="D1876" s="49">
        <v>35.630000000000003</v>
      </c>
      <c r="E1876" s="49">
        <v>13.69</v>
      </c>
      <c r="F1876" s="49">
        <v>49.32</v>
      </c>
      <c r="G1876" s="39">
        <v>9</v>
      </c>
    </row>
    <row r="1877" spans="1:7" x14ac:dyDescent="0.3">
      <c r="A1877" s="30" t="s">
        <v>3296</v>
      </c>
      <c r="B1877" s="47" t="s">
        <v>3297</v>
      </c>
      <c r="C1877" s="48" t="s">
        <v>141</v>
      </c>
      <c r="D1877" s="49">
        <v>51.55</v>
      </c>
      <c r="E1877" s="49">
        <v>13.69</v>
      </c>
      <c r="F1877" s="49">
        <v>65.239999999999995</v>
      </c>
      <c r="G1877" s="39">
        <v>9</v>
      </c>
    </row>
    <row r="1878" spans="1:7" x14ac:dyDescent="0.3">
      <c r="A1878" s="30" t="s">
        <v>3298</v>
      </c>
      <c r="B1878" s="47" t="s">
        <v>3299</v>
      </c>
      <c r="C1878" s="48" t="s">
        <v>141</v>
      </c>
      <c r="D1878" s="49">
        <v>83.12</v>
      </c>
      <c r="E1878" s="49">
        <v>13.69</v>
      </c>
      <c r="F1878" s="49">
        <v>96.81</v>
      </c>
      <c r="G1878" s="39">
        <v>9</v>
      </c>
    </row>
    <row r="1879" spans="1:7" x14ac:dyDescent="0.3">
      <c r="A1879" s="30" t="s">
        <v>3300</v>
      </c>
      <c r="B1879" s="47" t="s">
        <v>3301</v>
      </c>
      <c r="C1879" s="48" t="s">
        <v>141</v>
      </c>
      <c r="D1879" s="49">
        <v>120.72</v>
      </c>
      <c r="E1879" s="49">
        <v>13.69</v>
      </c>
      <c r="F1879" s="49">
        <v>134.41</v>
      </c>
      <c r="G1879" s="39">
        <v>9</v>
      </c>
    </row>
    <row r="1880" spans="1:7" x14ac:dyDescent="0.3">
      <c r="A1880" s="30" t="s">
        <v>3302</v>
      </c>
      <c r="B1880" s="47" t="s">
        <v>3303</v>
      </c>
      <c r="C1880" s="48"/>
      <c r="D1880" s="49"/>
      <c r="E1880" s="49"/>
      <c r="F1880" s="49"/>
      <c r="G1880" s="39">
        <v>5</v>
      </c>
    </row>
    <row r="1881" spans="1:7" x14ac:dyDescent="0.3">
      <c r="A1881" s="30" t="s">
        <v>3304</v>
      </c>
      <c r="B1881" s="47" t="s">
        <v>3305</v>
      </c>
      <c r="C1881" s="48" t="s">
        <v>141</v>
      </c>
      <c r="D1881" s="49">
        <v>45.62</v>
      </c>
      <c r="E1881" s="49">
        <v>9.1300000000000008</v>
      </c>
      <c r="F1881" s="49">
        <v>54.75</v>
      </c>
      <c r="G1881" s="39">
        <v>9</v>
      </c>
    </row>
    <row r="1882" spans="1:7" x14ac:dyDescent="0.3">
      <c r="A1882" s="30" t="s">
        <v>3306</v>
      </c>
      <c r="B1882" s="47" t="s">
        <v>3307</v>
      </c>
      <c r="C1882" s="48" t="s">
        <v>141</v>
      </c>
      <c r="D1882" s="49">
        <v>94.73</v>
      </c>
      <c r="E1882" s="49">
        <v>9.1300000000000008</v>
      </c>
      <c r="F1882" s="49">
        <v>103.86</v>
      </c>
      <c r="G1882" s="39">
        <v>9</v>
      </c>
    </row>
    <row r="1883" spans="1:7" x14ac:dyDescent="0.3">
      <c r="A1883" s="30" t="s">
        <v>3308</v>
      </c>
      <c r="B1883" s="47" t="s">
        <v>3309</v>
      </c>
      <c r="C1883" s="48" t="s">
        <v>141</v>
      </c>
      <c r="D1883" s="49">
        <v>76.400000000000006</v>
      </c>
      <c r="E1883" s="49">
        <v>34.24</v>
      </c>
      <c r="F1883" s="49">
        <v>110.64</v>
      </c>
      <c r="G1883" s="39">
        <v>9</v>
      </c>
    </row>
    <row r="1884" spans="1:7" x14ac:dyDescent="0.3">
      <c r="A1884" s="30" t="s">
        <v>3310</v>
      </c>
      <c r="B1884" s="47" t="s">
        <v>3311</v>
      </c>
      <c r="C1884" s="48" t="s">
        <v>141</v>
      </c>
      <c r="D1884" s="49">
        <v>145.16</v>
      </c>
      <c r="E1884" s="49">
        <v>9.1300000000000008</v>
      </c>
      <c r="F1884" s="49">
        <v>154.29</v>
      </c>
      <c r="G1884" s="39">
        <v>9</v>
      </c>
    </row>
    <row r="1885" spans="1:7" x14ac:dyDescent="0.3">
      <c r="A1885" s="30" t="s">
        <v>3312</v>
      </c>
      <c r="B1885" s="47" t="s">
        <v>3313</v>
      </c>
      <c r="C1885" s="48" t="s">
        <v>141</v>
      </c>
      <c r="D1885" s="49">
        <v>195</v>
      </c>
      <c r="E1885" s="49">
        <v>9.1300000000000008</v>
      </c>
      <c r="F1885" s="49">
        <v>204.13</v>
      </c>
      <c r="G1885" s="39">
        <v>9</v>
      </c>
    </row>
    <row r="1886" spans="1:7" x14ac:dyDescent="0.3">
      <c r="A1886" s="30" t="s">
        <v>3314</v>
      </c>
      <c r="B1886" s="47" t="s">
        <v>3315</v>
      </c>
      <c r="C1886" s="48"/>
      <c r="D1886" s="49"/>
      <c r="E1886" s="49"/>
      <c r="F1886" s="49"/>
      <c r="G1886" s="39">
        <v>5</v>
      </c>
    </row>
    <row r="1887" spans="1:7" ht="28.8" x14ac:dyDescent="0.3">
      <c r="A1887" s="30" t="s">
        <v>3316</v>
      </c>
      <c r="B1887" s="47" t="s">
        <v>3317</v>
      </c>
      <c r="C1887" s="48" t="s">
        <v>386</v>
      </c>
      <c r="D1887" s="49">
        <v>531.47</v>
      </c>
      <c r="E1887" s="49">
        <v>22.83</v>
      </c>
      <c r="F1887" s="49">
        <v>554.29999999999995</v>
      </c>
      <c r="G1887" s="39">
        <v>9</v>
      </c>
    </row>
    <row r="1888" spans="1:7" ht="28.8" x14ac:dyDescent="0.3">
      <c r="A1888" s="30" t="s">
        <v>3318</v>
      </c>
      <c r="B1888" s="47" t="s">
        <v>3319</v>
      </c>
      <c r="C1888" s="48" t="s">
        <v>386</v>
      </c>
      <c r="D1888" s="49">
        <v>444.14</v>
      </c>
      <c r="E1888" s="49">
        <v>22.83</v>
      </c>
      <c r="F1888" s="49">
        <v>466.97</v>
      </c>
      <c r="G1888" s="39">
        <v>9</v>
      </c>
    </row>
    <row r="1889" spans="1:7" x14ac:dyDescent="0.3">
      <c r="A1889" s="30" t="s">
        <v>3320</v>
      </c>
      <c r="B1889" s="47" t="s">
        <v>3321</v>
      </c>
      <c r="C1889" s="48"/>
      <c r="D1889" s="49"/>
      <c r="E1889" s="49"/>
      <c r="F1889" s="49"/>
      <c r="G1889" s="39">
        <v>5</v>
      </c>
    </row>
    <row r="1890" spans="1:7" ht="28.8" x14ac:dyDescent="0.3">
      <c r="A1890" s="30" t="s">
        <v>3322</v>
      </c>
      <c r="B1890" s="47" t="s">
        <v>3323</v>
      </c>
      <c r="C1890" s="48" t="s">
        <v>141</v>
      </c>
      <c r="D1890" s="49">
        <v>228.22</v>
      </c>
      <c r="E1890" s="49">
        <v>21.41</v>
      </c>
      <c r="F1890" s="49">
        <v>249.63</v>
      </c>
      <c r="G1890" s="39">
        <v>9</v>
      </c>
    </row>
    <row r="1891" spans="1:7" ht="28.8" x14ac:dyDescent="0.3">
      <c r="A1891" s="30" t="s">
        <v>3324</v>
      </c>
      <c r="B1891" s="47" t="s">
        <v>3325</v>
      </c>
      <c r="C1891" s="48" t="s">
        <v>141</v>
      </c>
      <c r="D1891" s="49">
        <v>213.82</v>
      </c>
      <c r="E1891" s="49">
        <v>21.41</v>
      </c>
      <c r="F1891" s="49">
        <v>235.23</v>
      </c>
      <c r="G1891" s="39">
        <v>9</v>
      </c>
    </row>
    <row r="1892" spans="1:7" ht="28.8" x14ac:dyDescent="0.3">
      <c r="A1892" s="30" t="s">
        <v>3326</v>
      </c>
      <c r="B1892" s="47" t="s">
        <v>3327</v>
      </c>
      <c r="C1892" s="48" t="s">
        <v>141</v>
      </c>
      <c r="D1892" s="49">
        <v>232.8</v>
      </c>
      <c r="E1892" s="49">
        <v>21.41</v>
      </c>
      <c r="F1892" s="49">
        <v>254.21</v>
      </c>
      <c r="G1892" s="39">
        <v>9</v>
      </c>
    </row>
    <row r="1893" spans="1:7" ht="28.8" x14ac:dyDescent="0.3">
      <c r="A1893" s="30" t="s">
        <v>3328</v>
      </c>
      <c r="B1893" s="47" t="s">
        <v>3329</v>
      </c>
      <c r="C1893" s="48" t="s">
        <v>141</v>
      </c>
      <c r="D1893" s="49">
        <v>212.22</v>
      </c>
      <c r="E1893" s="49">
        <v>21.41</v>
      </c>
      <c r="F1893" s="49">
        <v>233.63</v>
      </c>
      <c r="G1893" s="39">
        <v>9</v>
      </c>
    </row>
    <row r="1894" spans="1:7" x14ac:dyDescent="0.3">
      <c r="A1894" s="30" t="s">
        <v>3330</v>
      </c>
      <c r="B1894" s="47" t="s">
        <v>3331</v>
      </c>
      <c r="C1894" s="48"/>
      <c r="D1894" s="49"/>
      <c r="E1894" s="49"/>
      <c r="F1894" s="49"/>
      <c r="G1894" s="39">
        <v>5</v>
      </c>
    </row>
    <row r="1895" spans="1:7" ht="28.8" x14ac:dyDescent="0.3">
      <c r="A1895" s="30" t="s">
        <v>3332</v>
      </c>
      <c r="B1895" s="47" t="s">
        <v>3333</v>
      </c>
      <c r="C1895" s="48" t="s">
        <v>141</v>
      </c>
      <c r="D1895" s="49">
        <v>201844.64</v>
      </c>
      <c r="E1895" s="49">
        <v>1757.04</v>
      </c>
      <c r="F1895" s="49">
        <v>203601.68</v>
      </c>
      <c r="G1895" s="39">
        <v>9</v>
      </c>
    </row>
    <row r="1896" spans="1:7" ht="28.8" x14ac:dyDescent="0.3">
      <c r="A1896" s="30" t="s">
        <v>3334</v>
      </c>
      <c r="B1896" s="47" t="s">
        <v>3335</v>
      </c>
      <c r="C1896" s="48" t="s">
        <v>141</v>
      </c>
      <c r="D1896" s="49">
        <v>236080.08</v>
      </c>
      <c r="E1896" s="49">
        <v>1757.04</v>
      </c>
      <c r="F1896" s="49">
        <v>237837.12</v>
      </c>
      <c r="G1896" s="39">
        <v>9</v>
      </c>
    </row>
    <row r="1897" spans="1:7" ht="28.8" x14ac:dyDescent="0.3">
      <c r="A1897" s="30" t="s">
        <v>3336</v>
      </c>
      <c r="B1897" s="47" t="s">
        <v>3337</v>
      </c>
      <c r="C1897" s="48" t="s">
        <v>141</v>
      </c>
      <c r="D1897" s="49">
        <v>102864.93</v>
      </c>
      <c r="E1897" s="49">
        <v>1757.04</v>
      </c>
      <c r="F1897" s="49">
        <v>104621.97</v>
      </c>
      <c r="G1897" s="39">
        <v>9</v>
      </c>
    </row>
    <row r="1898" spans="1:7" ht="28.8" x14ac:dyDescent="0.3">
      <c r="A1898" s="30" t="s">
        <v>3338</v>
      </c>
      <c r="B1898" s="47" t="s">
        <v>3339</v>
      </c>
      <c r="C1898" s="48" t="s">
        <v>141</v>
      </c>
      <c r="D1898" s="49">
        <v>122948.35</v>
      </c>
      <c r="E1898" s="49">
        <v>1757.04</v>
      </c>
      <c r="F1898" s="49">
        <v>124705.39</v>
      </c>
      <c r="G1898" s="39">
        <v>9</v>
      </c>
    </row>
    <row r="1899" spans="1:7" ht="28.8" x14ac:dyDescent="0.3">
      <c r="A1899" s="30" t="s">
        <v>3340</v>
      </c>
      <c r="B1899" s="47" t="s">
        <v>3341</v>
      </c>
      <c r="C1899" s="48" t="s">
        <v>141</v>
      </c>
      <c r="D1899" s="49">
        <v>98337.29</v>
      </c>
      <c r="E1899" s="49">
        <v>937.6</v>
      </c>
      <c r="F1899" s="49">
        <v>99274.89</v>
      </c>
      <c r="G1899" s="39">
        <v>9</v>
      </c>
    </row>
    <row r="1900" spans="1:7" ht="28.8" x14ac:dyDescent="0.3">
      <c r="A1900" s="30" t="s">
        <v>3342</v>
      </c>
      <c r="B1900" s="47" t="s">
        <v>3343</v>
      </c>
      <c r="C1900" s="48" t="s">
        <v>141</v>
      </c>
      <c r="D1900" s="49">
        <v>150457.60999999999</v>
      </c>
      <c r="E1900" s="49">
        <v>1757.04</v>
      </c>
      <c r="F1900" s="49">
        <v>152214.65</v>
      </c>
      <c r="G1900" s="39">
        <v>9</v>
      </c>
    </row>
    <row r="1901" spans="1:7" ht="28.8" x14ac:dyDescent="0.3">
      <c r="A1901" s="30" t="s">
        <v>3344</v>
      </c>
      <c r="B1901" s="47" t="s">
        <v>3345</v>
      </c>
      <c r="C1901" s="48" t="s">
        <v>141</v>
      </c>
      <c r="D1901" s="49">
        <v>500926.38</v>
      </c>
      <c r="E1901" s="49">
        <v>1944.56</v>
      </c>
      <c r="F1901" s="49">
        <v>502870.94</v>
      </c>
      <c r="G1901" s="39">
        <v>9</v>
      </c>
    </row>
    <row r="1902" spans="1:7" ht="28.8" x14ac:dyDescent="0.3">
      <c r="A1902" s="30" t="s">
        <v>3346</v>
      </c>
      <c r="B1902" s="47" t="s">
        <v>3347</v>
      </c>
      <c r="C1902" s="48" t="s">
        <v>141</v>
      </c>
      <c r="D1902" s="49">
        <v>151428.25</v>
      </c>
      <c r="E1902" s="49">
        <v>1757.04</v>
      </c>
      <c r="F1902" s="49">
        <v>153185.29</v>
      </c>
      <c r="G1902" s="39">
        <v>9</v>
      </c>
    </row>
    <row r="1903" spans="1:7" ht="28.8" x14ac:dyDescent="0.3">
      <c r="A1903" s="30" t="s">
        <v>3348</v>
      </c>
      <c r="B1903" s="47" t="s">
        <v>3349</v>
      </c>
      <c r="C1903" s="48" t="s">
        <v>141</v>
      </c>
      <c r="D1903" s="49">
        <v>441830.69</v>
      </c>
      <c r="E1903" s="49">
        <v>1927.24</v>
      </c>
      <c r="F1903" s="49">
        <v>443757.93</v>
      </c>
      <c r="G1903" s="39">
        <v>9</v>
      </c>
    </row>
    <row r="1904" spans="1:7" ht="28.8" x14ac:dyDescent="0.3">
      <c r="A1904" s="30" t="s">
        <v>3350</v>
      </c>
      <c r="B1904" s="47" t="s">
        <v>3351</v>
      </c>
      <c r="C1904" s="48" t="s">
        <v>141</v>
      </c>
      <c r="D1904" s="49">
        <v>414060.09</v>
      </c>
      <c r="E1904" s="49">
        <v>1944.56</v>
      </c>
      <c r="F1904" s="49">
        <v>416004.65</v>
      </c>
      <c r="G1904" s="39">
        <v>9</v>
      </c>
    </row>
    <row r="1905" spans="1:7" x14ac:dyDescent="0.3">
      <c r="A1905" s="30" t="s">
        <v>3352</v>
      </c>
      <c r="B1905" s="47" t="s">
        <v>3353</v>
      </c>
      <c r="C1905" s="48"/>
      <c r="D1905" s="49"/>
      <c r="E1905" s="49"/>
      <c r="F1905" s="49"/>
      <c r="G1905" s="39">
        <v>5</v>
      </c>
    </row>
    <row r="1906" spans="1:7" x14ac:dyDescent="0.3">
      <c r="A1906" s="30" t="s">
        <v>3354</v>
      </c>
      <c r="B1906" s="47" t="s">
        <v>3355</v>
      </c>
      <c r="C1906" s="48" t="s">
        <v>141</v>
      </c>
      <c r="D1906" s="49">
        <v>41592.699999999997</v>
      </c>
      <c r="E1906" s="49">
        <v>937.6</v>
      </c>
      <c r="F1906" s="49">
        <v>42530.3</v>
      </c>
      <c r="G1906" s="39">
        <v>9</v>
      </c>
    </row>
    <row r="1907" spans="1:7" x14ac:dyDescent="0.3">
      <c r="A1907" s="30" t="s">
        <v>3356</v>
      </c>
      <c r="B1907" s="47" t="s">
        <v>3357</v>
      </c>
      <c r="C1907" s="48" t="s">
        <v>141</v>
      </c>
      <c r="D1907" s="49">
        <v>30262.07</v>
      </c>
      <c r="E1907" s="49">
        <v>937.6</v>
      </c>
      <c r="F1907" s="49">
        <v>31199.67</v>
      </c>
      <c r="G1907" s="39">
        <v>9</v>
      </c>
    </row>
    <row r="1908" spans="1:7" x14ac:dyDescent="0.3">
      <c r="A1908" s="30" t="s">
        <v>3358</v>
      </c>
      <c r="B1908" s="47" t="s">
        <v>3359</v>
      </c>
      <c r="C1908" s="48" t="s">
        <v>141</v>
      </c>
      <c r="D1908" s="49">
        <v>86808.5</v>
      </c>
      <c r="E1908" s="49">
        <v>1500.16</v>
      </c>
      <c r="F1908" s="49">
        <v>88308.66</v>
      </c>
      <c r="G1908" s="39">
        <v>9</v>
      </c>
    </row>
    <row r="1909" spans="1:7" ht="28.8" x14ac:dyDescent="0.3">
      <c r="A1909" s="30" t="s">
        <v>3360</v>
      </c>
      <c r="B1909" s="47" t="s">
        <v>3361</v>
      </c>
      <c r="C1909" s="48" t="s">
        <v>141</v>
      </c>
      <c r="D1909" s="49">
        <v>125024.85</v>
      </c>
      <c r="E1909" s="49">
        <v>1500.16</v>
      </c>
      <c r="F1909" s="49">
        <v>126525.01</v>
      </c>
      <c r="G1909" s="39">
        <v>9</v>
      </c>
    </row>
    <row r="1910" spans="1:7" ht="28.8" x14ac:dyDescent="0.3">
      <c r="A1910" s="30" t="s">
        <v>3362</v>
      </c>
      <c r="B1910" s="47" t="s">
        <v>3363</v>
      </c>
      <c r="C1910" s="48" t="s">
        <v>141</v>
      </c>
      <c r="D1910" s="49">
        <v>5945.53</v>
      </c>
      <c r="E1910" s="49">
        <v>375.04</v>
      </c>
      <c r="F1910" s="49">
        <v>6320.57</v>
      </c>
      <c r="G1910" s="39">
        <v>9</v>
      </c>
    </row>
    <row r="1911" spans="1:7" ht="28.8" x14ac:dyDescent="0.3">
      <c r="A1911" s="30" t="s">
        <v>3364</v>
      </c>
      <c r="B1911" s="47" t="s">
        <v>3365</v>
      </c>
      <c r="C1911" s="48" t="s">
        <v>141</v>
      </c>
      <c r="D1911" s="49">
        <v>7767.77</v>
      </c>
      <c r="E1911" s="49">
        <v>375.04</v>
      </c>
      <c r="F1911" s="49">
        <v>8142.81</v>
      </c>
      <c r="G1911" s="39">
        <v>9</v>
      </c>
    </row>
    <row r="1912" spans="1:7" x14ac:dyDescent="0.3">
      <c r="A1912" s="30" t="s">
        <v>3366</v>
      </c>
      <c r="B1912" s="47" t="s">
        <v>3367</v>
      </c>
      <c r="C1912" s="48" t="s">
        <v>141</v>
      </c>
      <c r="D1912" s="49">
        <v>22614.13</v>
      </c>
      <c r="E1912" s="49">
        <v>937.6</v>
      </c>
      <c r="F1912" s="49">
        <v>23551.73</v>
      </c>
      <c r="G1912" s="39">
        <v>9</v>
      </c>
    </row>
    <row r="1913" spans="1:7" x14ac:dyDescent="0.3">
      <c r="A1913" s="30" t="s">
        <v>3368</v>
      </c>
      <c r="B1913" s="47" t="s">
        <v>3369</v>
      </c>
      <c r="C1913" s="48" t="s">
        <v>141</v>
      </c>
      <c r="D1913" s="49">
        <v>50091.55</v>
      </c>
      <c r="E1913" s="49">
        <v>937.6</v>
      </c>
      <c r="F1913" s="49">
        <v>51029.15</v>
      </c>
      <c r="G1913" s="39">
        <v>9</v>
      </c>
    </row>
    <row r="1914" spans="1:7" ht="28.8" x14ac:dyDescent="0.3">
      <c r="A1914" s="30" t="s">
        <v>3370</v>
      </c>
      <c r="B1914" s="47" t="s">
        <v>3371</v>
      </c>
      <c r="C1914" s="48" t="s">
        <v>141</v>
      </c>
      <c r="D1914" s="49">
        <v>24049.43</v>
      </c>
      <c r="E1914" s="49">
        <v>937.6</v>
      </c>
      <c r="F1914" s="49">
        <v>24987.03</v>
      </c>
      <c r="G1914" s="39">
        <v>9</v>
      </c>
    </row>
    <row r="1915" spans="1:7" ht="28.8" x14ac:dyDescent="0.3">
      <c r="A1915" s="30" t="s">
        <v>3372</v>
      </c>
      <c r="B1915" s="47" t="s">
        <v>3373</v>
      </c>
      <c r="C1915" s="48" t="s">
        <v>141</v>
      </c>
      <c r="D1915" s="49">
        <v>97753.75</v>
      </c>
      <c r="E1915" s="49">
        <v>1500.16</v>
      </c>
      <c r="F1915" s="49">
        <v>99253.91</v>
      </c>
      <c r="G1915" s="39">
        <v>9</v>
      </c>
    </row>
    <row r="1916" spans="1:7" ht="28.8" x14ac:dyDescent="0.3">
      <c r="A1916" s="30" t="s">
        <v>3374</v>
      </c>
      <c r="B1916" s="47" t="s">
        <v>3375</v>
      </c>
      <c r="C1916" s="48" t="s">
        <v>141</v>
      </c>
      <c r="D1916" s="49">
        <v>17078.13</v>
      </c>
      <c r="E1916" s="49">
        <v>375.04</v>
      </c>
      <c r="F1916" s="49">
        <v>17453.169999999998</v>
      </c>
      <c r="G1916" s="39">
        <v>9</v>
      </c>
    </row>
    <row r="1917" spans="1:7" x14ac:dyDescent="0.3">
      <c r="A1917" s="30" t="s">
        <v>3376</v>
      </c>
      <c r="B1917" s="47" t="s">
        <v>3377</v>
      </c>
      <c r="C1917" s="48" t="s">
        <v>141</v>
      </c>
      <c r="D1917" s="49">
        <v>76257.59</v>
      </c>
      <c r="E1917" s="49">
        <v>1500.16</v>
      </c>
      <c r="F1917" s="49">
        <v>77757.75</v>
      </c>
      <c r="G1917" s="39">
        <v>9</v>
      </c>
    </row>
    <row r="1918" spans="1:7" x14ac:dyDescent="0.3">
      <c r="A1918" s="30" t="s">
        <v>3378</v>
      </c>
      <c r="B1918" s="47" t="s">
        <v>3379</v>
      </c>
      <c r="C1918" s="48" t="s">
        <v>141</v>
      </c>
      <c r="D1918" s="49">
        <v>95765.17</v>
      </c>
      <c r="E1918" s="49">
        <v>1500.16</v>
      </c>
      <c r="F1918" s="49">
        <v>97265.33</v>
      </c>
      <c r="G1918" s="39">
        <v>9</v>
      </c>
    </row>
    <row r="1919" spans="1:7" x14ac:dyDescent="0.3">
      <c r="A1919" s="30" t="s">
        <v>3380</v>
      </c>
      <c r="B1919" s="47" t="s">
        <v>3381</v>
      </c>
      <c r="C1919" s="48" t="s">
        <v>141</v>
      </c>
      <c r="D1919" s="49">
        <v>139091.81</v>
      </c>
      <c r="E1919" s="49">
        <v>1500.16</v>
      </c>
      <c r="F1919" s="49">
        <v>140591.97</v>
      </c>
      <c r="G1919" s="39">
        <v>9</v>
      </c>
    </row>
    <row r="1920" spans="1:7" x14ac:dyDescent="0.3">
      <c r="A1920" s="30" t="s">
        <v>3382</v>
      </c>
      <c r="B1920" s="47" t="s">
        <v>3383</v>
      </c>
      <c r="C1920" s="48" t="s">
        <v>141</v>
      </c>
      <c r="D1920" s="49">
        <v>74315.149999999994</v>
      </c>
      <c r="E1920" s="49">
        <v>937.6</v>
      </c>
      <c r="F1920" s="49">
        <v>75252.75</v>
      </c>
      <c r="G1920" s="39">
        <v>9</v>
      </c>
    </row>
    <row r="1921" spans="1:7" x14ac:dyDescent="0.3">
      <c r="A1921" s="30" t="s">
        <v>3384</v>
      </c>
      <c r="B1921" s="47" t="s">
        <v>3385</v>
      </c>
      <c r="C1921" s="48" t="s">
        <v>141</v>
      </c>
      <c r="D1921" s="49">
        <v>34588.449999999997</v>
      </c>
      <c r="E1921" s="49">
        <v>937.6</v>
      </c>
      <c r="F1921" s="49">
        <v>35526.050000000003</v>
      </c>
      <c r="G1921" s="39">
        <v>9</v>
      </c>
    </row>
    <row r="1922" spans="1:7" ht="28.8" x14ac:dyDescent="0.3">
      <c r="A1922" s="30" t="s">
        <v>3386</v>
      </c>
      <c r="B1922" s="47" t="s">
        <v>3387</v>
      </c>
      <c r="C1922" s="48" t="s">
        <v>141</v>
      </c>
      <c r="D1922" s="49">
        <v>141690.94</v>
      </c>
      <c r="E1922" s="49">
        <v>1500.16</v>
      </c>
      <c r="F1922" s="49">
        <v>143191.1</v>
      </c>
      <c r="G1922" s="39">
        <v>9</v>
      </c>
    </row>
    <row r="1923" spans="1:7" ht="28.8" x14ac:dyDescent="0.3">
      <c r="A1923" s="30" t="s">
        <v>3388</v>
      </c>
      <c r="B1923" s="47" t="s">
        <v>3389</v>
      </c>
      <c r="C1923" s="48" t="s">
        <v>141</v>
      </c>
      <c r="D1923" s="49">
        <v>43943.72</v>
      </c>
      <c r="E1923" s="49">
        <v>937.6</v>
      </c>
      <c r="F1923" s="49">
        <v>44881.32</v>
      </c>
      <c r="G1923" s="39">
        <v>9</v>
      </c>
    </row>
    <row r="1924" spans="1:7" ht="28.8" x14ac:dyDescent="0.3">
      <c r="A1924" s="30" t="s">
        <v>3390</v>
      </c>
      <c r="B1924" s="47" t="s">
        <v>3391</v>
      </c>
      <c r="C1924" s="48" t="s">
        <v>141</v>
      </c>
      <c r="D1924" s="49">
        <v>48257.120000000003</v>
      </c>
      <c r="E1924" s="49">
        <v>937.6</v>
      </c>
      <c r="F1924" s="49">
        <v>49194.720000000001</v>
      </c>
      <c r="G1924" s="39">
        <v>9</v>
      </c>
    </row>
    <row r="1925" spans="1:7" x14ac:dyDescent="0.3">
      <c r="A1925" s="30" t="s">
        <v>3392</v>
      </c>
      <c r="B1925" s="47" t="s">
        <v>3393</v>
      </c>
      <c r="C1925" s="48"/>
      <c r="D1925" s="49"/>
      <c r="E1925" s="49"/>
      <c r="F1925" s="49"/>
      <c r="G1925" s="39">
        <v>5</v>
      </c>
    </row>
    <row r="1926" spans="1:7" x14ac:dyDescent="0.3">
      <c r="A1926" s="30" t="s">
        <v>3394</v>
      </c>
      <c r="B1926" s="47" t="s">
        <v>3395</v>
      </c>
      <c r="C1926" s="48" t="s">
        <v>116</v>
      </c>
      <c r="D1926" s="49">
        <v>69.84</v>
      </c>
      <c r="E1926" s="49">
        <v>18.260000000000002</v>
      </c>
      <c r="F1926" s="49">
        <v>88.1</v>
      </c>
      <c r="G1926" s="39">
        <v>9</v>
      </c>
    </row>
    <row r="1927" spans="1:7" x14ac:dyDescent="0.3">
      <c r="A1927" s="30" t="s">
        <v>3396</v>
      </c>
      <c r="B1927" s="47" t="s">
        <v>3397</v>
      </c>
      <c r="C1927" s="48" t="s">
        <v>141</v>
      </c>
      <c r="D1927" s="49">
        <v>48.57</v>
      </c>
      <c r="E1927" s="49">
        <v>9.1300000000000008</v>
      </c>
      <c r="F1927" s="49">
        <v>57.7</v>
      </c>
      <c r="G1927" s="39">
        <v>9</v>
      </c>
    </row>
    <row r="1928" spans="1:7" x14ac:dyDescent="0.3">
      <c r="A1928" s="30" t="s">
        <v>3398</v>
      </c>
      <c r="B1928" s="47" t="s">
        <v>3399</v>
      </c>
      <c r="C1928" s="48" t="s">
        <v>141</v>
      </c>
      <c r="D1928" s="49">
        <v>23.28</v>
      </c>
      <c r="E1928" s="49">
        <v>9.1300000000000008</v>
      </c>
      <c r="F1928" s="49">
        <v>32.409999999999997</v>
      </c>
      <c r="G1928" s="39">
        <v>9</v>
      </c>
    </row>
    <row r="1929" spans="1:7" x14ac:dyDescent="0.3">
      <c r="A1929" s="30" t="s">
        <v>3400</v>
      </c>
      <c r="B1929" s="47" t="s">
        <v>3401</v>
      </c>
      <c r="C1929" s="48" t="s">
        <v>141</v>
      </c>
      <c r="D1929" s="49">
        <v>3.03</v>
      </c>
      <c r="E1929" s="49">
        <v>6.85</v>
      </c>
      <c r="F1929" s="49">
        <v>9.8800000000000008</v>
      </c>
      <c r="G1929" s="39">
        <v>9</v>
      </c>
    </row>
    <row r="1930" spans="1:7" x14ac:dyDescent="0.3">
      <c r="A1930" s="30" t="s">
        <v>3402</v>
      </c>
      <c r="B1930" s="47" t="s">
        <v>3403</v>
      </c>
      <c r="C1930" s="48" t="s">
        <v>141</v>
      </c>
      <c r="D1930" s="49">
        <v>20.86</v>
      </c>
      <c r="E1930" s="49">
        <v>9.1300000000000008</v>
      </c>
      <c r="F1930" s="49">
        <v>29.99</v>
      </c>
      <c r="G1930" s="39">
        <v>9</v>
      </c>
    </row>
    <row r="1931" spans="1:7" ht="28.8" x14ac:dyDescent="0.3">
      <c r="A1931" s="30" t="s">
        <v>3404</v>
      </c>
      <c r="B1931" s="47" t="s">
        <v>3405</v>
      </c>
      <c r="C1931" s="48" t="s">
        <v>141</v>
      </c>
      <c r="D1931" s="49">
        <v>830.82</v>
      </c>
      <c r="E1931" s="49">
        <v>0.93</v>
      </c>
      <c r="F1931" s="49">
        <v>831.75</v>
      </c>
      <c r="G1931" s="39">
        <v>9</v>
      </c>
    </row>
    <row r="1932" spans="1:7" x14ac:dyDescent="0.3">
      <c r="A1932" s="30" t="s">
        <v>3406</v>
      </c>
      <c r="B1932" s="47" t="s">
        <v>3407</v>
      </c>
      <c r="C1932" s="48" t="s">
        <v>141</v>
      </c>
      <c r="D1932" s="49">
        <v>531.96</v>
      </c>
      <c r="E1932" s="49">
        <v>22.83</v>
      </c>
      <c r="F1932" s="49">
        <v>554.79</v>
      </c>
      <c r="G1932" s="39">
        <v>9</v>
      </c>
    </row>
    <row r="1933" spans="1:7" x14ac:dyDescent="0.3">
      <c r="A1933" s="30" t="s">
        <v>3408</v>
      </c>
      <c r="B1933" s="47" t="s">
        <v>3409</v>
      </c>
      <c r="C1933" s="48" t="s">
        <v>141</v>
      </c>
      <c r="D1933" s="49">
        <v>269.81</v>
      </c>
      <c r="E1933" s="49">
        <v>22.83</v>
      </c>
      <c r="F1933" s="49">
        <v>292.64</v>
      </c>
      <c r="G1933" s="39">
        <v>9</v>
      </c>
    </row>
    <row r="1934" spans="1:7" x14ac:dyDescent="0.3">
      <c r="A1934" s="30" t="s">
        <v>3410</v>
      </c>
      <c r="B1934" s="47" t="s">
        <v>3411</v>
      </c>
      <c r="C1934" s="48" t="s">
        <v>141</v>
      </c>
      <c r="D1934" s="49">
        <v>312.91000000000003</v>
      </c>
      <c r="E1934" s="49">
        <v>128.44</v>
      </c>
      <c r="F1934" s="49">
        <v>441.35</v>
      </c>
      <c r="G1934" s="39">
        <v>9</v>
      </c>
    </row>
    <row r="1935" spans="1:7" x14ac:dyDescent="0.3">
      <c r="A1935" s="30" t="s">
        <v>3412</v>
      </c>
      <c r="B1935" s="47" t="s">
        <v>3413</v>
      </c>
      <c r="C1935" s="48" t="s">
        <v>3414</v>
      </c>
      <c r="D1935" s="49">
        <v>606.24</v>
      </c>
      <c r="E1935" s="49">
        <v>0.93</v>
      </c>
      <c r="F1935" s="49">
        <v>607.16999999999996</v>
      </c>
      <c r="G1935" s="39">
        <v>9</v>
      </c>
    </row>
    <row r="1936" spans="1:7" x14ac:dyDescent="0.3">
      <c r="A1936" s="30" t="s">
        <v>3415</v>
      </c>
      <c r="B1936" s="47" t="s">
        <v>3416</v>
      </c>
      <c r="C1936" s="48" t="s">
        <v>141</v>
      </c>
      <c r="D1936" s="49">
        <v>31.07</v>
      </c>
      <c r="E1936" s="49">
        <v>45.65</v>
      </c>
      <c r="F1936" s="49">
        <v>76.72</v>
      </c>
      <c r="G1936" s="39">
        <v>9</v>
      </c>
    </row>
    <row r="1937" spans="1:7" x14ac:dyDescent="0.3">
      <c r="A1937" s="30" t="s">
        <v>3417</v>
      </c>
      <c r="B1937" s="47" t="s">
        <v>3418</v>
      </c>
      <c r="C1937" s="48" t="s">
        <v>3414</v>
      </c>
      <c r="D1937" s="49">
        <v>450.79</v>
      </c>
      <c r="E1937" s="49">
        <v>0.93</v>
      </c>
      <c r="F1937" s="49">
        <v>451.72</v>
      </c>
      <c r="G1937" s="39">
        <v>9</v>
      </c>
    </row>
    <row r="1938" spans="1:7" x14ac:dyDescent="0.3">
      <c r="A1938" s="30" t="s">
        <v>3419</v>
      </c>
      <c r="B1938" s="47" t="s">
        <v>3420</v>
      </c>
      <c r="C1938" s="48" t="s">
        <v>141</v>
      </c>
      <c r="D1938" s="49"/>
      <c r="E1938" s="49">
        <v>256.88</v>
      </c>
      <c r="F1938" s="49">
        <v>256.88</v>
      </c>
      <c r="G1938" s="39">
        <v>9</v>
      </c>
    </row>
    <row r="1939" spans="1:7" x14ac:dyDescent="0.3">
      <c r="A1939" s="30" t="s">
        <v>3421</v>
      </c>
      <c r="B1939" s="47" t="s">
        <v>3422</v>
      </c>
      <c r="C1939" s="48" t="s">
        <v>71</v>
      </c>
      <c r="D1939" s="49">
        <v>26.66</v>
      </c>
      <c r="E1939" s="49">
        <v>0.74</v>
      </c>
      <c r="F1939" s="49">
        <v>27.4</v>
      </c>
      <c r="G1939" s="39">
        <v>9</v>
      </c>
    </row>
    <row r="1940" spans="1:7" x14ac:dyDescent="0.3">
      <c r="A1940" s="30" t="s">
        <v>3423</v>
      </c>
      <c r="B1940" s="47" t="s">
        <v>3424</v>
      </c>
      <c r="C1940" s="48" t="s">
        <v>71</v>
      </c>
      <c r="D1940" s="49">
        <v>26.66</v>
      </c>
      <c r="E1940" s="49">
        <v>1.1100000000000001</v>
      </c>
      <c r="F1940" s="49">
        <v>27.77</v>
      </c>
      <c r="G1940" s="39">
        <v>9</v>
      </c>
    </row>
    <row r="1941" spans="1:7" ht="28.8" x14ac:dyDescent="0.3">
      <c r="A1941" s="30" t="s">
        <v>3425</v>
      </c>
      <c r="B1941" s="47" t="s">
        <v>3426</v>
      </c>
      <c r="C1941" s="48" t="s">
        <v>115</v>
      </c>
      <c r="D1941" s="49">
        <v>924</v>
      </c>
      <c r="E1941" s="49">
        <v>9.2899999999999991</v>
      </c>
      <c r="F1941" s="49">
        <v>933.29</v>
      </c>
      <c r="G1941" s="39">
        <v>9</v>
      </c>
    </row>
    <row r="1942" spans="1:7" ht="28.8" x14ac:dyDescent="0.3">
      <c r="A1942" s="30" t="s">
        <v>3427</v>
      </c>
      <c r="B1942" s="47" t="s">
        <v>3428</v>
      </c>
      <c r="C1942" s="48" t="s">
        <v>115</v>
      </c>
      <c r="D1942" s="49">
        <v>1152.01</v>
      </c>
      <c r="E1942" s="49">
        <v>9.2899999999999991</v>
      </c>
      <c r="F1942" s="49">
        <v>1161.3</v>
      </c>
      <c r="G1942" s="39">
        <v>9</v>
      </c>
    </row>
    <row r="1943" spans="1:7" x14ac:dyDescent="0.3">
      <c r="A1943" s="30" t="s">
        <v>3429</v>
      </c>
      <c r="B1943" s="47" t="s">
        <v>3430</v>
      </c>
      <c r="C1943" s="48" t="s">
        <v>3414</v>
      </c>
      <c r="D1943" s="49">
        <v>38.82</v>
      </c>
      <c r="E1943" s="49">
        <v>0.93</v>
      </c>
      <c r="F1943" s="49">
        <v>39.75</v>
      </c>
      <c r="G1943" s="39">
        <v>9</v>
      </c>
    </row>
    <row r="1944" spans="1:7" x14ac:dyDescent="0.3">
      <c r="A1944" s="30" t="s">
        <v>3431</v>
      </c>
      <c r="B1944" s="47" t="s">
        <v>3432</v>
      </c>
      <c r="C1944" s="48" t="s">
        <v>141</v>
      </c>
      <c r="D1944" s="49">
        <v>19.5</v>
      </c>
      <c r="E1944" s="49">
        <v>64.22</v>
      </c>
      <c r="F1944" s="49">
        <v>83.72</v>
      </c>
      <c r="G1944" s="39">
        <v>9</v>
      </c>
    </row>
    <row r="1945" spans="1:7" x14ac:dyDescent="0.3">
      <c r="A1945" s="30" t="s">
        <v>3433</v>
      </c>
      <c r="B1945" s="47" t="s">
        <v>3434</v>
      </c>
      <c r="C1945" s="48" t="s">
        <v>141</v>
      </c>
      <c r="D1945" s="49">
        <v>67.59</v>
      </c>
      <c r="E1945" s="49">
        <v>0.93</v>
      </c>
      <c r="F1945" s="49">
        <v>68.52</v>
      </c>
      <c r="G1945" s="39">
        <v>9</v>
      </c>
    </row>
    <row r="1946" spans="1:7" x14ac:dyDescent="0.3">
      <c r="A1946" s="30" t="s">
        <v>3435</v>
      </c>
      <c r="B1946" s="47" t="s">
        <v>3436</v>
      </c>
      <c r="C1946" s="48" t="s">
        <v>141</v>
      </c>
      <c r="D1946" s="49">
        <v>235.53</v>
      </c>
      <c r="E1946" s="49">
        <v>128.44</v>
      </c>
      <c r="F1946" s="49">
        <v>363.97</v>
      </c>
      <c r="G1946" s="39">
        <v>9</v>
      </c>
    </row>
    <row r="1947" spans="1:7" x14ac:dyDescent="0.3">
      <c r="A1947" s="30" t="s">
        <v>3437</v>
      </c>
      <c r="B1947" s="47" t="s">
        <v>3438</v>
      </c>
      <c r="C1947" s="48" t="s">
        <v>141</v>
      </c>
      <c r="D1947" s="49">
        <v>670.43</v>
      </c>
      <c r="E1947" s="49">
        <v>0.93</v>
      </c>
      <c r="F1947" s="49">
        <v>671.36</v>
      </c>
      <c r="G1947" s="39">
        <v>9</v>
      </c>
    </row>
    <row r="1948" spans="1:7" x14ac:dyDescent="0.3">
      <c r="A1948" s="30" t="s">
        <v>3439</v>
      </c>
      <c r="B1948" s="47" t="s">
        <v>3440</v>
      </c>
      <c r="C1948" s="48" t="s">
        <v>141</v>
      </c>
      <c r="D1948" s="49">
        <v>520.71</v>
      </c>
      <c r="E1948" s="49">
        <v>128.44</v>
      </c>
      <c r="F1948" s="49">
        <v>649.15</v>
      </c>
      <c r="G1948" s="39">
        <v>9</v>
      </c>
    </row>
    <row r="1949" spans="1:7" x14ac:dyDescent="0.3">
      <c r="A1949" s="30" t="s">
        <v>3441</v>
      </c>
      <c r="B1949" s="47" t="s">
        <v>3442</v>
      </c>
      <c r="C1949" s="48" t="s">
        <v>141</v>
      </c>
      <c r="D1949" s="49">
        <v>2905.25</v>
      </c>
      <c r="E1949" s="49">
        <v>45.65</v>
      </c>
      <c r="F1949" s="49">
        <v>2950.9</v>
      </c>
      <c r="G1949" s="39">
        <v>9</v>
      </c>
    </row>
    <row r="1950" spans="1:7" x14ac:dyDescent="0.3">
      <c r="A1950" s="30" t="s">
        <v>3443</v>
      </c>
      <c r="B1950" s="47" t="s">
        <v>3444</v>
      </c>
      <c r="C1950" s="48" t="s">
        <v>141</v>
      </c>
      <c r="D1950" s="49">
        <v>4375.9399999999996</v>
      </c>
      <c r="E1950" s="49">
        <v>45.65</v>
      </c>
      <c r="F1950" s="49">
        <v>4421.59</v>
      </c>
      <c r="G1950" s="39">
        <v>9</v>
      </c>
    </row>
    <row r="1951" spans="1:7" x14ac:dyDescent="0.3">
      <c r="A1951" s="30" t="s">
        <v>3445</v>
      </c>
      <c r="B1951" s="47" t="s">
        <v>3446</v>
      </c>
      <c r="C1951" s="48" t="s">
        <v>141</v>
      </c>
      <c r="D1951" s="49">
        <v>5676.85</v>
      </c>
      <c r="E1951" s="49">
        <v>45.65</v>
      </c>
      <c r="F1951" s="49">
        <v>5722.5</v>
      </c>
      <c r="G1951" s="39">
        <v>9</v>
      </c>
    </row>
    <row r="1952" spans="1:7" x14ac:dyDescent="0.3">
      <c r="A1952" s="30" t="s">
        <v>3447</v>
      </c>
      <c r="B1952" s="47" t="s">
        <v>3448</v>
      </c>
      <c r="C1952" s="48"/>
      <c r="D1952" s="49"/>
      <c r="E1952" s="49"/>
      <c r="F1952" s="49"/>
      <c r="G1952" s="39">
        <v>2</v>
      </c>
    </row>
    <row r="1953" spans="1:7" x14ac:dyDescent="0.3">
      <c r="A1953" s="30" t="s">
        <v>3449</v>
      </c>
      <c r="B1953" s="47" t="s">
        <v>3450</v>
      </c>
      <c r="C1953" s="48"/>
      <c r="D1953" s="49"/>
      <c r="E1953" s="49"/>
      <c r="F1953" s="49"/>
      <c r="G1953" s="39">
        <v>5</v>
      </c>
    </row>
    <row r="1954" spans="1:7" x14ac:dyDescent="0.3">
      <c r="A1954" s="30" t="s">
        <v>3451</v>
      </c>
      <c r="B1954" s="47" t="s">
        <v>3452</v>
      </c>
      <c r="C1954" s="48" t="s">
        <v>141</v>
      </c>
      <c r="D1954" s="49">
        <v>62.32</v>
      </c>
      <c r="E1954" s="49">
        <v>78.599999999999994</v>
      </c>
      <c r="F1954" s="49">
        <v>140.91999999999999</v>
      </c>
      <c r="G1954" s="39">
        <v>9</v>
      </c>
    </row>
    <row r="1955" spans="1:7" x14ac:dyDescent="0.3">
      <c r="A1955" s="30" t="s">
        <v>3453</v>
      </c>
      <c r="B1955" s="47" t="s">
        <v>3454</v>
      </c>
      <c r="C1955" s="48" t="s">
        <v>141</v>
      </c>
      <c r="D1955" s="49">
        <v>164.12</v>
      </c>
      <c r="E1955" s="49">
        <v>109.66</v>
      </c>
      <c r="F1955" s="49">
        <v>273.77999999999997</v>
      </c>
      <c r="G1955" s="39">
        <v>9</v>
      </c>
    </row>
    <row r="1956" spans="1:7" x14ac:dyDescent="0.3">
      <c r="A1956" s="30" t="s">
        <v>3455</v>
      </c>
      <c r="B1956" s="47" t="s">
        <v>3456</v>
      </c>
      <c r="C1956" s="48" t="s">
        <v>141</v>
      </c>
      <c r="D1956" s="49">
        <v>309.91000000000003</v>
      </c>
      <c r="E1956" s="49">
        <v>140.71</v>
      </c>
      <c r="F1956" s="49">
        <v>450.62</v>
      </c>
      <c r="G1956" s="39">
        <v>9</v>
      </c>
    </row>
    <row r="1957" spans="1:7" x14ac:dyDescent="0.3">
      <c r="A1957" s="30" t="s">
        <v>3457</v>
      </c>
      <c r="B1957" s="47" t="s">
        <v>3458</v>
      </c>
      <c r="C1957" s="48" t="s">
        <v>141</v>
      </c>
      <c r="D1957" s="49">
        <v>519.41999999999996</v>
      </c>
      <c r="E1957" s="49">
        <v>174.49</v>
      </c>
      <c r="F1957" s="49">
        <v>693.91</v>
      </c>
      <c r="G1957" s="39">
        <v>9</v>
      </c>
    </row>
    <row r="1958" spans="1:7" x14ac:dyDescent="0.3">
      <c r="A1958" s="30" t="s">
        <v>3459</v>
      </c>
      <c r="B1958" s="47" t="s">
        <v>3460</v>
      </c>
      <c r="C1958" s="48" t="s">
        <v>141</v>
      </c>
      <c r="D1958" s="49">
        <v>1576.62</v>
      </c>
      <c r="E1958" s="49">
        <v>233.91</v>
      </c>
      <c r="F1958" s="49">
        <v>1810.53</v>
      </c>
      <c r="G1958" s="39">
        <v>9</v>
      </c>
    </row>
    <row r="1959" spans="1:7" x14ac:dyDescent="0.3">
      <c r="A1959" s="30" t="s">
        <v>3461</v>
      </c>
      <c r="B1959" s="47" t="s">
        <v>3462</v>
      </c>
      <c r="C1959" s="48"/>
      <c r="D1959" s="49"/>
      <c r="E1959" s="49"/>
      <c r="F1959" s="49"/>
      <c r="G1959" s="39">
        <v>5</v>
      </c>
    </row>
    <row r="1960" spans="1:7" x14ac:dyDescent="0.3">
      <c r="A1960" s="30" t="s">
        <v>3463</v>
      </c>
      <c r="B1960" s="47" t="s">
        <v>3464</v>
      </c>
      <c r="C1960" s="48" t="s">
        <v>141</v>
      </c>
      <c r="D1960" s="49">
        <v>72.63</v>
      </c>
      <c r="E1960" s="49">
        <v>68.48</v>
      </c>
      <c r="F1960" s="49">
        <v>141.11000000000001</v>
      </c>
      <c r="G1960" s="39">
        <v>9</v>
      </c>
    </row>
    <row r="1961" spans="1:7" x14ac:dyDescent="0.3">
      <c r="A1961" s="30" t="s">
        <v>3465</v>
      </c>
      <c r="B1961" s="47" t="s">
        <v>3466</v>
      </c>
      <c r="C1961" s="48" t="s">
        <v>141</v>
      </c>
      <c r="D1961" s="49">
        <v>166.89</v>
      </c>
      <c r="E1961" s="49">
        <v>91.3</v>
      </c>
      <c r="F1961" s="49">
        <v>258.19</v>
      </c>
      <c r="G1961" s="39">
        <v>9</v>
      </c>
    </row>
    <row r="1962" spans="1:7" x14ac:dyDescent="0.3">
      <c r="A1962" s="30" t="s">
        <v>3467</v>
      </c>
      <c r="B1962" s="47" t="s">
        <v>3468</v>
      </c>
      <c r="C1962" s="48" t="s">
        <v>141</v>
      </c>
      <c r="D1962" s="49">
        <v>328.88</v>
      </c>
      <c r="E1962" s="49">
        <v>114.13</v>
      </c>
      <c r="F1962" s="49">
        <v>443.01</v>
      </c>
      <c r="G1962" s="39">
        <v>9</v>
      </c>
    </row>
    <row r="1963" spans="1:7" x14ac:dyDescent="0.3">
      <c r="A1963" s="30" t="s">
        <v>3469</v>
      </c>
      <c r="B1963" s="47" t="s">
        <v>3470</v>
      </c>
      <c r="C1963" s="48" t="s">
        <v>141</v>
      </c>
      <c r="D1963" s="49">
        <v>572.63</v>
      </c>
      <c r="E1963" s="49">
        <v>136.94999999999999</v>
      </c>
      <c r="F1963" s="49">
        <v>709.58</v>
      </c>
      <c r="G1963" s="39">
        <v>9</v>
      </c>
    </row>
    <row r="1964" spans="1:7" x14ac:dyDescent="0.3">
      <c r="A1964" s="30" t="s">
        <v>3471</v>
      </c>
      <c r="B1964" s="47" t="s">
        <v>3472</v>
      </c>
      <c r="C1964" s="48"/>
      <c r="D1964" s="49"/>
      <c r="E1964" s="49"/>
      <c r="F1964" s="49"/>
      <c r="G1964" s="39">
        <v>5</v>
      </c>
    </row>
    <row r="1965" spans="1:7" ht="28.8" x14ac:dyDescent="0.3">
      <c r="A1965" s="30" t="s">
        <v>3473</v>
      </c>
      <c r="B1965" s="47" t="s">
        <v>7707</v>
      </c>
      <c r="C1965" s="48" t="s">
        <v>141</v>
      </c>
      <c r="D1965" s="49">
        <v>425.24</v>
      </c>
      <c r="E1965" s="49">
        <v>136.52000000000001</v>
      </c>
      <c r="F1965" s="49">
        <v>561.76</v>
      </c>
      <c r="G1965" s="39">
        <v>9</v>
      </c>
    </row>
    <row r="1966" spans="1:7" ht="28.8" x14ac:dyDescent="0.3">
      <c r="A1966" s="30" t="s">
        <v>3474</v>
      </c>
      <c r="B1966" s="47" t="s">
        <v>7708</v>
      </c>
      <c r="C1966" s="48" t="s">
        <v>141</v>
      </c>
      <c r="D1966" s="49">
        <v>456.12</v>
      </c>
      <c r="E1966" s="49">
        <v>136.52000000000001</v>
      </c>
      <c r="F1966" s="49">
        <v>592.64</v>
      </c>
      <c r="G1966" s="39">
        <v>9</v>
      </c>
    </row>
    <row r="1967" spans="1:7" ht="28.8" x14ac:dyDescent="0.3">
      <c r="A1967" s="30" t="s">
        <v>3475</v>
      </c>
      <c r="B1967" s="47" t="s">
        <v>7709</v>
      </c>
      <c r="C1967" s="48" t="s">
        <v>141</v>
      </c>
      <c r="D1967" s="49">
        <v>662.17</v>
      </c>
      <c r="E1967" s="49">
        <v>170.66</v>
      </c>
      <c r="F1967" s="49">
        <v>832.83</v>
      </c>
      <c r="G1967" s="39">
        <v>9</v>
      </c>
    </row>
    <row r="1968" spans="1:7" ht="28.8" x14ac:dyDescent="0.3">
      <c r="A1968" s="30" t="s">
        <v>3476</v>
      </c>
      <c r="B1968" s="47" t="s">
        <v>7710</v>
      </c>
      <c r="C1968" s="48" t="s">
        <v>141</v>
      </c>
      <c r="D1968" s="49">
        <v>663.32</v>
      </c>
      <c r="E1968" s="49">
        <v>170.66</v>
      </c>
      <c r="F1968" s="49">
        <v>833.98</v>
      </c>
      <c r="G1968" s="39">
        <v>9</v>
      </c>
    </row>
    <row r="1969" spans="1:7" ht="28.8" x14ac:dyDescent="0.3">
      <c r="A1969" s="30" t="s">
        <v>3477</v>
      </c>
      <c r="B1969" s="47" t="s">
        <v>7711</v>
      </c>
      <c r="C1969" s="48" t="s">
        <v>141</v>
      </c>
      <c r="D1969" s="49">
        <v>791.9</v>
      </c>
      <c r="E1969" s="49">
        <v>204.78</v>
      </c>
      <c r="F1969" s="49">
        <v>996.68</v>
      </c>
      <c r="G1969" s="39">
        <v>9</v>
      </c>
    </row>
    <row r="1970" spans="1:7" ht="28.8" x14ac:dyDescent="0.3">
      <c r="A1970" s="30" t="s">
        <v>3478</v>
      </c>
      <c r="B1970" s="47" t="s">
        <v>7712</v>
      </c>
      <c r="C1970" s="48" t="s">
        <v>141</v>
      </c>
      <c r="D1970" s="49">
        <v>1382.19</v>
      </c>
      <c r="E1970" s="49">
        <v>204.78</v>
      </c>
      <c r="F1970" s="49">
        <v>1586.97</v>
      </c>
      <c r="G1970" s="39">
        <v>9</v>
      </c>
    </row>
    <row r="1971" spans="1:7" x14ac:dyDescent="0.3">
      <c r="A1971" s="30" t="s">
        <v>3479</v>
      </c>
      <c r="B1971" s="47" t="s">
        <v>3480</v>
      </c>
      <c r="C1971" s="48"/>
      <c r="D1971" s="49"/>
      <c r="E1971" s="49"/>
      <c r="F1971" s="49"/>
      <c r="G1971" s="39">
        <v>5</v>
      </c>
    </row>
    <row r="1972" spans="1:7" ht="28.8" x14ac:dyDescent="0.3">
      <c r="A1972" s="30" t="s">
        <v>3481</v>
      </c>
      <c r="B1972" s="47" t="s">
        <v>7713</v>
      </c>
      <c r="C1972" s="48" t="s">
        <v>141</v>
      </c>
      <c r="D1972" s="49">
        <v>538.11</v>
      </c>
      <c r="E1972" s="49">
        <v>102.4</v>
      </c>
      <c r="F1972" s="49">
        <v>640.51</v>
      </c>
      <c r="G1972" s="39">
        <v>9</v>
      </c>
    </row>
    <row r="1973" spans="1:7" ht="28.8" x14ac:dyDescent="0.3">
      <c r="A1973" s="30" t="s">
        <v>3482</v>
      </c>
      <c r="B1973" s="47" t="s">
        <v>7714</v>
      </c>
      <c r="C1973" s="48" t="s">
        <v>141</v>
      </c>
      <c r="D1973" s="49">
        <v>675.8</v>
      </c>
      <c r="E1973" s="49">
        <v>102.4</v>
      </c>
      <c r="F1973" s="49">
        <v>778.2</v>
      </c>
      <c r="G1973" s="39">
        <v>9</v>
      </c>
    </row>
    <row r="1974" spans="1:7" ht="28.8" x14ac:dyDescent="0.3">
      <c r="A1974" s="30" t="s">
        <v>3483</v>
      </c>
      <c r="B1974" s="47" t="s">
        <v>7715</v>
      </c>
      <c r="C1974" s="48" t="s">
        <v>141</v>
      </c>
      <c r="D1974" s="49">
        <v>734.03</v>
      </c>
      <c r="E1974" s="49">
        <v>136.52000000000001</v>
      </c>
      <c r="F1974" s="49">
        <v>870.55</v>
      </c>
      <c r="G1974" s="39">
        <v>9</v>
      </c>
    </row>
    <row r="1975" spans="1:7" ht="28.8" x14ac:dyDescent="0.3">
      <c r="A1975" s="30" t="s">
        <v>3484</v>
      </c>
      <c r="B1975" s="47" t="s">
        <v>7716</v>
      </c>
      <c r="C1975" s="48" t="s">
        <v>141</v>
      </c>
      <c r="D1975" s="49">
        <v>1108.2</v>
      </c>
      <c r="E1975" s="49">
        <v>136.52000000000001</v>
      </c>
      <c r="F1975" s="49">
        <v>1244.72</v>
      </c>
      <c r="G1975" s="39">
        <v>9</v>
      </c>
    </row>
    <row r="1976" spans="1:7" ht="28.8" x14ac:dyDescent="0.3">
      <c r="A1976" s="30" t="s">
        <v>3485</v>
      </c>
      <c r="B1976" s="47" t="s">
        <v>7717</v>
      </c>
      <c r="C1976" s="48" t="s">
        <v>141</v>
      </c>
      <c r="D1976" s="49">
        <v>918.04</v>
      </c>
      <c r="E1976" s="49">
        <v>170.66</v>
      </c>
      <c r="F1976" s="49">
        <v>1088.7</v>
      </c>
      <c r="G1976" s="39">
        <v>9</v>
      </c>
    </row>
    <row r="1977" spans="1:7" ht="28.8" x14ac:dyDescent="0.3">
      <c r="A1977" s="30" t="s">
        <v>3486</v>
      </c>
      <c r="B1977" s="47" t="s">
        <v>7718</v>
      </c>
      <c r="C1977" s="48" t="s">
        <v>141</v>
      </c>
      <c r="D1977" s="49">
        <v>1608.29</v>
      </c>
      <c r="E1977" s="49">
        <v>170.66</v>
      </c>
      <c r="F1977" s="49">
        <v>1778.95</v>
      </c>
      <c r="G1977" s="39">
        <v>9</v>
      </c>
    </row>
    <row r="1978" spans="1:7" x14ac:dyDescent="0.3">
      <c r="A1978" s="30" t="s">
        <v>3487</v>
      </c>
      <c r="B1978" s="47" t="s">
        <v>3488</v>
      </c>
      <c r="C1978" s="48"/>
      <c r="D1978" s="49"/>
      <c r="E1978" s="49"/>
      <c r="F1978" s="49"/>
      <c r="G1978" s="39">
        <v>5</v>
      </c>
    </row>
    <row r="1979" spans="1:7" ht="28.8" x14ac:dyDescent="0.3">
      <c r="A1979" s="30" t="s">
        <v>3489</v>
      </c>
      <c r="B1979" s="47" t="s">
        <v>3490</v>
      </c>
      <c r="C1979" s="48" t="s">
        <v>115</v>
      </c>
      <c r="D1979" s="49">
        <v>2847.56</v>
      </c>
      <c r="E1979" s="49">
        <v>120.84</v>
      </c>
      <c r="F1979" s="49">
        <v>2968.4</v>
      </c>
      <c r="G1979" s="39">
        <v>9</v>
      </c>
    </row>
    <row r="1980" spans="1:7" x14ac:dyDescent="0.3">
      <c r="A1980" s="30" t="s">
        <v>3491</v>
      </c>
      <c r="B1980" s="47" t="s">
        <v>3492</v>
      </c>
      <c r="C1980" s="48"/>
      <c r="D1980" s="49"/>
      <c r="E1980" s="49"/>
      <c r="F1980" s="49"/>
      <c r="G1980" s="39">
        <v>5</v>
      </c>
    </row>
    <row r="1981" spans="1:7" x14ac:dyDescent="0.3">
      <c r="A1981" s="30" t="s">
        <v>3493</v>
      </c>
      <c r="B1981" s="47" t="s">
        <v>3494</v>
      </c>
      <c r="C1981" s="48" t="s">
        <v>601</v>
      </c>
      <c r="D1981" s="49">
        <v>122.06</v>
      </c>
      <c r="E1981" s="49">
        <v>8.1199999999999992</v>
      </c>
      <c r="F1981" s="49">
        <v>130.18</v>
      </c>
      <c r="G1981" s="39">
        <v>9</v>
      </c>
    </row>
    <row r="1982" spans="1:7" x14ac:dyDescent="0.3">
      <c r="A1982" s="30" t="s">
        <v>3495</v>
      </c>
      <c r="B1982" s="47" t="s">
        <v>3496</v>
      </c>
      <c r="C1982" s="48"/>
      <c r="D1982" s="49"/>
      <c r="E1982" s="49"/>
      <c r="F1982" s="49"/>
      <c r="G1982" s="39">
        <v>5</v>
      </c>
    </row>
    <row r="1983" spans="1:7" x14ac:dyDescent="0.3">
      <c r="A1983" s="30" t="s">
        <v>3497</v>
      </c>
      <c r="B1983" s="47" t="s">
        <v>3498</v>
      </c>
      <c r="C1983" s="48" t="s">
        <v>141</v>
      </c>
      <c r="D1983" s="49">
        <v>51.1</v>
      </c>
      <c r="E1983" s="49">
        <v>13.69</v>
      </c>
      <c r="F1983" s="49">
        <v>64.790000000000006</v>
      </c>
      <c r="G1983" s="39">
        <v>9</v>
      </c>
    </row>
    <row r="1984" spans="1:7" x14ac:dyDescent="0.3">
      <c r="A1984" s="30" t="s">
        <v>3499</v>
      </c>
      <c r="B1984" s="47" t="s">
        <v>3500</v>
      </c>
      <c r="C1984" s="48" t="s">
        <v>141</v>
      </c>
      <c r="D1984" s="49">
        <v>49.53</v>
      </c>
      <c r="E1984" s="49">
        <v>22.83</v>
      </c>
      <c r="F1984" s="49">
        <v>72.36</v>
      </c>
      <c r="G1984" s="39">
        <v>9</v>
      </c>
    </row>
    <row r="1985" spans="1:7" x14ac:dyDescent="0.3">
      <c r="A1985" s="30" t="s">
        <v>3501</v>
      </c>
      <c r="B1985" s="47" t="s">
        <v>3502</v>
      </c>
      <c r="C1985" s="48" t="s">
        <v>141</v>
      </c>
      <c r="D1985" s="49">
        <v>68.09</v>
      </c>
      <c r="E1985" s="49">
        <v>45.65</v>
      </c>
      <c r="F1985" s="49">
        <v>113.74</v>
      </c>
      <c r="G1985" s="39">
        <v>9</v>
      </c>
    </row>
    <row r="1986" spans="1:7" x14ac:dyDescent="0.3">
      <c r="A1986" s="30" t="s">
        <v>3503</v>
      </c>
      <c r="B1986" s="47" t="s">
        <v>3504</v>
      </c>
      <c r="C1986" s="48" t="s">
        <v>141</v>
      </c>
      <c r="D1986" s="49">
        <v>203.69</v>
      </c>
      <c r="E1986" s="49">
        <v>45.65</v>
      </c>
      <c r="F1986" s="49">
        <v>249.34</v>
      </c>
      <c r="G1986" s="39">
        <v>9</v>
      </c>
    </row>
    <row r="1987" spans="1:7" x14ac:dyDescent="0.3">
      <c r="A1987" s="30" t="s">
        <v>3505</v>
      </c>
      <c r="B1987" s="47" t="s">
        <v>3506</v>
      </c>
      <c r="C1987" s="48" t="s">
        <v>141</v>
      </c>
      <c r="D1987" s="49">
        <v>309.58999999999997</v>
      </c>
      <c r="E1987" s="49">
        <v>45.65</v>
      </c>
      <c r="F1987" s="49">
        <v>355.24</v>
      </c>
      <c r="G1987" s="39">
        <v>9</v>
      </c>
    </row>
    <row r="1988" spans="1:7" x14ac:dyDescent="0.3">
      <c r="A1988" s="30" t="s">
        <v>3507</v>
      </c>
      <c r="B1988" s="47" t="s">
        <v>3508</v>
      </c>
      <c r="C1988" s="48" t="s">
        <v>141</v>
      </c>
      <c r="D1988" s="49">
        <v>1337.66</v>
      </c>
      <c r="E1988" s="49">
        <v>54.78</v>
      </c>
      <c r="F1988" s="49">
        <v>1392.44</v>
      </c>
      <c r="G1988" s="39">
        <v>9</v>
      </c>
    </row>
    <row r="1989" spans="1:7" x14ac:dyDescent="0.3">
      <c r="A1989" s="30" t="s">
        <v>3509</v>
      </c>
      <c r="B1989" s="47" t="s">
        <v>3510</v>
      </c>
      <c r="C1989" s="48" t="s">
        <v>141</v>
      </c>
      <c r="D1989" s="49">
        <v>442.63</v>
      </c>
      <c r="E1989" s="49">
        <v>54.78</v>
      </c>
      <c r="F1989" s="49">
        <v>497.41</v>
      </c>
      <c r="G1989" s="39">
        <v>9</v>
      </c>
    </row>
    <row r="1990" spans="1:7" x14ac:dyDescent="0.3">
      <c r="A1990" s="30" t="s">
        <v>3511</v>
      </c>
      <c r="B1990" s="47" t="s">
        <v>3512</v>
      </c>
      <c r="C1990" s="48"/>
      <c r="D1990" s="49"/>
      <c r="E1990" s="49"/>
      <c r="F1990" s="49"/>
      <c r="G1990" s="39">
        <v>5</v>
      </c>
    </row>
    <row r="1991" spans="1:7" x14ac:dyDescent="0.3">
      <c r="A1991" s="30" t="s">
        <v>3513</v>
      </c>
      <c r="B1991" s="47" t="s">
        <v>3514</v>
      </c>
      <c r="C1991" s="48" t="s">
        <v>141</v>
      </c>
      <c r="D1991" s="49">
        <v>30.01</v>
      </c>
      <c r="E1991" s="49">
        <v>9.1300000000000008</v>
      </c>
      <c r="F1991" s="49">
        <v>39.14</v>
      </c>
      <c r="G1991" s="39">
        <v>9</v>
      </c>
    </row>
    <row r="1992" spans="1:7" x14ac:dyDescent="0.3">
      <c r="A1992" s="30" t="s">
        <v>3515</v>
      </c>
      <c r="B1992" s="47" t="s">
        <v>3516</v>
      </c>
      <c r="C1992" s="48" t="s">
        <v>141</v>
      </c>
      <c r="D1992" s="49">
        <v>72.58</v>
      </c>
      <c r="E1992" s="49">
        <v>9.1300000000000008</v>
      </c>
      <c r="F1992" s="49">
        <v>81.709999999999994</v>
      </c>
      <c r="G1992" s="39">
        <v>9</v>
      </c>
    </row>
    <row r="1993" spans="1:7" x14ac:dyDescent="0.3">
      <c r="A1993" s="30" t="s">
        <v>3517</v>
      </c>
      <c r="B1993" s="47" t="s">
        <v>3518</v>
      </c>
      <c r="C1993" s="48" t="s">
        <v>141</v>
      </c>
      <c r="D1993" s="49">
        <v>104.17</v>
      </c>
      <c r="E1993" s="49">
        <v>9.1300000000000008</v>
      </c>
      <c r="F1993" s="49">
        <v>113.3</v>
      </c>
      <c r="G1993" s="39">
        <v>9</v>
      </c>
    </row>
    <row r="1994" spans="1:7" x14ac:dyDescent="0.3">
      <c r="A1994" s="30" t="s">
        <v>3519</v>
      </c>
      <c r="B1994" s="47" t="s">
        <v>3520</v>
      </c>
      <c r="C1994" s="48" t="s">
        <v>141</v>
      </c>
      <c r="D1994" s="49">
        <v>154.61000000000001</v>
      </c>
      <c r="E1994" s="49">
        <v>9.1300000000000008</v>
      </c>
      <c r="F1994" s="49">
        <v>163.74</v>
      </c>
      <c r="G1994" s="39">
        <v>9</v>
      </c>
    </row>
    <row r="1995" spans="1:7" x14ac:dyDescent="0.3">
      <c r="A1995" s="30" t="s">
        <v>3521</v>
      </c>
      <c r="B1995" s="47" t="s">
        <v>3522</v>
      </c>
      <c r="C1995" s="48" t="s">
        <v>141</v>
      </c>
      <c r="D1995" s="49">
        <v>200.08</v>
      </c>
      <c r="E1995" s="49">
        <v>9.1300000000000008</v>
      </c>
      <c r="F1995" s="49">
        <v>209.21</v>
      </c>
      <c r="G1995" s="39">
        <v>9</v>
      </c>
    </row>
    <row r="1996" spans="1:7" x14ac:dyDescent="0.3">
      <c r="A1996" s="30" t="s">
        <v>3523</v>
      </c>
      <c r="B1996" s="47" t="s">
        <v>3524</v>
      </c>
      <c r="C1996" s="48" t="s">
        <v>141</v>
      </c>
      <c r="D1996" s="49">
        <v>358.8</v>
      </c>
      <c r="E1996" s="49">
        <v>9.1300000000000008</v>
      </c>
      <c r="F1996" s="49">
        <v>367.93</v>
      </c>
      <c r="G1996" s="39">
        <v>9</v>
      </c>
    </row>
    <row r="1997" spans="1:7" x14ac:dyDescent="0.3">
      <c r="A1997" s="30" t="s">
        <v>3525</v>
      </c>
      <c r="B1997" s="47" t="s">
        <v>3526</v>
      </c>
      <c r="C1997" s="48" t="s">
        <v>141</v>
      </c>
      <c r="D1997" s="49">
        <v>20.37</v>
      </c>
      <c r="E1997" s="49">
        <v>9.1300000000000008</v>
      </c>
      <c r="F1997" s="49">
        <v>29.5</v>
      </c>
      <c r="G1997" s="39">
        <v>9</v>
      </c>
    </row>
    <row r="1998" spans="1:7" x14ac:dyDescent="0.3">
      <c r="A1998" s="30" t="s">
        <v>3527</v>
      </c>
      <c r="B1998" s="47" t="s">
        <v>3528</v>
      </c>
      <c r="C1998" s="48" t="s">
        <v>141</v>
      </c>
      <c r="D1998" s="49">
        <v>18.98</v>
      </c>
      <c r="E1998" s="49">
        <v>9.1300000000000008</v>
      </c>
      <c r="F1998" s="49">
        <v>28.11</v>
      </c>
      <c r="G1998" s="39">
        <v>9</v>
      </c>
    </row>
    <row r="1999" spans="1:7" x14ac:dyDescent="0.3">
      <c r="A1999" s="30" t="s">
        <v>3529</v>
      </c>
      <c r="B1999" s="47" t="s">
        <v>3530</v>
      </c>
      <c r="C1999" s="48" t="s">
        <v>141</v>
      </c>
      <c r="D1999" s="49">
        <v>33.71</v>
      </c>
      <c r="E1999" s="49">
        <v>2.2799999999999998</v>
      </c>
      <c r="F1999" s="49">
        <v>35.99</v>
      </c>
      <c r="G1999" s="39">
        <v>9</v>
      </c>
    </row>
    <row r="2000" spans="1:7" x14ac:dyDescent="0.3">
      <c r="A2000" s="30" t="s">
        <v>3531</v>
      </c>
      <c r="B2000" s="47" t="s">
        <v>3532</v>
      </c>
      <c r="C2000" s="48"/>
      <c r="D2000" s="49"/>
      <c r="E2000" s="49"/>
      <c r="F2000" s="49"/>
      <c r="G2000" s="39">
        <v>5</v>
      </c>
    </row>
    <row r="2001" spans="1:7" ht="28.8" x14ac:dyDescent="0.3">
      <c r="A2001" s="30" t="s">
        <v>3533</v>
      </c>
      <c r="B2001" s="47" t="s">
        <v>3534</v>
      </c>
      <c r="C2001" s="48" t="s">
        <v>141</v>
      </c>
      <c r="D2001" s="49">
        <v>28095.62</v>
      </c>
      <c r="E2001" s="49">
        <v>286.42</v>
      </c>
      <c r="F2001" s="49">
        <v>28382.04</v>
      </c>
      <c r="G2001" s="39">
        <v>9</v>
      </c>
    </row>
    <row r="2002" spans="1:7" ht="28.8" x14ac:dyDescent="0.3">
      <c r="A2002" s="30" t="s">
        <v>3535</v>
      </c>
      <c r="B2002" s="47" t="s">
        <v>21212</v>
      </c>
      <c r="C2002" s="48" t="s">
        <v>141</v>
      </c>
      <c r="D2002" s="49">
        <v>31998.69</v>
      </c>
      <c r="E2002" s="49">
        <v>256.88</v>
      </c>
      <c r="F2002" s="49">
        <v>32255.57</v>
      </c>
      <c r="G2002" s="39">
        <v>9</v>
      </c>
    </row>
    <row r="2003" spans="1:7" ht="28.8" x14ac:dyDescent="0.3">
      <c r="A2003" s="30" t="s">
        <v>3536</v>
      </c>
      <c r="B2003" s="47" t="s">
        <v>7719</v>
      </c>
      <c r="C2003" s="48" t="s">
        <v>386</v>
      </c>
      <c r="D2003" s="49">
        <v>44433.71</v>
      </c>
      <c r="E2003" s="49">
        <v>378.34</v>
      </c>
      <c r="F2003" s="49">
        <v>44812.05</v>
      </c>
      <c r="G2003" s="39">
        <v>9</v>
      </c>
    </row>
    <row r="2004" spans="1:7" ht="28.8" x14ac:dyDescent="0.3">
      <c r="A2004" s="30" t="s">
        <v>3537</v>
      </c>
      <c r="B2004" s="47" t="s">
        <v>3538</v>
      </c>
      <c r="C2004" s="48" t="s">
        <v>141</v>
      </c>
      <c r="D2004" s="49">
        <v>79426.47</v>
      </c>
      <c r="E2004" s="49">
        <v>45.65</v>
      </c>
      <c r="F2004" s="49">
        <v>79472.12</v>
      </c>
      <c r="G2004" s="39">
        <v>9</v>
      </c>
    </row>
    <row r="2005" spans="1:7" ht="28.8" x14ac:dyDescent="0.3">
      <c r="A2005" s="30" t="s">
        <v>3539</v>
      </c>
      <c r="B2005" s="47" t="s">
        <v>3540</v>
      </c>
      <c r="C2005" s="48" t="s">
        <v>141</v>
      </c>
      <c r="D2005" s="49">
        <v>138513.9</v>
      </c>
      <c r="E2005" s="49">
        <v>45.65</v>
      </c>
      <c r="F2005" s="49">
        <v>138559.54999999999</v>
      </c>
      <c r="G2005" s="39">
        <v>9</v>
      </c>
    </row>
    <row r="2006" spans="1:7" ht="28.8" x14ac:dyDescent="0.3">
      <c r="A2006" s="30" t="s">
        <v>3541</v>
      </c>
      <c r="B2006" s="47" t="s">
        <v>3542</v>
      </c>
      <c r="C2006" s="48" t="s">
        <v>141</v>
      </c>
      <c r="D2006" s="49">
        <v>18.100000000000001</v>
      </c>
      <c r="E2006" s="49">
        <v>13.69</v>
      </c>
      <c r="F2006" s="49">
        <v>31.79</v>
      </c>
      <c r="G2006" s="39">
        <v>9</v>
      </c>
    </row>
    <row r="2007" spans="1:7" ht="28.8" x14ac:dyDescent="0.3">
      <c r="A2007" s="30" t="s">
        <v>3543</v>
      </c>
      <c r="B2007" s="47" t="s">
        <v>3544</v>
      </c>
      <c r="C2007" s="48" t="s">
        <v>141</v>
      </c>
      <c r="D2007" s="49">
        <v>43.69</v>
      </c>
      <c r="E2007" s="49">
        <v>13.69</v>
      </c>
      <c r="F2007" s="49">
        <v>57.38</v>
      </c>
      <c r="G2007" s="39">
        <v>9</v>
      </c>
    </row>
    <row r="2008" spans="1:7" ht="28.8" x14ac:dyDescent="0.3">
      <c r="A2008" s="30" t="s">
        <v>3545</v>
      </c>
      <c r="B2008" s="47" t="s">
        <v>3546</v>
      </c>
      <c r="C2008" s="48" t="s">
        <v>141</v>
      </c>
      <c r="D2008" s="49">
        <v>113.25</v>
      </c>
      <c r="E2008" s="49">
        <v>27.39</v>
      </c>
      <c r="F2008" s="49">
        <v>140.63999999999999</v>
      </c>
      <c r="G2008" s="39">
        <v>9</v>
      </c>
    </row>
    <row r="2009" spans="1:7" ht="28.8" x14ac:dyDescent="0.3">
      <c r="A2009" s="30" t="s">
        <v>3547</v>
      </c>
      <c r="B2009" s="47" t="s">
        <v>3548</v>
      </c>
      <c r="C2009" s="48" t="s">
        <v>141</v>
      </c>
      <c r="D2009" s="49">
        <v>187.76</v>
      </c>
      <c r="E2009" s="49">
        <v>27.39</v>
      </c>
      <c r="F2009" s="49">
        <v>215.15</v>
      </c>
      <c r="G2009" s="39">
        <v>9</v>
      </c>
    </row>
    <row r="2010" spans="1:7" ht="28.8" x14ac:dyDescent="0.3">
      <c r="A2010" s="30" t="s">
        <v>3549</v>
      </c>
      <c r="B2010" s="47" t="s">
        <v>3550</v>
      </c>
      <c r="C2010" s="48" t="s">
        <v>141</v>
      </c>
      <c r="D2010" s="49">
        <v>135.03</v>
      </c>
      <c r="E2010" s="49">
        <v>41.08</v>
      </c>
      <c r="F2010" s="49">
        <v>176.11</v>
      </c>
      <c r="G2010" s="39">
        <v>9</v>
      </c>
    </row>
    <row r="2011" spans="1:7" ht="28.8" x14ac:dyDescent="0.3">
      <c r="A2011" s="30" t="s">
        <v>3551</v>
      </c>
      <c r="B2011" s="47" t="s">
        <v>3552</v>
      </c>
      <c r="C2011" s="48" t="s">
        <v>141</v>
      </c>
      <c r="D2011" s="49">
        <v>227.76</v>
      </c>
      <c r="E2011" s="49">
        <v>41.08</v>
      </c>
      <c r="F2011" s="49">
        <v>268.83999999999997</v>
      </c>
      <c r="G2011" s="39">
        <v>9</v>
      </c>
    </row>
    <row r="2012" spans="1:7" ht="28.8" x14ac:dyDescent="0.3">
      <c r="A2012" s="30" t="s">
        <v>3553</v>
      </c>
      <c r="B2012" s="47" t="s">
        <v>21213</v>
      </c>
      <c r="C2012" s="48" t="s">
        <v>141</v>
      </c>
      <c r="D2012" s="49">
        <v>440.85</v>
      </c>
      <c r="E2012" s="49">
        <v>45.65</v>
      </c>
      <c r="F2012" s="49">
        <v>486.5</v>
      </c>
      <c r="G2012" s="39">
        <v>9</v>
      </c>
    </row>
    <row r="2013" spans="1:7" ht="28.8" x14ac:dyDescent="0.3">
      <c r="A2013" s="30" t="s">
        <v>3554</v>
      </c>
      <c r="B2013" s="47" t="s">
        <v>21214</v>
      </c>
      <c r="C2013" s="48" t="s">
        <v>141</v>
      </c>
      <c r="D2013" s="49">
        <v>630.64</v>
      </c>
      <c r="E2013" s="49">
        <v>45.65</v>
      </c>
      <c r="F2013" s="49">
        <v>676.29</v>
      </c>
      <c r="G2013" s="39">
        <v>9</v>
      </c>
    </row>
    <row r="2014" spans="1:7" ht="28.8" x14ac:dyDescent="0.3">
      <c r="A2014" s="30" t="s">
        <v>3555</v>
      </c>
      <c r="B2014" s="47" t="s">
        <v>7720</v>
      </c>
      <c r="C2014" s="48" t="s">
        <v>141</v>
      </c>
      <c r="D2014" s="49">
        <v>3454.41</v>
      </c>
      <c r="E2014" s="49">
        <v>91.3</v>
      </c>
      <c r="F2014" s="49">
        <v>3545.71</v>
      </c>
      <c r="G2014" s="39">
        <v>9</v>
      </c>
    </row>
    <row r="2015" spans="1:7" ht="28.8" x14ac:dyDescent="0.3">
      <c r="A2015" s="30" t="s">
        <v>3556</v>
      </c>
      <c r="B2015" s="47" t="s">
        <v>7721</v>
      </c>
      <c r="C2015" s="48" t="s">
        <v>141</v>
      </c>
      <c r="D2015" s="49">
        <v>6227.33</v>
      </c>
      <c r="E2015" s="49">
        <v>91.3</v>
      </c>
      <c r="F2015" s="49">
        <v>6318.63</v>
      </c>
      <c r="G2015" s="39">
        <v>9</v>
      </c>
    </row>
    <row r="2016" spans="1:7" ht="28.8" x14ac:dyDescent="0.3">
      <c r="A2016" s="30" t="s">
        <v>3557</v>
      </c>
      <c r="B2016" s="47" t="s">
        <v>21215</v>
      </c>
      <c r="C2016" s="48" t="s">
        <v>141</v>
      </c>
      <c r="D2016" s="49">
        <v>6693.2</v>
      </c>
      <c r="E2016" s="49">
        <v>91.3</v>
      </c>
      <c r="F2016" s="49">
        <v>6784.5</v>
      </c>
      <c r="G2016" s="39">
        <v>9</v>
      </c>
    </row>
    <row r="2017" spans="1:7" ht="28.8" x14ac:dyDescent="0.3">
      <c r="A2017" s="30" t="s">
        <v>3558</v>
      </c>
      <c r="B2017" s="47" t="s">
        <v>7722</v>
      </c>
      <c r="C2017" s="48" t="s">
        <v>141</v>
      </c>
      <c r="D2017" s="49">
        <v>8844.08</v>
      </c>
      <c r="E2017" s="49">
        <v>91.3</v>
      </c>
      <c r="F2017" s="49">
        <v>8935.3799999999992</v>
      </c>
      <c r="G2017" s="39">
        <v>9</v>
      </c>
    </row>
    <row r="2018" spans="1:7" ht="28.8" x14ac:dyDescent="0.3">
      <c r="A2018" s="30" t="s">
        <v>3559</v>
      </c>
      <c r="B2018" s="47" t="s">
        <v>7723</v>
      </c>
      <c r="C2018" s="48" t="s">
        <v>141</v>
      </c>
      <c r="D2018" s="49">
        <v>16663.36</v>
      </c>
      <c r="E2018" s="49">
        <v>91.3</v>
      </c>
      <c r="F2018" s="49">
        <v>16754.66</v>
      </c>
      <c r="G2018" s="39">
        <v>9</v>
      </c>
    </row>
    <row r="2019" spans="1:7" ht="28.8" x14ac:dyDescent="0.3">
      <c r="A2019" s="30" t="s">
        <v>3560</v>
      </c>
      <c r="B2019" s="47" t="s">
        <v>7724</v>
      </c>
      <c r="C2019" s="48" t="s">
        <v>141</v>
      </c>
      <c r="D2019" s="49">
        <v>22837.5</v>
      </c>
      <c r="E2019" s="49">
        <v>91.3</v>
      </c>
      <c r="F2019" s="49">
        <v>22928.799999999999</v>
      </c>
      <c r="G2019" s="39">
        <v>9</v>
      </c>
    </row>
    <row r="2020" spans="1:7" ht="28.8" x14ac:dyDescent="0.3">
      <c r="A2020" s="30" t="s">
        <v>3561</v>
      </c>
      <c r="B2020" s="47" t="s">
        <v>3562</v>
      </c>
      <c r="C2020" s="48" t="s">
        <v>141</v>
      </c>
      <c r="D2020" s="49">
        <v>10.97</v>
      </c>
      <c r="E2020" s="49">
        <v>9.1300000000000008</v>
      </c>
      <c r="F2020" s="49">
        <v>20.100000000000001</v>
      </c>
      <c r="G2020" s="39">
        <v>9</v>
      </c>
    </row>
    <row r="2021" spans="1:7" ht="28.8" x14ac:dyDescent="0.3">
      <c r="A2021" s="30" t="s">
        <v>3563</v>
      </c>
      <c r="B2021" s="47" t="s">
        <v>3564</v>
      </c>
      <c r="C2021" s="48" t="s">
        <v>141</v>
      </c>
      <c r="D2021" s="49">
        <v>13.87</v>
      </c>
      <c r="E2021" s="49">
        <v>9.1300000000000008</v>
      </c>
      <c r="F2021" s="49">
        <v>23</v>
      </c>
      <c r="G2021" s="39">
        <v>9</v>
      </c>
    </row>
    <row r="2022" spans="1:7" ht="28.8" x14ac:dyDescent="0.3">
      <c r="A2022" s="30" t="s">
        <v>3565</v>
      </c>
      <c r="B2022" s="47" t="s">
        <v>3566</v>
      </c>
      <c r="C2022" s="48" t="s">
        <v>141</v>
      </c>
      <c r="D2022" s="49">
        <v>40.049999999999997</v>
      </c>
      <c r="E2022" s="49">
        <v>9.1300000000000008</v>
      </c>
      <c r="F2022" s="49">
        <v>49.18</v>
      </c>
      <c r="G2022" s="39">
        <v>9</v>
      </c>
    </row>
    <row r="2023" spans="1:7" ht="28.8" x14ac:dyDescent="0.3">
      <c r="A2023" s="30" t="s">
        <v>3567</v>
      </c>
      <c r="B2023" s="47" t="s">
        <v>3568</v>
      </c>
      <c r="C2023" s="48" t="s">
        <v>141</v>
      </c>
      <c r="D2023" s="49">
        <v>44.11</v>
      </c>
      <c r="E2023" s="49">
        <v>9.1300000000000008</v>
      </c>
      <c r="F2023" s="49">
        <v>53.24</v>
      </c>
      <c r="G2023" s="39">
        <v>9</v>
      </c>
    </row>
    <row r="2024" spans="1:7" x14ac:dyDescent="0.3">
      <c r="A2024" s="30" t="s">
        <v>3569</v>
      </c>
      <c r="B2024" s="47" t="s">
        <v>3570</v>
      </c>
      <c r="C2024" s="48" t="s">
        <v>141</v>
      </c>
      <c r="D2024" s="49">
        <v>51.7</v>
      </c>
      <c r="E2024" s="49">
        <v>9.1300000000000008</v>
      </c>
      <c r="F2024" s="49">
        <v>60.83</v>
      </c>
      <c r="G2024" s="39">
        <v>9</v>
      </c>
    </row>
    <row r="2025" spans="1:7" ht="28.8" x14ac:dyDescent="0.3">
      <c r="A2025" s="30" t="s">
        <v>3571</v>
      </c>
      <c r="B2025" s="47" t="s">
        <v>3572</v>
      </c>
      <c r="C2025" s="48" t="s">
        <v>141</v>
      </c>
      <c r="D2025" s="49">
        <v>134.62</v>
      </c>
      <c r="E2025" s="49">
        <v>9.1300000000000008</v>
      </c>
      <c r="F2025" s="49">
        <v>143.75</v>
      </c>
      <c r="G2025" s="39">
        <v>9</v>
      </c>
    </row>
    <row r="2026" spans="1:7" ht="28.8" x14ac:dyDescent="0.3">
      <c r="A2026" s="30" t="s">
        <v>3573</v>
      </c>
      <c r="B2026" s="47" t="s">
        <v>3574</v>
      </c>
      <c r="C2026" s="48" t="s">
        <v>141</v>
      </c>
      <c r="D2026" s="49">
        <v>59.28</v>
      </c>
      <c r="E2026" s="49">
        <v>9.1300000000000008</v>
      </c>
      <c r="F2026" s="49">
        <v>68.41</v>
      </c>
      <c r="G2026" s="39">
        <v>9</v>
      </c>
    </row>
    <row r="2027" spans="1:7" ht="28.8" x14ac:dyDescent="0.3">
      <c r="A2027" s="30" t="s">
        <v>3575</v>
      </c>
      <c r="B2027" s="47" t="s">
        <v>3576</v>
      </c>
      <c r="C2027" s="48" t="s">
        <v>141</v>
      </c>
      <c r="D2027" s="49">
        <v>63</v>
      </c>
      <c r="E2027" s="49">
        <v>9.1300000000000008</v>
      </c>
      <c r="F2027" s="49">
        <v>72.13</v>
      </c>
      <c r="G2027" s="39">
        <v>9</v>
      </c>
    </row>
    <row r="2028" spans="1:7" x14ac:dyDescent="0.3">
      <c r="A2028" s="30" t="s">
        <v>3577</v>
      </c>
      <c r="B2028" s="47" t="s">
        <v>3578</v>
      </c>
      <c r="C2028" s="48" t="s">
        <v>141</v>
      </c>
      <c r="D2028" s="49">
        <v>67.989999999999995</v>
      </c>
      <c r="E2028" s="49">
        <v>9.1300000000000008</v>
      </c>
      <c r="F2028" s="49">
        <v>77.12</v>
      </c>
      <c r="G2028" s="39">
        <v>9</v>
      </c>
    </row>
    <row r="2029" spans="1:7" ht="28.8" x14ac:dyDescent="0.3">
      <c r="A2029" s="30" t="s">
        <v>3579</v>
      </c>
      <c r="B2029" s="47" t="s">
        <v>21216</v>
      </c>
      <c r="C2029" s="48" t="s">
        <v>141</v>
      </c>
      <c r="D2029" s="49">
        <v>1488.18</v>
      </c>
      <c r="E2029" s="49">
        <v>9.1300000000000008</v>
      </c>
      <c r="F2029" s="49">
        <v>1497.31</v>
      </c>
      <c r="G2029" s="39">
        <v>9</v>
      </c>
    </row>
    <row r="2030" spans="1:7" ht="28.8" x14ac:dyDescent="0.3">
      <c r="A2030" s="30" t="s">
        <v>3580</v>
      </c>
      <c r="B2030" s="47" t="s">
        <v>21217</v>
      </c>
      <c r="C2030" s="48" t="s">
        <v>141</v>
      </c>
      <c r="D2030" s="49">
        <v>37851.019999999997</v>
      </c>
      <c r="E2030" s="49">
        <v>91.3</v>
      </c>
      <c r="F2030" s="49">
        <v>37942.32</v>
      </c>
      <c r="G2030" s="39">
        <v>9</v>
      </c>
    </row>
    <row r="2031" spans="1:7" ht="28.8" x14ac:dyDescent="0.3">
      <c r="A2031" s="30" t="s">
        <v>3581</v>
      </c>
      <c r="B2031" s="47" t="s">
        <v>21218</v>
      </c>
      <c r="C2031" s="48" t="s">
        <v>141</v>
      </c>
      <c r="D2031" s="49">
        <v>58021.27</v>
      </c>
      <c r="E2031" s="49">
        <v>91.3</v>
      </c>
      <c r="F2031" s="49">
        <v>58112.57</v>
      </c>
      <c r="G2031" s="39">
        <v>9</v>
      </c>
    </row>
    <row r="2032" spans="1:7" ht="28.8" x14ac:dyDescent="0.3">
      <c r="A2032" s="30" t="s">
        <v>3582</v>
      </c>
      <c r="B2032" s="47" t="s">
        <v>3583</v>
      </c>
      <c r="C2032" s="48" t="s">
        <v>141</v>
      </c>
      <c r="D2032" s="49">
        <v>342072.91</v>
      </c>
      <c r="E2032" s="49">
        <v>45.65</v>
      </c>
      <c r="F2032" s="49">
        <v>342118.56</v>
      </c>
      <c r="G2032" s="39">
        <v>9</v>
      </c>
    </row>
    <row r="2033" spans="1:7" x14ac:dyDescent="0.3">
      <c r="A2033" s="30" t="s">
        <v>3584</v>
      </c>
      <c r="B2033" s="47" t="s">
        <v>3585</v>
      </c>
      <c r="C2033" s="48"/>
      <c r="D2033" s="49"/>
      <c r="E2033" s="49"/>
      <c r="F2033" s="49"/>
      <c r="G2033" s="39">
        <v>5</v>
      </c>
    </row>
    <row r="2034" spans="1:7" ht="28.8" x14ac:dyDescent="0.3">
      <c r="A2034" s="30" t="s">
        <v>3586</v>
      </c>
      <c r="B2034" s="47" t="s">
        <v>3587</v>
      </c>
      <c r="C2034" s="48" t="s">
        <v>141</v>
      </c>
      <c r="D2034" s="49">
        <v>2323.04</v>
      </c>
      <c r="E2034" s="49">
        <v>45.65</v>
      </c>
      <c r="F2034" s="49">
        <v>2368.69</v>
      </c>
      <c r="G2034" s="39">
        <v>9</v>
      </c>
    </row>
    <row r="2035" spans="1:7" ht="28.8" x14ac:dyDescent="0.3">
      <c r="A2035" s="30" t="s">
        <v>3588</v>
      </c>
      <c r="B2035" s="47" t="s">
        <v>7725</v>
      </c>
      <c r="C2035" s="48" t="s">
        <v>141</v>
      </c>
      <c r="D2035" s="49">
        <v>2092.42</v>
      </c>
      <c r="E2035" s="49">
        <v>36.520000000000003</v>
      </c>
      <c r="F2035" s="49">
        <v>2128.94</v>
      </c>
      <c r="G2035" s="39">
        <v>9</v>
      </c>
    </row>
    <row r="2036" spans="1:7" ht="28.8" x14ac:dyDescent="0.3">
      <c r="A2036" s="30" t="s">
        <v>3589</v>
      </c>
      <c r="B2036" s="47" t="s">
        <v>7726</v>
      </c>
      <c r="C2036" s="48" t="s">
        <v>141</v>
      </c>
      <c r="D2036" s="49">
        <v>1413.42</v>
      </c>
      <c r="E2036" s="49">
        <v>36.520000000000003</v>
      </c>
      <c r="F2036" s="49">
        <v>1449.94</v>
      </c>
      <c r="G2036" s="39">
        <v>9</v>
      </c>
    </row>
    <row r="2037" spans="1:7" ht="28.8" x14ac:dyDescent="0.3">
      <c r="A2037" s="30" t="s">
        <v>3590</v>
      </c>
      <c r="B2037" s="47" t="s">
        <v>7727</v>
      </c>
      <c r="C2037" s="48" t="s">
        <v>141</v>
      </c>
      <c r="D2037" s="49">
        <v>2060.6</v>
      </c>
      <c r="E2037" s="49">
        <v>45.65</v>
      </c>
      <c r="F2037" s="49">
        <v>2106.25</v>
      </c>
      <c r="G2037" s="39">
        <v>9</v>
      </c>
    </row>
    <row r="2038" spans="1:7" ht="28.8" x14ac:dyDescent="0.3">
      <c r="A2038" s="30" t="s">
        <v>3591</v>
      </c>
      <c r="B2038" s="47" t="s">
        <v>7728</v>
      </c>
      <c r="C2038" s="48" t="s">
        <v>141</v>
      </c>
      <c r="D2038" s="49">
        <v>2044.13</v>
      </c>
      <c r="E2038" s="49">
        <v>54.78</v>
      </c>
      <c r="F2038" s="49">
        <v>2098.91</v>
      </c>
      <c r="G2038" s="39">
        <v>9</v>
      </c>
    </row>
    <row r="2039" spans="1:7" ht="28.8" x14ac:dyDescent="0.3">
      <c r="A2039" s="30" t="s">
        <v>3592</v>
      </c>
      <c r="B2039" s="47" t="s">
        <v>7729</v>
      </c>
      <c r="C2039" s="48" t="s">
        <v>141</v>
      </c>
      <c r="D2039" s="49">
        <v>4932.41</v>
      </c>
      <c r="E2039" s="49">
        <v>68.48</v>
      </c>
      <c r="F2039" s="49">
        <v>5000.8900000000003</v>
      </c>
      <c r="G2039" s="39">
        <v>9</v>
      </c>
    </row>
    <row r="2040" spans="1:7" ht="28.8" x14ac:dyDescent="0.3">
      <c r="A2040" s="30" t="s">
        <v>3593</v>
      </c>
      <c r="B2040" s="47" t="s">
        <v>7730</v>
      </c>
      <c r="C2040" s="48" t="s">
        <v>141</v>
      </c>
      <c r="D2040" s="49">
        <v>9927.93</v>
      </c>
      <c r="E2040" s="49">
        <v>68.48</v>
      </c>
      <c r="F2040" s="49">
        <v>9996.41</v>
      </c>
      <c r="G2040" s="39">
        <v>9</v>
      </c>
    </row>
    <row r="2041" spans="1:7" ht="28.8" x14ac:dyDescent="0.3">
      <c r="A2041" s="30" t="s">
        <v>3594</v>
      </c>
      <c r="B2041" s="47" t="s">
        <v>7731</v>
      </c>
      <c r="C2041" s="48" t="s">
        <v>141</v>
      </c>
      <c r="D2041" s="49">
        <v>1349.15</v>
      </c>
      <c r="E2041" s="49">
        <v>36.520000000000003</v>
      </c>
      <c r="F2041" s="49">
        <v>1385.67</v>
      </c>
      <c r="G2041" s="39">
        <v>9</v>
      </c>
    </row>
    <row r="2042" spans="1:7" ht="28.8" x14ac:dyDescent="0.3">
      <c r="A2042" s="30" t="s">
        <v>3595</v>
      </c>
      <c r="B2042" s="47" t="s">
        <v>7732</v>
      </c>
      <c r="C2042" s="48" t="s">
        <v>141</v>
      </c>
      <c r="D2042" s="49">
        <v>1784.7</v>
      </c>
      <c r="E2042" s="49">
        <v>36.520000000000003</v>
      </c>
      <c r="F2042" s="49">
        <v>1821.22</v>
      </c>
      <c r="G2042" s="39">
        <v>9</v>
      </c>
    </row>
    <row r="2043" spans="1:7" ht="28.8" x14ac:dyDescent="0.3">
      <c r="A2043" s="30" t="s">
        <v>3596</v>
      </c>
      <c r="B2043" s="47" t="s">
        <v>7733</v>
      </c>
      <c r="C2043" s="48" t="s">
        <v>141</v>
      </c>
      <c r="D2043" s="49">
        <v>4048.33</v>
      </c>
      <c r="E2043" s="49">
        <v>36.520000000000003</v>
      </c>
      <c r="F2043" s="49">
        <v>4084.85</v>
      </c>
      <c r="G2043" s="39">
        <v>9</v>
      </c>
    </row>
    <row r="2044" spans="1:7" ht="28.8" x14ac:dyDescent="0.3">
      <c r="A2044" s="30" t="s">
        <v>3597</v>
      </c>
      <c r="B2044" s="47" t="s">
        <v>7734</v>
      </c>
      <c r="C2044" s="48" t="s">
        <v>141</v>
      </c>
      <c r="D2044" s="49">
        <v>4517.38</v>
      </c>
      <c r="E2044" s="49">
        <v>45.65</v>
      </c>
      <c r="F2044" s="49">
        <v>4563.03</v>
      </c>
      <c r="G2044" s="39">
        <v>9</v>
      </c>
    </row>
    <row r="2045" spans="1:7" ht="28.8" x14ac:dyDescent="0.3">
      <c r="A2045" s="30" t="s">
        <v>3598</v>
      </c>
      <c r="B2045" s="47" t="s">
        <v>7735</v>
      </c>
      <c r="C2045" s="48" t="s">
        <v>141</v>
      </c>
      <c r="D2045" s="49">
        <v>9557.76</v>
      </c>
      <c r="E2045" s="49">
        <v>54.78</v>
      </c>
      <c r="F2045" s="49">
        <v>9612.5400000000009</v>
      </c>
      <c r="G2045" s="39">
        <v>9</v>
      </c>
    </row>
    <row r="2046" spans="1:7" ht="28.8" x14ac:dyDescent="0.3">
      <c r="A2046" s="30" t="s">
        <v>3599</v>
      </c>
      <c r="B2046" s="47" t="s">
        <v>7736</v>
      </c>
      <c r="C2046" s="48" t="s">
        <v>141</v>
      </c>
      <c r="D2046" s="49">
        <v>352.62</v>
      </c>
      <c r="E2046" s="49">
        <v>36.520000000000003</v>
      </c>
      <c r="F2046" s="49">
        <v>389.14</v>
      </c>
      <c r="G2046" s="39">
        <v>9</v>
      </c>
    </row>
    <row r="2047" spans="1:7" ht="28.8" x14ac:dyDescent="0.3">
      <c r="A2047" s="30" t="s">
        <v>3600</v>
      </c>
      <c r="B2047" s="47" t="s">
        <v>7737</v>
      </c>
      <c r="C2047" s="48" t="s">
        <v>141</v>
      </c>
      <c r="D2047" s="49">
        <v>949</v>
      </c>
      <c r="E2047" s="49">
        <v>36.520000000000003</v>
      </c>
      <c r="F2047" s="49">
        <v>985.52</v>
      </c>
      <c r="G2047" s="39">
        <v>9</v>
      </c>
    </row>
    <row r="2048" spans="1:7" ht="28.8" x14ac:dyDescent="0.3">
      <c r="A2048" s="30" t="s">
        <v>3601</v>
      </c>
      <c r="B2048" s="47" t="s">
        <v>7738</v>
      </c>
      <c r="C2048" s="48" t="s">
        <v>141</v>
      </c>
      <c r="D2048" s="49">
        <v>1156.68</v>
      </c>
      <c r="E2048" s="49">
        <v>45.65</v>
      </c>
      <c r="F2048" s="49">
        <v>1202.33</v>
      </c>
      <c r="G2048" s="39">
        <v>9</v>
      </c>
    </row>
    <row r="2049" spans="1:7" ht="28.8" x14ac:dyDescent="0.3">
      <c r="A2049" s="30" t="s">
        <v>3602</v>
      </c>
      <c r="B2049" s="47" t="s">
        <v>7739</v>
      </c>
      <c r="C2049" s="48" t="s">
        <v>141</v>
      </c>
      <c r="D2049" s="49">
        <v>1657.43</v>
      </c>
      <c r="E2049" s="49">
        <v>54.78</v>
      </c>
      <c r="F2049" s="49">
        <v>1712.21</v>
      </c>
      <c r="G2049" s="39">
        <v>9</v>
      </c>
    </row>
    <row r="2050" spans="1:7" ht="28.8" x14ac:dyDescent="0.3">
      <c r="A2050" s="30" t="s">
        <v>3603</v>
      </c>
      <c r="B2050" s="47" t="s">
        <v>3604</v>
      </c>
      <c r="C2050" s="48" t="s">
        <v>141</v>
      </c>
      <c r="D2050" s="49">
        <v>5224.67</v>
      </c>
      <c r="E2050" s="49">
        <v>54.78</v>
      </c>
      <c r="F2050" s="49">
        <v>5279.45</v>
      </c>
      <c r="G2050" s="39">
        <v>9</v>
      </c>
    </row>
    <row r="2051" spans="1:7" ht="28.8" x14ac:dyDescent="0.3">
      <c r="A2051" s="30" t="s">
        <v>3605</v>
      </c>
      <c r="B2051" s="47" t="s">
        <v>3606</v>
      </c>
      <c r="C2051" s="48" t="s">
        <v>141</v>
      </c>
      <c r="D2051" s="49">
        <v>7155.04</v>
      </c>
      <c r="E2051" s="49">
        <v>68.48</v>
      </c>
      <c r="F2051" s="49">
        <v>7223.52</v>
      </c>
      <c r="G2051" s="39">
        <v>9</v>
      </c>
    </row>
    <row r="2052" spans="1:7" ht="28.8" x14ac:dyDescent="0.3">
      <c r="A2052" s="30" t="s">
        <v>3607</v>
      </c>
      <c r="B2052" s="47" t="s">
        <v>3608</v>
      </c>
      <c r="C2052" s="48" t="s">
        <v>141</v>
      </c>
      <c r="D2052" s="49">
        <v>10635.58</v>
      </c>
      <c r="E2052" s="49">
        <v>82.17</v>
      </c>
      <c r="F2052" s="49">
        <v>10717.75</v>
      </c>
      <c r="G2052" s="39">
        <v>9</v>
      </c>
    </row>
    <row r="2053" spans="1:7" ht="28.8" x14ac:dyDescent="0.3">
      <c r="A2053" s="30" t="s">
        <v>3609</v>
      </c>
      <c r="B2053" s="47" t="s">
        <v>3610</v>
      </c>
      <c r="C2053" s="48" t="s">
        <v>141</v>
      </c>
      <c r="D2053" s="49">
        <v>9833.82</v>
      </c>
      <c r="E2053" s="49">
        <v>104.73</v>
      </c>
      <c r="F2053" s="49">
        <v>9938.5499999999993</v>
      </c>
      <c r="G2053" s="39">
        <v>9</v>
      </c>
    </row>
    <row r="2054" spans="1:7" x14ac:dyDescent="0.3">
      <c r="A2054" s="30" t="s">
        <v>3611</v>
      </c>
      <c r="B2054" s="47" t="s">
        <v>3612</v>
      </c>
      <c r="C2054" s="48" t="s">
        <v>141</v>
      </c>
      <c r="D2054" s="49">
        <v>83.11</v>
      </c>
      <c r="E2054" s="49">
        <v>9.1300000000000008</v>
      </c>
      <c r="F2054" s="49">
        <v>92.24</v>
      </c>
      <c r="G2054" s="39">
        <v>9</v>
      </c>
    </row>
    <row r="2055" spans="1:7" ht="28.8" x14ac:dyDescent="0.3">
      <c r="A2055" s="30" t="s">
        <v>3613</v>
      </c>
      <c r="B2055" s="47" t="s">
        <v>3614</v>
      </c>
      <c r="C2055" s="48" t="s">
        <v>141</v>
      </c>
      <c r="D2055" s="49">
        <v>847.74</v>
      </c>
      <c r="E2055" s="49">
        <v>36.520000000000003</v>
      </c>
      <c r="F2055" s="49">
        <v>884.26</v>
      </c>
      <c r="G2055" s="39">
        <v>9</v>
      </c>
    </row>
    <row r="2056" spans="1:7" x14ac:dyDescent="0.3">
      <c r="A2056" s="30" t="s">
        <v>3615</v>
      </c>
      <c r="B2056" s="47" t="s">
        <v>3616</v>
      </c>
      <c r="C2056" s="48"/>
      <c r="D2056" s="49"/>
      <c r="E2056" s="49"/>
      <c r="F2056" s="49"/>
      <c r="G2056" s="39">
        <v>5</v>
      </c>
    </row>
    <row r="2057" spans="1:7" ht="28.8" x14ac:dyDescent="0.3">
      <c r="A2057" s="30" t="s">
        <v>3617</v>
      </c>
      <c r="B2057" s="47" t="s">
        <v>3618</v>
      </c>
      <c r="C2057" s="48" t="s">
        <v>141</v>
      </c>
      <c r="D2057" s="49">
        <v>2598.41</v>
      </c>
      <c r="E2057" s="49">
        <v>222.2</v>
      </c>
      <c r="F2057" s="49">
        <v>2820.61</v>
      </c>
      <c r="G2057" s="39">
        <v>9</v>
      </c>
    </row>
    <row r="2058" spans="1:7" ht="28.8" x14ac:dyDescent="0.3">
      <c r="A2058" s="30" t="s">
        <v>3619</v>
      </c>
      <c r="B2058" s="47" t="s">
        <v>3620</v>
      </c>
      <c r="C2058" s="48" t="s">
        <v>141</v>
      </c>
      <c r="D2058" s="49">
        <v>1877.1</v>
      </c>
      <c r="E2058" s="49">
        <v>222.2</v>
      </c>
      <c r="F2058" s="49">
        <v>2099.3000000000002</v>
      </c>
      <c r="G2058" s="39">
        <v>9</v>
      </c>
    </row>
    <row r="2059" spans="1:7" ht="28.8" x14ac:dyDescent="0.3">
      <c r="A2059" s="30" t="s">
        <v>3621</v>
      </c>
      <c r="B2059" s="47" t="s">
        <v>3622</v>
      </c>
      <c r="C2059" s="48" t="s">
        <v>141</v>
      </c>
      <c r="D2059" s="49">
        <v>508.07</v>
      </c>
      <c r="E2059" s="49">
        <v>81.94</v>
      </c>
      <c r="F2059" s="49">
        <v>590.01</v>
      </c>
      <c r="G2059" s="39">
        <v>9</v>
      </c>
    </row>
    <row r="2060" spans="1:7" ht="28.8" x14ac:dyDescent="0.3">
      <c r="A2060" s="30" t="s">
        <v>3623</v>
      </c>
      <c r="B2060" s="47" t="s">
        <v>7740</v>
      </c>
      <c r="C2060" s="48" t="s">
        <v>141</v>
      </c>
      <c r="D2060" s="49">
        <v>587.05999999999995</v>
      </c>
      <c r="E2060" s="49">
        <v>81.94</v>
      </c>
      <c r="F2060" s="49">
        <v>669</v>
      </c>
      <c r="G2060" s="39">
        <v>9</v>
      </c>
    </row>
    <row r="2061" spans="1:7" ht="28.8" x14ac:dyDescent="0.3">
      <c r="A2061" s="30" t="s">
        <v>3624</v>
      </c>
      <c r="B2061" s="47" t="s">
        <v>7741</v>
      </c>
      <c r="C2061" s="48" t="s">
        <v>141</v>
      </c>
      <c r="D2061" s="49">
        <v>501.8</v>
      </c>
      <c r="E2061" s="49">
        <v>81.94</v>
      </c>
      <c r="F2061" s="49">
        <v>583.74</v>
      </c>
      <c r="G2061" s="39">
        <v>9</v>
      </c>
    </row>
    <row r="2062" spans="1:7" ht="28.8" x14ac:dyDescent="0.3">
      <c r="A2062" s="30" t="s">
        <v>3625</v>
      </c>
      <c r="B2062" s="47" t="s">
        <v>3626</v>
      </c>
      <c r="C2062" s="48" t="s">
        <v>141</v>
      </c>
      <c r="D2062" s="49">
        <v>1797.59</v>
      </c>
      <c r="E2062" s="49">
        <v>222.2</v>
      </c>
      <c r="F2062" s="49">
        <v>2019.79</v>
      </c>
      <c r="G2062" s="39">
        <v>9</v>
      </c>
    </row>
    <row r="2063" spans="1:7" ht="28.8" x14ac:dyDescent="0.3">
      <c r="A2063" s="30" t="s">
        <v>3627</v>
      </c>
      <c r="B2063" s="47" t="s">
        <v>3628</v>
      </c>
      <c r="C2063" s="48" t="s">
        <v>141</v>
      </c>
      <c r="D2063" s="49">
        <v>2266.08</v>
      </c>
      <c r="E2063" s="49">
        <v>222.2</v>
      </c>
      <c r="F2063" s="49">
        <v>2488.2800000000002</v>
      </c>
      <c r="G2063" s="39">
        <v>9</v>
      </c>
    </row>
    <row r="2064" spans="1:7" x14ac:dyDescent="0.3">
      <c r="A2064" s="30" t="s">
        <v>3629</v>
      </c>
      <c r="B2064" s="47" t="s">
        <v>3630</v>
      </c>
      <c r="C2064" s="48"/>
      <c r="D2064" s="49"/>
      <c r="E2064" s="49"/>
      <c r="F2064" s="49"/>
      <c r="G2064" s="39">
        <v>5</v>
      </c>
    </row>
    <row r="2065" spans="1:7" ht="28.8" x14ac:dyDescent="0.3">
      <c r="A2065" s="30" t="s">
        <v>3631</v>
      </c>
      <c r="B2065" s="47" t="s">
        <v>7742</v>
      </c>
      <c r="C2065" s="48" t="s">
        <v>3632</v>
      </c>
      <c r="D2065" s="49">
        <v>595.45000000000005</v>
      </c>
      <c r="E2065" s="49">
        <v>0.56999999999999995</v>
      </c>
      <c r="F2065" s="49">
        <v>596.02</v>
      </c>
      <c r="G2065" s="39">
        <v>9</v>
      </c>
    </row>
    <row r="2066" spans="1:7" ht="28.8" x14ac:dyDescent="0.3">
      <c r="A2066" s="30" t="s">
        <v>7743</v>
      </c>
      <c r="B2066" s="47" t="s">
        <v>7744</v>
      </c>
      <c r="C2066" s="48" t="s">
        <v>3632</v>
      </c>
      <c r="D2066" s="49">
        <v>185.85</v>
      </c>
      <c r="E2066" s="49">
        <v>0.56999999999999995</v>
      </c>
      <c r="F2066" s="49">
        <v>186.42</v>
      </c>
      <c r="G2066" s="39">
        <v>9</v>
      </c>
    </row>
    <row r="2067" spans="1:7" x14ac:dyDescent="0.3">
      <c r="A2067" s="30" t="s">
        <v>3633</v>
      </c>
      <c r="B2067" s="47" t="s">
        <v>3634</v>
      </c>
      <c r="C2067" s="48"/>
      <c r="D2067" s="49"/>
      <c r="E2067" s="49"/>
      <c r="F2067" s="49"/>
      <c r="G2067" s="39">
        <v>5</v>
      </c>
    </row>
    <row r="2068" spans="1:7" x14ac:dyDescent="0.3">
      <c r="A2068" s="30" t="s">
        <v>3635</v>
      </c>
      <c r="B2068" s="47" t="s">
        <v>3636</v>
      </c>
      <c r="C2068" s="48" t="s">
        <v>141</v>
      </c>
      <c r="D2068" s="49">
        <v>174.72</v>
      </c>
      <c r="E2068" s="49">
        <v>11.41</v>
      </c>
      <c r="F2068" s="49">
        <v>186.13</v>
      </c>
      <c r="G2068" s="39">
        <v>9</v>
      </c>
    </row>
    <row r="2069" spans="1:7" x14ac:dyDescent="0.3">
      <c r="A2069" s="30" t="s">
        <v>3637</v>
      </c>
      <c r="B2069" s="47" t="s">
        <v>3638</v>
      </c>
      <c r="C2069" s="48" t="s">
        <v>141</v>
      </c>
      <c r="D2069" s="49">
        <v>244.39</v>
      </c>
      <c r="E2069" s="49">
        <v>11.41</v>
      </c>
      <c r="F2069" s="49">
        <v>255.8</v>
      </c>
      <c r="G2069" s="39">
        <v>9</v>
      </c>
    </row>
    <row r="2070" spans="1:7" x14ac:dyDescent="0.3">
      <c r="A2070" s="30" t="s">
        <v>3639</v>
      </c>
      <c r="B2070" s="47" t="s">
        <v>3640</v>
      </c>
      <c r="C2070" s="48" t="s">
        <v>141</v>
      </c>
      <c r="D2070" s="49">
        <v>290.27</v>
      </c>
      <c r="E2070" s="49">
        <v>11.41</v>
      </c>
      <c r="F2070" s="49">
        <v>301.68</v>
      </c>
      <c r="G2070" s="39">
        <v>9</v>
      </c>
    </row>
    <row r="2071" spans="1:7" x14ac:dyDescent="0.3">
      <c r="A2071" s="30" t="s">
        <v>3641</v>
      </c>
      <c r="B2071" s="47" t="s">
        <v>3642</v>
      </c>
      <c r="C2071" s="48" t="s">
        <v>141</v>
      </c>
      <c r="D2071" s="49">
        <v>298.54000000000002</v>
      </c>
      <c r="E2071" s="49">
        <v>11.41</v>
      </c>
      <c r="F2071" s="49">
        <v>309.95</v>
      </c>
      <c r="G2071" s="39">
        <v>9</v>
      </c>
    </row>
    <row r="2072" spans="1:7" x14ac:dyDescent="0.3">
      <c r="A2072" s="30" t="s">
        <v>3643</v>
      </c>
      <c r="B2072" s="47" t="s">
        <v>3644</v>
      </c>
      <c r="C2072" s="48" t="s">
        <v>141</v>
      </c>
      <c r="D2072" s="49">
        <v>342.06</v>
      </c>
      <c r="E2072" s="49">
        <v>11.41</v>
      </c>
      <c r="F2072" s="49">
        <v>353.47</v>
      </c>
      <c r="G2072" s="39">
        <v>9</v>
      </c>
    </row>
    <row r="2073" spans="1:7" x14ac:dyDescent="0.3">
      <c r="A2073" s="30" t="s">
        <v>3645</v>
      </c>
      <c r="B2073" s="47" t="s">
        <v>3646</v>
      </c>
      <c r="C2073" s="48" t="s">
        <v>141</v>
      </c>
      <c r="D2073" s="49">
        <v>456.43</v>
      </c>
      <c r="E2073" s="49">
        <v>11.41</v>
      </c>
      <c r="F2073" s="49">
        <v>467.84</v>
      </c>
      <c r="G2073" s="39">
        <v>9</v>
      </c>
    </row>
    <row r="2074" spans="1:7" x14ac:dyDescent="0.3">
      <c r="A2074" s="30" t="s">
        <v>3647</v>
      </c>
      <c r="B2074" s="47" t="s">
        <v>3648</v>
      </c>
      <c r="C2074" s="48" t="s">
        <v>141</v>
      </c>
      <c r="D2074" s="49">
        <v>318.01</v>
      </c>
      <c r="E2074" s="49">
        <v>11.41</v>
      </c>
      <c r="F2074" s="49">
        <v>329.42</v>
      </c>
      <c r="G2074" s="39">
        <v>9</v>
      </c>
    </row>
    <row r="2075" spans="1:7" x14ac:dyDescent="0.3">
      <c r="A2075" s="30" t="s">
        <v>3649</v>
      </c>
      <c r="B2075" s="47" t="s">
        <v>3650</v>
      </c>
      <c r="C2075" s="48" t="s">
        <v>141</v>
      </c>
      <c r="D2075" s="49">
        <v>1892.24</v>
      </c>
      <c r="E2075" s="49">
        <v>11.41</v>
      </c>
      <c r="F2075" s="49">
        <v>1903.65</v>
      </c>
      <c r="G2075" s="39">
        <v>9</v>
      </c>
    </row>
    <row r="2076" spans="1:7" x14ac:dyDescent="0.3">
      <c r="A2076" s="30" t="s">
        <v>3651</v>
      </c>
      <c r="B2076" s="47" t="s">
        <v>3652</v>
      </c>
      <c r="C2076" s="48" t="s">
        <v>141</v>
      </c>
      <c r="D2076" s="49">
        <v>198.37</v>
      </c>
      <c r="E2076" s="49">
        <v>11.41</v>
      </c>
      <c r="F2076" s="49">
        <v>209.78</v>
      </c>
      <c r="G2076" s="39">
        <v>9</v>
      </c>
    </row>
    <row r="2077" spans="1:7" x14ac:dyDescent="0.3">
      <c r="A2077" s="30" t="s">
        <v>3653</v>
      </c>
      <c r="B2077" s="47" t="s">
        <v>3654</v>
      </c>
      <c r="C2077" s="48"/>
      <c r="D2077" s="49"/>
      <c r="E2077" s="49"/>
      <c r="F2077" s="49"/>
      <c r="G2077" s="39">
        <v>5</v>
      </c>
    </row>
    <row r="2078" spans="1:7" ht="28.8" x14ac:dyDescent="0.3">
      <c r="A2078" s="30" t="s">
        <v>3655</v>
      </c>
      <c r="B2078" s="47" t="s">
        <v>3656</v>
      </c>
      <c r="C2078" s="48" t="s">
        <v>141</v>
      </c>
      <c r="D2078" s="49">
        <v>3844.61</v>
      </c>
      <c r="E2078" s="49">
        <v>69.09</v>
      </c>
      <c r="F2078" s="49">
        <v>3913.7</v>
      </c>
      <c r="G2078" s="39">
        <v>9</v>
      </c>
    </row>
    <row r="2079" spans="1:7" ht="28.8" x14ac:dyDescent="0.3">
      <c r="A2079" s="30" t="s">
        <v>3657</v>
      </c>
      <c r="B2079" s="47" t="s">
        <v>3658</v>
      </c>
      <c r="C2079" s="48" t="s">
        <v>141</v>
      </c>
      <c r="D2079" s="49">
        <v>5658.96</v>
      </c>
      <c r="E2079" s="49">
        <v>69.09</v>
      </c>
      <c r="F2079" s="49">
        <v>5728.05</v>
      </c>
      <c r="G2079" s="39">
        <v>9</v>
      </c>
    </row>
    <row r="2080" spans="1:7" ht="28.8" x14ac:dyDescent="0.3">
      <c r="A2080" s="30" t="s">
        <v>3659</v>
      </c>
      <c r="B2080" s="47" t="s">
        <v>3660</v>
      </c>
      <c r="C2080" s="48" t="s">
        <v>141</v>
      </c>
      <c r="D2080" s="49">
        <v>3178.56</v>
      </c>
      <c r="E2080" s="49">
        <v>69.09</v>
      </c>
      <c r="F2080" s="49">
        <v>3247.65</v>
      </c>
      <c r="G2080" s="39">
        <v>9</v>
      </c>
    </row>
    <row r="2081" spans="1:7" x14ac:dyDescent="0.3">
      <c r="A2081" s="30" t="s">
        <v>3661</v>
      </c>
      <c r="B2081" s="47" t="s">
        <v>3662</v>
      </c>
      <c r="C2081" s="48"/>
      <c r="D2081" s="49"/>
      <c r="E2081" s="49"/>
      <c r="F2081" s="49"/>
      <c r="G2081" s="39">
        <v>5</v>
      </c>
    </row>
    <row r="2082" spans="1:7" x14ac:dyDescent="0.3">
      <c r="A2082" s="30" t="s">
        <v>3663</v>
      </c>
      <c r="B2082" s="47" t="s">
        <v>3664</v>
      </c>
      <c r="C2082" s="48" t="s">
        <v>141</v>
      </c>
      <c r="D2082" s="49">
        <v>280.5</v>
      </c>
      <c r="E2082" s="49">
        <v>69.09</v>
      </c>
      <c r="F2082" s="49">
        <v>349.59</v>
      </c>
      <c r="G2082" s="39">
        <v>9</v>
      </c>
    </row>
    <row r="2083" spans="1:7" x14ac:dyDescent="0.3">
      <c r="A2083" s="30" t="s">
        <v>3665</v>
      </c>
      <c r="B2083" s="47" t="s">
        <v>3666</v>
      </c>
      <c r="C2083" s="48" t="s">
        <v>141</v>
      </c>
      <c r="D2083" s="49">
        <v>220.37</v>
      </c>
      <c r="E2083" s="49">
        <v>69.09</v>
      </c>
      <c r="F2083" s="49">
        <v>289.45999999999998</v>
      </c>
      <c r="G2083" s="39">
        <v>9</v>
      </c>
    </row>
    <row r="2084" spans="1:7" x14ac:dyDescent="0.3">
      <c r="A2084" s="30" t="s">
        <v>3667</v>
      </c>
      <c r="B2084" s="47" t="s">
        <v>3668</v>
      </c>
      <c r="C2084" s="48" t="s">
        <v>141</v>
      </c>
      <c r="D2084" s="49">
        <v>475.76</v>
      </c>
      <c r="E2084" s="49">
        <v>69.09</v>
      </c>
      <c r="F2084" s="49">
        <v>544.85</v>
      </c>
      <c r="G2084" s="39">
        <v>9</v>
      </c>
    </row>
    <row r="2085" spans="1:7" x14ac:dyDescent="0.3">
      <c r="A2085" s="30" t="s">
        <v>3669</v>
      </c>
      <c r="B2085" s="47" t="s">
        <v>3670</v>
      </c>
      <c r="C2085" s="48" t="s">
        <v>141</v>
      </c>
      <c r="D2085" s="49">
        <v>144.25</v>
      </c>
      <c r="E2085" s="49">
        <v>69.09</v>
      </c>
      <c r="F2085" s="49">
        <v>213.34</v>
      </c>
      <c r="G2085" s="39">
        <v>9</v>
      </c>
    </row>
    <row r="2086" spans="1:7" x14ac:dyDescent="0.3">
      <c r="A2086" s="30" t="s">
        <v>3671</v>
      </c>
      <c r="B2086" s="47" t="s">
        <v>3672</v>
      </c>
      <c r="C2086" s="48"/>
      <c r="D2086" s="49"/>
      <c r="E2086" s="49"/>
      <c r="F2086" s="49"/>
      <c r="G2086" s="39">
        <v>5</v>
      </c>
    </row>
    <row r="2087" spans="1:7" x14ac:dyDescent="0.3">
      <c r="A2087" s="30" t="s">
        <v>3673</v>
      </c>
      <c r="B2087" s="47" t="s">
        <v>3674</v>
      </c>
      <c r="C2087" s="48" t="s">
        <v>141</v>
      </c>
      <c r="D2087" s="49">
        <v>34.380000000000003</v>
      </c>
      <c r="E2087" s="49">
        <v>6.85</v>
      </c>
      <c r="F2087" s="49">
        <v>41.23</v>
      </c>
      <c r="G2087" s="39">
        <v>9</v>
      </c>
    </row>
    <row r="2088" spans="1:7" ht="28.8" x14ac:dyDescent="0.3">
      <c r="A2088" s="30" t="s">
        <v>3675</v>
      </c>
      <c r="B2088" s="47" t="s">
        <v>8273</v>
      </c>
      <c r="C2088" s="48" t="s">
        <v>141</v>
      </c>
      <c r="D2088" s="49">
        <v>40.76</v>
      </c>
      <c r="E2088" s="49">
        <v>2.2799999999999998</v>
      </c>
      <c r="F2088" s="49">
        <v>43.04</v>
      </c>
      <c r="G2088" s="39">
        <v>9</v>
      </c>
    </row>
    <row r="2089" spans="1:7" x14ac:dyDescent="0.3">
      <c r="A2089" s="30" t="s">
        <v>3676</v>
      </c>
      <c r="B2089" s="47" t="s">
        <v>3677</v>
      </c>
      <c r="C2089" s="48" t="s">
        <v>141</v>
      </c>
      <c r="D2089" s="49">
        <v>23.27</v>
      </c>
      <c r="E2089" s="49">
        <v>6.85</v>
      </c>
      <c r="F2089" s="49">
        <v>30.12</v>
      </c>
      <c r="G2089" s="39">
        <v>9</v>
      </c>
    </row>
    <row r="2090" spans="1:7" ht="28.8" x14ac:dyDescent="0.3">
      <c r="A2090" s="30" t="s">
        <v>3678</v>
      </c>
      <c r="B2090" s="47" t="s">
        <v>3679</v>
      </c>
      <c r="C2090" s="48" t="s">
        <v>141</v>
      </c>
      <c r="D2090" s="49"/>
      <c r="E2090" s="49">
        <v>22.83</v>
      </c>
      <c r="F2090" s="49">
        <v>22.83</v>
      </c>
      <c r="G2090" s="39">
        <v>9</v>
      </c>
    </row>
    <row r="2091" spans="1:7" x14ac:dyDescent="0.3">
      <c r="A2091" s="30" t="s">
        <v>3680</v>
      </c>
      <c r="B2091" s="47" t="s">
        <v>3681</v>
      </c>
      <c r="C2091" s="48" t="s">
        <v>115</v>
      </c>
      <c r="D2091" s="49"/>
      <c r="E2091" s="49">
        <v>32.11</v>
      </c>
      <c r="F2091" s="49">
        <v>32.11</v>
      </c>
      <c r="G2091" s="39">
        <v>9</v>
      </c>
    </row>
    <row r="2092" spans="1:7" ht="28.8" x14ac:dyDescent="0.3">
      <c r="A2092" s="30" t="s">
        <v>3682</v>
      </c>
      <c r="B2092" s="47" t="s">
        <v>3683</v>
      </c>
      <c r="C2092" s="48" t="s">
        <v>115</v>
      </c>
      <c r="D2092" s="49"/>
      <c r="E2092" s="49">
        <v>64.22</v>
      </c>
      <c r="F2092" s="49">
        <v>64.22</v>
      </c>
      <c r="G2092" s="39">
        <v>9</v>
      </c>
    </row>
    <row r="2093" spans="1:7" ht="28.8" x14ac:dyDescent="0.3">
      <c r="A2093" s="30" t="s">
        <v>3684</v>
      </c>
      <c r="B2093" s="47" t="s">
        <v>3685</v>
      </c>
      <c r="C2093" s="48" t="s">
        <v>141</v>
      </c>
      <c r="D2093" s="49">
        <v>1477.2</v>
      </c>
      <c r="E2093" s="49">
        <v>1.86</v>
      </c>
      <c r="F2093" s="49">
        <v>1479.06</v>
      </c>
      <c r="G2093" s="39">
        <v>9</v>
      </c>
    </row>
    <row r="2094" spans="1:7" x14ac:dyDescent="0.3">
      <c r="A2094" s="30" t="s">
        <v>3686</v>
      </c>
      <c r="B2094" s="47" t="s">
        <v>3687</v>
      </c>
      <c r="C2094" s="48" t="s">
        <v>141</v>
      </c>
      <c r="D2094" s="49">
        <v>130.97</v>
      </c>
      <c r="E2094" s="49">
        <v>4.6399999999999997</v>
      </c>
      <c r="F2094" s="49">
        <v>135.61000000000001</v>
      </c>
      <c r="G2094" s="39">
        <v>9</v>
      </c>
    </row>
    <row r="2095" spans="1:7" x14ac:dyDescent="0.3">
      <c r="A2095" s="30" t="s">
        <v>3688</v>
      </c>
      <c r="B2095" s="47" t="s">
        <v>3689</v>
      </c>
      <c r="C2095" s="48" t="s">
        <v>115</v>
      </c>
      <c r="D2095" s="49">
        <v>418.9</v>
      </c>
      <c r="E2095" s="49">
        <v>32.11</v>
      </c>
      <c r="F2095" s="49">
        <v>451.01</v>
      </c>
      <c r="G2095" s="39">
        <v>9</v>
      </c>
    </row>
    <row r="2096" spans="1:7" ht="28.8" x14ac:dyDescent="0.3">
      <c r="A2096" s="30" t="s">
        <v>3690</v>
      </c>
      <c r="B2096" s="47" t="s">
        <v>21219</v>
      </c>
      <c r="C2096" s="48" t="s">
        <v>141</v>
      </c>
      <c r="D2096" s="49">
        <v>8853.56</v>
      </c>
      <c r="E2096" s="49">
        <v>51.37</v>
      </c>
      <c r="F2096" s="49">
        <v>8904.93</v>
      </c>
      <c r="G2096" s="39">
        <v>9</v>
      </c>
    </row>
    <row r="2097" spans="1:7" ht="28.8" x14ac:dyDescent="0.3">
      <c r="A2097" s="30" t="s">
        <v>3691</v>
      </c>
      <c r="B2097" s="47" t="s">
        <v>21220</v>
      </c>
      <c r="C2097" s="48" t="s">
        <v>141</v>
      </c>
      <c r="D2097" s="49">
        <v>33488.300000000003</v>
      </c>
      <c r="E2097" s="49">
        <v>51.37</v>
      </c>
      <c r="F2097" s="49">
        <v>33539.67</v>
      </c>
      <c r="G2097" s="39">
        <v>9</v>
      </c>
    </row>
    <row r="2098" spans="1:7" x14ac:dyDescent="0.3">
      <c r="A2098" s="30" t="s">
        <v>3692</v>
      </c>
      <c r="B2098" s="47" t="s">
        <v>3693</v>
      </c>
      <c r="C2098" s="48" t="s">
        <v>141</v>
      </c>
      <c r="D2098" s="49">
        <v>668.87</v>
      </c>
      <c r="E2098" s="49">
        <v>22.83</v>
      </c>
      <c r="F2098" s="49">
        <v>691.7</v>
      </c>
      <c r="G2098" s="39">
        <v>9</v>
      </c>
    </row>
    <row r="2099" spans="1:7" x14ac:dyDescent="0.3">
      <c r="A2099" s="30" t="s">
        <v>3694</v>
      </c>
      <c r="B2099" s="47" t="s">
        <v>3695</v>
      </c>
      <c r="C2099" s="48"/>
      <c r="D2099" s="49"/>
      <c r="E2099" s="49"/>
      <c r="F2099" s="49"/>
      <c r="G2099" s="39">
        <v>5</v>
      </c>
    </row>
    <row r="2100" spans="1:7" ht="28.8" x14ac:dyDescent="0.3">
      <c r="A2100" s="30" t="s">
        <v>3696</v>
      </c>
      <c r="B2100" s="47" t="s">
        <v>7745</v>
      </c>
      <c r="C2100" s="48" t="s">
        <v>141</v>
      </c>
      <c r="D2100" s="49">
        <v>1035.92</v>
      </c>
      <c r="E2100" s="49">
        <v>22.83</v>
      </c>
      <c r="F2100" s="49">
        <v>1058.75</v>
      </c>
      <c r="G2100" s="39">
        <v>9</v>
      </c>
    </row>
    <row r="2101" spans="1:7" x14ac:dyDescent="0.3">
      <c r="A2101" s="30" t="s">
        <v>3697</v>
      </c>
      <c r="B2101" s="47" t="s">
        <v>3698</v>
      </c>
      <c r="C2101" s="48"/>
      <c r="D2101" s="49"/>
      <c r="E2101" s="49"/>
      <c r="F2101" s="49"/>
      <c r="G2101" s="39">
        <v>5</v>
      </c>
    </row>
    <row r="2102" spans="1:7" x14ac:dyDescent="0.3">
      <c r="A2102" s="30" t="s">
        <v>3699</v>
      </c>
      <c r="B2102" s="47" t="s">
        <v>7746</v>
      </c>
      <c r="C2102" s="48" t="s">
        <v>141</v>
      </c>
      <c r="D2102" s="49">
        <v>747.67</v>
      </c>
      <c r="E2102" s="49">
        <v>69.09</v>
      </c>
      <c r="F2102" s="49">
        <v>816.76</v>
      </c>
      <c r="G2102" s="39">
        <v>9</v>
      </c>
    </row>
    <row r="2103" spans="1:7" x14ac:dyDescent="0.3">
      <c r="A2103" s="30" t="s">
        <v>3700</v>
      </c>
      <c r="B2103" s="47" t="s">
        <v>3701</v>
      </c>
      <c r="C2103" s="48"/>
      <c r="D2103" s="49"/>
      <c r="E2103" s="49"/>
      <c r="F2103" s="49"/>
      <c r="G2103" s="39">
        <v>5</v>
      </c>
    </row>
    <row r="2104" spans="1:7" ht="28.8" x14ac:dyDescent="0.3">
      <c r="A2104" s="30" t="s">
        <v>3702</v>
      </c>
      <c r="B2104" s="47" t="s">
        <v>7747</v>
      </c>
      <c r="C2104" s="48" t="s">
        <v>141</v>
      </c>
      <c r="D2104" s="49">
        <v>47.56</v>
      </c>
      <c r="E2104" s="49">
        <v>25.88</v>
      </c>
      <c r="F2104" s="49">
        <v>73.44</v>
      </c>
      <c r="G2104" s="39">
        <v>9</v>
      </c>
    </row>
    <row r="2105" spans="1:7" ht="28.8" x14ac:dyDescent="0.3">
      <c r="A2105" s="30" t="s">
        <v>3703</v>
      </c>
      <c r="B2105" s="47" t="s">
        <v>7748</v>
      </c>
      <c r="C2105" s="48" t="s">
        <v>141</v>
      </c>
      <c r="D2105" s="49">
        <v>108.53</v>
      </c>
      <c r="E2105" s="49">
        <v>25.88</v>
      </c>
      <c r="F2105" s="49">
        <v>134.41</v>
      </c>
      <c r="G2105" s="39">
        <v>9</v>
      </c>
    </row>
    <row r="2106" spans="1:7" ht="43.2" x14ac:dyDescent="0.3">
      <c r="A2106" s="30" t="s">
        <v>3704</v>
      </c>
      <c r="B2106" s="47" t="s">
        <v>8520</v>
      </c>
      <c r="C2106" s="48" t="s">
        <v>141</v>
      </c>
      <c r="D2106" s="49">
        <v>516.51</v>
      </c>
      <c r="E2106" s="49">
        <v>28.72</v>
      </c>
      <c r="F2106" s="49">
        <v>545.23</v>
      </c>
      <c r="G2106" s="39">
        <v>9</v>
      </c>
    </row>
    <row r="2107" spans="1:7" ht="43.2" x14ac:dyDescent="0.3">
      <c r="A2107" s="30" t="s">
        <v>3705</v>
      </c>
      <c r="B2107" s="47" t="s">
        <v>7749</v>
      </c>
      <c r="C2107" s="48" t="s">
        <v>141</v>
      </c>
      <c r="D2107" s="49">
        <v>7174.58</v>
      </c>
      <c r="E2107" s="49">
        <v>28.72</v>
      </c>
      <c r="F2107" s="49">
        <v>7203.3</v>
      </c>
      <c r="G2107" s="39">
        <v>9</v>
      </c>
    </row>
    <row r="2108" spans="1:7" ht="43.2" x14ac:dyDescent="0.3">
      <c r="A2108" s="30" t="s">
        <v>3706</v>
      </c>
      <c r="B2108" s="47" t="s">
        <v>7750</v>
      </c>
      <c r="C2108" s="48" t="s">
        <v>141</v>
      </c>
      <c r="D2108" s="49">
        <v>2554.81</v>
      </c>
      <c r="E2108" s="49">
        <v>28.72</v>
      </c>
      <c r="F2108" s="49">
        <v>2583.5300000000002</v>
      </c>
      <c r="G2108" s="39">
        <v>9</v>
      </c>
    </row>
    <row r="2109" spans="1:7" ht="43.2" x14ac:dyDescent="0.3">
      <c r="A2109" s="30" t="s">
        <v>3707</v>
      </c>
      <c r="B2109" s="47" t="s">
        <v>8521</v>
      </c>
      <c r="C2109" s="48" t="s">
        <v>141</v>
      </c>
      <c r="D2109" s="49">
        <v>763.84</v>
      </c>
      <c r="E2109" s="49">
        <v>28.72</v>
      </c>
      <c r="F2109" s="49">
        <v>792.56</v>
      </c>
      <c r="G2109" s="39">
        <v>9</v>
      </c>
    </row>
    <row r="2110" spans="1:7" x14ac:dyDescent="0.3">
      <c r="A2110" s="30" t="s">
        <v>3708</v>
      </c>
      <c r="B2110" s="47" t="s">
        <v>3709</v>
      </c>
      <c r="C2110" s="48"/>
      <c r="D2110" s="49"/>
      <c r="E2110" s="49"/>
      <c r="F2110" s="49"/>
      <c r="G2110" s="39">
        <v>5</v>
      </c>
    </row>
    <row r="2111" spans="1:7" ht="28.8" x14ac:dyDescent="0.3">
      <c r="A2111" s="30" t="s">
        <v>3710</v>
      </c>
      <c r="B2111" s="47" t="s">
        <v>21221</v>
      </c>
      <c r="C2111" s="48" t="s">
        <v>141</v>
      </c>
      <c r="D2111" s="49">
        <v>652.79</v>
      </c>
      <c r="E2111" s="49">
        <v>75.19</v>
      </c>
      <c r="F2111" s="49">
        <v>727.98</v>
      </c>
      <c r="G2111" s="39">
        <v>9</v>
      </c>
    </row>
    <row r="2112" spans="1:7" ht="28.8" x14ac:dyDescent="0.3">
      <c r="A2112" s="30" t="s">
        <v>3711</v>
      </c>
      <c r="B2112" s="47" t="s">
        <v>7751</v>
      </c>
      <c r="C2112" s="48" t="s">
        <v>141</v>
      </c>
      <c r="D2112" s="49">
        <v>443.1</v>
      </c>
      <c r="E2112" s="49">
        <v>75.19</v>
      </c>
      <c r="F2112" s="49">
        <v>518.29</v>
      </c>
      <c r="G2112" s="39">
        <v>9</v>
      </c>
    </row>
    <row r="2113" spans="1:7" ht="28.8" x14ac:dyDescent="0.3">
      <c r="A2113" s="30" t="s">
        <v>3712</v>
      </c>
      <c r="B2113" s="47" t="s">
        <v>7752</v>
      </c>
      <c r="C2113" s="48" t="s">
        <v>141</v>
      </c>
      <c r="D2113" s="49">
        <v>423.14</v>
      </c>
      <c r="E2113" s="49">
        <v>75.19</v>
      </c>
      <c r="F2113" s="49">
        <v>498.33</v>
      </c>
      <c r="G2113" s="39">
        <v>9</v>
      </c>
    </row>
    <row r="2114" spans="1:7" ht="43.2" x14ac:dyDescent="0.3">
      <c r="A2114" s="30" t="s">
        <v>3713</v>
      </c>
      <c r="B2114" s="47" t="s">
        <v>7753</v>
      </c>
      <c r="C2114" s="48" t="s">
        <v>141</v>
      </c>
      <c r="D2114" s="49">
        <v>436.16</v>
      </c>
      <c r="E2114" s="49">
        <v>75.19</v>
      </c>
      <c r="F2114" s="49">
        <v>511.35</v>
      </c>
      <c r="G2114" s="39">
        <v>9</v>
      </c>
    </row>
    <row r="2115" spans="1:7" ht="28.8" x14ac:dyDescent="0.3">
      <c r="A2115" s="30" t="s">
        <v>3714</v>
      </c>
      <c r="B2115" s="47" t="s">
        <v>7754</v>
      </c>
      <c r="C2115" s="48" t="s">
        <v>141</v>
      </c>
      <c r="D2115" s="49">
        <v>670.12</v>
      </c>
      <c r="E2115" s="49">
        <v>75.19</v>
      </c>
      <c r="F2115" s="49">
        <v>745.31</v>
      </c>
      <c r="G2115" s="39">
        <v>9</v>
      </c>
    </row>
    <row r="2116" spans="1:7" ht="28.8" x14ac:dyDescent="0.3">
      <c r="A2116" s="30" t="s">
        <v>3715</v>
      </c>
      <c r="B2116" s="47" t="s">
        <v>7755</v>
      </c>
      <c r="C2116" s="48" t="s">
        <v>386</v>
      </c>
      <c r="D2116" s="49">
        <v>55152.63</v>
      </c>
      <c r="E2116" s="49">
        <v>104.73</v>
      </c>
      <c r="F2116" s="49">
        <v>55257.36</v>
      </c>
      <c r="G2116" s="39">
        <v>9</v>
      </c>
    </row>
    <row r="2117" spans="1:7" ht="28.8" x14ac:dyDescent="0.3">
      <c r="A2117" s="30" t="s">
        <v>3716</v>
      </c>
      <c r="B2117" s="47" t="s">
        <v>3717</v>
      </c>
      <c r="C2117" s="48"/>
      <c r="D2117" s="49"/>
      <c r="E2117" s="49"/>
      <c r="F2117" s="49"/>
      <c r="G2117" s="39">
        <v>2</v>
      </c>
    </row>
    <row r="2118" spans="1:7" x14ac:dyDescent="0.3">
      <c r="A2118" s="30" t="s">
        <v>3718</v>
      </c>
      <c r="B2118" s="47" t="s">
        <v>3719</v>
      </c>
      <c r="C2118" s="48"/>
      <c r="D2118" s="49"/>
      <c r="E2118" s="49"/>
      <c r="F2118" s="49"/>
      <c r="G2118" s="39">
        <v>5</v>
      </c>
    </row>
    <row r="2119" spans="1:7" x14ac:dyDescent="0.3">
      <c r="A2119" s="30" t="s">
        <v>3720</v>
      </c>
      <c r="B2119" s="47" t="s">
        <v>3721</v>
      </c>
      <c r="C2119" s="48" t="s">
        <v>116</v>
      </c>
      <c r="D2119" s="49">
        <v>6.69</v>
      </c>
      <c r="E2119" s="49">
        <v>22.83</v>
      </c>
      <c r="F2119" s="49">
        <v>29.52</v>
      </c>
      <c r="G2119" s="39">
        <v>9</v>
      </c>
    </row>
    <row r="2120" spans="1:7" x14ac:dyDescent="0.3">
      <c r="A2120" s="30" t="s">
        <v>3722</v>
      </c>
      <c r="B2120" s="47" t="s">
        <v>3723</v>
      </c>
      <c r="C2120" s="48" t="s">
        <v>116</v>
      </c>
      <c r="D2120" s="49">
        <v>9.89</v>
      </c>
      <c r="E2120" s="49">
        <v>27.39</v>
      </c>
      <c r="F2120" s="49">
        <v>37.28</v>
      </c>
      <c r="G2120" s="39">
        <v>9</v>
      </c>
    </row>
    <row r="2121" spans="1:7" x14ac:dyDescent="0.3">
      <c r="A2121" s="30" t="s">
        <v>3724</v>
      </c>
      <c r="B2121" s="47" t="s">
        <v>3725</v>
      </c>
      <c r="C2121" s="48" t="s">
        <v>116</v>
      </c>
      <c r="D2121" s="49">
        <v>15.54</v>
      </c>
      <c r="E2121" s="49">
        <v>31.96</v>
      </c>
      <c r="F2121" s="49">
        <v>47.5</v>
      </c>
      <c r="G2121" s="39">
        <v>9</v>
      </c>
    </row>
    <row r="2122" spans="1:7" x14ac:dyDescent="0.3">
      <c r="A2122" s="30" t="s">
        <v>3726</v>
      </c>
      <c r="B2122" s="47" t="s">
        <v>3727</v>
      </c>
      <c r="C2122" s="48" t="s">
        <v>116</v>
      </c>
      <c r="D2122" s="49">
        <v>16.61</v>
      </c>
      <c r="E2122" s="49">
        <v>36.520000000000003</v>
      </c>
      <c r="F2122" s="49">
        <v>53.13</v>
      </c>
      <c r="G2122" s="39">
        <v>9</v>
      </c>
    </row>
    <row r="2123" spans="1:7" x14ac:dyDescent="0.3">
      <c r="A2123" s="30" t="s">
        <v>3728</v>
      </c>
      <c r="B2123" s="47" t="s">
        <v>3729</v>
      </c>
      <c r="C2123" s="48" t="s">
        <v>116</v>
      </c>
      <c r="D2123" s="49">
        <v>20.32</v>
      </c>
      <c r="E2123" s="49">
        <v>41.08</v>
      </c>
      <c r="F2123" s="49">
        <v>61.4</v>
      </c>
      <c r="G2123" s="39">
        <v>9</v>
      </c>
    </row>
    <row r="2124" spans="1:7" x14ac:dyDescent="0.3">
      <c r="A2124" s="30" t="s">
        <v>3730</v>
      </c>
      <c r="B2124" s="47" t="s">
        <v>3731</v>
      </c>
      <c r="C2124" s="48" t="s">
        <v>116</v>
      </c>
      <c r="D2124" s="49">
        <v>34.44</v>
      </c>
      <c r="E2124" s="49">
        <v>45.65</v>
      </c>
      <c r="F2124" s="49">
        <v>80.09</v>
      </c>
      <c r="G2124" s="39">
        <v>9</v>
      </c>
    </row>
    <row r="2125" spans="1:7" x14ac:dyDescent="0.3">
      <c r="A2125" s="30" t="s">
        <v>3732</v>
      </c>
      <c r="B2125" s="47" t="s">
        <v>3733</v>
      </c>
      <c r="C2125" s="48" t="s">
        <v>116</v>
      </c>
      <c r="D2125" s="49">
        <v>48.28</v>
      </c>
      <c r="E2125" s="49">
        <v>50.22</v>
      </c>
      <c r="F2125" s="49">
        <v>98.5</v>
      </c>
      <c r="G2125" s="39">
        <v>9</v>
      </c>
    </row>
    <row r="2126" spans="1:7" x14ac:dyDescent="0.3">
      <c r="A2126" s="30" t="s">
        <v>3734</v>
      </c>
      <c r="B2126" s="47" t="s">
        <v>3735</v>
      </c>
      <c r="C2126" s="48" t="s">
        <v>116</v>
      </c>
      <c r="D2126" s="49">
        <v>72.55</v>
      </c>
      <c r="E2126" s="49">
        <v>59.34</v>
      </c>
      <c r="F2126" s="49">
        <v>131.88999999999999</v>
      </c>
      <c r="G2126" s="39">
        <v>9</v>
      </c>
    </row>
    <row r="2127" spans="1:7" ht="28.8" x14ac:dyDescent="0.3">
      <c r="A2127" s="30" t="s">
        <v>3736</v>
      </c>
      <c r="B2127" s="47" t="s">
        <v>3737</v>
      </c>
      <c r="C2127" s="48"/>
      <c r="D2127" s="49"/>
      <c r="E2127" s="49"/>
      <c r="F2127" s="49"/>
      <c r="G2127" s="39">
        <v>5</v>
      </c>
    </row>
    <row r="2128" spans="1:7" x14ac:dyDescent="0.3">
      <c r="A2128" s="30" t="s">
        <v>3738</v>
      </c>
      <c r="B2128" s="47" t="s">
        <v>7259</v>
      </c>
      <c r="C2128" s="48" t="s">
        <v>116</v>
      </c>
      <c r="D2128" s="49">
        <v>14.62</v>
      </c>
      <c r="E2128" s="49">
        <v>27.39</v>
      </c>
      <c r="F2128" s="49">
        <v>42.01</v>
      </c>
      <c r="G2128" s="39">
        <v>9</v>
      </c>
    </row>
    <row r="2129" spans="1:7" x14ac:dyDescent="0.3">
      <c r="A2129" s="30" t="s">
        <v>3739</v>
      </c>
      <c r="B2129" s="47" t="s">
        <v>7260</v>
      </c>
      <c r="C2129" s="48" t="s">
        <v>116</v>
      </c>
      <c r="D2129" s="49">
        <v>18.170000000000002</v>
      </c>
      <c r="E2129" s="49">
        <v>31.96</v>
      </c>
      <c r="F2129" s="49">
        <v>50.13</v>
      </c>
      <c r="G2129" s="39">
        <v>9</v>
      </c>
    </row>
    <row r="2130" spans="1:7" ht="28.8" x14ac:dyDescent="0.3">
      <c r="A2130" s="30" t="s">
        <v>3740</v>
      </c>
      <c r="B2130" s="47" t="s">
        <v>3741</v>
      </c>
      <c r="C2130" s="48" t="s">
        <v>116</v>
      </c>
      <c r="D2130" s="49">
        <v>34.07</v>
      </c>
      <c r="E2130" s="49">
        <v>36.520000000000003</v>
      </c>
      <c r="F2130" s="49">
        <v>70.59</v>
      </c>
      <c r="G2130" s="39">
        <v>9</v>
      </c>
    </row>
    <row r="2131" spans="1:7" ht="28.8" x14ac:dyDescent="0.3">
      <c r="A2131" s="30" t="s">
        <v>3742</v>
      </c>
      <c r="B2131" s="47" t="s">
        <v>3743</v>
      </c>
      <c r="C2131" s="48" t="s">
        <v>116</v>
      </c>
      <c r="D2131" s="49">
        <v>35.83</v>
      </c>
      <c r="E2131" s="49">
        <v>41.08</v>
      </c>
      <c r="F2131" s="49">
        <v>76.91</v>
      </c>
      <c r="G2131" s="39">
        <v>9</v>
      </c>
    </row>
    <row r="2132" spans="1:7" x14ac:dyDescent="0.3">
      <c r="A2132" s="30" t="s">
        <v>3744</v>
      </c>
      <c r="B2132" s="47" t="s">
        <v>3745</v>
      </c>
      <c r="C2132" s="48" t="s">
        <v>116</v>
      </c>
      <c r="D2132" s="49">
        <v>44.68</v>
      </c>
      <c r="E2132" s="49">
        <v>45.65</v>
      </c>
      <c r="F2132" s="49">
        <v>90.33</v>
      </c>
      <c r="G2132" s="39">
        <v>9</v>
      </c>
    </row>
    <row r="2133" spans="1:7" ht="28.8" x14ac:dyDescent="0.3">
      <c r="A2133" s="30" t="s">
        <v>3746</v>
      </c>
      <c r="B2133" s="47" t="s">
        <v>3747</v>
      </c>
      <c r="C2133" s="48" t="s">
        <v>116</v>
      </c>
      <c r="D2133" s="49">
        <v>62.97</v>
      </c>
      <c r="E2133" s="49">
        <v>54.78</v>
      </c>
      <c r="F2133" s="49">
        <v>117.75</v>
      </c>
      <c r="G2133" s="39">
        <v>9</v>
      </c>
    </row>
    <row r="2134" spans="1:7" x14ac:dyDescent="0.3">
      <c r="A2134" s="30" t="s">
        <v>3748</v>
      </c>
      <c r="B2134" s="47" t="s">
        <v>3749</v>
      </c>
      <c r="C2134" s="48" t="s">
        <v>116</v>
      </c>
      <c r="D2134" s="49">
        <v>75.05</v>
      </c>
      <c r="E2134" s="49">
        <v>68.48</v>
      </c>
      <c r="F2134" s="49">
        <v>143.53</v>
      </c>
      <c r="G2134" s="39">
        <v>9</v>
      </c>
    </row>
    <row r="2135" spans="1:7" x14ac:dyDescent="0.3">
      <c r="A2135" s="30" t="s">
        <v>3750</v>
      </c>
      <c r="B2135" s="47" t="s">
        <v>3751</v>
      </c>
      <c r="C2135" s="48" t="s">
        <v>116</v>
      </c>
      <c r="D2135" s="49">
        <v>97.86</v>
      </c>
      <c r="E2135" s="49">
        <v>82.17</v>
      </c>
      <c r="F2135" s="49">
        <v>180.03</v>
      </c>
      <c r="G2135" s="39">
        <v>9</v>
      </c>
    </row>
    <row r="2136" spans="1:7" ht="28.8" x14ac:dyDescent="0.3">
      <c r="A2136" s="30" t="s">
        <v>3752</v>
      </c>
      <c r="B2136" s="47" t="s">
        <v>3753</v>
      </c>
      <c r="C2136" s="48"/>
      <c r="D2136" s="49"/>
      <c r="E2136" s="49"/>
      <c r="F2136" s="49"/>
      <c r="G2136" s="39">
        <v>5</v>
      </c>
    </row>
    <row r="2137" spans="1:7" ht="28.8" x14ac:dyDescent="0.3">
      <c r="A2137" s="30" t="s">
        <v>3754</v>
      </c>
      <c r="B2137" s="47" t="s">
        <v>7261</v>
      </c>
      <c r="C2137" s="48" t="s">
        <v>116</v>
      </c>
      <c r="D2137" s="49">
        <v>19.05</v>
      </c>
      <c r="E2137" s="49">
        <v>27.39</v>
      </c>
      <c r="F2137" s="49">
        <v>46.44</v>
      </c>
      <c r="G2137" s="39">
        <v>9</v>
      </c>
    </row>
    <row r="2138" spans="1:7" ht="28.8" x14ac:dyDescent="0.3">
      <c r="A2138" s="30" t="s">
        <v>3755</v>
      </c>
      <c r="B2138" s="47" t="s">
        <v>7262</v>
      </c>
      <c r="C2138" s="48" t="s">
        <v>116</v>
      </c>
      <c r="D2138" s="49">
        <v>24.38</v>
      </c>
      <c r="E2138" s="49">
        <v>31.96</v>
      </c>
      <c r="F2138" s="49">
        <v>56.34</v>
      </c>
      <c r="G2138" s="39">
        <v>9</v>
      </c>
    </row>
    <row r="2139" spans="1:7" ht="28.8" x14ac:dyDescent="0.3">
      <c r="A2139" s="30" t="s">
        <v>3756</v>
      </c>
      <c r="B2139" s="47" t="s">
        <v>3757</v>
      </c>
      <c r="C2139" s="48" t="s">
        <v>116</v>
      </c>
      <c r="D2139" s="49">
        <v>38.43</v>
      </c>
      <c r="E2139" s="49">
        <v>36.520000000000003</v>
      </c>
      <c r="F2139" s="49">
        <v>74.95</v>
      </c>
      <c r="G2139" s="39">
        <v>9</v>
      </c>
    </row>
    <row r="2140" spans="1:7" ht="28.8" x14ac:dyDescent="0.3">
      <c r="A2140" s="30" t="s">
        <v>3758</v>
      </c>
      <c r="B2140" s="47" t="s">
        <v>3759</v>
      </c>
      <c r="C2140" s="48" t="s">
        <v>116</v>
      </c>
      <c r="D2140" s="49">
        <v>44.54</v>
      </c>
      <c r="E2140" s="49">
        <v>41.08</v>
      </c>
      <c r="F2140" s="49">
        <v>85.62</v>
      </c>
      <c r="G2140" s="39">
        <v>9</v>
      </c>
    </row>
    <row r="2141" spans="1:7" ht="28.8" x14ac:dyDescent="0.3">
      <c r="A2141" s="30" t="s">
        <v>3760</v>
      </c>
      <c r="B2141" s="47" t="s">
        <v>3761</v>
      </c>
      <c r="C2141" s="48" t="s">
        <v>116</v>
      </c>
      <c r="D2141" s="49">
        <v>56.35</v>
      </c>
      <c r="E2141" s="49">
        <v>45.65</v>
      </c>
      <c r="F2141" s="49">
        <v>102</v>
      </c>
      <c r="G2141" s="39">
        <v>9</v>
      </c>
    </row>
    <row r="2142" spans="1:7" ht="28.8" x14ac:dyDescent="0.3">
      <c r="A2142" s="30" t="s">
        <v>3762</v>
      </c>
      <c r="B2142" s="47" t="s">
        <v>3763</v>
      </c>
      <c r="C2142" s="48" t="s">
        <v>116</v>
      </c>
      <c r="D2142" s="49">
        <v>85.56</v>
      </c>
      <c r="E2142" s="49">
        <v>54.78</v>
      </c>
      <c r="F2142" s="49">
        <v>140.34</v>
      </c>
      <c r="G2142" s="39">
        <v>9</v>
      </c>
    </row>
    <row r="2143" spans="1:7" ht="28.8" x14ac:dyDescent="0.3">
      <c r="A2143" s="30" t="s">
        <v>3764</v>
      </c>
      <c r="B2143" s="47" t="s">
        <v>3765</v>
      </c>
      <c r="C2143" s="48" t="s">
        <v>116</v>
      </c>
      <c r="D2143" s="49">
        <v>103.26</v>
      </c>
      <c r="E2143" s="49">
        <v>68.48</v>
      </c>
      <c r="F2143" s="49">
        <v>171.74</v>
      </c>
      <c r="G2143" s="39">
        <v>9</v>
      </c>
    </row>
    <row r="2144" spans="1:7" ht="28.8" x14ac:dyDescent="0.3">
      <c r="A2144" s="30" t="s">
        <v>3766</v>
      </c>
      <c r="B2144" s="47" t="s">
        <v>3767</v>
      </c>
      <c r="C2144" s="48" t="s">
        <v>116</v>
      </c>
      <c r="D2144" s="49">
        <v>123.25</v>
      </c>
      <c r="E2144" s="49">
        <v>82.17</v>
      </c>
      <c r="F2144" s="49">
        <v>205.42</v>
      </c>
      <c r="G2144" s="39">
        <v>9</v>
      </c>
    </row>
    <row r="2145" spans="1:7" ht="28.8" x14ac:dyDescent="0.3">
      <c r="A2145" s="30" t="s">
        <v>3768</v>
      </c>
      <c r="B2145" s="47" t="s">
        <v>7263</v>
      </c>
      <c r="C2145" s="48"/>
      <c r="D2145" s="49"/>
      <c r="E2145" s="49"/>
      <c r="F2145" s="49"/>
      <c r="G2145" s="39">
        <v>5</v>
      </c>
    </row>
    <row r="2146" spans="1:7" ht="28.8" x14ac:dyDescent="0.3">
      <c r="A2146" s="30" t="s">
        <v>3769</v>
      </c>
      <c r="B2146" s="47" t="s">
        <v>3770</v>
      </c>
      <c r="C2146" s="48" t="s">
        <v>116</v>
      </c>
      <c r="D2146" s="49">
        <v>18.04</v>
      </c>
      <c r="E2146" s="49">
        <v>22.83</v>
      </c>
      <c r="F2146" s="49">
        <v>40.869999999999997</v>
      </c>
      <c r="G2146" s="39">
        <v>9</v>
      </c>
    </row>
    <row r="2147" spans="1:7" ht="28.8" x14ac:dyDescent="0.3">
      <c r="A2147" s="30" t="s">
        <v>3771</v>
      </c>
      <c r="B2147" s="47" t="s">
        <v>3772</v>
      </c>
      <c r="C2147" s="48" t="s">
        <v>116</v>
      </c>
      <c r="D2147" s="49">
        <v>22.87</v>
      </c>
      <c r="E2147" s="49">
        <v>27.39</v>
      </c>
      <c r="F2147" s="49">
        <v>50.26</v>
      </c>
      <c r="G2147" s="39">
        <v>9</v>
      </c>
    </row>
    <row r="2148" spans="1:7" ht="28.8" x14ac:dyDescent="0.3">
      <c r="A2148" s="30" t="s">
        <v>3773</v>
      </c>
      <c r="B2148" s="47" t="s">
        <v>3774</v>
      </c>
      <c r="C2148" s="48" t="s">
        <v>116</v>
      </c>
      <c r="D2148" s="49">
        <v>30.86</v>
      </c>
      <c r="E2148" s="49">
        <v>31.96</v>
      </c>
      <c r="F2148" s="49">
        <v>62.82</v>
      </c>
      <c r="G2148" s="39">
        <v>9</v>
      </c>
    </row>
    <row r="2149" spans="1:7" ht="28.8" x14ac:dyDescent="0.3">
      <c r="A2149" s="30" t="s">
        <v>3775</v>
      </c>
      <c r="B2149" s="47" t="s">
        <v>3776</v>
      </c>
      <c r="C2149" s="48" t="s">
        <v>116</v>
      </c>
      <c r="D2149" s="49">
        <v>41.98</v>
      </c>
      <c r="E2149" s="49">
        <v>36.520000000000003</v>
      </c>
      <c r="F2149" s="49">
        <v>78.5</v>
      </c>
      <c r="G2149" s="39">
        <v>9</v>
      </c>
    </row>
    <row r="2150" spans="1:7" ht="28.8" x14ac:dyDescent="0.3">
      <c r="A2150" s="30" t="s">
        <v>3777</v>
      </c>
      <c r="B2150" s="47" t="s">
        <v>3778</v>
      </c>
      <c r="C2150" s="48" t="s">
        <v>116</v>
      </c>
      <c r="D2150" s="49">
        <v>52.23</v>
      </c>
      <c r="E2150" s="49">
        <v>41.08</v>
      </c>
      <c r="F2150" s="49">
        <v>93.31</v>
      </c>
      <c r="G2150" s="39">
        <v>9</v>
      </c>
    </row>
    <row r="2151" spans="1:7" ht="28.8" x14ac:dyDescent="0.3">
      <c r="A2151" s="30" t="s">
        <v>3779</v>
      </c>
      <c r="B2151" s="47" t="s">
        <v>3780</v>
      </c>
      <c r="C2151" s="48" t="s">
        <v>116</v>
      </c>
      <c r="D2151" s="49">
        <v>65.53</v>
      </c>
      <c r="E2151" s="49">
        <v>45.65</v>
      </c>
      <c r="F2151" s="49">
        <v>111.18</v>
      </c>
      <c r="G2151" s="39">
        <v>9</v>
      </c>
    </row>
    <row r="2152" spans="1:7" ht="28.8" x14ac:dyDescent="0.3">
      <c r="A2152" s="30" t="s">
        <v>3781</v>
      </c>
      <c r="B2152" s="47" t="s">
        <v>7264</v>
      </c>
      <c r="C2152" s="48" t="s">
        <v>116</v>
      </c>
      <c r="D2152" s="49">
        <v>97.44</v>
      </c>
      <c r="E2152" s="49">
        <v>54.78</v>
      </c>
      <c r="F2152" s="49">
        <v>152.22</v>
      </c>
      <c r="G2152" s="39">
        <v>9</v>
      </c>
    </row>
    <row r="2153" spans="1:7" ht="28.8" x14ac:dyDescent="0.3">
      <c r="A2153" s="30" t="s">
        <v>3782</v>
      </c>
      <c r="B2153" s="47" t="s">
        <v>3783</v>
      </c>
      <c r="C2153" s="48" t="s">
        <v>116</v>
      </c>
      <c r="D2153" s="49">
        <v>118.02</v>
      </c>
      <c r="E2153" s="49">
        <v>68.48</v>
      </c>
      <c r="F2153" s="49">
        <v>186.5</v>
      </c>
      <c r="G2153" s="39">
        <v>9</v>
      </c>
    </row>
    <row r="2154" spans="1:7" ht="28.8" x14ac:dyDescent="0.3">
      <c r="A2154" s="30" t="s">
        <v>3784</v>
      </c>
      <c r="B2154" s="47" t="s">
        <v>3785</v>
      </c>
      <c r="C2154" s="48" t="s">
        <v>116</v>
      </c>
      <c r="D2154" s="49">
        <v>170.35</v>
      </c>
      <c r="E2154" s="49">
        <v>82.17</v>
      </c>
      <c r="F2154" s="49">
        <v>252.52</v>
      </c>
      <c r="G2154" s="39">
        <v>9</v>
      </c>
    </row>
    <row r="2155" spans="1:7" x14ac:dyDescent="0.3">
      <c r="A2155" s="30" t="s">
        <v>3786</v>
      </c>
      <c r="B2155" s="47" t="s">
        <v>3787</v>
      </c>
      <c r="C2155" s="48"/>
      <c r="D2155" s="49"/>
      <c r="E2155" s="49"/>
      <c r="F2155" s="49"/>
      <c r="G2155" s="39">
        <v>5</v>
      </c>
    </row>
    <row r="2156" spans="1:7" x14ac:dyDescent="0.3">
      <c r="A2156" s="30" t="s">
        <v>3788</v>
      </c>
      <c r="B2156" s="47" t="s">
        <v>3789</v>
      </c>
      <c r="C2156" s="48" t="s">
        <v>386</v>
      </c>
      <c r="D2156" s="49">
        <v>7.43</v>
      </c>
      <c r="E2156" s="49">
        <v>11.41</v>
      </c>
      <c r="F2156" s="49">
        <v>18.84</v>
      </c>
      <c r="G2156" s="39">
        <v>9</v>
      </c>
    </row>
    <row r="2157" spans="1:7" x14ac:dyDescent="0.3">
      <c r="A2157" s="30" t="s">
        <v>3790</v>
      </c>
      <c r="B2157" s="47" t="s">
        <v>3791</v>
      </c>
      <c r="C2157" s="48" t="s">
        <v>116</v>
      </c>
      <c r="D2157" s="49">
        <v>6.27</v>
      </c>
      <c r="E2157" s="49">
        <v>2.2799999999999998</v>
      </c>
      <c r="F2157" s="49">
        <v>8.5500000000000007</v>
      </c>
      <c r="G2157" s="39">
        <v>9</v>
      </c>
    </row>
    <row r="2158" spans="1:7" x14ac:dyDescent="0.3">
      <c r="A2158" s="30" t="s">
        <v>3792</v>
      </c>
      <c r="B2158" s="47" t="s">
        <v>3793</v>
      </c>
      <c r="C2158" s="48" t="s">
        <v>141</v>
      </c>
      <c r="D2158" s="49">
        <v>0.59</v>
      </c>
      <c r="E2158" s="49">
        <v>6.85</v>
      </c>
      <c r="F2158" s="49">
        <v>7.44</v>
      </c>
      <c r="G2158" s="39">
        <v>9</v>
      </c>
    </row>
    <row r="2159" spans="1:7" x14ac:dyDescent="0.3">
      <c r="A2159" s="30" t="s">
        <v>3794</v>
      </c>
      <c r="B2159" s="47" t="s">
        <v>3795</v>
      </c>
      <c r="C2159" s="48" t="s">
        <v>141</v>
      </c>
      <c r="D2159" s="49">
        <v>2.17</v>
      </c>
      <c r="E2159" s="49">
        <v>8.2100000000000009</v>
      </c>
      <c r="F2159" s="49">
        <v>10.38</v>
      </c>
      <c r="G2159" s="39">
        <v>9</v>
      </c>
    </row>
    <row r="2160" spans="1:7" x14ac:dyDescent="0.3">
      <c r="A2160" s="30" t="s">
        <v>3796</v>
      </c>
      <c r="B2160" s="47" t="s">
        <v>3797</v>
      </c>
      <c r="C2160" s="48" t="s">
        <v>141</v>
      </c>
      <c r="D2160" s="49">
        <v>2.17</v>
      </c>
      <c r="E2160" s="49">
        <v>8.2100000000000009</v>
      </c>
      <c r="F2160" s="49">
        <v>10.38</v>
      </c>
      <c r="G2160" s="39">
        <v>9</v>
      </c>
    </row>
    <row r="2161" spans="1:7" x14ac:dyDescent="0.3">
      <c r="A2161" s="30" t="s">
        <v>3798</v>
      </c>
      <c r="B2161" s="47" t="s">
        <v>3799</v>
      </c>
      <c r="C2161" s="48" t="s">
        <v>141</v>
      </c>
      <c r="D2161" s="49">
        <v>2.34</v>
      </c>
      <c r="E2161" s="49">
        <v>6.85</v>
      </c>
      <c r="F2161" s="49">
        <v>9.19</v>
      </c>
      <c r="G2161" s="39">
        <v>9</v>
      </c>
    </row>
    <row r="2162" spans="1:7" x14ac:dyDescent="0.3">
      <c r="A2162" s="30" t="s">
        <v>3800</v>
      </c>
      <c r="B2162" s="47" t="s">
        <v>3801</v>
      </c>
      <c r="C2162" s="48" t="s">
        <v>116</v>
      </c>
      <c r="D2162" s="49">
        <v>8.84</v>
      </c>
      <c r="E2162" s="49">
        <v>13.69</v>
      </c>
      <c r="F2162" s="49">
        <v>22.53</v>
      </c>
      <c r="G2162" s="39">
        <v>9</v>
      </c>
    </row>
    <row r="2163" spans="1:7" x14ac:dyDescent="0.3">
      <c r="A2163" s="30" t="s">
        <v>3802</v>
      </c>
      <c r="B2163" s="47" t="s">
        <v>3803</v>
      </c>
      <c r="C2163" s="48" t="s">
        <v>116</v>
      </c>
      <c r="D2163" s="49">
        <v>9.49</v>
      </c>
      <c r="E2163" s="49">
        <v>6.42</v>
      </c>
      <c r="F2163" s="49">
        <v>15.91</v>
      </c>
      <c r="G2163" s="39">
        <v>9</v>
      </c>
    </row>
    <row r="2164" spans="1:7" x14ac:dyDescent="0.3">
      <c r="A2164" s="30" t="s">
        <v>3804</v>
      </c>
      <c r="B2164" s="47" t="s">
        <v>3805</v>
      </c>
      <c r="C2164" s="48" t="s">
        <v>116</v>
      </c>
      <c r="D2164" s="49">
        <v>4.53</v>
      </c>
      <c r="E2164" s="49">
        <v>6.42</v>
      </c>
      <c r="F2164" s="49">
        <v>10.95</v>
      </c>
      <c r="G2164" s="39">
        <v>9</v>
      </c>
    </row>
    <row r="2165" spans="1:7" x14ac:dyDescent="0.3">
      <c r="A2165" s="30" t="s">
        <v>3806</v>
      </c>
      <c r="B2165" s="47" t="s">
        <v>3807</v>
      </c>
      <c r="C2165" s="48" t="s">
        <v>116</v>
      </c>
      <c r="D2165" s="49">
        <v>7.81</v>
      </c>
      <c r="E2165" s="49">
        <v>6.42</v>
      </c>
      <c r="F2165" s="49">
        <v>14.23</v>
      </c>
      <c r="G2165" s="39">
        <v>9</v>
      </c>
    </row>
    <row r="2166" spans="1:7" ht="28.8" x14ac:dyDescent="0.3">
      <c r="A2166" s="30" t="s">
        <v>3808</v>
      </c>
      <c r="B2166" s="47" t="s">
        <v>3809</v>
      </c>
      <c r="C2166" s="48" t="s">
        <v>116</v>
      </c>
      <c r="D2166" s="49">
        <v>32.909999999999997</v>
      </c>
      <c r="E2166" s="49">
        <v>11.41</v>
      </c>
      <c r="F2166" s="49">
        <v>44.32</v>
      </c>
      <c r="G2166" s="39">
        <v>9</v>
      </c>
    </row>
    <row r="2167" spans="1:7" ht="28.8" x14ac:dyDescent="0.3">
      <c r="A2167" s="30" t="s">
        <v>3810</v>
      </c>
      <c r="B2167" s="47" t="s">
        <v>3811</v>
      </c>
      <c r="C2167" s="48" t="s">
        <v>116</v>
      </c>
      <c r="D2167" s="49">
        <v>55.06</v>
      </c>
      <c r="E2167" s="49">
        <v>11.41</v>
      </c>
      <c r="F2167" s="49">
        <v>66.47</v>
      </c>
      <c r="G2167" s="39">
        <v>9</v>
      </c>
    </row>
    <row r="2168" spans="1:7" x14ac:dyDescent="0.3">
      <c r="A2168" s="30" t="s">
        <v>3812</v>
      </c>
      <c r="B2168" s="47" t="s">
        <v>3813</v>
      </c>
      <c r="C2168" s="48" t="s">
        <v>116</v>
      </c>
      <c r="D2168" s="49">
        <v>35.96</v>
      </c>
      <c r="E2168" s="49">
        <v>11.41</v>
      </c>
      <c r="F2168" s="49">
        <v>47.37</v>
      </c>
      <c r="G2168" s="39">
        <v>9</v>
      </c>
    </row>
    <row r="2169" spans="1:7" ht="28.8" x14ac:dyDescent="0.3">
      <c r="A2169" s="30" t="s">
        <v>3814</v>
      </c>
      <c r="B2169" s="47" t="s">
        <v>3815</v>
      </c>
      <c r="C2169" s="48" t="s">
        <v>116</v>
      </c>
      <c r="D2169" s="49">
        <v>56.69</v>
      </c>
      <c r="E2169" s="49">
        <v>13.69</v>
      </c>
      <c r="F2169" s="49">
        <v>70.38</v>
      </c>
      <c r="G2169" s="39">
        <v>9</v>
      </c>
    </row>
    <row r="2170" spans="1:7" ht="28.8" x14ac:dyDescent="0.3">
      <c r="A2170" s="30" t="s">
        <v>3816</v>
      </c>
      <c r="B2170" s="47" t="s">
        <v>3817</v>
      </c>
      <c r="C2170" s="48" t="s">
        <v>116</v>
      </c>
      <c r="D2170" s="49">
        <v>90.05</v>
      </c>
      <c r="E2170" s="49">
        <v>15.98</v>
      </c>
      <c r="F2170" s="49">
        <v>106.03</v>
      </c>
      <c r="G2170" s="39">
        <v>9</v>
      </c>
    </row>
    <row r="2171" spans="1:7" ht="28.8" x14ac:dyDescent="0.3">
      <c r="A2171" s="30" t="s">
        <v>3818</v>
      </c>
      <c r="B2171" s="47" t="s">
        <v>3819</v>
      </c>
      <c r="C2171" s="48" t="s">
        <v>116</v>
      </c>
      <c r="D2171" s="49">
        <v>111.2</v>
      </c>
      <c r="E2171" s="49">
        <v>18.260000000000002</v>
      </c>
      <c r="F2171" s="49">
        <v>129.46</v>
      </c>
      <c r="G2171" s="39">
        <v>9</v>
      </c>
    </row>
    <row r="2172" spans="1:7" ht="28.8" x14ac:dyDescent="0.3">
      <c r="A2172" s="30" t="s">
        <v>3820</v>
      </c>
      <c r="B2172" s="47" t="s">
        <v>3821</v>
      </c>
      <c r="C2172" s="48" t="s">
        <v>141</v>
      </c>
      <c r="D2172" s="49">
        <v>8.8800000000000008</v>
      </c>
      <c r="E2172" s="49">
        <v>1.86</v>
      </c>
      <c r="F2172" s="49">
        <v>10.74</v>
      </c>
      <c r="G2172" s="39">
        <v>9</v>
      </c>
    </row>
    <row r="2173" spans="1:7" ht="28.8" x14ac:dyDescent="0.3">
      <c r="A2173" s="30" t="s">
        <v>3822</v>
      </c>
      <c r="B2173" s="47" t="s">
        <v>3823</v>
      </c>
      <c r="C2173" s="48" t="s">
        <v>141</v>
      </c>
      <c r="D2173" s="49">
        <v>10.74</v>
      </c>
      <c r="E2173" s="49">
        <v>1.86</v>
      </c>
      <c r="F2173" s="49">
        <v>12.6</v>
      </c>
      <c r="G2173" s="39">
        <v>9</v>
      </c>
    </row>
    <row r="2174" spans="1:7" ht="28.8" x14ac:dyDescent="0.3">
      <c r="A2174" s="30" t="s">
        <v>3824</v>
      </c>
      <c r="B2174" s="47" t="s">
        <v>3825</v>
      </c>
      <c r="C2174" s="48" t="s">
        <v>141</v>
      </c>
      <c r="D2174" s="49">
        <v>9.9700000000000006</v>
      </c>
      <c r="E2174" s="49">
        <v>1.86</v>
      </c>
      <c r="F2174" s="49">
        <v>11.83</v>
      </c>
      <c r="G2174" s="39">
        <v>9</v>
      </c>
    </row>
    <row r="2175" spans="1:7" x14ac:dyDescent="0.3">
      <c r="A2175" s="30" t="s">
        <v>7756</v>
      </c>
      <c r="B2175" s="47" t="s">
        <v>7757</v>
      </c>
      <c r="C2175" s="48" t="s">
        <v>141</v>
      </c>
      <c r="D2175" s="49">
        <v>2.85</v>
      </c>
      <c r="E2175" s="49">
        <v>4.57</v>
      </c>
      <c r="F2175" s="49">
        <v>7.42</v>
      </c>
      <c r="G2175" s="39">
        <v>9</v>
      </c>
    </row>
    <row r="2176" spans="1:7" x14ac:dyDescent="0.3">
      <c r="A2176" s="30" t="s">
        <v>7758</v>
      </c>
      <c r="B2176" s="47" t="s">
        <v>7759</v>
      </c>
      <c r="C2176" s="48" t="s">
        <v>141</v>
      </c>
      <c r="D2176" s="49">
        <v>8.73</v>
      </c>
      <c r="E2176" s="49">
        <v>4.57</v>
      </c>
      <c r="F2176" s="49">
        <v>13.3</v>
      </c>
      <c r="G2176" s="39">
        <v>9</v>
      </c>
    </row>
    <row r="2177" spans="1:7" x14ac:dyDescent="0.3">
      <c r="A2177" s="30" t="s">
        <v>3826</v>
      </c>
      <c r="B2177" s="47" t="s">
        <v>3827</v>
      </c>
      <c r="C2177" s="48"/>
      <c r="D2177" s="49"/>
      <c r="E2177" s="49"/>
      <c r="F2177" s="49"/>
      <c r="G2177" s="39">
        <v>5</v>
      </c>
    </row>
    <row r="2178" spans="1:7" x14ac:dyDescent="0.3">
      <c r="A2178" s="30" t="s">
        <v>3828</v>
      </c>
      <c r="B2178" s="47" t="s">
        <v>3829</v>
      </c>
      <c r="C2178" s="48" t="s">
        <v>116</v>
      </c>
      <c r="D2178" s="49">
        <v>59.45</v>
      </c>
      <c r="E2178" s="49">
        <v>13.69</v>
      </c>
      <c r="F2178" s="49">
        <v>73.14</v>
      </c>
      <c r="G2178" s="39">
        <v>9</v>
      </c>
    </row>
    <row r="2179" spans="1:7" x14ac:dyDescent="0.3">
      <c r="A2179" s="30" t="s">
        <v>3830</v>
      </c>
      <c r="B2179" s="47" t="s">
        <v>3831</v>
      </c>
      <c r="C2179" s="48" t="s">
        <v>116</v>
      </c>
      <c r="D2179" s="49">
        <v>82.53</v>
      </c>
      <c r="E2179" s="49">
        <v>13.69</v>
      </c>
      <c r="F2179" s="49">
        <v>96.22</v>
      </c>
      <c r="G2179" s="39">
        <v>9</v>
      </c>
    </row>
    <row r="2180" spans="1:7" ht="28.8" x14ac:dyDescent="0.3">
      <c r="A2180" s="30" t="s">
        <v>3832</v>
      </c>
      <c r="B2180" s="47" t="s">
        <v>7760</v>
      </c>
      <c r="C2180" s="48" t="s">
        <v>141</v>
      </c>
      <c r="D2180" s="49">
        <v>48.56</v>
      </c>
      <c r="E2180" s="49">
        <v>14.15</v>
      </c>
      <c r="F2180" s="49">
        <v>62.71</v>
      </c>
      <c r="G2180" s="39">
        <v>9</v>
      </c>
    </row>
    <row r="2181" spans="1:7" ht="28.8" x14ac:dyDescent="0.3">
      <c r="A2181" s="30" t="s">
        <v>3833</v>
      </c>
      <c r="B2181" s="47" t="s">
        <v>7761</v>
      </c>
      <c r="C2181" s="48" t="s">
        <v>141</v>
      </c>
      <c r="D2181" s="49">
        <v>139.32</v>
      </c>
      <c r="E2181" s="49">
        <v>27.39</v>
      </c>
      <c r="F2181" s="49">
        <v>166.71</v>
      </c>
      <c r="G2181" s="39">
        <v>9</v>
      </c>
    </row>
    <row r="2182" spans="1:7" ht="28.8" x14ac:dyDescent="0.3">
      <c r="A2182" s="30" t="s">
        <v>3834</v>
      </c>
      <c r="B2182" s="47" t="s">
        <v>7762</v>
      </c>
      <c r="C2182" s="48" t="s">
        <v>141</v>
      </c>
      <c r="D2182" s="49">
        <v>202.67</v>
      </c>
      <c r="E2182" s="49">
        <v>27.39</v>
      </c>
      <c r="F2182" s="49">
        <v>230.06</v>
      </c>
      <c r="G2182" s="39">
        <v>9</v>
      </c>
    </row>
    <row r="2183" spans="1:7" ht="28.8" x14ac:dyDescent="0.3">
      <c r="A2183" s="30" t="s">
        <v>3835</v>
      </c>
      <c r="B2183" s="47" t="s">
        <v>3836</v>
      </c>
      <c r="C2183" s="48" t="s">
        <v>141</v>
      </c>
      <c r="D2183" s="49">
        <v>236.55</v>
      </c>
      <c r="E2183" s="49">
        <v>8.6999999999999993</v>
      </c>
      <c r="F2183" s="49">
        <v>245.25</v>
      </c>
      <c r="G2183" s="39">
        <v>9</v>
      </c>
    </row>
    <row r="2184" spans="1:7" ht="28.8" x14ac:dyDescent="0.3">
      <c r="A2184" s="30" t="s">
        <v>3837</v>
      </c>
      <c r="B2184" s="47" t="s">
        <v>3838</v>
      </c>
      <c r="C2184" s="48" t="s">
        <v>141</v>
      </c>
      <c r="D2184" s="49">
        <v>284.52999999999997</v>
      </c>
      <c r="E2184" s="49">
        <v>8.6999999999999993</v>
      </c>
      <c r="F2184" s="49">
        <v>293.23</v>
      </c>
      <c r="G2184" s="39">
        <v>9</v>
      </c>
    </row>
    <row r="2185" spans="1:7" ht="28.8" x14ac:dyDescent="0.3">
      <c r="A2185" s="30" t="s">
        <v>3839</v>
      </c>
      <c r="B2185" s="47" t="s">
        <v>3840</v>
      </c>
      <c r="C2185" s="48" t="s">
        <v>141</v>
      </c>
      <c r="D2185" s="49">
        <v>455.21</v>
      </c>
      <c r="E2185" s="49">
        <v>8.6999999999999993</v>
      </c>
      <c r="F2185" s="49">
        <v>463.91</v>
      </c>
      <c r="G2185" s="39">
        <v>9</v>
      </c>
    </row>
    <row r="2186" spans="1:7" x14ac:dyDescent="0.3">
      <c r="A2186" s="30" t="s">
        <v>3841</v>
      </c>
      <c r="B2186" s="47" t="s">
        <v>3842</v>
      </c>
      <c r="C2186" s="48" t="s">
        <v>141</v>
      </c>
      <c r="D2186" s="49">
        <v>8.4600000000000009</v>
      </c>
      <c r="E2186" s="49">
        <v>0.93</v>
      </c>
      <c r="F2186" s="49">
        <v>9.39</v>
      </c>
      <c r="G2186" s="39">
        <v>9</v>
      </c>
    </row>
    <row r="2187" spans="1:7" x14ac:dyDescent="0.3">
      <c r="A2187" s="30" t="s">
        <v>3843</v>
      </c>
      <c r="B2187" s="47" t="s">
        <v>3844</v>
      </c>
      <c r="C2187" s="48"/>
      <c r="D2187" s="49"/>
      <c r="E2187" s="49"/>
      <c r="F2187" s="49"/>
      <c r="G2187" s="39">
        <v>5</v>
      </c>
    </row>
    <row r="2188" spans="1:7" ht="28.8" x14ac:dyDescent="0.3">
      <c r="A2188" s="30" t="s">
        <v>3845</v>
      </c>
      <c r="B2188" s="47" t="s">
        <v>3846</v>
      </c>
      <c r="C2188" s="48" t="s">
        <v>116</v>
      </c>
      <c r="D2188" s="49">
        <v>210.99</v>
      </c>
      <c r="E2188" s="49">
        <v>13.69</v>
      </c>
      <c r="F2188" s="49">
        <v>224.68</v>
      </c>
      <c r="G2188" s="39">
        <v>9</v>
      </c>
    </row>
    <row r="2189" spans="1:7" ht="28.8" x14ac:dyDescent="0.3">
      <c r="A2189" s="30" t="s">
        <v>3847</v>
      </c>
      <c r="B2189" s="47" t="s">
        <v>3848</v>
      </c>
      <c r="C2189" s="48" t="s">
        <v>116</v>
      </c>
      <c r="D2189" s="49">
        <v>326.45</v>
      </c>
      <c r="E2189" s="49">
        <v>13.69</v>
      </c>
      <c r="F2189" s="49">
        <v>340.14</v>
      </c>
      <c r="G2189" s="39">
        <v>9</v>
      </c>
    </row>
    <row r="2190" spans="1:7" ht="28.8" x14ac:dyDescent="0.3">
      <c r="A2190" s="30" t="s">
        <v>3849</v>
      </c>
      <c r="B2190" s="47" t="s">
        <v>3850</v>
      </c>
      <c r="C2190" s="48" t="s">
        <v>116</v>
      </c>
      <c r="D2190" s="49">
        <v>386.25</v>
      </c>
      <c r="E2190" s="49">
        <v>13.69</v>
      </c>
      <c r="F2190" s="49">
        <v>399.94</v>
      </c>
      <c r="G2190" s="39">
        <v>9</v>
      </c>
    </row>
    <row r="2191" spans="1:7" ht="28.8" x14ac:dyDescent="0.3">
      <c r="A2191" s="30" t="s">
        <v>3851</v>
      </c>
      <c r="B2191" s="47" t="s">
        <v>3852</v>
      </c>
      <c r="C2191" s="48" t="s">
        <v>116</v>
      </c>
      <c r="D2191" s="49">
        <v>352.89</v>
      </c>
      <c r="E2191" s="49">
        <v>13.69</v>
      </c>
      <c r="F2191" s="49">
        <v>366.58</v>
      </c>
      <c r="G2191" s="39">
        <v>9</v>
      </c>
    </row>
    <row r="2192" spans="1:7" ht="28.8" x14ac:dyDescent="0.3">
      <c r="A2192" s="30" t="s">
        <v>3853</v>
      </c>
      <c r="B2192" s="47" t="s">
        <v>3854</v>
      </c>
      <c r="C2192" s="48" t="s">
        <v>116</v>
      </c>
      <c r="D2192" s="49">
        <v>447.79</v>
      </c>
      <c r="E2192" s="49">
        <v>13.69</v>
      </c>
      <c r="F2192" s="49">
        <v>461.48</v>
      </c>
      <c r="G2192" s="39">
        <v>9</v>
      </c>
    </row>
    <row r="2193" spans="1:7" x14ac:dyDescent="0.3">
      <c r="A2193" s="30" t="s">
        <v>3855</v>
      </c>
      <c r="B2193" s="47" t="s">
        <v>3856</v>
      </c>
      <c r="C2193" s="48"/>
      <c r="D2193" s="49"/>
      <c r="E2193" s="49"/>
      <c r="F2193" s="49"/>
      <c r="G2193" s="39">
        <v>5</v>
      </c>
    </row>
    <row r="2194" spans="1:7" ht="28.8" x14ac:dyDescent="0.3">
      <c r="A2194" s="30" t="s">
        <v>3857</v>
      </c>
      <c r="B2194" s="47" t="s">
        <v>3858</v>
      </c>
      <c r="C2194" s="48" t="s">
        <v>116</v>
      </c>
      <c r="D2194" s="49">
        <v>5.07</v>
      </c>
      <c r="E2194" s="49">
        <v>1.82</v>
      </c>
      <c r="F2194" s="49">
        <v>6.89</v>
      </c>
      <c r="G2194" s="39">
        <v>9</v>
      </c>
    </row>
    <row r="2195" spans="1:7" ht="28.8" x14ac:dyDescent="0.3">
      <c r="A2195" s="30" t="s">
        <v>3859</v>
      </c>
      <c r="B2195" s="47" t="s">
        <v>3860</v>
      </c>
      <c r="C2195" s="48" t="s">
        <v>116</v>
      </c>
      <c r="D2195" s="49">
        <v>5.91</v>
      </c>
      <c r="E2195" s="49">
        <v>1.82</v>
      </c>
      <c r="F2195" s="49">
        <v>7.73</v>
      </c>
      <c r="G2195" s="39">
        <v>9</v>
      </c>
    </row>
    <row r="2196" spans="1:7" ht="28.8" x14ac:dyDescent="0.3">
      <c r="A2196" s="30" t="s">
        <v>3861</v>
      </c>
      <c r="B2196" s="47" t="s">
        <v>3862</v>
      </c>
      <c r="C2196" s="48" t="s">
        <v>116</v>
      </c>
      <c r="D2196" s="49">
        <v>9.33</v>
      </c>
      <c r="E2196" s="49">
        <v>1.82</v>
      </c>
      <c r="F2196" s="49">
        <v>11.15</v>
      </c>
      <c r="G2196" s="39">
        <v>9</v>
      </c>
    </row>
    <row r="2197" spans="1:7" ht="28.8" x14ac:dyDescent="0.3">
      <c r="A2197" s="30" t="s">
        <v>3863</v>
      </c>
      <c r="B2197" s="47" t="s">
        <v>3864</v>
      </c>
      <c r="C2197" s="48" t="s">
        <v>116</v>
      </c>
      <c r="D2197" s="49">
        <v>14.02</v>
      </c>
      <c r="E2197" s="49">
        <v>1.82</v>
      </c>
      <c r="F2197" s="49">
        <v>15.84</v>
      </c>
      <c r="G2197" s="39">
        <v>9</v>
      </c>
    </row>
    <row r="2198" spans="1:7" ht="28.8" x14ac:dyDescent="0.3">
      <c r="A2198" s="30" t="s">
        <v>3865</v>
      </c>
      <c r="B2198" s="47" t="s">
        <v>3866</v>
      </c>
      <c r="C2198" s="48" t="s">
        <v>116</v>
      </c>
      <c r="D2198" s="49">
        <v>20.82</v>
      </c>
      <c r="E2198" s="49">
        <v>1.82</v>
      </c>
      <c r="F2198" s="49">
        <v>22.64</v>
      </c>
      <c r="G2198" s="39">
        <v>9</v>
      </c>
    </row>
    <row r="2199" spans="1:7" ht="28.8" x14ac:dyDescent="0.3">
      <c r="A2199" s="30" t="s">
        <v>3867</v>
      </c>
      <c r="B2199" s="47" t="s">
        <v>3868</v>
      </c>
      <c r="C2199" s="48" t="s">
        <v>116</v>
      </c>
      <c r="D2199" s="49">
        <v>25.5</v>
      </c>
      <c r="E2199" s="49">
        <v>1.82</v>
      </c>
      <c r="F2199" s="49">
        <v>27.32</v>
      </c>
      <c r="G2199" s="39">
        <v>9</v>
      </c>
    </row>
    <row r="2200" spans="1:7" ht="28.8" x14ac:dyDescent="0.3">
      <c r="A2200" s="30" t="s">
        <v>3869</v>
      </c>
      <c r="B2200" s="47" t="s">
        <v>3870</v>
      </c>
      <c r="C2200" s="48" t="s">
        <v>116</v>
      </c>
      <c r="D2200" s="49">
        <v>44.98</v>
      </c>
      <c r="E2200" s="49">
        <v>1.82</v>
      </c>
      <c r="F2200" s="49">
        <v>46.8</v>
      </c>
      <c r="G2200" s="39">
        <v>9</v>
      </c>
    </row>
    <row r="2201" spans="1:7" x14ac:dyDescent="0.3">
      <c r="A2201" s="30" t="s">
        <v>3871</v>
      </c>
      <c r="B2201" s="47" t="s">
        <v>3872</v>
      </c>
      <c r="C2201" s="48"/>
      <c r="D2201" s="49"/>
      <c r="E2201" s="49"/>
      <c r="F2201" s="49"/>
      <c r="G2201" s="39">
        <v>5</v>
      </c>
    </row>
    <row r="2202" spans="1:7" x14ac:dyDescent="0.3">
      <c r="A2202" s="30" t="s">
        <v>3873</v>
      </c>
      <c r="B2202" s="47" t="s">
        <v>3874</v>
      </c>
      <c r="C2202" s="48" t="s">
        <v>116</v>
      </c>
      <c r="D2202" s="49">
        <v>9.23</v>
      </c>
      <c r="E2202" s="49">
        <v>16.059999999999999</v>
      </c>
      <c r="F2202" s="49">
        <v>25.29</v>
      </c>
      <c r="G2202" s="39">
        <v>9</v>
      </c>
    </row>
    <row r="2203" spans="1:7" x14ac:dyDescent="0.3">
      <c r="A2203" s="30" t="s">
        <v>3875</v>
      </c>
      <c r="B2203" s="47" t="s">
        <v>3876</v>
      </c>
      <c r="C2203" s="48" t="s">
        <v>116</v>
      </c>
      <c r="D2203" s="49">
        <v>12.22</v>
      </c>
      <c r="E2203" s="49">
        <v>16.059999999999999</v>
      </c>
      <c r="F2203" s="49">
        <v>28.28</v>
      </c>
      <c r="G2203" s="39">
        <v>9</v>
      </c>
    </row>
    <row r="2204" spans="1:7" x14ac:dyDescent="0.3">
      <c r="A2204" s="30" t="s">
        <v>3877</v>
      </c>
      <c r="B2204" s="47" t="s">
        <v>3878</v>
      </c>
      <c r="C2204" s="48" t="s">
        <v>116</v>
      </c>
      <c r="D2204" s="49">
        <v>30.25</v>
      </c>
      <c r="E2204" s="49">
        <v>16.059999999999999</v>
      </c>
      <c r="F2204" s="49">
        <v>46.31</v>
      </c>
      <c r="G2204" s="39">
        <v>9</v>
      </c>
    </row>
    <row r="2205" spans="1:7" x14ac:dyDescent="0.3">
      <c r="A2205" s="30" t="s">
        <v>3879</v>
      </c>
      <c r="B2205" s="47" t="s">
        <v>3880</v>
      </c>
      <c r="C2205" s="48" t="s">
        <v>141</v>
      </c>
      <c r="D2205" s="49">
        <v>16.62</v>
      </c>
      <c r="E2205" s="49">
        <v>3.1</v>
      </c>
      <c r="F2205" s="49">
        <v>19.72</v>
      </c>
      <c r="G2205" s="39">
        <v>9</v>
      </c>
    </row>
    <row r="2206" spans="1:7" x14ac:dyDescent="0.3">
      <c r="A2206" s="30" t="s">
        <v>3881</v>
      </c>
      <c r="B2206" s="47" t="s">
        <v>3882</v>
      </c>
      <c r="C2206" s="48" t="s">
        <v>141</v>
      </c>
      <c r="D2206" s="49">
        <v>21.69</v>
      </c>
      <c r="E2206" s="49">
        <v>3.1</v>
      </c>
      <c r="F2206" s="49">
        <v>24.79</v>
      </c>
      <c r="G2206" s="39">
        <v>9</v>
      </c>
    </row>
    <row r="2207" spans="1:7" x14ac:dyDescent="0.3">
      <c r="A2207" s="30" t="s">
        <v>3883</v>
      </c>
      <c r="B2207" s="47" t="s">
        <v>3884</v>
      </c>
      <c r="C2207" s="48" t="s">
        <v>141</v>
      </c>
      <c r="D2207" s="49">
        <v>62.17</v>
      </c>
      <c r="E2207" s="49">
        <v>3.1</v>
      </c>
      <c r="F2207" s="49">
        <v>65.27</v>
      </c>
      <c r="G2207" s="39">
        <v>9</v>
      </c>
    </row>
    <row r="2208" spans="1:7" x14ac:dyDescent="0.3">
      <c r="A2208" s="30" t="s">
        <v>3885</v>
      </c>
      <c r="B2208" s="47" t="s">
        <v>3886</v>
      </c>
      <c r="C2208" s="48" t="s">
        <v>141</v>
      </c>
      <c r="D2208" s="49">
        <v>20.61</v>
      </c>
      <c r="E2208" s="49">
        <v>3.1</v>
      </c>
      <c r="F2208" s="49">
        <v>23.71</v>
      </c>
      <c r="G2208" s="39">
        <v>9</v>
      </c>
    </row>
    <row r="2209" spans="1:7" x14ac:dyDescent="0.3">
      <c r="A2209" s="30" t="s">
        <v>3887</v>
      </c>
      <c r="B2209" s="47" t="s">
        <v>3888</v>
      </c>
      <c r="C2209" s="48" t="s">
        <v>141</v>
      </c>
      <c r="D2209" s="49">
        <v>39.29</v>
      </c>
      <c r="E2209" s="49">
        <v>3.1</v>
      </c>
      <c r="F2209" s="49">
        <v>42.39</v>
      </c>
      <c r="G2209" s="39">
        <v>9</v>
      </c>
    </row>
    <row r="2210" spans="1:7" x14ac:dyDescent="0.3">
      <c r="A2210" s="30" t="s">
        <v>3889</v>
      </c>
      <c r="B2210" s="47" t="s">
        <v>3890</v>
      </c>
      <c r="C2210" s="48" t="s">
        <v>141</v>
      </c>
      <c r="D2210" s="49">
        <v>87.16</v>
      </c>
      <c r="E2210" s="49">
        <v>3.1</v>
      </c>
      <c r="F2210" s="49">
        <v>90.26</v>
      </c>
      <c r="G2210" s="39">
        <v>9</v>
      </c>
    </row>
    <row r="2211" spans="1:7" x14ac:dyDescent="0.3">
      <c r="A2211" s="30" t="s">
        <v>3891</v>
      </c>
      <c r="B2211" s="47" t="s">
        <v>3892</v>
      </c>
      <c r="C2211" s="48"/>
      <c r="D2211" s="49"/>
      <c r="E2211" s="49"/>
      <c r="F2211" s="49"/>
      <c r="G2211" s="39">
        <v>5</v>
      </c>
    </row>
    <row r="2212" spans="1:7" x14ac:dyDescent="0.3">
      <c r="A2212" s="30" t="s">
        <v>3893</v>
      </c>
      <c r="B2212" s="47" t="s">
        <v>3894</v>
      </c>
      <c r="C2212" s="48" t="s">
        <v>116</v>
      </c>
      <c r="D2212" s="49">
        <v>96.04</v>
      </c>
      <c r="E2212" s="49">
        <v>13.69</v>
      </c>
      <c r="F2212" s="49">
        <v>109.73</v>
      </c>
      <c r="G2212" s="39">
        <v>9</v>
      </c>
    </row>
    <row r="2213" spans="1:7" ht="28.8" x14ac:dyDescent="0.3">
      <c r="A2213" s="30" t="s">
        <v>3895</v>
      </c>
      <c r="B2213" s="47" t="s">
        <v>3896</v>
      </c>
      <c r="C2213" s="48" t="s">
        <v>141</v>
      </c>
      <c r="D2213" s="49">
        <v>109.56</v>
      </c>
      <c r="E2213" s="49">
        <v>22.83</v>
      </c>
      <c r="F2213" s="49">
        <v>132.38999999999999</v>
      </c>
      <c r="G2213" s="39">
        <v>9</v>
      </c>
    </row>
    <row r="2214" spans="1:7" ht="28.8" x14ac:dyDescent="0.3">
      <c r="A2214" s="30" t="s">
        <v>3897</v>
      </c>
      <c r="B2214" s="47" t="s">
        <v>3898</v>
      </c>
      <c r="C2214" s="48" t="s">
        <v>141</v>
      </c>
      <c r="D2214" s="49">
        <v>140.5</v>
      </c>
      <c r="E2214" s="49">
        <v>22.83</v>
      </c>
      <c r="F2214" s="49">
        <v>163.33000000000001</v>
      </c>
      <c r="G2214" s="39">
        <v>9</v>
      </c>
    </row>
    <row r="2215" spans="1:7" ht="28.8" x14ac:dyDescent="0.3">
      <c r="A2215" s="30" t="s">
        <v>3899</v>
      </c>
      <c r="B2215" s="47" t="s">
        <v>7763</v>
      </c>
      <c r="C2215" s="48" t="s">
        <v>141</v>
      </c>
      <c r="D2215" s="49">
        <v>31.71</v>
      </c>
      <c r="E2215" s="49">
        <v>8.6999999999999993</v>
      </c>
      <c r="F2215" s="49">
        <v>40.409999999999997</v>
      </c>
      <c r="G2215" s="39">
        <v>9</v>
      </c>
    </row>
    <row r="2216" spans="1:7" ht="28.8" x14ac:dyDescent="0.3">
      <c r="A2216" s="30" t="s">
        <v>3900</v>
      </c>
      <c r="B2216" s="47" t="s">
        <v>7764</v>
      </c>
      <c r="C2216" s="48" t="s">
        <v>141</v>
      </c>
      <c r="D2216" s="49">
        <v>23.91</v>
      </c>
      <c r="E2216" s="49">
        <v>8.6999999999999993</v>
      </c>
      <c r="F2216" s="49">
        <v>32.61</v>
      </c>
      <c r="G2216" s="39">
        <v>9</v>
      </c>
    </row>
    <row r="2217" spans="1:7" ht="28.8" x14ac:dyDescent="0.3">
      <c r="A2217" s="30" t="s">
        <v>3901</v>
      </c>
      <c r="B2217" s="47" t="s">
        <v>3902</v>
      </c>
      <c r="C2217" s="48" t="s">
        <v>141</v>
      </c>
      <c r="D2217" s="49">
        <v>16.399999999999999</v>
      </c>
      <c r="E2217" s="49">
        <v>6.85</v>
      </c>
      <c r="F2217" s="49">
        <v>23.25</v>
      </c>
      <c r="G2217" s="39">
        <v>9</v>
      </c>
    </row>
    <row r="2218" spans="1:7" x14ac:dyDescent="0.3">
      <c r="A2218" s="30" t="s">
        <v>3903</v>
      </c>
      <c r="B2218" s="47" t="s">
        <v>3904</v>
      </c>
      <c r="C2218" s="48" t="s">
        <v>116</v>
      </c>
      <c r="D2218" s="49">
        <v>69.92</v>
      </c>
      <c r="E2218" s="49">
        <v>13.69</v>
      </c>
      <c r="F2218" s="49">
        <v>83.61</v>
      </c>
      <c r="G2218" s="39">
        <v>9</v>
      </c>
    </row>
    <row r="2219" spans="1:7" ht="28.8" x14ac:dyDescent="0.3">
      <c r="A2219" s="30" t="s">
        <v>3905</v>
      </c>
      <c r="B2219" s="47" t="s">
        <v>3906</v>
      </c>
      <c r="C2219" s="48" t="s">
        <v>141</v>
      </c>
      <c r="D2219" s="49">
        <v>90.87</v>
      </c>
      <c r="E2219" s="49">
        <v>22.83</v>
      </c>
      <c r="F2219" s="49">
        <v>113.7</v>
      </c>
      <c r="G2219" s="39">
        <v>9</v>
      </c>
    </row>
    <row r="2220" spans="1:7" ht="28.8" x14ac:dyDescent="0.3">
      <c r="A2220" s="30" t="s">
        <v>3907</v>
      </c>
      <c r="B2220" s="47" t="s">
        <v>3908</v>
      </c>
      <c r="C2220" s="48" t="s">
        <v>141</v>
      </c>
      <c r="D2220" s="49">
        <v>13.71</v>
      </c>
      <c r="E2220" s="49">
        <v>6.85</v>
      </c>
      <c r="F2220" s="49">
        <v>20.56</v>
      </c>
      <c r="G2220" s="39">
        <v>9</v>
      </c>
    </row>
    <row r="2221" spans="1:7" ht="28.8" x14ac:dyDescent="0.3">
      <c r="A2221" s="30" t="s">
        <v>3909</v>
      </c>
      <c r="B2221" s="47" t="s">
        <v>3910</v>
      </c>
      <c r="C2221" s="48" t="s">
        <v>141</v>
      </c>
      <c r="D2221" s="49">
        <v>81.38</v>
      </c>
      <c r="E2221" s="49">
        <v>22.83</v>
      </c>
      <c r="F2221" s="49">
        <v>104.21</v>
      </c>
      <c r="G2221" s="39">
        <v>9</v>
      </c>
    </row>
    <row r="2222" spans="1:7" ht="28.8" x14ac:dyDescent="0.3">
      <c r="A2222" s="30" t="s">
        <v>3911</v>
      </c>
      <c r="B2222" s="47" t="s">
        <v>3912</v>
      </c>
      <c r="C2222" s="48" t="s">
        <v>141</v>
      </c>
      <c r="D2222" s="49">
        <v>105.69</v>
      </c>
      <c r="E2222" s="49">
        <v>22.83</v>
      </c>
      <c r="F2222" s="49">
        <v>128.52000000000001</v>
      </c>
      <c r="G2222" s="39">
        <v>9</v>
      </c>
    </row>
    <row r="2223" spans="1:7" ht="28.8" x14ac:dyDescent="0.3">
      <c r="A2223" s="30" t="s">
        <v>3913</v>
      </c>
      <c r="B2223" s="47" t="s">
        <v>7765</v>
      </c>
      <c r="C2223" s="48" t="s">
        <v>141</v>
      </c>
      <c r="D2223" s="49">
        <v>361.68</v>
      </c>
      <c r="E2223" s="49">
        <v>30.76</v>
      </c>
      <c r="F2223" s="49">
        <v>392.44</v>
      </c>
      <c r="G2223" s="39">
        <v>9</v>
      </c>
    </row>
    <row r="2224" spans="1:7" x14ac:dyDescent="0.3">
      <c r="A2224" s="30" t="s">
        <v>3914</v>
      </c>
      <c r="B2224" s="47" t="s">
        <v>3915</v>
      </c>
      <c r="C2224" s="48" t="s">
        <v>141</v>
      </c>
      <c r="D2224" s="49">
        <v>43.49</v>
      </c>
      <c r="E2224" s="49">
        <v>22.83</v>
      </c>
      <c r="F2224" s="49">
        <v>66.319999999999993</v>
      </c>
      <c r="G2224" s="39">
        <v>9</v>
      </c>
    </row>
    <row r="2225" spans="1:7" x14ac:dyDescent="0.3">
      <c r="A2225" s="30" t="s">
        <v>3916</v>
      </c>
      <c r="B2225" s="47" t="s">
        <v>3917</v>
      </c>
      <c r="C2225" s="48"/>
      <c r="D2225" s="49"/>
      <c r="E2225" s="49"/>
      <c r="F2225" s="49"/>
      <c r="G2225" s="39">
        <v>5</v>
      </c>
    </row>
    <row r="2226" spans="1:7" ht="28.8" x14ac:dyDescent="0.3">
      <c r="A2226" s="30" t="s">
        <v>3918</v>
      </c>
      <c r="B2226" s="47" t="s">
        <v>3919</v>
      </c>
      <c r="C2226" s="48" t="s">
        <v>116</v>
      </c>
      <c r="D2226" s="49">
        <v>2.52</v>
      </c>
      <c r="E2226" s="49">
        <v>13.69</v>
      </c>
      <c r="F2226" s="49">
        <v>16.21</v>
      </c>
      <c r="G2226" s="39">
        <v>9</v>
      </c>
    </row>
    <row r="2227" spans="1:7" ht="28.8" x14ac:dyDescent="0.3">
      <c r="A2227" s="30" t="s">
        <v>3920</v>
      </c>
      <c r="B2227" s="47" t="s">
        <v>3921</v>
      </c>
      <c r="C2227" s="48" t="s">
        <v>116</v>
      </c>
      <c r="D2227" s="49">
        <v>2.35</v>
      </c>
      <c r="E2227" s="49">
        <v>13.69</v>
      </c>
      <c r="F2227" s="49">
        <v>16.04</v>
      </c>
      <c r="G2227" s="39">
        <v>9</v>
      </c>
    </row>
    <row r="2228" spans="1:7" ht="28.8" x14ac:dyDescent="0.3">
      <c r="A2228" s="30" t="s">
        <v>3922</v>
      </c>
      <c r="B2228" s="47" t="s">
        <v>3923</v>
      </c>
      <c r="C2228" s="48" t="s">
        <v>116</v>
      </c>
      <c r="D2228" s="49">
        <v>4.63</v>
      </c>
      <c r="E2228" s="49">
        <v>13.69</v>
      </c>
      <c r="F2228" s="49">
        <v>18.32</v>
      </c>
      <c r="G2228" s="39">
        <v>9</v>
      </c>
    </row>
    <row r="2229" spans="1:7" ht="28.8" x14ac:dyDescent="0.3">
      <c r="A2229" s="30" t="s">
        <v>3924</v>
      </c>
      <c r="B2229" s="47" t="s">
        <v>3925</v>
      </c>
      <c r="C2229" s="48" t="s">
        <v>116</v>
      </c>
      <c r="D2229" s="49">
        <v>2.96</v>
      </c>
      <c r="E2229" s="49">
        <v>13.69</v>
      </c>
      <c r="F2229" s="49">
        <v>16.649999999999999</v>
      </c>
      <c r="G2229" s="39">
        <v>9</v>
      </c>
    </row>
    <row r="2230" spans="1:7" ht="28.8" x14ac:dyDescent="0.3">
      <c r="A2230" s="30" t="s">
        <v>3926</v>
      </c>
      <c r="B2230" s="47" t="s">
        <v>3927</v>
      </c>
      <c r="C2230" s="48" t="s">
        <v>116</v>
      </c>
      <c r="D2230" s="49">
        <v>5.28</v>
      </c>
      <c r="E2230" s="49">
        <v>13.69</v>
      </c>
      <c r="F2230" s="49">
        <v>18.97</v>
      </c>
      <c r="G2230" s="39">
        <v>9</v>
      </c>
    </row>
    <row r="2231" spans="1:7" x14ac:dyDescent="0.3">
      <c r="A2231" s="30" t="s">
        <v>3928</v>
      </c>
      <c r="B2231" s="47" t="s">
        <v>3929</v>
      </c>
      <c r="C2231" s="48"/>
      <c r="D2231" s="49"/>
      <c r="E2231" s="49"/>
      <c r="F2231" s="49"/>
      <c r="G2231" s="39">
        <v>5</v>
      </c>
    </row>
    <row r="2232" spans="1:7" x14ac:dyDescent="0.3">
      <c r="A2232" s="30" t="s">
        <v>3930</v>
      </c>
      <c r="B2232" s="47" t="s">
        <v>3931</v>
      </c>
      <c r="C2232" s="48" t="s">
        <v>116</v>
      </c>
      <c r="D2232" s="49"/>
      <c r="E2232" s="49">
        <v>11.41</v>
      </c>
      <c r="F2232" s="49">
        <v>11.41</v>
      </c>
      <c r="G2232" s="39">
        <v>9</v>
      </c>
    </row>
    <row r="2233" spans="1:7" x14ac:dyDescent="0.3">
      <c r="A2233" s="30" t="s">
        <v>3932</v>
      </c>
      <c r="B2233" s="47" t="s">
        <v>3933</v>
      </c>
      <c r="C2233" s="48" t="s">
        <v>116</v>
      </c>
      <c r="D2233" s="49"/>
      <c r="E2233" s="49">
        <v>18.260000000000002</v>
      </c>
      <c r="F2233" s="49">
        <v>18.260000000000002</v>
      </c>
      <c r="G2233" s="39">
        <v>9</v>
      </c>
    </row>
    <row r="2234" spans="1:7" x14ac:dyDescent="0.3">
      <c r="A2234" s="30" t="s">
        <v>3934</v>
      </c>
      <c r="B2234" s="47" t="s">
        <v>3935</v>
      </c>
      <c r="C2234" s="48" t="s">
        <v>141</v>
      </c>
      <c r="D2234" s="49"/>
      <c r="E2234" s="49">
        <v>13.69</v>
      </c>
      <c r="F2234" s="49">
        <v>13.69</v>
      </c>
      <c r="G2234" s="39">
        <v>9</v>
      </c>
    </row>
    <row r="2235" spans="1:7" x14ac:dyDescent="0.3">
      <c r="A2235" s="30" t="s">
        <v>3936</v>
      </c>
      <c r="B2235" s="47" t="s">
        <v>3937</v>
      </c>
      <c r="C2235" s="48" t="s">
        <v>116</v>
      </c>
      <c r="D2235" s="49"/>
      <c r="E2235" s="49">
        <v>45.65</v>
      </c>
      <c r="F2235" s="49">
        <v>45.65</v>
      </c>
      <c r="G2235" s="39">
        <v>9</v>
      </c>
    </row>
    <row r="2236" spans="1:7" x14ac:dyDescent="0.3">
      <c r="A2236" s="30" t="s">
        <v>3938</v>
      </c>
      <c r="B2236" s="47" t="s">
        <v>3939</v>
      </c>
      <c r="C2236" s="48"/>
      <c r="D2236" s="49"/>
      <c r="E2236" s="49"/>
      <c r="F2236" s="49"/>
      <c r="G2236" s="39">
        <v>5</v>
      </c>
    </row>
    <row r="2237" spans="1:7" x14ac:dyDescent="0.3">
      <c r="A2237" s="30" t="s">
        <v>3940</v>
      </c>
      <c r="B2237" s="47" t="s">
        <v>3941</v>
      </c>
      <c r="C2237" s="48" t="s">
        <v>116</v>
      </c>
      <c r="D2237" s="49">
        <v>50.44</v>
      </c>
      <c r="E2237" s="49">
        <v>22.83</v>
      </c>
      <c r="F2237" s="49">
        <v>73.27</v>
      </c>
      <c r="G2237" s="39">
        <v>9</v>
      </c>
    </row>
    <row r="2238" spans="1:7" x14ac:dyDescent="0.3">
      <c r="A2238" s="30" t="s">
        <v>3942</v>
      </c>
      <c r="B2238" s="47" t="s">
        <v>3943</v>
      </c>
      <c r="C2238" s="48" t="s">
        <v>116</v>
      </c>
      <c r="D2238" s="49">
        <v>67.44</v>
      </c>
      <c r="E2238" s="49">
        <v>22.83</v>
      </c>
      <c r="F2238" s="49">
        <v>90.27</v>
      </c>
      <c r="G2238" s="39">
        <v>9</v>
      </c>
    </row>
    <row r="2239" spans="1:7" x14ac:dyDescent="0.3">
      <c r="A2239" s="30" t="s">
        <v>3944</v>
      </c>
      <c r="B2239" s="47" t="s">
        <v>3945</v>
      </c>
      <c r="C2239" s="48" t="s">
        <v>116</v>
      </c>
      <c r="D2239" s="49">
        <v>82.52</v>
      </c>
      <c r="E2239" s="49">
        <v>22.83</v>
      </c>
      <c r="F2239" s="49">
        <v>105.35</v>
      </c>
      <c r="G2239" s="39">
        <v>9</v>
      </c>
    </row>
    <row r="2240" spans="1:7" x14ac:dyDescent="0.3">
      <c r="A2240" s="30" t="s">
        <v>3946</v>
      </c>
      <c r="B2240" s="47" t="s">
        <v>3947</v>
      </c>
      <c r="C2240" s="48" t="s">
        <v>116</v>
      </c>
      <c r="D2240" s="49">
        <v>97.14</v>
      </c>
      <c r="E2240" s="49">
        <v>22.83</v>
      </c>
      <c r="F2240" s="49">
        <v>119.97</v>
      </c>
      <c r="G2240" s="39">
        <v>9</v>
      </c>
    </row>
    <row r="2241" spans="1:7" x14ac:dyDescent="0.3">
      <c r="A2241" s="30" t="s">
        <v>3948</v>
      </c>
      <c r="B2241" s="47" t="s">
        <v>3949</v>
      </c>
      <c r="C2241" s="48" t="s">
        <v>116</v>
      </c>
      <c r="D2241" s="49">
        <v>115.95</v>
      </c>
      <c r="E2241" s="49">
        <v>22.83</v>
      </c>
      <c r="F2241" s="49">
        <v>138.78</v>
      </c>
      <c r="G2241" s="39">
        <v>9</v>
      </c>
    </row>
    <row r="2242" spans="1:7" x14ac:dyDescent="0.3">
      <c r="A2242" s="30" t="s">
        <v>3950</v>
      </c>
      <c r="B2242" s="47" t="s">
        <v>3951</v>
      </c>
      <c r="C2242" s="48" t="s">
        <v>116</v>
      </c>
      <c r="D2242" s="49">
        <v>102.39</v>
      </c>
      <c r="E2242" s="49">
        <v>34.24</v>
      </c>
      <c r="F2242" s="49">
        <v>136.63</v>
      </c>
      <c r="G2242" s="39">
        <v>9</v>
      </c>
    </row>
    <row r="2243" spans="1:7" x14ac:dyDescent="0.3">
      <c r="A2243" s="30" t="s">
        <v>3952</v>
      </c>
      <c r="B2243" s="47" t="s">
        <v>3953</v>
      </c>
      <c r="C2243" s="48" t="s">
        <v>116</v>
      </c>
      <c r="D2243" s="49">
        <v>111.2</v>
      </c>
      <c r="E2243" s="49">
        <v>34.24</v>
      </c>
      <c r="F2243" s="49">
        <v>145.44</v>
      </c>
      <c r="G2243" s="39">
        <v>9</v>
      </c>
    </row>
    <row r="2244" spans="1:7" x14ac:dyDescent="0.3">
      <c r="A2244" s="30" t="s">
        <v>3954</v>
      </c>
      <c r="B2244" s="47" t="s">
        <v>3955</v>
      </c>
      <c r="C2244" s="48" t="s">
        <v>116</v>
      </c>
      <c r="D2244" s="49">
        <v>133.81</v>
      </c>
      <c r="E2244" s="49">
        <v>34.24</v>
      </c>
      <c r="F2244" s="49">
        <v>168.05</v>
      </c>
      <c r="G2244" s="39">
        <v>9</v>
      </c>
    </row>
    <row r="2245" spans="1:7" x14ac:dyDescent="0.3">
      <c r="A2245" s="30" t="s">
        <v>3956</v>
      </c>
      <c r="B2245" s="47" t="s">
        <v>3957</v>
      </c>
      <c r="C2245" s="48" t="s">
        <v>116</v>
      </c>
      <c r="D2245" s="49">
        <v>148.86000000000001</v>
      </c>
      <c r="E2245" s="49">
        <v>34.24</v>
      </c>
      <c r="F2245" s="49">
        <v>183.1</v>
      </c>
      <c r="G2245" s="39">
        <v>9</v>
      </c>
    </row>
    <row r="2246" spans="1:7" x14ac:dyDescent="0.3">
      <c r="A2246" s="30" t="s">
        <v>3958</v>
      </c>
      <c r="B2246" s="47" t="s">
        <v>3959</v>
      </c>
      <c r="C2246" s="48" t="s">
        <v>116</v>
      </c>
      <c r="D2246" s="49">
        <v>158.69</v>
      </c>
      <c r="E2246" s="49">
        <v>45.65</v>
      </c>
      <c r="F2246" s="49">
        <v>204.34</v>
      </c>
      <c r="G2246" s="39">
        <v>9</v>
      </c>
    </row>
    <row r="2247" spans="1:7" x14ac:dyDescent="0.3">
      <c r="A2247" s="30" t="s">
        <v>3960</v>
      </c>
      <c r="B2247" s="47" t="s">
        <v>3961</v>
      </c>
      <c r="C2247" s="48" t="s">
        <v>116</v>
      </c>
      <c r="D2247" s="49">
        <v>246.75</v>
      </c>
      <c r="E2247" s="49">
        <v>45.65</v>
      </c>
      <c r="F2247" s="49">
        <v>292.39999999999998</v>
      </c>
      <c r="G2247" s="39">
        <v>9</v>
      </c>
    </row>
    <row r="2248" spans="1:7" ht="28.8" x14ac:dyDescent="0.3">
      <c r="A2248" s="30" t="s">
        <v>3962</v>
      </c>
      <c r="B2248" s="47" t="s">
        <v>3963</v>
      </c>
      <c r="C2248" s="48" t="s">
        <v>116</v>
      </c>
      <c r="D2248" s="49">
        <v>57.85</v>
      </c>
      <c r="E2248" s="49">
        <v>22.83</v>
      </c>
      <c r="F2248" s="49">
        <v>80.680000000000007</v>
      </c>
      <c r="G2248" s="39">
        <v>9</v>
      </c>
    </row>
    <row r="2249" spans="1:7" ht="28.8" x14ac:dyDescent="0.3">
      <c r="A2249" s="30" t="s">
        <v>3964</v>
      </c>
      <c r="B2249" s="47" t="s">
        <v>3965</v>
      </c>
      <c r="C2249" s="48" t="s">
        <v>116</v>
      </c>
      <c r="D2249" s="49">
        <v>71.31</v>
      </c>
      <c r="E2249" s="49">
        <v>22.83</v>
      </c>
      <c r="F2249" s="49">
        <v>94.14</v>
      </c>
      <c r="G2249" s="39">
        <v>9</v>
      </c>
    </row>
    <row r="2250" spans="1:7" ht="28.8" x14ac:dyDescent="0.3">
      <c r="A2250" s="30" t="s">
        <v>3966</v>
      </c>
      <c r="B2250" s="47" t="s">
        <v>3967</v>
      </c>
      <c r="C2250" s="48" t="s">
        <v>116</v>
      </c>
      <c r="D2250" s="49">
        <v>87.57</v>
      </c>
      <c r="E2250" s="49">
        <v>22.83</v>
      </c>
      <c r="F2250" s="49">
        <v>110.4</v>
      </c>
      <c r="G2250" s="39">
        <v>9</v>
      </c>
    </row>
    <row r="2251" spans="1:7" ht="28.8" x14ac:dyDescent="0.3">
      <c r="A2251" s="30" t="s">
        <v>3968</v>
      </c>
      <c r="B2251" s="47" t="s">
        <v>3969</v>
      </c>
      <c r="C2251" s="48" t="s">
        <v>116</v>
      </c>
      <c r="D2251" s="49">
        <v>99.39</v>
      </c>
      <c r="E2251" s="49">
        <v>22.83</v>
      </c>
      <c r="F2251" s="49">
        <v>122.22</v>
      </c>
      <c r="G2251" s="39">
        <v>9</v>
      </c>
    </row>
    <row r="2252" spans="1:7" x14ac:dyDescent="0.3">
      <c r="A2252" s="30" t="s">
        <v>3970</v>
      </c>
      <c r="B2252" s="47" t="s">
        <v>3971</v>
      </c>
      <c r="C2252" s="48"/>
      <c r="D2252" s="49"/>
      <c r="E2252" s="49"/>
      <c r="F2252" s="49"/>
      <c r="G2252" s="39">
        <v>5</v>
      </c>
    </row>
    <row r="2253" spans="1:7" ht="28.8" x14ac:dyDescent="0.3">
      <c r="A2253" s="30" t="s">
        <v>3972</v>
      </c>
      <c r="B2253" s="47" t="s">
        <v>7766</v>
      </c>
      <c r="C2253" s="48" t="s">
        <v>116</v>
      </c>
      <c r="D2253" s="49">
        <v>96.79</v>
      </c>
      <c r="E2253" s="49">
        <v>34.24</v>
      </c>
      <c r="F2253" s="49">
        <v>131.03</v>
      </c>
      <c r="G2253" s="39">
        <v>9</v>
      </c>
    </row>
    <row r="2254" spans="1:7" ht="28.8" x14ac:dyDescent="0.3">
      <c r="A2254" s="30" t="s">
        <v>3973</v>
      </c>
      <c r="B2254" s="47" t="s">
        <v>7767</v>
      </c>
      <c r="C2254" s="48" t="s">
        <v>116</v>
      </c>
      <c r="D2254" s="49">
        <v>116</v>
      </c>
      <c r="E2254" s="49">
        <v>34.24</v>
      </c>
      <c r="F2254" s="49">
        <v>150.24</v>
      </c>
      <c r="G2254" s="39">
        <v>9</v>
      </c>
    </row>
    <row r="2255" spans="1:7" ht="28.8" x14ac:dyDescent="0.3">
      <c r="A2255" s="30" t="s">
        <v>3974</v>
      </c>
      <c r="B2255" s="47" t="s">
        <v>7768</v>
      </c>
      <c r="C2255" s="48" t="s">
        <v>116</v>
      </c>
      <c r="D2255" s="49">
        <v>132.11000000000001</v>
      </c>
      <c r="E2255" s="49">
        <v>34.24</v>
      </c>
      <c r="F2255" s="49">
        <v>166.35</v>
      </c>
      <c r="G2255" s="39">
        <v>9</v>
      </c>
    </row>
    <row r="2256" spans="1:7" ht="28.8" x14ac:dyDescent="0.3">
      <c r="A2256" s="30" t="s">
        <v>3975</v>
      </c>
      <c r="B2256" s="47" t="s">
        <v>7769</v>
      </c>
      <c r="C2256" s="48" t="s">
        <v>116</v>
      </c>
      <c r="D2256" s="49">
        <v>136.88</v>
      </c>
      <c r="E2256" s="49">
        <v>45.65</v>
      </c>
      <c r="F2256" s="49">
        <v>182.53</v>
      </c>
      <c r="G2256" s="39">
        <v>9</v>
      </c>
    </row>
    <row r="2257" spans="1:7" ht="28.8" x14ac:dyDescent="0.3">
      <c r="A2257" s="30" t="s">
        <v>3976</v>
      </c>
      <c r="B2257" s="47" t="s">
        <v>7770</v>
      </c>
      <c r="C2257" s="48" t="s">
        <v>116</v>
      </c>
      <c r="D2257" s="49">
        <v>205.66</v>
      </c>
      <c r="E2257" s="49">
        <v>45.65</v>
      </c>
      <c r="F2257" s="49">
        <v>251.31</v>
      </c>
      <c r="G2257" s="39">
        <v>9</v>
      </c>
    </row>
    <row r="2258" spans="1:7" x14ac:dyDescent="0.3">
      <c r="A2258" s="30" t="s">
        <v>3977</v>
      </c>
      <c r="B2258" s="47" t="s">
        <v>7771</v>
      </c>
      <c r="C2258" s="48" t="s">
        <v>116</v>
      </c>
      <c r="D2258" s="49">
        <v>26.12</v>
      </c>
      <c r="E2258" s="49">
        <v>2.2799999999999998</v>
      </c>
      <c r="F2258" s="49">
        <v>28.4</v>
      </c>
      <c r="G2258" s="39">
        <v>9</v>
      </c>
    </row>
    <row r="2259" spans="1:7" x14ac:dyDescent="0.3">
      <c r="A2259" s="30" t="s">
        <v>3978</v>
      </c>
      <c r="B2259" s="47" t="s">
        <v>7772</v>
      </c>
      <c r="C2259" s="48" t="s">
        <v>116</v>
      </c>
      <c r="D2259" s="49">
        <v>47.62</v>
      </c>
      <c r="E2259" s="49">
        <v>2.2799999999999998</v>
      </c>
      <c r="F2259" s="49">
        <v>49.9</v>
      </c>
      <c r="G2259" s="39">
        <v>9</v>
      </c>
    </row>
    <row r="2260" spans="1:7" x14ac:dyDescent="0.3">
      <c r="A2260" s="30" t="s">
        <v>3979</v>
      </c>
      <c r="B2260" s="47" t="s">
        <v>7773</v>
      </c>
      <c r="C2260" s="48" t="s">
        <v>116</v>
      </c>
      <c r="D2260" s="49">
        <v>66.38</v>
      </c>
      <c r="E2260" s="49">
        <v>2.2799999999999998</v>
      </c>
      <c r="F2260" s="49">
        <v>68.66</v>
      </c>
      <c r="G2260" s="39">
        <v>9</v>
      </c>
    </row>
    <row r="2261" spans="1:7" x14ac:dyDescent="0.3">
      <c r="A2261" s="30" t="s">
        <v>3980</v>
      </c>
      <c r="B2261" s="47" t="s">
        <v>7774</v>
      </c>
      <c r="C2261" s="48" t="s">
        <v>116</v>
      </c>
      <c r="D2261" s="49">
        <v>78.98</v>
      </c>
      <c r="E2261" s="49">
        <v>2.2799999999999998</v>
      </c>
      <c r="F2261" s="49">
        <v>81.260000000000005</v>
      </c>
      <c r="G2261" s="39">
        <v>9</v>
      </c>
    </row>
    <row r="2262" spans="1:7" x14ac:dyDescent="0.3">
      <c r="A2262" s="30" t="s">
        <v>3981</v>
      </c>
      <c r="B2262" s="47" t="s">
        <v>7775</v>
      </c>
      <c r="C2262" s="48" t="s">
        <v>116</v>
      </c>
      <c r="D2262" s="49">
        <v>105.16</v>
      </c>
      <c r="E2262" s="49">
        <v>2.2799999999999998</v>
      </c>
      <c r="F2262" s="49">
        <v>107.44</v>
      </c>
      <c r="G2262" s="39">
        <v>9</v>
      </c>
    </row>
    <row r="2263" spans="1:7" x14ac:dyDescent="0.3">
      <c r="A2263" s="30" t="s">
        <v>3982</v>
      </c>
      <c r="B2263" s="47" t="s">
        <v>7776</v>
      </c>
      <c r="C2263" s="48" t="s">
        <v>116</v>
      </c>
      <c r="D2263" s="49">
        <v>115.02</v>
      </c>
      <c r="E2263" s="49">
        <v>2.2799999999999998</v>
      </c>
      <c r="F2263" s="49">
        <v>117.3</v>
      </c>
      <c r="G2263" s="39">
        <v>9</v>
      </c>
    </row>
    <row r="2264" spans="1:7" x14ac:dyDescent="0.3">
      <c r="A2264" s="30" t="s">
        <v>3983</v>
      </c>
      <c r="B2264" s="47" t="s">
        <v>7777</v>
      </c>
      <c r="C2264" s="48" t="s">
        <v>116</v>
      </c>
      <c r="D2264" s="49">
        <v>152.13</v>
      </c>
      <c r="E2264" s="49">
        <v>2.2799999999999998</v>
      </c>
      <c r="F2264" s="49">
        <v>154.41</v>
      </c>
      <c r="G2264" s="39">
        <v>9</v>
      </c>
    </row>
    <row r="2265" spans="1:7" x14ac:dyDescent="0.3">
      <c r="A2265" s="30" t="s">
        <v>3984</v>
      </c>
      <c r="B2265" s="47" t="s">
        <v>3985</v>
      </c>
      <c r="C2265" s="48"/>
      <c r="D2265" s="49"/>
      <c r="E2265" s="49"/>
      <c r="F2265" s="49"/>
      <c r="G2265" s="39">
        <v>5</v>
      </c>
    </row>
    <row r="2266" spans="1:7" x14ac:dyDescent="0.3">
      <c r="A2266" s="30" t="s">
        <v>3986</v>
      </c>
      <c r="B2266" s="47" t="s">
        <v>7778</v>
      </c>
      <c r="C2266" s="48" t="s">
        <v>141</v>
      </c>
      <c r="D2266" s="49">
        <v>7.33</v>
      </c>
      <c r="E2266" s="49">
        <v>11.41</v>
      </c>
      <c r="F2266" s="49">
        <v>18.739999999999998</v>
      </c>
      <c r="G2266" s="39">
        <v>9</v>
      </c>
    </row>
    <row r="2267" spans="1:7" x14ac:dyDescent="0.3">
      <c r="A2267" s="30" t="s">
        <v>3987</v>
      </c>
      <c r="B2267" s="47" t="s">
        <v>7779</v>
      </c>
      <c r="C2267" s="48" t="s">
        <v>141</v>
      </c>
      <c r="D2267" s="49">
        <v>11.02</v>
      </c>
      <c r="E2267" s="49">
        <v>11.41</v>
      </c>
      <c r="F2267" s="49">
        <v>22.43</v>
      </c>
      <c r="G2267" s="39">
        <v>9</v>
      </c>
    </row>
    <row r="2268" spans="1:7" x14ac:dyDescent="0.3">
      <c r="A2268" s="30" t="s">
        <v>3988</v>
      </c>
      <c r="B2268" s="47" t="s">
        <v>7780</v>
      </c>
      <c r="C2268" s="48" t="s">
        <v>141</v>
      </c>
      <c r="D2268" s="49">
        <v>14.17</v>
      </c>
      <c r="E2268" s="49">
        <v>11.41</v>
      </c>
      <c r="F2268" s="49">
        <v>25.58</v>
      </c>
      <c r="G2268" s="39">
        <v>9</v>
      </c>
    </row>
    <row r="2269" spans="1:7" x14ac:dyDescent="0.3">
      <c r="A2269" s="30" t="s">
        <v>3989</v>
      </c>
      <c r="B2269" s="47" t="s">
        <v>7781</v>
      </c>
      <c r="C2269" s="48" t="s">
        <v>141</v>
      </c>
      <c r="D2269" s="49">
        <v>16.79</v>
      </c>
      <c r="E2269" s="49">
        <v>11.41</v>
      </c>
      <c r="F2269" s="49">
        <v>28.2</v>
      </c>
      <c r="G2269" s="39">
        <v>9</v>
      </c>
    </row>
    <row r="2270" spans="1:7" x14ac:dyDescent="0.3">
      <c r="A2270" s="30" t="s">
        <v>3990</v>
      </c>
      <c r="B2270" s="47" t="s">
        <v>7782</v>
      </c>
      <c r="C2270" s="48" t="s">
        <v>141</v>
      </c>
      <c r="D2270" s="49">
        <v>19.47</v>
      </c>
      <c r="E2270" s="49">
        <v>11.41</v>
      </c>
      <c r="F2270" s="49">
        <v>30.88</v>
      </c>
      <c r="G2270" s="39">
        <v>9</v>
      </c>
    </row>
    <row r="2271" spans="1:7" x14ac:dyDescent="0.3">
      <c r="A2271" s="30" t="s">
        <v>3991</v>
      </c>
      <c r="B2271" s="47" t="s">
        <v>7783</v>
      </c>
      <c r="C2271" s="48" t="s">
        <v>141</v>
      </c>
      <c r="D2271" s="49">
        <v>23.14</v>
      </c>
      <c r="E2271" s="49">
        <v>11.41</v>
      </c>
      <c r="F2271" s="49">
        <v>34.549999999999997</v>
      </c>
      <c r="G2271" s="39">
        <v>9</v>
      </c>
    </row>
    <row r="2272" spans="1:7" x14ac:dyDescent="0.3">
      <c r="A2272" s="30" t="s">
        <v>3992</v>
      </c>
      <c r="B2272" s="47" t="s">
        <v>7784</v>
      </c>
      <c r="C2272" s="48" t="s">
        <v>141</v>
      </c>
      <c r="D2272" s="49">
        <v>14.12</v>
      </c>
      <c r="E2272" s="49">
        <v>11.41</v>
      </c>
      <c r="F2272" s="49">
        <v>25.53</v>
      </c>
      <c r="G2272" s="39">
        <v>9</v>
      </c>
    </row>
    <row r="2273" spans="1:7" x14ac:dyDescent="0.3">
      <c r="A2273" s="30" t="s">
        <v>3993</v>
      </c>
      <c r="B2273" s="47" t="s">
        <v>7785</v>
      </c>
      <c r="C2273" s="48" t="s">
        <v>141</v>
      </c>
      <c r="D2273" s="49">
        <v>16</v>
      </c>
      <c r="E2273" s="49">
        <v>11.41</v>
      </c>
      <c r="F2273" s="49">
        <v>27.41</v>
      </c>
      <c r="G2273" s="39">
        <v>9</v>
      </c>
    </row>
    <row r="2274" spans="1:7" x14ac:dyDescent="0.3">
      <c r="A2274" s="30" t="s">
        <v>3994</v>
      </c>
      <c r="B2274" s="47" t="s">
        <v>7786</v>
      </c>
      <c r="C2274" s="48" t="s">
        <v>141</v>
      </c>
      <c r="D2274" s="49">
        <v>21.17</v>
      </c>
      <c r="E2274" s="49">
        <v>11.41</v>
      </c>
      <c r="F2274" s="49">
        <v>32.58</v>
      </c>
      <c r="G2274" s="39">
        <v>9</v>
      </c>
    </row>
    <row r="2275" spans="1:7" x14ac:dyDescent="0.3">
      <c r="A2275" s="30" t="s">
        <v>3995</v>
      </c>
      <c r="B2275" s="47" t="s">
        <v>7787</v>
      </c>
      <c r="C2275" s="48" t="s">
        <v>141</v>
      </c>
      <c r="D2275" s="49">
        <v>22.73</v>
      </c>
      <c r="E2275" s="49">
        <v>11.41</v>
      </c>
      <c r="F2275" s="49">
        <v>34.14</v>
      </c>
      <c r="G2275" s="39">
        <v>9</v>
      </c>
    </row>
    <row r="2276" spans="1:7" x14ac:dyDescent="0.3">
      <c r="A2276" s="30" t="s">
        <v>3996</v>
      </c>
      <c r="B2276" s="47" t="s">
        <v>7788</v>
      </c>
      <c r="C2276" s="48" t="s">
        <v>141</v>
      </c>
      <c r="D2276" s="49">
        <v>26.4</v>
      </c>
      <c r="E2276" s="49">
        <v>11.41</v>
      </c>
      <c r="F2276" s="49">
        <v>37.81</v>
      </c>
      <c r="G2276" s="39">
        <v>9</v>
      </c>
    </row>
    <row r="2277" spans="1:7" x14ac:dyDescent="0.3">
      <c r="A2277" s="30" t="s">
        <v>3997</v>
      </c>
      <c r="B2277" s="47" t="s">
        <v>7789</v>
      </c>
      <c r="C2277" s="48" t="s">
        <v>141</v>
      </c>
      <c r="D2277" s="49">
        <v>28.41</v>
      </c>
      <c r="E2277" s="49">
        <v>11.41</v>
      </c>
      <c r="F2277" s="49">
        <v>39.82</v>
      </c>
      <c r="G2277" s="39">
        <v>9</v>
      </c>
    </row>
    <row r="2278" spans="1:7" x14ac:dyDescent="0.3">
      <c r="A2278" s="30" t="s">
        <v>3998</v>
      </c>
      <c r="B2278" s="47" t="s">
        <v>7790</v>
      </c>
      <c r="C2278" s="48" t="s">
        <v>141</v>
      </c>
      <c r="D2278" s="49">
        <v>15.42</v>
      </c>
      <c r="E2278" s="49">
        <v>11.41</v>
      </c>
      <c r="F2278" s="49">
        <v>26.83</v>
      </c>
      <c r="G2278" s="39">
        <v>9</v>
      </c>
    </row>
    <row r="2279" spans="1:7" x14ac:dyDescent="0.3">
      <c r="A2279" s="30" t="s">
        <v>3999</v>
      </c>
      <c r="B2279" s="47" t="s">
        <v>7791</v>
      </c>
      <c r="C2279" s="48" t="s">
        <v>141</v>
      </c>
      <c r="D2279" s="49">
        <v>16.239999999999998</v>
      </c>
      <c r="E2279" s="49">
        <v>11.41</v>
      </c>
      <c r="F2279" s="49">
        <v>27.65</v>
      </c>
      <c r="G2279" s="39">
        <v>9</v>
      </c>
    </row>
    <row r="2280" spans="1:7" x14ac:dyDescent="0.3">
      <c r="A2280" s="30" t="s">
        <v>4000</v>
      </c>
      <c r="B2280" s="47" t="s">
        <v>7792</v>
      </c>
      <c r="C2280" s="48" t="s">
        <v>141</v>
      </c>
      <c r="D2280" s="49">
        <v>22.55</v>
      </c>
      <c r="E2280" s="49">
        <v>11.41</v>
      </c>
      <c r="F2280" s="49">
        <v>33.96</v>
      </c>
      <c r="G2280" s="39">
        <v>9</v>
      </c>
    </row>
    <row r="2281" spans="1:7" x14ac:dyDescent="0.3">
      <c r="A2281" s="30" t="s">
        <v>4001</v>
      </c>
      <c r="B2281" s="47" t="s">
        <v>7793</v>
      </c>
      <c r="C2281" s="48" t="s">
        <v>141</v>
      </c>
      <c r="D2281" s="49">
        <v>25.95</v>
      </c>
      <c r="E2281" s="49">
        <v>11.41</v>
      </c>
      <c r="F2281" s="49">
        <v>37.36</v>
      </c>
      <c r="G2281" s="39">
        <v>9</v>
      </c>
    </row>
    <row r="2282" spans="1:7" x14ac:dyDescent="0.3">
      <c r="A2282" s="30" t="s">
        <v>4002</v>
      </c>
      <c r="B2282" s="47" t="s">
        <v>7794</v>
      </c>
      <c r="C2282" s="48" t="s">
        <v>141</v>
      </c>
      <c r="D2282" s="49">
        <v>29.08</v>
      </c>
      <c r="E2282" s="49">
        <v>15.98</v>
      </c>
      <c r="F2282" s="49">
        <v>45.06</v>
      </c>
      <c r="G2282" s="39">
        <v>9</v>
      </c>
    </row>
    <row r="2283" spans="1:7" x14ac:dyDescent="0.3">
      <c r="A2283" s="30" t="s">
        <v>4003</v>
      </c>
      <c r="B2283" s="47" t="s">
        <v>7795</v>
      </c>
      <c r="C2283" s="48" t="s">
        <v>141</v>
      </c>
      <c r="D2283" s="49">
        <v>28.8</v>
      </c>
      <c r="E2283" s="49">
        <v>15.98</v>
      </c>
      <c r="F2283" s="49">
        <v>44.78</v>
      </c>
      <c r="G2283" s="39">
        <v>9</v>
      </c>
    </row>
    <row r="2284" spans="1:7" x14ac:dyDescent="0.3">
      <c r="A2284" s="30" t="s">
        <v>4004</v>
      </c>
      <c r="B2284" s="47" t="s">
        <v>7796</v>
      </c>
      <c r="C2284" s="48" t="s">
        <v>141</v>
      </c>
      <c r="D2284" s="49">
        <v>50.48</v>
      </c>
      <c r="E2284" s="49">
        <v>15.98</v>
      </c>
      <c r="F2284" s="49">
        <v>66.459999999999994</v>
      </c>
      <c r="G2284" s="39">
        <v>9</v>
      </c>
    </row>
    <row r="2285" spans="1:7" x14ac:dyDescent="0.3">
      <c r="A2285" s="30" t="s">
        <v>4005</v>
      </c>
      <c r="B2285" s="47" t="s">
        <v>4006</v>
      </c>
      <c r="C2285" s="48"/>
      <c r="D2285" s="49"/>
      <c r="E2285" s="49"/>
      <c r="F2285" s="49"/>
      <c r="G2285" s="39">
        <v>2</v>
      </c>
    </row>
    <row r="2286" spans="1:7" x14ac:dyDescent="0.3">
      <c r="A2286" s="30" t="s">
        <v>4007</v>
      </c>
      <c r="B2286" s="47" t="s">
        <v>4008</v>
      </c>
      <c r="C2286" s="48"/>
      <c r="D2286" s="49"/>
      <c r="E2286" s="49"/>
      <c r="F2286" s="49"/>
      <c r="G2286" s="39">
        <v>5</v>
      </c>
    </row>
    <row r="2287" spans="1:7" x14ac:dyDescent="0.3">
      <c r="A2287" s="30" t="s">
        <v>4009</v>
      </c>
      <c r="B2287" s="47" t="s">
        <v>4010</v>
      </c>
      <c r="C2287" s="48" t="s">
        <v>116</v>
      </c>
      <c r="D2287" s="49">
        <v>1.7</v>
      </c>
      <c r="E2287" s="49">
        <v>1.82</v>
      </c>
      <c r="F2287" s="49">
        <v>3.52</v>
      </c>
      <c r="G2287" s="39">
        <v>9</v>
      </c>
    </row>
    <row r="2288" spans="1:7" x14ac:dyDescent="0.3">
      <c r="A2288" s="30" t="s">
        <v>4011</v>
      </c>
      <c r="B2288" s="47" t="s">
        <v>4012</v>
      </c>
      <c r="C2288" s="48" t="s">
        <v>116</v>
      </c>
      <c r="D2288" s="49">
        <v>2.58</v>
      </c>
      <c r="E2288" s="49">
        <v>1.82</v>
      </c>
      <c r="F2288" s="49">
        <v>4.4000000000000004</v>
      </c>
      <c r="G2288" s="39">
        <v>9</v>
      </c>
    </row>
    <row r="2289" spans="1:7" x14ac:dyDescent="0.3">
      <c r="A2289" s="30" t="s">
        <v>4013</v>
      </c>
      <c r="B2289" s="47" t="s">
        <v>4014</v>
      </c>
      <c r="C2289" s="48" t="s">
        <v>116</v>
      </c>
      <c r="D2289" s="49">
        <v>4.2</v>
      </c>
      <c r="E2289" s="49">
        <v>2.73</v>
      </c>
      <c r="F2289" s="49">
        <v>6.93</v>
      </c>
      <c r="G2289" s="39">
        <v>9</v>
      </c>
    </row>
    <row r="2290" spans="1:7" x14ac:dyDescent="0.3">
      <c r="A2290" s="30" t="s">
        <v>4015</v>
      </c>
      <c r="B2290" s="47" t="s">
        <v>4016</v>
      </c>
      <c r="C2290" s="48" t="s">
        <v>116</v>
      </c>
      <c r="D2290" s="49">
        <v>6.21</v>
      </c>
      <c r="E2290" s="49">
        <v>3.2</v>
      </c>
      <c r="F2290" s="49">
        <v>9.41</v>
      </c>
      <c r="G2290" s="39">
        <v>9</v>
      </c>
    </row>
    <row r="2291" spans="1:7" x14ac:dyDescent="0.3">
      <c r="A2291" s="30" t="s">
        <v>4017</v>
      </c>
      <c r="B2291" s="47" t="s">
        <v>4018</v>
      </c>
      <c r="C2291" s="48" t="s">
        <v>116</v>
      </c>
      <c r="D2291" s="49">
        <v>10.130000000000001</v>
      </c>
      <c r="E2291" s="49">
        <v>3.66</v>
      </c>
      <c r="F2291" s="49">
        <v>13.79</v>
      </c>
      <c r="G2291" s="39">
        <v>9</v>
      </c>
    </row>
    <row r="2292" spans="1:7" x14ac:dyDescent="0.3">
      <c r="A2292" s="30" t="s">
        <v>4019</v>
      </c>
      <c r="B2292" s="47" t="s">
        <v>4020</v>
      </c>
      <c r="C2292" s="48"/>
      <c r="D2292" s="49"/>
      <c r="E2292" s="49"/>
      <c r="F2292" s="49"/>
      <c r="G2292" s="39">
        <v>5</v>
      </c>
    </row>
    <row r="2293" spans="1:7" ht="28.8" x14ac:dyDescent="0.3">
      <c r="A2293" s="30" t="s">
        <v>4021</v>
      </c>
      <c r="B2293" s="47" t="s">
        <v>4022</v>
      </c>
      <c r="C2293" s="48" t="s">
        <v>116</v>
      </c>
      <c r="D2293" s="49">
        <v>1.22</v>
      </c>
      <c r="E2293" s="49">
        <v>1.82</v>
      </c>
      <c r="F2293" s="49">
        <v>3.04</v>
      </c>
      <c r="G2293" s="39">
        <v>9</v>
      </c>
    </row>
    <row r="2294" spans="1:7" ht="28.8" x14ac:dyDescent="0.3">
      <c r="A2294" s="30" t="s">
        <v>4023</v>
      </c>
      <c r="B2294" s="47" t="s">
        <v>4024</v>
      </c>
      <c r="C2294" s="48" t="s">
        <v>116</v>
      </c>
      <c r="D2294" s="49">
        <v>2.11</v>
      </c>
      <c r="E2294" s="49">
        <v>2.2799999999999998</v>
      </c>
      <c r="F2294" s="49">
        <v>4.3899999999999997</v>
      </c>
      <c r="G2294" s="39">
        <v>9</v>
      </c>
    </row>
    <row r="2295" spans="1:7" ht="28.8" x14ac:dyDescent="0.3">
      <c r="A2295" s="30" t="s">
        <v>4025</v>
      </c>
      <c r="B2295" s="47" t="s">
        <v>8274</v>
      </c>
      <c r="C2295" s="48" t="s">
        <v>116</v>
      </c>
      <c r="D2295" s="49">
        <v>2.91</v>
      </c>
      <c r="E2295" s="49">
        <v>2.73</v>
      </c>
      <c r="F2295" s="49">
        <v>5.64</v>
      </c>
      <c r="G2295" s="39">
        <v>9</v>
      </c>
    </row>
    <row r="2296" spans="1:7" ht="28.8" x14ac:dyDescent="0.3">
      <c r="A2296" s="30" t="s">
        <v>4026</v>
      </c>
      <c r="B2296" s="47" t="s">
        <v>4027</v>
      </c>
      <c r="C2296" s="48" t="s">
        <v>116</v>
      </c>
      <c r="D2296" s="49">
        <v>4.3</v>
      </c>
      <c r="E2296" s="49">
        <v>3.2</v>
      </c>
      <c r="F2296" s="49">
        <v>7.5</v>
      </c>
      <c r="G2296" s="39">
        <v>9</v>
      </c>
    </row>
    <row r="2297" spans="1:7" ht="28.8" x14ac:dyDescent="0.3">
      <c r="A2297" s="30" t="s">
        <v>4028</v>
      </c>
      <c r="B2297" s="47" t="s">
        <v>4029</v>
      </c>
      <c r="C2297" s="48" t="s">
        <v>116</v>
      </c>
      <c r="D2297" s="49">
        <v>8.17</v>
      </c>
      <c r="E2297" s="49">
        <v>3.66</v>
      </c>
      <c r="F2297" s="49">
        <v>11.83</v>
      </c>
      <c r="G2297" s="39">
        <v>9</v>
      </c>
    </row>
    <row r="2298" spans="1:7" x14ac:dyDescent="0.3">
      <c r="A2298" s="30" t="s">
        <v>4030</v>
      </c>
      <c r="B2298" s="47" t="s">
        <v>4031</v>
      </c>
      <c r="C2298" s="48"/>
      <c r="D2298" s="49"/>
      <c r="E2298" s="49"/>
      <c r="F2298" s="49"/>
      <c r="G2298" s="39">
        <v>5</v>
      </c>
    </row>
    <row r="2299" spans="1:7" x14ac:dyDescent="0.3">
      <c r="A2299" s="30" t="s">
        <v>4032</v>
      </c>
      <c r="B2299" s="47" t="s">
        <v>4033</v>
      </c>
      <c r="C2299" s="48" t="s">
        <v>116</v>
      </c>
      <c r="D2299" s="49">
        <v>10.93</v>
      </c>
      <c r="E2299" s="49">
        <v>2.2799999999999998</v>
      </c>
      <c r="F2299" s="49">
        <v>13.21</v>
      </c>
      <c r="G2299" s="39">
        <v>9</v>
      </c>
    </row>
    <row r="2300" spans="1:7" x14ac:dyDescent="0.3">
      <c r="A2300" s="30" t="s">
        <v>4034</v>
      </c>
      <c r="B2300" s="47" t="s">
        <v>4035</v>
      </c>
      <c r="C2300" s="48" t="s">
        <v>116</v>
      </c>
      <c r="D2300" s="49">
        <v>16.38</v>
      </c>
      <c r="E2300" s="49">
        <v>2.2799999999999998</v>
      </c>
      <c r="F2300" s="49">
        <v>18.66</v>
      </c>
      <c r="G2300" s="39">
        <v>9</v>
      </c>
    </row>
    <row r="2301" spans="1:7" x14ac:dyDescent="0.3">
      <c r="A2301" s="30" t="s">
        <v>4036</v>
      </c>
      <c r="B2301" s="47" t="s">
        <v>4037</v>
      </c>
      <c r="C2301" s="48" t="s">
        <v>116</v>
      </c>
      <c r="D2301" s="49">
        <v>25.42</v>
      </c>
      <c r="E2301" s="49">
        <v>4.57</v>
      </c>
      <c r="F2301" s="49">
        <v>29.99</v>
      </c>
      <c r="G2301" s="39">
        <v>9</v>
      </c>
    </row>
    <row r="2302" spans="1:7" x14ac:dyDescent="0.3">
      <c r="A2302" s="30" t="s">
        <v>4038</v>
      </c>
      <c r="B2302" s="47" t="s">
        <v>4039</v>
      </c>
      <c r="C2302" s="48" t="s">
        <v>116</v>
      </c>
      <c r="D2302" s="49">
        <v>36.22</v>
      </c>
      <c r="E2302" s="49">
        <v>6.85</v>
      </c>
      <c r="F2302" s="49">
        <v>43.07</v>
      </c>
      <c r="G2302" s="39">
        <v>9</v>
      </c>
    </row>
    <row r="2303" spans="1:7" x14ac:dyDescent="0.3">
      <c r="A2303" s="30" t="s">
        <v>4040</v>
      </c>
      <c r="B2303" s="47" t="s">
        <v>4041</v>
      </c>
      <c r="C2303" s="48" t="s">
        <v>116</v>
      </c>
      <c r="D2303" s="49">
        <v>49.5</v>
      </c>
      <c r="E2303" s="49">
        <v>9.1300000000000008</v>
      </c>
      <c r="F2303" s="49">
        <v>58.63</v>
      </c>
      <c r="G2303" s="39">
        <v>9</v>
      </c>
    </row>
    <row r="2304" spans="1:7" x14ac:dyDescent="0.3">
      <c r="A2304" s="30" t="s">
        <v>4042</v>
      </c>
      <c r="B2304" s="47" t="s">
        <v>4043</v>
      </c>
      <c r="C2304" s="48" t="s">
        <v>116</v>
      </c>
      <c r="D2304" s="49">
        <v>69.040000000000006</v>
      </c>
      <c r="E2304" s="49">
        <v>11.41</v>
      </c>
      <c r="F2304" s="49">
        <v>80.45</v>
      </c>
      <c r="G2304" s="39">
        <v>9</v>
      </c>
    </row>
    <row r="2305" spans="1:7" x14ac:dyDescent="0.3">
      <c r="A2305" s="30" t="s">
        <v>4044</v>
      </c>
      <c r="B2305" s="47" t="s">
        <v>4045</v>
      </c>
      <c r="C2305" s="48" t="s">
        <v>116</v>
      </c>
      <c r="D2305" s="49">
        <v>96.97</v>
      </c>
      <c r="E2305" s="49">
        <v>13.69</v>
      </c>
      <c r="F2305" s="49">
        <v>110.66</v>
      </c>
      <c r="G2305" s="39">
        <v>9</v>
      </c>
    </row>
    <row r="2306" spans="1:7" x14ac:dyDescent="0.3">
      <c r="A2306" s="30" t="s">
        <v>4046</v>
      </c>
      <c r="B2306" s="47" t="s">
        <v>4047</v>
      </c>
      <c r="C2306" s="48" t="s">
        <v>116</v>
      </c>
      <c r="D2306" s="49">
        <v>214.25</v>
      </c>
      <c r="E2306" s="49">
        <v>20.55</v>
      </c>
      <c r="F2306" s="49">
        <v>234.8</v>
      </c>
      <c r="G2306" s="39">
        <v>9</v>
      </c>
    </row>
    <row r="2307" spans="1:7" x14ac:dyDescent="0.3">
      <c r="A2307" s="30" t="s">
        <v>4048</v>
      </c>
      <c r="B2307" s="47" t="s">
        <v>4049</v>
      </c>
      <c r="C2307" s="48"/>
      <c r="D2307" s="49"/>
      <c r="E2307" s="49"/>
      <c r="F2307" s="49"/>
      <c r="G2307" s="39">
        <v>5</v>
      </c>
    </row>
    <row r="2308" spans="1:7" ht="28.8" x14ac:dyDescent="0.3">
      <c r="A2308" s="30" t="s">
        <v>4050</v>
      </c>
      <c r="B2308" s="47" t="s">
        <v>4051</v>
      </c>
      <c r="C2308" s="48" t="s">
        <v>116</v>
      </c>
      <c r="D2308" s="49">
        <v>217.18</v>
      </c>
      <c r="E2308" s="49">
        <v>41.4</v>
      </c>
      <c r="F2308" s="49">
        <v>258.58</v>
      </c>
      <c r="G2308" s="39">
        <v>9</v>
      </c>
    </row>
    <row r="2309" spans="1:7" x14ac:dyDescent="0.3">
      <c r="A2309" s="30" t="s">
        <v>4052</v>
      </c>
      <c r="B2309" s="47" t="s">
        <v>4053</v>
      </c>
      <c r="C2309" s="48"/>
      <c r="D2309" s="49"/>
      <c r="E2309" s="49"/>
      <c r="F2309" s="49"/>
      <c r="G2309" s="39">
        <v>5</v>
      </c>
    </row>
    <row r="2310" spans="1:7" x14ac:dyDescent="0.3">
      <c r="A2310" s="30" t="s">
        <v>4054</v>
      </c>
      <c r="B2310" s="47" t="s">
        <v>4055</v>
      </c>
      <c r="C2310" s="48" t="s">
        <v>116</v>
      </c>
      <c r="D2310" s="49">
        <v>58.66</v>
      </c>
      <c r="E2310" s="49">
        <v>24.83</v>
      </c>
      <c r="F2310" s="49">
        <v>83.49</v>
      </c>
      <c r="G2310" s="39">
        <v>9</v>
      </c>
    </row>
    <row r="2311" spans="1:7" x14ac:dyDescent="0.3">
      <c r="A2311" s="30" t="s">
        <v>4056</v>
      </c>
      <c r="B2311" s="47" t="s">
        <v>4057</v>
      </c>
      <c r="C2311" s="48" t="s">
        <v>116</v>
      </c>
      <c r="D2311" s="49">
        <v>73.84</v>
      </c>
      <c r="E2311" s="49">
        <v>29.91</v>
      </c>
      <c r="F2311" s="49">
        <v>103.75</v>
      </c>
      <c r="G2311" s="39">
        <v>9</v>
      </c>
    </row>
    <row r="2312" spans="1:7" x14ac:dyDescent="0.3">
      <c r="A2312" s="30" t="s">
        <v>4058</v>
      </c>
      <c r="B2312" s="47" t="s">
        <v>4059</v>
      </c>
      <c r="C2312" s="48" t="s">
        <v>116</v>
      </c>
      <c r="D2312" s="49">
        <v>85.22</v>
      </c>
      <c r="E2312" s="49">
        <v>41.4</v>
      </c>
      <c r="F2312" s="49">
        <v>126.62</v>
      </c>
      <c r="G2312" s="39">
        <v>9</v>
      </c>
    </row>
    <row r="2313" spans="1:7" ht="28.8" x14ac:dyDescent="0.3">
      <c r="A2313" s="30" t="s">
        <v>4060</v>
      </c>
      <c r="B2313" s="47" t="s">
        <v>4061</v>
      </c>
      <c r="C2313" s="48" t="s">
        <v>116</v>
      </c>
      <c r="D2313" s="49">
        <v>168.33</v>
      </c>
      <c r="E2313" s="49">
        <v>49.68</v>
      </c>
      <c r="F2313" s="49">
        <v>218.01</v>
      </c>
      <c r="G2313" s="39">
        <v>9</v>
      </c>
    </row>
    <row r="2314" spans="1:7" x14ac:dyDescent="0.3">
      <c r="A2314" s="30" t="s">
        <v>4062</v>
      </c>
      <c r="B2314" s="47" t="s">
        <v>4063</v>
      </c>
      <c r="C2314" s="48"/>
      <c r="D2314" s="49"/>
      <c r="E2314" s="49"/>
      <c r="F2314" s="49"/>
      <c r="G2314" s="39">
        <v>5</v>
      </c>
    </row>
    <row r="2315" spans="1:7" x14ac:dyDescent="0.3">
      <c r="A2315" s="30" t="s">
        <v>4064</v>
      </c>
      <c r="B2315" s="47" t="s">
        <v>4065</v>
      </c>
      <c r="C2315" s="48" t="s">
        <v>141</v>
      </c>
      <c r="D2315" s="49">
        <v>11.69</v>
      </c>
      <c r="E2315" s="49">
        <v>4.57</v>
      </c>
      <c r="F2315" s="49">
        <v>16.260000000000002</v>
      </c>
      <c r="G2315" s="39">
        <v>9</v>
      </c>
    </row>
    <row r="2316" spans="1:7" x14ac:dyDescent="0.3">
      <c r="A2316" s="30" t="s">
        <v>4066</v>
      </c>
      <c r="B2316" s="47" t="s">
        <v>4067</v>
      </c>
      <c r="C2316" s="48" t="s">
        <v>141</v>
      </c>
      <c r="D2316" s="49">
        <v>7.35</v>
      </c>
      <c r="E2316" s="49">
        <v>4.57</v>
      </c>
      <c r="F2316" s="49">
        <v>11.92</v>
      </c>
      <c r="G2316" s="39">
        <v>9</v>
      </c>
    </row>
    <row r="2317" spans="1:7" x14ac:dyDescent="0.3">
      <c r="A2317" s="30" t="s">
        <v>4068</v>
      </c>
      <c r="B2317" s="47" t="s">
        <v>4069</v>
      </c>
      <c r="C2317" s="48" t="s">
        <v>141</v>
      </c>
      <c r="D2317" s="49">
        <v>9.42</v>
      </c>
      <c r="E2317" s="49">
        <v>4.57</v>
      </c>
      <c r="F2317" s="49">
        <v>13.99</v>
      </c>
      <c r="G2317" s="39">
        <v>9</v>
      </c>
    </row>
    <row r="2318" spans="1:7" x14ac:dyDescent="0.3">
      <c r="A2318" s="30" t="s">
        <v>4070</v>
      </c>
      <c r="B2318" s="47" t="s">
        <v>4071</v>
      </c>
      <c r="C2318" s="48" t="s">
        <v>141</v>
      </c>
      <c r="D2318" s="49">
        <v>11.22</v>
      </c>
      <c r="E2318" s="49">
        <v>4.57</v>
      </c>
      <c r="F2318" s="49">
        <v>15.79</v>
      </c>
      <c r="G2318" s="39">
        <v>9</v>
      </c>
    </row>
    <row r="2319" spans="1:7" x14ac:dyDescent="0.3">
      <c r="A2319" s="30" t="s">
        <v>4072</v>
      </c>
      <c r="B2319" s="47" t="s">
        <v>4073</v>
      </c>
      <c r="C2319" s="48" t="s">
        <v>141</v>
      </c>
      <c r="D2319" s="49">
        <v>13.35</v>
      </c>
      <c r="E2319" s="49">
        <v>4.57</v>
      </c>
      <c r="F2319" s="49">
        <v>17.920000000000002</v>
      </c>
      <c r="G2319" s="39">
        <v>9</v>
      </c>
    </row>
    <row r="2320" spans="1:7" x14ac:dyDescent="0.3">
      <c r="A2320" s="30" t="s">
        <v>4074</v>
      </c>
      <c r="B2320" s="47" t="s">
        <v>4075</v>
      </c>
      <c r="C2320" s="48" t="s">
        <v>141</v>
      </c>
      <c r="D2320" s="49">
        <v>13.96</v>
      </c>
      <c r="E2320" s="49">
        <v>4.57</v>
      </c>
      <c r="F2320" s="49">
        <v>18.53</v>
      </c>
      <c r="G2320" s="39">
        <v>9</v>
      </c>
    </row>
    <row r="2321" spans="1:7" x14ac:dyDescent="0.3">
      <c r="A2321" s="30" t="s">
        <v>4076</v>
      </c>
      <c r="B2321" s="47" t="s">
        <v>4077</v>
      </c>
      <c r="C2321" s="48" t="s">
        <v>141</v>
      </c>
      <c r="D2321" s="49">
        <v>16.350000000000001</v>
      </c>
      <c r="E2321" s="49">
        <v>4.57</v>
      </c>
      <c r="F2321" s="49">
        <v>20.92</v>
      </c>
      <c r="G2321" s="39">
        <v>9</v>
      </c>
    </row>
    <row r="2322" spans="1:7" x14ac:dyDescent="0.3">
      <c r="A2322" s="30" t="s">
        <v>4078</v>
      </c>
      <c r="B2322" s="47" t="s">
        <v>4079</v>
      </c>
      <c r="C2322" s="48" t="s">
        <v>141</v>
      </c>
      <c r="D2322" s="49">
        <v>18.87</v>
      </c>
      <c r="E2322" s="49">
        <v>4.57</v>
      </c>
      <c r="F2322" s="49">
        <v>23.44</v>
      </c>
      <c r="G2322" s="39">
        <v>9</v>
      </c>
    </row>
    <row r="2323" spans="1:7" x14ac:dyDescent="0.3">
      <c r="A2323" s="30" t="s">
        <v>4080</v>
      </c>
      <c r="B2323" s="47" t="s">
        <v>4081</v>
      </c>
      <c r="C2323" s="48"/>
      <c r="D2323" s="49"/>
      <c r="E2323" s="49"/>
      <c r="F2323" s="49"/>
      <c r="G2323" s="39">
        <v>5</v>
      </c>
    </row>
    <row r="2324" spans="1:7" x14ac:dyDescent="0.3">
      <c r="A2324" s="30" t="s">
        <v>4082</v>
      </c>
      <c r="B2324" s="47" t="s">
        <v>4083</v>
      </c>
      <c r="C2324" s="48" t="s">
        <v>141</v>
      </c>
      <c r="D2324" s="49">
        <v>0.92</v>
      </c>
      <c r="E2324" s="49">
        <v>3.66</v>
      </c>
      <c r="F2324" s="49">
        <v>4.58</v>
      </c>
      <c r="G2324" s="39">
        <v>9</v>
      </c>
    </row>
    <row r="2325" spans="1:7" x14ac:dyDescent="0.3">
      <c r="A2325" s="30" t="s">
        <v>4084</v>
      </c>
      <c r="B2325" s="47" t="s">
        <v>4085</v>
      </c>
      <c r="C2325" s="48" t="s">
        <v>141</v>
      </c>
      <c r="D2325" s="49">
        <v>7.34</v>
      </c>
      <c r="E2325" s="49">
        <v>6.85</v>
      </c>
      <c r="F2325" s="49">
        <v>14.19</v>
      </c>
      <c r="G2325" s="39">
        <v>9</v>
      </c>
    </row>
    <row r="2326" spans="1:7" x14ac:dyDescent="0.3">
      <c r="A2326" s="30" t="s">
        <v>4086</v>
      </c>
      <c r="B2326" s="47" t="s">
        <v>4087</v>
      </c>
      <c r="C2326" s="48" t="s">
        <v>141</v>
      </c>
      <c r="D2326" s="49">
        <v>10.17</v>
      </c>
      <c r="E2326" s="49">
        <v>6.85</v>
      </c>
      <c r="F2326" s="49">
        <v>17.02</v>
      </c>
      <c r="G2326" s="39">
        <v>9</v>
      </c>
    </row>
    <row r="2327" spans="1:7" x14ac:dyDescent="0.3">
      <c r="A2327" s="30" t="s">
        <v>4088</v>
      </c>
      <c r="B2327" s="47" t="s">
        <v>4089</v>
      </c>
      <c r="C2327" s="48" t="s">
        <v>141</v>
      </c>
      <c r="D2327" s="49">
        <v>10.61</v>
      </c>
      <c r="E2327" s="49">
        <v>6.85</v>
      </c>
      <c r="F2327" s="49">
        <v>17.46</v>
      </c>
      <c r="G2327" s="39">
        <v>9</v>
      </c>
    </row>
    <row r="2328" spans="1:7" x14ac:dyDescent="0.3">
      <c r="A2328" s="30" t="s">
        <v>4090</v>
      </c>
      <c r="B2328" s="47" t="s">
        <v>4091</v>
      </c>
      <c r="C2328" s="48" t="s">
        <v>141</v>
      </c>
      <c r="D2328" s="49">
        <v>10.47</v>
      </c>
      <c r="E2328" s="49">
        <v>6.85</v>
      </c>
      <c r="F2328" s="49">
        <v>17.32</v>
      </c>
      <c r="G2328" s="39">
        <v>9</v>
      </c>
    </row>
    <row r="2329" spans="1:7" x14ac:dyDescent="0.3">
      <c r="A2329" s="30" t="s">
        <v>4092</v>
      </c>
      <c r="B2329" s="47" t="s">
        <v>4093</v>
      </c>
      <c r="C2329" s="48" t="s">
        <v>141</v>
      </c>
      <c r="D2329" s="49">
        <v>16.47</v>
      </c>
      <c r="E2329" s="49">
        <v>6.85</v>
      </c>
      <c r="F2329" s="49">
        <v>23.32</v>
      </c>
      <c r="G2329" s="39">
        <v>9</v>
      </c>
    </row>
    <row r="2330" spans="1:7" x14ac:dyDescent="0.3">
      <c r="A2330" s="30" t="s">
        <v>4094</v>
      </c>
      <c r="B2330" s="47" t="s">
        <v>4095</v>
      </c>
      <c r="C2330" s="48" t="s">
        <v>141</v>
      </c>
      <c r="D2330" s="49">
        <v>16.57</v>
      </c>
      <c r="E2330" s="49">
        <v>6.85</v>
      </c>
      <c r="F2330" s="49">
        <v>23.42</v>
      </c>
      <c r="G2330" s="39">
        <v>9</v>
      </c>
    </row>
    <row r="2331" spans="1:7" x14ac:dyDescent="0.3">
      <c r="A2331" s="30" t="s">
        <v>4096</v>
      </c>
      <c r="B2331" s="47" t="s">
        <v>4097</v>
      </c>
      <c r="C2331" s="48" t="s">
        <v>141</v>
      </c>
      <c r="D2331" s="49">
        <v>23.41</v>
      </c>
      <c r="E2331" s="49">
        <v>6.85</v>
      </c>
      <c r="F2331" s="49">
        <v>30.26</v>
      </c>
      <c r="G2331" s="39">
        <v>9</v>
      </c>
    </row>
    <row r="2332" spans="1:7" x14ac:dyDescent="0.3">
      <c r="A2332" s="30" t="s">
        <v>4098</v>
      </c>
      <c r="B2332" s="47" t="s">
        <v>4099</v>
      </c>
      <c r="C2332" s="48" t="s">
        <v>141</v>
      </c>
      <c r="D2332" s="49">
        <v>33.32</v>
      </c>
      <c r="E2332" s="49">
        <v>9.1300000000000008</v>
      </c>
      <c r="F2332" s="49">
        <v>42.45</v>
      </c>
      <c r="G2332" s="39">
        <v>9</v>
      </c>
    </row>
    <row r="2333" spans="1:7" x14ac:dyDescent="0.3">
      <c r="A2333" s="30" t="s">
        <v>4100</v>
      </c>
      <c r="B2333" s="47" t="s">
        <v>4101</v>
      </c>
      <c r="C2333" s="48" t="s">
        <v>141</v>
      </c>
      <c r="D2333" s="49">
        <v>34.479999999999997</v>
      </c>
      <c r="E2333" s="49">
        <v>9.1300000000000008</v>
      </c>
      <c r="F2333" s="49">
        <v>43.61</v>
      </c>
      <c r="G2333" s="39">
        <v>9</v>
      </c>
    </row>
    <row r="2334" spans="1:7" x14ac:dyDescent="0.3">
      <c r="A2334" s="30" t="s">
        <v>4102</v>
      </c>
      <c r="B2334" s="47" t="s">
        <v>4103</v>
      </c>
      <c r="C2334" s="48" t="s">
        <v>141</v>
      </c>
      <c r="D2334" s="49">
        <v>43.61</v>
      </c>
      <c r="E2334" s="49">
        <v>9.1300000000000008</v>
      </c>
      <c r="F2334" s="49">
        <v>52.74</v>
      </c>
      <c r="G2334" s="39">
        <v>9</v>
      </c>
    </row>
    <row r="2335" spans="1:7" x14ac:dyDescent="0.3">
      <c r="A2335" s="30" t="s">
        <v>4104</v>
      </c>
      <c r="B2335" s="47" t="s">
        <v>4105</v>
      </c>
      <c r="C2335" s="48" t="s">
        <v>141</v>
      </c>
      <c r="D2335" s="49">
        <v>48.27</v>
      </c>
      <c r="E2335" s="49">
        <v>9.1300000000000008</v>
      </c>
      <c r="F2335" s="49">
        <v>57.4</v>
      </c>
      <c r="G2335" s="39">
        <v>9</v>
      </c>
    </row>
    <row r="2336" spans="1:7" x14ac:dyDescent="0.3">
      <c r="A2336" s="30" t="s">
        <v>4106</v>
      </c>
      <c r="B2336" s="47" t="s">
        <v>4107</v>
      </c>
      <c r="C2336" s="48"/>
      <c r="D2336" s="49"/>
      <c r="E2336" s="49"/>
      <c r="F2336" s="49"/>
      <c r="G2336" s="39">
        <v>5</v>
      </c>
    </row>
    <row r="2337" spans="1:7" ht="28.8" x14ac:dyDescent="0.3">
      <c r="A2337" s="30" t="s">
        <v>4108</v>
      </c>
      <c r="B2337" s="47" t="s">
        <v>7797</v>
      </c>
      <c r="C2337" s="48" t="s">
        <v>116</v>
      </c>
      <c r="D2337" s="49">
        <v>6.85</v>
      </c>
      <c r="E2337" s="49">
        <v>6.85</v>
      </c>
      <c r="F2337" s="49">
        <v>13.7</v>
      </c>
      <c r="G2337" s="39">
        <v>9</v>
      </c>
    </row>
    <row r="2338" spans="1:7" ht="28.8" x14ac:dyDescent="0.3">
      <c r="A2338" s="30" t="s">
        <v>4109</v>
      </c>
      <c r="B2338" s="47" t="s">
        <v>7798</v>
      </c>
      <c r="C2338" s="48" t="s">
        <v>116</v>
      </c>
      <c r="D2338" s="49">
        <v>11.89</v>
      </c>
      <c r="E2338" s="49">
        <v>6.85</v>
      </c>
      <c r="F2338" s="49">
        <v>18.739999999999998</v>
      </c>
      <c r="G2338" s="39">
        <v>9</v>
      </c>
    </row>
    <row r="2339" spans="1:7" ht="28.8" x14ac:dyDescent="0.3">
      <c r="A2339" s="30" t="s">
        <v>4110</v>
      </c>
      <c r="B2339" s="47" t="s">
        <v>7799</v>
      </c>
      <c r="C2339" s="48" t="s">
        <v>116</v>
      </c>
      <c r="D2339" s="49">
        <v>29.51</v>
      </c>
      <c r="E2339" s="49">
        <v>6.85</v>
      </c>
      <c r="F2339" s="49">
        <v>36.36</v>
      </c>
      <c r="G2339" s="39">
        <v>9</v>
      </c>
    </row>
    <row r="2340" spans="1:7" ht="28.8" x14ac:dyDescent="0.3">
      <c r="A2340" s="30" t="s">
        <v>8500</v>
      </c>
      <c r="B2340" s="47" t="s">
        <v>8501</v>
      </c>
      <c r="C2340" s="48" t="s">
        <v>116</v>
      </c>
      <c r="D2340" s="49">
        <v>0.8</v>
      </c>
      <c r="E2340" s="49">
        <v>3.66</v>
      </c>
      <c r="F2340" s="49">
        <v>4.46</v>
      </c>
      <c r="G2340" s="39">
        <v>9</v>
      </c>
    </row>
    <row r="2341" spans="1:7" x14ac:dyDescent="0.3">
      <c r="A2341" s="30" t="s">
        <v>4111</v>
      </c>
      <c r="B2341" s="47" t="s">
        <v>4112</v>
      </c>
      <c r="C2341" s="48" t="s">
        <v>116</v>
      </c>
      <c r="D2341" s="49">
        <v>2.0099999999999998</v>
      </c>
      <c r="E2341" s="49">
        <v>13.69</v>
      </c>
      <c r="F2341" s="49">
        <v>15.7</v>
      </c>
      <c r="G2341" s="39">
        <v>9</v>
      </c>
    </row>
    <row r="2342" spans="1:7" ht="28.8" x14ac:dyDescent="0.3">
      <c r="A2342" s="30" t="s">
        <v>4113</v>
      </c>
      <c r="B2342" s="47" t="s">
        <v>7800</v>
      </c>
      <c r="C2342" s="48" t="s">
        <v>116</v>
      </c>
      <c r="D2342" s="49">
        <v>7.37</v>
      </c>
      <c r="E2342" s="49">
        <v>5.48</v>
      </c>
      <c r="F2342" s="49">
        <v>12.85</v>
      </c>
      <c r="G2342" s="39">
        <v>9</v>
      </c>
    </row>
    <row r="2343" spans="1:7" ht="28.8" x14ac:dyDescent="0.3">
      <c r="A2343" s="30" t="s">
        <v>4114</v>
      </c>
      <c r="B2343" s="47" t="s">
        <v>4115</v>
      </c>
      <c r="C2343" s="48" t="s">
        <v>116</v>
      </c>
      <c r="D2343" s="49">
        <v>4.29</v>
      </c>
      <c r="E2343" s="49">
        <v>4.57</v>
      </c>
      <c r="F2343" s="49">
        <v>8.86</v>
      </c>
      <c r="G2343" s="39">
        <v>9</v>
      </c>
    </row>
    <row r="2344" spans="1:7" ht="28.8" x14ac:dyDescent="0.3">
      <c r="A2344" s="30" t="s">
        <v>4116</v>
      </c>
      <c r="B2344" s="47" t="s">
        <v>7801</v>
      </c>
      <c r="C2344" s="48" t="s">
        <v>116</v>
      </c>
      <c r="D2344" s="49">
        <v>15.28</v>
      </c>
      <c r="E2344" s="49">
        <v>5.93</v>
      </c>
      <c r="F2344" s="49">
        <v>21.21</v>
      </c>
      <c r="G2344" s="39">
        <v>9</v>
      </c>
    </row>
    <row r="2345" spans="1:7" ht="28.8" x14ac:dyDescent="0.3">
      <c r="A2345" s="30" t="s">
        <v>4117</v>
      </c>
      <c r="B2345" s="47" t="s">
        <v>7802</v>
      </c>
      <c r="C2345" s="48" t="s">
        <v>116</v>
      </c>
      <c r="D2345" s="49">
        <v>36.64</v>
      </c>
      <c r="E2345" s="49">
        <v>7.3</v>
      </c>
      <c r="F2345" s="49">
        <v>43.94</v>
      </c>
      <c r="G2345" s="39">
        <v>9</v>
      </c>
    </row>
    <row r="2346" spans="1:7" ht="28.8" x14ac:dyDescent="0.3">
      <c r="A2346" s="30" t="s">
        <v>4118</v>
      </c>
      <c r="B2346" s="47" t="s">
        <v>7803</v>
      </c>
      <c r="C2346" s="48" t="s">
        <v>116</v>
      </c>
      <c r="D2346" s="49">
        <v>67.95</v>
      </c>
      <c r="E2346" s="49">
        <v>9.59</v>
      </c>
      <c r="F2346" s="49">
        <v>77.540000000000006</v>
      </c>
      <c r="G2346" s="39">
        <v>9</v>
      </c>
    </row>
    <row r="2347" spans="1:7" ht="28.8" x14ac:dyDescent="0.3">
      <c r="A2347" s="30" t="s">
        <v>4119</v>
      </c>
      <c r="B2347" s="47" t="s">
        <v>7804</v>
      </c>
      <c r="C2347" s="48" t="s">
        <v>116</v>
      </c>
      <c r="D2347" s="49">
        <v>12.02</v>
      </c>
      <c r="E2347" s="49">
        <v>5.48</v>
      </c>
      <c r="F2347" s="49">
        <v>17.5</v>
      </c>
      <c r="G2347" s="39">
        <v>9</v>
      </c>
    </row>
    <row r="2348" spans="1:7" ht="28.8" x14ac:dyDescent="0.3">
      <c r="A2348" s="30" t="s">
        <v>4120</v>
      </c>
      <c r="B2348" s="47" t="s">
        <v>7805</v>
      </c>
      <c r="C2348" s="48" t="s">
        <v>116</v>
      </c>
      <c r="D2348" s="49">
        <v>18.47</v>
      </c>
      <c r="E2348" s="49">
        <v>5.93</v>
      </c>
      <c r="F2348" s="49">
        <v>24.4</v>
      </c>
      <c r="G2348" s="39">
        <v>9</v>
      </c>
    </row>
    <row r="2349" spans="1:7" ht="28.8" x14ac:dyDescent="0.3">
      <c r="A2349" s="30" t="s">
        <v>4121</v>
      </c>
      <c r="B2349" s="47" t="s">
        <v>7806</v>
      </c>
      <c r="C2349" s="48" t="s">
        <v>116</v>
      </c>
      <c r="D2349" s="49">
        <v>40.31</v>
      </c>
      <c r="E2349" s="49">
        <v>7.3</v>
      </c>
      <c r="F2349" s="49">
        <v>47.61</v>
      </c>
      <c r="G2349" s="39">
        <v>9</v>
      </c>
    </row>
    <row r="2350" spans="1:7" ht="28.8" x14ac:dyDescent="0.3">
      <c r="A2350" s="30" t="s">
        <v>4122</v>
      </c>
      <c r="B2350" s="47" t="s">
        <v>7807</v>
      </c>
      <c r="C2350" s="48" t="s">
        <v>116</v>
      </c>
      <c r="D2350" s="49">
        <v>13.34</v>
      </c>
      <c r="E2350" s="49">
        <v>5.48</v>
      </c>
      <c r="F2350" s="49">
        <v>18.82</v>
      </c>
      <c r="G2350" s="39">
        <v>9</v>
      </c>
    </row>
    <row r="2351" spans="1:7" ht="28.8" x14ac:dyDescent="0.3">
      <c r="A2351" s="30" t="s">
        <v>4123</v>
      </c>
      <c r="B2351" s="47" t="s">
        <v>7808</v>
      </c>
      <c r="C2351" s="48" t="s">
        <v>116</v>
      </c>
      <c r="D2351" s="49">
        <v>19.989999999999998</v>
      </c>
      <c r="E2351" s="49">
        <v>5.93</v>
      </c>
      <c r="F2351" s="49">
        <v>25.92</v>
      </c>
      <c r="G2351" s="39">
        <v>9</v>
      </c>
    </row>
    <row r="2352" spans="1:7" ht="28.8" x14ac:dyDescent="0.3">
      <c r="A2352" s="30" t="s">
        <v>4124</v>
      </c>
      <c r="B2352" s="47" t="s">
        <v>7809</v>
      </c>
      <c r="C2352" s="48" t="s">
        <v>116</v>
      </c>
      <c r="D2352" s="49">
        <v>46.65</v>
      </c>
      <c r="E2352" s="49">
        <v>7.3</v>
      </c>
      <c r="F2352" s="49">
        <v>53.95</v>
      </c>
      <c r="G2352" s="39">
        <v>9</v>
      </c>
    </row>
    <row r="2353" spans="1:7" x14ac:dyDescent="0.3">
      <c r="A2353" s="30" t="s">
        <v>4125</v>
      </c>
      <c r="B2353" s="47" t="s">
        <v>4126</v>
      </c>
      <c r="C2353" s="48"/>
      <c r="D2353" s="49"/>
      <c r="E2353" s="49"/>
      <c r="F2353" s="49"/>
      <c r="G2353" s="39">
        <v>5</v>
      </c>
    </row>
    <row r="2354" spans="1:7" ht="28.8" x14ac:dyDescent="0.3">
      <c r="A2354" s="30" t="s">
        <v>4127</v>
      </c>
      <c r="B2354" s="47" t="s">
        <v>7810</v>
      </c>
      <c r="C2354" s="48" t="s">
        <v>116</v>
      </c>
      <c r="D2354" s="49">
        <v>4.9800000000000004</v>
      </c>
      <c r="E2354" s="49">
        <v>4.57</v>
      </c>
      <c r="F2354" s="49">
        <v>9.5500000000000007</v>
      </c>
      <c r="G2354" s="39">
        <v>9</v>
      </c>
    </row>
    <row r="2355" spans="1:7" ht="28.8" x14ac:dyDescent="0.3">
      <c r="A2355" s="30" t="s">
        <v>4128</v>
      </c>
      <c r="B2355" s="47" t="s">
        <v>7811</v>
      </c>
      <c r="C2355" s="48" t="s">
        <v>116</v>
      </c>
      <c r="D2355" s="49">
        <v>6.9</v>
      </c>
      <c r="E2355" s="49">
        <v>4.57</v>
      </c>
      <c r="F2355" s="49">
        <v>11.47</v>
      </c>
      <c r="G2355" s="39">
        <v>9</v>
      </c>
    </row>
    <row r="2356" spans="1:7" ht="28.8" x14ac:dyDescent="0.3">
      <c r="A2356" s="30" t="s">
        <v>4129</v>
      </c>
      <c r="B2356" s="47" t="s">
        <v>7812</v>
      </c>
      <c r="C2356" s="48" t="s">
        <v>116</v>
      </c>
      <c r="D2356" s="49">
        <v>7.68</v>
      </c>
      <c r="E2356" s="49">
        <v>4.57</v>
      </c>
      <c r="F2356" s="49">
        <v>12.25</v>
      </c>
      <c r="G2356" s="39">
        <v>9</v>
      </c>
    </row>
    <row r="2357" spans="1:7" x14ac:dyDescent="0.3">
      <c r="A2357" s="30" t="s">
        <v>4130</v>
      </c>
      <c r="B2357" s="47" t="s">
        <v>4131</v>
      </c>
      <c r="C2357" s="48"/>
      <c r="D2357" s="49"/>
      <c r="E2357" s="49"/>
      <c r="F2357" s="49"/>
      <c r="G2357" s="39">
        <v>5</v>
      </c>
    </row>
    <row r="2358" spans="1:7" x14ac:dyDescent="0.3">
      <c r="A2358" s="30" t="s">
        <v>4132</v>
      </c>
      <c r="B2358" s="47" t="s">
        <v>4133</v>
      </c>
      <c r="C2358" s="48" t="s">
        <v>116</v>
      </c>
      <c r="D2358" s="49">
        <v>7.17</v>
      </c>
      <c r="E2358" s="49">
        <v>6.51</v>
      </c>
      <c r="F2358" s="49">
        <v>13.68</v>
      </c>
      <c r="G2358" s="39">
        <v>9</v>
      </c>
    </row>
    <row r="2359" spans="1:7" x14ac:dyDescent="0.3">
      <c r="A2359" s="30" t="s">
        <v>4134</v>
      </c>
      <c r="B2359" s="47" t="s">
        <v>4135</v>
      </c>
      <c r="C2359" s="48" t="s">
        <v>116</v>
      </c>
      <c r="D2359" s="49">
        <v>2.83</v>
      </c>
      <c r="E2359" s="49">
        <v>6.51</v>
      </c>
      <c r="F2359" s="49">
        <v>9.34</v>
      </c>
      <c r="G2359" s="39">
        <v>9</v>
      </c>
    </row>
    <row r="2360" spans="1:7" x14ac:dyDescent="0.3">
      <c r="A2360" s="30" t="s">
        <v>4136</v>
      </c>
      <c r="B2360" s="47" t="s">
        <v>4137</v>
      </c>
      <c r="C2360" s="48"/>
      <c r="D2360" s="49"/>
      <c r="E2360" s="49"/>
      <c r="F2360" s="49"/>
      <c r="G2360" s="39">
        <v>5</v>
      </c>
    </row>
    <row r="2361" spans="1:7" x14ac:dyDescent="0.3">
      <c r="A2361" s="30" t="s">
        <v>4138</v>
      </c>
      <c r="B2361" s="47" t="s">
        <v>4139</v>
      </c>
      <c r="C2361" s="48" t="s">
        <v>116</v>
      </c>
      <c r="D2361" s="49">
        <v>4.03</v>
      </c>
      <c r="E2361" s="49">
        <v>6.51</v>
      </c>
      <c r="F2361" s="49">
        <v>10.54</v>
      </c>
      <c r="G2361" s="39">
        <v>9</v>
      </c>
    </row>
    <row r="2362" spans="1:7" x14ac:dyDescent="0.3">
      <c r="A2362" s="30" t="s">
        <v>4140</v>
      </c>
      <c r="B2362" s="47" t="s">
        <v>4141</v>
      </c>
      <c r="C2362" s="48" t="s">
        <v>116</v>
      </c>
      <c r="D2362" s="49">
        <v>8.09</v>
      </c>
      <c r="E2362" s="49">
        <v>6.51</v>
      </c>
      <c r="F2362" s="49">
        <v>14.6</v>
      </c>
      <c r="G2362" s="39">
        <v>9</v>
      </c>
    </row>
    <row r="2363" spans="1:7" x14ac:dyDescent="0.3">
      <c r="A2363" s="30" t="s">
        <v>4142</v>
      </c>
      <c r="B2363" s="47" t="s">
        <v>4143</v>
      </c>
      <c r="C2363" s="48"/>
      <c r="D2363" s="49"/>
      <c r="E2363" s="49"/>
      <c r="F2363" s="49"/>
      <c r="G2363" s="39">
        <v>5</v>
      </c>
    </row>
    <row r="2364" spans="1:7" x14ac:dyDescent="0.3">
      <c r="A2364" s="30" t="s">
        <v>4144</v>
      </c>
      <c r="B2364" s="47" t="s">
        <v>4145</v>
      </c>
      <c r="C2364" s="48" t="s">
        <v>116</v>
      </c>
      <c r="D2364" s="49">
        <v>1.75</v>
      </c>
      <c r="E2364" s="49">
        <v>5.0199999999999996</v>
      </c>
      <c r="F2364" s="49">
        <v>6.77</v>
      </c>
      <c r="G2364" s="39">
        <v>9</v>
      </c>
    </row>
    <row r="2365" spans="1:7" x14ac:dyDescent="0.3">
      <c r="A2365" s="30" t="s">
        <v>4146</v>
      </c>
      <c r="B2365" s="47" t="s">
        <v>4147</v>
      </c>
      <c r="C2365" s="48" t="s">
        <v>116</v>
      </c>
      <c r="D2365" s="49">
        <v>18.72</v>
      </c>
      <c r="E2365" s="49">
        <v>5.0199999999999996</v>
      </c>
      <c r="F2365" s="49">
        <v>23.74</v>
      </c>
      <c r="G2365" s="39">
        <v>9</v>
      </c>
    </row>
    <row r="2366" spans="1:7" x14ac:dyDescent="0.3">
      <c r="A2366" s="30" t="s">
        <v>4148</v>
      </c>
      <c r="B2366" s="47" t="s">
        <v>4149</v>
      </c>
      <c r="C2366" s="48" t="s">
        <v>116</v>
      </c>
      <c r="D2366" s="49">
        <v>8.27</v>
      </c>
      <c r="E2366" s="49">
        <v>3.88</v>
      </c>
      <c r="F2366" s="49">
        <v>12.15</v>
      </c>
      <c r="G2366" s="39">
        <v>9</v>
      </c>
    </row>
    <row r="2367" spans="1:7" x14ac:dyDescent="0.3">
      <c r="A2367" s="30" t="s">
        <v>4150</v>
      </c>
      <c r="B2367" s="47" t="s">
        <v>7813</v>
      </c>
      <c r="C2367" s="48" t="s">
        <v>116</v>
      </c>
      <c r="D2367" s="49">
        <v>3.59</v>
      </c>
      <c r="E2367" s="49">
        <v>5.0199999999999996</v>
      </c>
      <c r="F2367" s="49">
        <v>8.61</v>
      </c>
      <c r="G2367" s="39">
        <v>9</v>
      </c>
    </row>
    <row r="2368" spans="1:7" x14ac:dyDescent="0.3">
      <c r="A2368" s="30" t="s">
        <v>4151</v>
      </c>
      <c r="B2368" s="47" t="s">
        <v>4152</v>
      </c>
      <c r="C2368" s="48" t="s">
        <v>116</v>
      </c>
      <c r="D2368" s="49">
        <v>4.6500000000000004</v>
      </c>
      <c r="E2368" s="49">
        <v>3.88</v>
      </c>
      <c r="F2368" s="49">
        <v>8.5299999999999994</v>
      </c>
      <c r="G2368" s="39">
        <v>9</v>
      </c>
    </row>
    <row r="2369" spans="1:7" x14ac:dyDescent="0.3">
      <c r="A2369" s="30" t="s">
        <v>4153</v>
      </c>
      <c r="B2369" s="47" t="s">
        <v>4154</v>
      </c>
      <c r="C2369" s="48" t="s">
        <v>116</v>
      </c>
      <c r="D2369" s="49">
        <v>20.190000000000001</v>
      </c>
      <c r="E2369" s="49">
        <v>5.0199999999999996</v>
      </c>
      <c r="F2369" s="49">
        <v>25.21</v>
      </c>
      <c r="G2369" s="39">
        <v>9</v>
      </c>
    </row>
    <row r="2370" spans="1:7" x14ac:dyDescent="0.3">
      <c r="A2370" s="30" t="s">
        <v>4155</v>
      </c>
      <c r="B2370" s="47" t="s">
        <v>4156</v>
      </c>
      <c r="C2370" s="48" t="s">
        <v>116</v>
      </c>
      <c r="D2370" s="49">
        <v>4.6399999999999997</v>
      </c>
      <c r="E2370" s="49">
        <v>5.0199999999999996</v>
      </c>
      <c r="F2370" s="49">
        <v>9.66</v>
      </c>
      <c r="G2370" s="39">
        <v>9</v>
      </c>
    </row>
    <row r="2371" spans="1:7" x14ac:dyDescent="0.3">
      <c r="A2371" s="30" t="s">
        <v>4157</v>
      </c>
      <c r="B2371" s="47" t="s">
        <v>4158</v>
      </c>
      <c r="C2371" s="48"/>
      <c r="D2371" s="49"/>
      <c r="E2371" s="49"/>
      <c r="F2371" s="49"/>
      <c r="G2371" s="39">
        <v>5</v>
      </c>
    </row>
    <row r="2372" spans="1:7" x14ac:dyDescent="0.3">
      <c r="A2372" s="30" t="s">
        <v>4159</v>
      </c>
      <c r="B2372" s="47" t="s">
        <v>4160</v>
      </c>
      <c r="C2372" s="48" t="s">
        <v>141</v>
      </c>
      <c r="D2372" s="49">
        <v>9.8000000000000007</v>
      </c>
      <c r="E2372" s="49">
        <v>7.61</v>
      </c>
      <c r="F2372" s="49">
        <v>17.41</v>
      </c>
      <c r="G2372" s="39">
        <v>9</v>
      </c>
    </row>
    <row r="2373" spans="1:7" ht="28.8" x14ac:dyDescent="0.3">
      <c r="A2373" s="30" t="s">
        <v>4161</v>
      </c>
      <c r="B2373" s="47" t="s">
        <v>4162</v>
      </c>
      <c r="C2373" s="48" t="s">
        <v>116</v>
      </c>
      <c r="D2373" s="49"/>
      <c r="E2373" s="49">
        <v>6.51</v>
      </c>
      <c r="F2373" s="49">
        <v>6.51</v>
      </c>
      <c r="G2373" s="39">
        <v>9</v>
      </c>
    </row>
    <row r="2374" spans="1:7" ht="28.8" x14ac:dyDescent="0.3">
      <c r="A2374" s="30" t="s">
        <v>4163</v>
      </c>
      <c r="B2374" s="47" t="s">
        <v>4164</v>
      </c>
      <c r="C2374" s="48" t="s">
        <v>116</v>
      </c>
      <c r="D2374" s="49"/>
      <c r="E2374" s="49">
        <v>13.01</v>
      </c>
      <c r="F2374" s="49">
        <v>13.01</v>
      </c>
      <c r="G2374" s="39">
        <v>9</v>
      </c>
    </row>
    <row r="2375" spans="1:7" x14ac:dyDescent="0.3">
      <c r="A2375" s="30" t="s">
        <v>4165</v>
      </c>
      <c r="B2375" s="47" t="s">
        <v>4166</v>
      </c>
      <c r="C2375" s="48"/>
      <c r="D2375" s="49"/>
      <c r="E2375" s="49"/>
      <c r="F2375" s="49"/>
      <c r="G2375" s="39">
        <v>5</v>
      </c>
    </row>
    <row r="2376" spans="1:7" ht="28.8" x14ac:dyDescent="0.3">
      <c r="A2376" s="30" t="s">
        <v>4167</v>
      </c>
      <c r="B2376" s="47" t="s">
        <v>4168</v>
      </c>
      <c r="C2376" s="48" t="s">
        <v>116</v>
      </c>
      <c r="D2376" s="49">
        <v>1.74</v>
      </c>
      <c r="E2376" s="49">
        <v>0.91</v>
      </c>
      <c r="F2376" s="49">
        <v>2.65</v>
      </c>
      <c r="G2376" s="39">
        <v>9</v>
      </c>
    </row>
    <row r="2377" spans="1:7" ht="28.8" x14ac:dyDescent="0.3">
      <c r="A2377" s="30" t="s">
        <v>4169</v>
      </c>
      <c r="B2377" s="47" t="s">
        <v>4170</v>
      </c>
      <c r="C2377" s="48" t="s">
        <v>116</v>
      </c>
      <c r="D2377" s="49">
        <v>2.5</v>
      </c>
      <c r="E2377" s="49">
        <v>0.91</v>
      </c>
      <c r="F2377" s="49">
        <v>3.41</v>
      </c>
      <c r="G2377" s="39">
        <v>9</v>
      </c>
    </row>
    <row r="2378" spans="1:7" ht="28.8" x14ac:dyDescent="0.3">
      <c r="A2378" s="30" t="s">
        <v>4171</v>
      </c>
      <c r="B2378" s="47" t="s">
        <v>4172</v>
      </c>
      <c r="C2378" s="48" t="s">
        <v>116</v>
      </c>
      <c r="D2378" s="49">
        <v>4.01</v>
      </c>
      <c r="E2378" s="49">
        <v>0.91</v>
      </c>
      <c r="F2378" s="49">
        <v>4.92</v>
      </c>
      <c r="G2378" s="39">
        <v>9</v>
      </c>
    </row>
    <row r="2379" spans="1:7" ht="28.8" x14ac:dyDescent="0.3">
      <c r="A2379" s="30" t="s">
        <v>4173</v>
      </c>
      <c r="B2379" s="47" t="s">
        <v>4174</v>
      </c>
      <c r="C2379" s="48" t="s">
        <v>116</v>
      </c>
      <c r="D2379" s="49">
        <v>5.68</v>
      </c>
      <c r="E2379" s="49">
        <v>0.91</v>
      </c>
      <c r="F2379" s="49">
        <v>6.59</v>
      </c>
      <c r="G2379" s="39">
        <v>9</v>
      </c>
    </row>
    <row r="2380" spans="1:7" ht="28.8" x14ac:dyDescent="0.3">
      <c r="A2380" s="30" t="s">
        <v>4175</v>
      </c>
      <c r="B2380" s="47" t="s">
        <v>4176</v>
      </c>
      <c r="C2380" s="48" t="s">
        <v>116</v>
      </c>
      <c r="D2380" s="49">
        <v>8.99</v>
      </c>
      <c r="E2380" s="49">
        <v>3.66</v>
      </c>
      <c r="F2380" s="49">
        <v>12.65</v>
      </c>
      <c r="G2380" s="39">
        <v>9</v>
      </c>
    </row>
    <row r="2381" spans="1:7" ht="28.8" x14ac:dyDescent="0.3">
      <c r="A2381" s="30" t="s">
        <v>4177</v>
      </c>
      <c r="B2381" s="47" t="s">
        <v>4178</v>
      </c>
      <c r="C2381" s="48" t="s">
        <v>116</v>
      </c>
      <c r="D2381" s="49">
        <v>13.72</v>
      </c>
      <c r="E2381" s="49">
        <v>4.1100000000000003</v>
      </c>
      <c r="F2381" s="49">
        <v>17.829999999999998</v>
      </c>
      <c r="G2381" s="39">
        <v>9</v>
      </c>
    </row>
    <row r="2382" spans="1:7" ht="28.8" x14ac:dyDescent="0.3">
      <c r="A2382" s="30" t="s">
        <v>4179</v>
      </c>
      <c r="B2382" s="47" t="s">
        <v>4180</v>
      </c>
      <c r="C2382" s="48" t="s">
        <v>116</v>
      </c>
      <c r="D2382" s="49">
        <v>21.65</v>
      </c>
      <c r="E2382" s="49">
        <v>4.57</v>
      </c>
      <c r="F2382" s="49">
        <v>26.22</v>
      </c>
      <c r="G2382" s="39">
        <v>9</v>
      </c>
    </row>
    <row r="2383" spans="1:7" ht="28.8" x14ac:dyDescent="0.3">
      <c r="A2383" s="30" t="s">
        <v>4181</v>
      </c>
      <c r="B2383" s="47" t="s">
        <v>4182</v>
      </c>
      <c r="C2383" s="48" t="s">
        <v>116</v>
      </c>
      <c r="D2383" s="49">
        <v>30.07</v>
      </c>
      <c r="E2383" s="49">
        <v>6.85</v>
      </c>
      <c r="F2383" s="49">
        <v>36.92</v>
      </c>
      <c r="G2383" s="39">
        <v>9</v>
      </c>
    </row>
    <row r="2384" spans="1:7" ht="28.8" x14ac:dyDescent="0.3">
      <c r="A2384" s="30" t="s">
        <v>4183</v>
      </c>
      <c r="B2384" s="47" t="s">
        <v>4184</v>
      </c>
      <c r="C2384" s="48" t="s">
        <v>116</v>
      </c>
      <c r="D2384" s="49">
        <v>42.88</v>
      </c>
      <c r="E2384" s="49">
        <v>9.1300000000000008</v>
      </c>
      <c r="F2384" s="49">
        <v>52.01</v>
      </c>
      <c r="G2384" s="39">
        <v>9</v>
      </c>
    </row>
    <row r="2385" spans="1:7" ht="28.8" x14ac:dyDescent="0.3">
      <c r="A2385" s="30" t="s">
        <v>4185</v>
      </c>
      <c r="B2385" s="47" t="s">
        <v>4186</v>
      </c>
      <c r="C2385" s="48" t="s">
        <v>116</v>
      </c>
      <c r="D2385" s="49">
        <v>59.9</v>
      </c>
      <c r="E2385" s="49">
        <v>11.41</v>
      </c>
      <c r="F2385" s="49">
        <v>71.31</v>
      </c>
      <c r="G2385" s="39">
        <v>9</v>
      </c>
    </row>
    <row r="2386" spans="1:7" ht="28.8" x14ac:dyDescent="0.3">
      <c r="A2386" s="30" t="s">
        <v>4187</v>
      </c>
      <c r="B2386" s="47" t="s">
        <v>4188</v>
      </c>
      <c r="C2386" s="48" t="s">
        <v>116</v>
      </c>
      <c r="D2386" s="49">
        <v>78.63</v>
      </c>
      <c r="E2386" s="49">
        <v>13.69</v>
      </c>
      <c r="F2386" s="49">
        <v>92.32</v>
      </c>
      <c r="G2386" s="39">
        <v>9</v>
      </c>
    </row>
    <row r="2387" spans="1:7" ht="28.8" x14ac:dyDescent="0.3">
      <c r="A2387" s="30" t="s">
        <v>4189</v>
      </c>
      <c r="B2387" s="47" t="s">
        <v>4190</v>
      </c>
      <c r="C2387" s="48" t="s">
        <v>116</v>
      </c>
      <c r="D2387" s="49">
        <v>97.89</v>
      </c>
      <c r="E2387" s="49">
        <v>15.98</v>
      </c>
      <c r="F2387" s="49">
        <v>113.87</v>
      </c>
      <c r="G2387" s="39">
        <v>9</v>
      </c>
    </row>
    <row r="2388" spans="1:7" ht="28.8" x14ac:dyDescent="0.3">
      <c r="A2388" s="30" t="s">
        <v>4191</v>
      </c>
      <c r="B2388" s="47" t="s">
        <v>4192</v>
      </c>
      <c r="C2388" s="48" t="s">
        <v>116</v>
      </c>
      <c r="D2388" s="49">
        <v>125.22</v>
      </c>
      <c r="E2388" s="49">
        <v>15.98</v>
      </c>
      <c r="F2388" s="49">
        <v>141.19999999999999</v>
      </c>
      <c r="G2388" s="39">
        <v>9</v>
      </c>
    </row>
    <row r="2389" spans="1:7" ht="28.8" x14ac:dyDescent="0.3">
      <c r="A2389" s="30" t="s">
        <v>4193</v>
      </c>
      <c r="B2389" s="47" t="s">
        <v>4194</v>
      </c>
      <c r="C2389" s="48" t="s">
        <v>116</v>
      </c>
      <c r="D2389" s="49">
        <v>153.47</v>
      </c>
      <c r="E2389" s="49">
        <v>18.260000000000002</v>
      </c>
      <c r="F2389" s="49">
        <v>171.73</v>
      </c>
      <c r="G2389" s="39">
        <v>9</v>
      </c>
    </row>
    <row r="2390" spans="1:7" ht="28.8" x14ac:dyDescent="0.3">
      <c r="A2390" s="30" t="s">
        <v>4195</v>
      </c>
      <c r="B2390" s="47" t="s">
        <v>4196</v>
      </c>
      <c r="C2390" s="48" t="s">
        <v>116</v>
      </c>
      <c r="D2390" s="49">
        <v>202.93</v>
      </c>
      <c r="E2390" s="49">
        <v>20.55</v>
      </c>
      <c r="F2390" s="49">
        <v>223.48</v>
      </c>
      <c r="G2390" s="39">
        <v>9</v>
      </c>
    </row>
    <row r="2391" spans="1:7" ht="28.8" x14ac:dyDescent="0.3">
      <c r="A2391" s="30" t="s">
        <v>4197</v>
      </c>
      <c r="B2391" s="47" t="s">
        <v>4198</v>
      </c>
      <c r="C2391" s="48" t="s">
        <v>116</v>
      </c>
      <c r="D2391" s="49">
        <v>5.5</v>
      </c>
      <c r="E2391" s="49">
        <v>1.82</v>
      </c>
      <c r="F2391" s="49">
        <v>7.32</v>
      </c>
      <c r="G2391" s="39">
        <v>9</v>
      </c>
    </row>
    <row r="2392" spans="1:7" ht="28.8" x14ac:dyDescent="0.3">
      <c r="A2392" s="30" t="s">
        <v>4199</v>
      </c>
      <c r="B2392" s="47" t="s">
        <v>4200</v>
      </c>
      <c r="C2392" s="48" t="s">
        <v>116</v>
      </c>
      <c r="D2392" s="49">
        <v>5.0599999999999996</v>
      </c>
      <c r="E2392" s="49">
        <v>0.91</v>
      </c>
      <c r="F2392" s="49">
        <v>5.97</v>
      </c>
      <c r="G2392" s="39">
        <v>9</v>
      </c>
    </row>
    <row r="2393" spans="1:7" ht="28.8" x14ac:dyDescent="0.3">
      <c r="A2393" s="30" t="s">
        <v>4201</v>
      </c>
      <c r="B2393" s="47" t="s">
        <v>4202</v>
      </c>
      <c r="C2393" s="48" t="s">
        <v>116</v>
      </c>
      <c r="D2393" s="49">
        <v>7.77</v>
      </c>
      <c r="E2393" s="49">
        <v>2.2799999999999998</v>
      </c>
      <c r="F2393" s="49">
        <v>10.050000000000001</v>
      </c>
      <c r="G2393" s="39">
        <v>9</v>
      </c>
    </row>
    <row r="2394" spans="1:7" ht="28.8" x14ac:dyDescent="0.3">
      <c r="A2394" s="30" t="s">
        <v>4203</v>
      </c>
      <c r="B2394" s="47" t="s">
        <v>4204</v>
      </c>
      <c r="C2394" s="48" t="s">
        <v>116</v>
      </c>
      <c r="D2394" s="49">
        <v>27.94</v>
      </c>
      <c r="E2394" s="49">
        <v>4.57</v>
      </c>
      <c r="F2394" s="49">
        <v>32.51</v>
      </c>
      <c r="G2394" s="39">
        <v>9</v>
      </c>
    </row>
    <row r="2395" spans="1:7" ht="28.8" x14ac:dyDescent="0.3">
      <c r="A2395" s="30" t="s">
        <v>4205</v>
      </c>
      <c r="B2395" s="47" t="s">
        <v>4206</v>
      </c>
      <c r="C2395" s="48" t="s">
        <v>116</v>
      </c>
      <c r="D2395" s="49">
        <v>70.930000000000007</v>
      </c>
      <c r="E2395" s="49">
        <v>13.69</v>
      </c>
      <c r="F2395" s="49">
        <v>84.62</v>
      </c>
      <c r="G2395" s="39">
        <v>9</v>
      </c>
    </row>
    <row r="2396" spans="1:7" ht="28.8" x14ac:dyDescent="0.3">
      <c r="A2396" s="30" t="s">
        <v>4207</v>
      </c>
      <c r="B2396" s="47" t="s">
        <v>4208</v>
      </c>
      <c r="C2396" s="48" t="s">
        <v>116</v>
      </c>
      <c r="D2396" s="49">
        <v>96.49</v>
      </c>
      <c r="E2396" s="49">
        <v>18.260000000000002</v>
      </c>
      <c r="F2396" s="49">
        <v>114.75</v>
      </c>
      <c r="G2396" s="39">
        <v>9</v>
      </c>
    </row>
    <row r="2397" spans="1:7" ht="28.8" x14ac:dyDescent="0.3">
      <c r="A2397" s="30" t="s">
        <v>4209</v>
      </c>
      <c r="B2397" s="47" t="s">
        <v>4210</v>
      </c>
      <c r="C2397" s="48" t="s">
        <v>116</v>
      </c>
      <c r="D2397" s="49">
        <v>36.22</v>
      </c>
      <c r="E2397" s="49">
        <v>5.93</v>
      </c>
      <c r="F2397" s="49">
        <v>42.15</v>
      </c>
      <c r="G2397" s="39">
        <v>9</v>
      </c>
    </row>
    <row r="2398" spans="1:7" x14ac:dyDescent="0.3">
      <c r="A2398" s="30" t="s">
        <v>4211</v>
      </c>
      <c r="B2398" s="47" t="s">
        <v>4212</v>
      </c>
      <c r="C2398" s="48"/>
      <c r="D2398" s="49"/>
      <c r="E2398" s="49"/>
      <c r="F2398" s="49"/>
      <c r="G2398" s="39">
        <v>5</v>
      </c>
    </row>
    <row r="2399" spans="1:7" ht="28.8" x14ac:dyDescent="0.3">
      <c r="A2399" s="30" t="s">
        <v>4213</v>
      </c>
      <c r="B2399" s="47" t="s">
        <v>4214</v>
      </c>
      <c r="C2399" s="48" t="s">
        <v>116</v>
      </c>
      <c r="D2399" s="49">
        <v>5.49</v>
      </c>
      <c r="E2399" s="49">
        <v>5.48</v>
      </c>
      <c r="F2399" s="49">
        <v>10.97</v>
      </c>
      <c r="G2399" s="39">
        <v>9</v>
      </c>
    </row>
    <row r="2400" spans="1:7" ht="28.8" x14ac:dyDescent="0.3">
      <c r="A2400" s="30" t="s">
        <v>4215</v>
      </c>
      <c r="B2400" s="47" t="s">
        <v>4216</v>
      </c>
      <c r="C2400" s="48" t="s">
        <v>116</v>
      </c>
      <c r="D2400" s="49">
        <v>8.8000000000000007</v>
      </c>
      <c r="E2400" s="49">
        <v>6.85</v>
      </c>
      <c r="F2400" s="49">
        <v>15.65</v>
      </c>
      <c r="G2400" s="39">
        <v>9</v>
      </c>
    </row>
    <row r="2401" spans="1:7" ht="28.8" x14ac:dyDescent="0.3">
      <c r="A2401" s="30" t="s">
        <v>4217</v>
      </c>
      <c r="B2401" s="47" t="s">
        <v>4218</v>
      </c>
      <c r="C2401" s="48" t="s">
        <v>116</v>
      </c>
      <c r="D2401" s="49">
        <v>14.27</v>
      </c>
      <c r="E2401" s="49">
        <v>8.2100000000000009</v>
      </c>
      <c r="F2401" s="49">
        <v>22.48</v>
      </c>
      <c r="G2401" s="39">
        <v>9</v>
      </c>
    </row>
    <row r="2402" spans="1:7" ht="28.8" x14ac:dyDescent="0.3">
      <c r="A2402" s="30" t="s">
        <v>4219</v>
      </c>
      <c r="B2402" s="47" t="s">
        <v>4220</v>
      </c>
      <c r="C2402" s="48" t="s">
        <v>116</v>
      </c>
      <c r="D2402" s="49">
        <v>20.74</v>
      </c>
      <c r="E2402" s="49">
        <v>9.59</v>
      </c>
      <c r="F2402" s="49">
        <v>30.33</v>
      </c>
      <c r="G2402" s="39">
        <v>9</v>
      </c>
    </row>
    <row r="2403" spans="1:7" ht="28.8" x14ac:dyDescent="0.3">
      <c r="A2403" s="30" t="s">
        <v>4221</v>
      </c>
      <c r="B2403" s="47" t="s">
        <v>4222</v>
      </c>
      <c r="C2403" s="48" t="s">
        <v>116</v>
      </c>
      <c r="D2403" s="49">
        <v>17.93</v>
      </c>
      <c r="E2403" s="49">
        <v>5.48</v>
      </c>
      <c r="F2403" s="49">
        <v>23.41</v>
      </c>
      <c r="G2403" s="39">
        <v>9</v>
      </c>
    </row>
    <row r="2404" spans="1:7" ht="28.8" x14ac:dyDescent="0.3">
      <c r="A2404" s="30" t="s">
        <v>4223</v>
      </c>
      <c r="B2404" s="47" t="s">
        <v>4224</v>
      </c>
      <c r="C2404" s="48" t="s">
        <v>116</v>
      </c>
      <c r="D2404" s="49">
        <v>28.18</v>
      </c>
      <c r="E2404" s="49">
        <v>12.78</v>
      </c>
      <c r="F2404" s="49">
        <v>40.96</v>
      </c>
      <c r="G2404" s="39">
        <v>9</v>
      </c>
    </row>
    <row r="2405" spans="1:7" ht="28.8" x14ac:dyDescent="0.3">
      <c r="A2405" s="30" t="s">
        <v>4225</v>
      </c>
      <c r="B2405" s="47" t="s">
        <v>4226</v>
      </c>
      <c r="C2405" s="48"/>
      <c r="D2405" s="49"/>
      <c r="E2405" s="49"/>
      <c r="F2405" s="49"/>
      <c r="G2405" s="39">
        <v>5</v>
      </c>
    </row>
    <row r="2406" spans="1:7" x14ac:dyDescent="0.3">
      <c r="A2406" s="30" t="s">
        <v>4227</v>
      </c>
      <c r="B2406" s="47" t="s">
        <v>4228</v>
      </c>
      <c r="C2406" s="48" t="s">
        <v>116</v>
      </c>
      <c r="D2406" s="49">
        <v>96.45</v>
      </c>
      <c r="E2406" s="49">
        <v>1.37</v>
      </c>
      <c r="F2406" s="49">
        <v>97.82</v>
      </c>
      <c r="G2406" s="39">
        <v>9</v>
      </c>
    </row>
    <row r="2407" spans="1:7" x14ac:dyDescent="0.3">
      <c r="A2407" s="30" t="s">
        <v>4229</v>
      </c>
      <c r="B2407" s="47" t="s">
        <v>4230</v>
      </c>
      <c r="C2407" s="48" t="s">
        <v>116</v>
      </c>
      <c r="D2407" s="49">
        <v>112.87</v>
      </c>
      <c r="E2407" s="49">
        <v>1.37</v>
      </c>
      <c r="F2407" s="49">
        <v>114.24</v>
      </c>
      <c r="G2407" s="39">
        <v>9</v>
      </c>
    </row>
    <row r="2408" spans="1:7" ht="28.8" x14ac:dyDescent="0.3">
      <c r="A2408" s="30" t="s">
        <v>4231</v>
      </c>
      <c r="B2408" s="47" t="s">
        <v>4232</v>
      </c>
      <c r="C2408" s="48"/>
      <c r="D2408" s="49"/>
      <c r="E2408" s="49"/>
      <c r="F2408" s="49"/>
      <c r="G2408" s="39">
        <v>5</v>
      </c>
    </row>
    <row r="2409" spans="1:7" ht="28.8" x14ac:dyDescent="0.3">
      <c r="A2409" s="30" t="s">
        <v>4233</v>
      </c>
      <c r="B2409" s="47" t="s">
        <v>7814</v>
      </c>
      <c r="C2409" s="48" t="s">
        <v>116</v>
      </c>
      <c r="D2409" s="49">
        <v>2.15</v>
      </c>
      <c r="E2409" s="49">
        <v>1.82</v>
      </c>
      <c r="F2409" s="49">
        <v>3.97</v>
      </c>
      <c r="G2409" s="39">
        <v>9</v>
      </c>
    </row>
    <row r="2410" spans="1:7" ht="28.8" x14ac:dyDescent="0.3">
      <c r="A2410" s="30" t="s">
        <v>4234</v>
      </c>
      <c r="B2410" s="47" t="s">
        <v>7815</v>
      </c>
      <c r="C2410" s="48" t="s">
        <v>116</v>
      </c>
      <c r="D2410" s="49">
        <v>3.37</v>
      </c>
      <c r="E2410" s="49">
        <v>2.2799999999999998</v>
      </c>
      <c r="F2410" s="49">
        <v>5.65</v>
      </c>
      <c r="G2410" s="39">
        <v>9</v>
      </c>
    </row>
    <row r="2411" spans="1:7" ht="28.8" x14ac:dyDescent="0.3">
      <c r="A2411" s="30" t="s">
        <v>4235</v>
      </c>
      <c r="B2411" s="47" t="s">
        <v>7816</v>
      </c>
      <c r="C2411" s="48" t="s">
        <v>116</v>
      </c>
      <c r="D2411" s="49">
        <v>4.63</v>
      </c>
      <c r="E2411" s="49">
        <v>2.73</v>
      </c>
      <c r="F2411" s="49">
        <v>7.36</v>
      </c>
      <c r="G2411" s="39">
        <v>9</v>
      </c>
    </row>
    <row r="2412" spans="1:7" ht="28.8" x14ac:dyDescent="0.3">
      <c r="A2412" s="30" t="s">
        <v>4236</v>
      </c>
      <c r="B2412" s="47" t="s">
        <v>7817</v>
      </c>
      <c r="C2412" s="48" t="s">
        <v>116</v>
      </c>
      <c r="D2412" s="49">
        <v>6.64</v>
      </c>
      <c r="E2412" s="49">
        <v>3.2</v>
      </c>
      <c r="F2412" s="49">
        <v>9.84</v>
      </c>
      <c r="G2412" s="39">
        <v>9</v>
      </c>
    </row>
    <row r="2413" spans="1:7" ht="28.8" x14ac:dyDescent="0.3">
      <c r="A2413" s="30" t="s">
        <v>4237</v>
      </c>
      <c r="B2413" s="47" t="s">
        <v>7818</v>
      </c>
      <c r="C2413" s="48" t="s">
        <v>116</v>
      </c>
      <c r="D2413" s="49">
        <v>10.47</v>
      </c>
      <c r="E2413" s="49">
        <v>3.66</v>
      </c>
      <c r="F2413" s="49">
        <v>14.13</v>
      </c>
      <c r="G2413" s="39">
        <v>9</v>
      </c>
    </row>
    <row r="2414" spans="1:7" ht="28.8" x14ac:dyDescent="0.3">
      <c r="A2414" s="30" t="s">
        <v>4238</v>
      </c>
      <c r="B2414" s="47" t="s">
        <v>7819</v>
      </c>
      <c r="C2414" s="48" t="s">
        <v>116</v>
      </c>
      <c r="D2414" s="49">
        <v>15.92</v>
      </c>
      <c r="E2414" s="49">
        <v>4.1100000000000003</v>
      </c>
      <c r="F2414" s="49">
        <v>20.03</v>
      </c>
      <c r="G2414" s="39">
        <v>9</v>
      </c>
    </row>
    <row r="2415" spans="1:7" ht="28.8" x14ac:dyDescent="0.3">
      <c r="A2415" s="30" t="s">
        <v>4239</v>
      </c>
      <c r="B2415" s="47" t="s">
        <v>7820</v>
      </c>
      <c r="C2415" s="48" t="s">
        <v>116</v>
      </c>
      <c r="D2415" s="49">
        <v>24.44</v>
      </c>
      <c r="E2415" s="49">
        <v>4.57</v>
      </c>
      <c r="F2415" s="49">
        <v>29.01</v>
      </c>
      <c r="G2415" s="39">
        <v>9</v>
      </c>
    </row>
    <row r="2416" spans="1:7" ht="28.8" x14ac:dyDescent="0.3">
      <c r="A2416" s="30" t="s">
        <v>4240</v>
      </c>
      <c r="B2416" s="47" t="s">
        <v>7821</v>
      </c>
      <c r="C2416" s="48" t="s">
        <v>116</v>
      </c>
      <c r="D2416" s="49">
        <v>33.5</v>
      </c>
      <c r="E2416" s="49">
        <v>6.85</v>
      </c>
      <c r="F2416" s="49">
        <v>40.35</v>
      </c>
      <c r="G2416" s="39">
        <v>9</v>
      </c>
    </row>
    <row r="2417" spans="1:7" ht="28.8" x14ac:dyDescent="0.3">
      <c r="A2417" s="30" t="s">
        <v>4241</v>
      </c>
      <c r="B2417" s="47" t="s">
        <v>7822</v>
      </c>
      <c r="C2417" s="48" t="s">
        <v>116</v>
      </c>
      <c r="D2417" s="49">
        <v>47.35</v>
      </c>
      <c r="E2417" s="49">
        <v>9.1300000000000008</v>
      </c>
      <c r="F2417" s="49">
        <v>56.48</v>
      </c>
      <c r="G2417" s="39">
        <v>9</v>
      </c>
    </row>
    <row r="2418" spans="1:7" ht="28.8" x14ac:dyDescent="0.3">
      <c r="A2418" s="30" t="s">
        <v>4242</v>
      </c>
      <c r="B2418" s="47" t="s">
        <v>7823</v>
      </c>
      <c r="C2418" s="48" t="s">
        <v>116</v>
      </c>
      <c r="D2418" s="49">
        <v>65.69</v>
      </c>
      <c r="E2418" s="49">
        <v>11.41</v>
      </c>
      <c r="F2418" s="49">
        <v>77.099999999999994</v>
      </c>
      <c r="G2418" s="39">
        <v>9</v>
      </c>
    </row>
    <row r="2419" spans="1:7" ht="28.8" x14ac:dyDescent="0.3">
      <c r="A2419" s="30" t="s">
        <v>4243</v>
      </c>
      <c r="B2419" s="47" t="s">
        <v>7824</v>
      </c>
      <c r="C2419" s="48" t="s">
        <v>116</v>
      </c>
      <c r="D2419" s="49">
        <v>89.96</v>
      </c>
      <c r="E2419" s="49">
        <v>13.69</v>
      </c>
      <c r="F2419" s="49">
        <v>103.65</v>
      </c>
      <c r="G2419" s="39">
        <v>9</v>
      </c>
    </row>
    <row r="2420" spans="1:7" ht="28.8" x14ac:dyDescent="0.3">
      <c r="A2420" s="30" t="s">
        <v>4244</v>
      </c>
      <c r="B2420" s="47" t="s">
        <v>7825</v>
      </c>
      <c r="C2420" s="48" t="s">
        <v>116</v>
      </c>
      <c r="D2420" s="49">
        <v>113.27</v>
      </c>
      <c r="E2420" s="49">
        <v>15.98</v>
      </c>
      <c r="F2420" s="49">
        <v>129.25</v>
      </c>
      <c r="G2420" s="39">
        <v>9</v>
      </c>
    </row>
    <row r="2421" spans="1:7" ht="28.8" x14ac:dyDescent="0.3">
      <c r="A2421" s="30" t="s">
        <v>4245</v>
      </c>
      <c r="B2421" s="47" t="s">
        <v>7826</v>
      </c>
      <c r="C2421" s="48" t="s">
        <v>116</v>
      </c>
      <c r="D2421" s="49">
        <v>140.02000000000001</v>
      </c>
      <c r="E2421" s="49">
        <v>18.260000000000002</v>
      </c>
      <c r="F2421" s="49">
        <v>158.28</v>
      </c>
      <c r="G2421" s="39">
        <v>9</v>
      </c>
    </row>
    <row r="2422" spans="1:7" ht="28.8" x14ac:dyDescent="0.3">
      <c r="A2422" s="30" t="s">
        <v>4246</v>
      </c>
      <c r="B2422" s="47" t="s">
        <v>7827</v>
      </c>
      <c r="C2422" s="48" t="s">
        <v>116</v>
      </c>
      <c r="D2422" s="49">
        <v>170.15</v>
      </c>
      <c r="E2422" s="49">
        <v>20.55</v>
      </c>
      <c r="F2422" s="49">
        <v>190.7</v>
      </c>
      <c r="G2422" s="39">
        <v>9</v>
      </c>
    </row>
    <row r="2423" spans="1:7" ht="28.8" x14ac:dyDescent="0.3">
      <c r="A2423" s="30" t="s">
        <v>4247</v>
      </c>
      <c r="B2423" s="47" t="s">
        <v>7828</v>
      </c>
      <c r="C2423" s="48" t="s">
        <v>116</v>
      </c>
      <c r="D2423" s="49">
        <v>216.29</v>
      </c>
      <c r="E2423" s="49">
        <v>22.83</v>
      </c>
      <c r="F2423" s="49">
        <v>239.12</v>
      </c>
      <c r="G2423" s="39">
        <v>9</v>
      </c>
    </row>
    <row r="2424" spans="1:7" x14ac:dyDescent="0.3">
      <c r="A2424" s="30" t="s">
        <v>4248</v>
      </c>
      <c r="B2424" s="47" t="s">
        <v>4249</v>
      </c>
      <c r="C2424" s="48"/>
      <c r="D2424" s="49"/>
      <c r="E2424" s="49"/>
      <c r="F2424" s="49"/>
      <c r="G2424" s="39">
        <v>5</v>
      </c>
    </row>
    <row r="2425" spans="1:7" ht="28.8" x14ac:dyDescent="0.3">
      <c r="A2425" s="30" t="s">
        <v>4250</v>
      </c>
      <c r="B2425" s="47" t="s">
        <v>4251</v>
      </c>
      <c r="C2425" s="48" t="s">
        <v>116</v>
      </c>
      <c r="D2425" s="49">
        <v>7.98</v>
      </c>
      <c r="E2425" s="49">
        <v>2.2799999999999998</v>
      </c>
      <c r="F2425" s="49">
        <v>10.26</v>
      </c>
      <c r="G2425" s="39">
        <v>9</v>
      </c>
    </row>
    <row r="2426" spans="1:7" x14ac:dyDescent="0.3">
      <c r="A2426" s="30" t="s">
        <v>4252</v>
      </c>
      <c r="B2426" s="47" t="s">
        <v>4253</v>
      </c>
      <c r="C2426" s="48" t="s">
        <v>116</v>
      </c>
      <c r="D2426" s="49">
        <v>13.42</v>
      </c>
      <c r="E2426" s="49">
        <v>4.57</v>
      </c>
      <c r="F2426" s="49">
        <v>17.989999999999998</v>
      </c>
      <c r="G2426" s="39">
        <v>9</v>
      </c>
    </row>
    <row r="2427" spans="1:7" x14ac:dyDescent="0.3">
      <c r="A2427" s="30" t="s">
        <v>4254</v>
      </c>
      <c r="B2427" s="47" t="s">
        <v>4255</v>
      </c>
      <c r="C2427" s="48" t="s">
        <v>116</v>
      </c>
      <c r="D2427" s="49">
        <v>17.34</v>
      </c>
      <c r="E2427" s="49">
        <v>4.57</v>
      </c>
      <c r="F2427" s="49">
        <v>21.91</v>
      </c>
      <c r="G2427" s="39">
        <v>9</v>
      </c>
    </row>
    <row r="2428" spans="1:7" x14ac:dyDescent="0.3">
      <c r="A2428" s="30" t="s">
        <v>4256</v>
      </c>
      <c r="B2428" s="47" t="s">
        <v>4257</v>
      </c>
      <c r="C2428" s="48"/>
      <c r="D2428" s="49"/>
      <c r="E2428" s="49"/>
      <c r="F2428" s="49"/>
      <c r="G2428" s="39">
        <v>5</v>
      </c>
    </row>
    <row r="2429" spans="1:7" x14ac:dyDescent="0.3">
      <c r="A2429" s="30" t="s">
        <v>4258</v>
      </c>
      <c r="B2429" s="47" t="s">
        <v>4259</v>
      </c>
      <c r="C2429" s="48" t="s">
        <v>116</v>
      </c>
      <c r="D2429" s="49">
        <v>4.3099999999999996</v>
      </c>
      <c r="E2429" s="49">
        <v>11.41</v>
      </c>
      <c r="F2429" s="49">
        <v>15.72</v>
      </c>
      <c r="G2429" s="39">
        <v>9</v>
      </c>
    </row>
    <row r="2430" spans="1:7" ht="28.8" x14ac:dyDescent="0.3">
      <c r="A2430" s="30" t="s">
        <v>4260</v>
      </c>
      <c r="B2430" s="47" t="s">
        <v>4261</v>
      </c>
      <c r="C2430" s="48"/>
      <c r="D2430" s="49"/>
      <c r="E2430" s="49"/>
      <c r="F2430" s="49"/>
      <c r="G2430" s="39">
        <v>2</v>
      </c>
    </row>
    <row r="2431" spans="1:7" x14ac:dyDescent="0.3">
      <c r="A2431" s="30" t="s">
        <v>4262</v>
      </c>
      <c r="B2431" s="47" t="s">
        <v>4263</v>
      </c>
      <c r="C2431" s="48"/>
      <c r="D2431" s="49"/>
      <c r="E2431" s="49"/>
      <c r="F2431" s="49"/>
      <c r="G2431" s="39">
        <v>5</v>
      </c>
    </row>
    <row r="2432" spans="1:7" x14ac:dyDescent="0.3">
      <c r="A2432" s="30" t="s">
        <v>4264</v>
      </c>
      <c r="B2432" s="47" t="s">
        <v>4265</v>
      </c>
      <c r="C2432" s="48" t="s">
        <v>141</v>
      </c>
      <c r="D2432" s="49">
        <v>1.95</v>
      </c>
      <c r="E2432" s="49">
        <v>11.41</v>
      </c>
      <c r="F2432" s="49">
        <v>13.36</v>
      </c>
      <c r="G2432" s="39">
        <v>9</v>
      </c>
    </row>
    <row r="2433" spans="1:7" x14ac:dyDescent="0.3">
      <c r="A2433" s="30" t="s">
        <v>4266</v>
      </c>
      <c r="B2433" s="47" t="s">
        <v>4267</v>
      </c>
      <c r="C2433" s="48" t="s">
        <v>141</v>
      </c>
      <c r="D2433" s="49">
        <v>3.38</v>
      </c>
      <c r="E2433" s="49">
        <v>11.41</v>
      </c>
      <c r="F2433" s="49">
        <v>14.79</v>
      </c>
      <c r="G2433" s="39">
        <v>9</v>
      </c>
    </row>
    <row r="2434" spans="1:7" x14ac:dyDescent="0.3">
      <c r="A2434" s="30" t="s">
        <v>4268</v>
      </c>
      <c r="B2434" s="47" t="s">
        <v>8385</v>
      </c>
      <c r="C2434" s="48" t="s">
        <v>141</v>
      </c>
      <c r="D2434" s="49">
        <v>2.97</v>
      </c>
      <c r="E2434" s="49">
        <v>13.69</v>
      </c>
      <c r="F2434" s="49">
        <v>16.66</v>
      </c>
      <c r="G2434" s="39">
        <v>9</v>
      </c>
    </row>
    <row r="2435" spans="1:7" x14ac:dyDescent="0.3">
      <c r="A2435" s="30" t="s">
        <v>4269</v>
      </c>
      <c r="B2435" s="47" t="s">
        <v>4270</v>
      </c>
      <c r="C2435" s="48" t="s">
        <v>141</v>
      </c>
      <c r="D2435" s="49">
        <v>1.99</v>
      </c>
      <c r="E2435" s="49">
        <v>11.41</v>
      </c>
      <c r="F2435" s="49">
        <v>13.4</v>
      </c>
      <c r="G2435" s="39">
        <v>9</v>
      </c>
    </row>
    <row r="2436" spans="1:7" x14ac:dyDescent="0.3">
      <c r="A2436" s="30" t="s">
        <v>4271</v>
      </c>
      <c r="B2436" s="47" t="s">
        <v>4272</v>
      </c>
      <c r="C2436" s="48"/>
      <c r="D2436" s="49"/>
      <c r="E2436" s="49"/>
      <c r="F2436" s="49"/>
      <c r="G2436" s="39">
        <v>5</v>
      </c>
    </row>
    <row r="2437" spans="1:7" x14ac:dyDescent="0.3">
      <c r="A2437" s="30" t="s">
        <v>4273</v>
      </c>
      <c r="B2437" s="47" t="s">
        <v>4274</v>
      </c>
      <c r="C2437" s="48" t="s">
        <v>141</v>
      </c>
      <c r="D2437" s="49">
        <v>34.81</v>
      </c>
      <c r="E2437" s="49">
        <v>36.520000000000003</v>
      </c>
      <c r="F2437" s="49">
        <v>71.33</v>
      </c>
      <c r="G2437" s="39">
        <v>9</v>
      </c>
    </row>
    <row r="2438" spans="1:7" ht="28.8" x14ac:dyDescent="0.3">
      <c r="A2438" s="30" t="s">
        <v>4275</v>
      </c>
      <c r="B2438" s="47" t="s">
        <v>4276</v>
      </c>
      <c r="C2438" s="48" t="s">
        <v>141</v>
      </c>
      <c r="D2438" s="49">
        <v>15.12</v>
      </c>
      <c r="E2438" s="49">
        <v>13.69</v>
      </c>
      <c r="F2438" s="49">
        <v>28.81</v>
      </c>
      <c r="G2438" s="39">
        <v>9</v>
      </c>
    </row>
    <row r="2439" spans="1:7" ht="28.8" x14ac:dyDescent="0.3">
      <c r="A2439" s="30" t="s">
        <v>4277</v>
      </c>
      <c r="B2439" s="47" t="s">
        <v>4278</v>
      </c>
      <c r="C2439" s="48" t="s">
        <v>141</v>
      </c>
      <c r="D2439" s="49">
        <v>17.87</v>
      </c>
      <c r="E2439" s="49">
        <v>13.69</v>
      </c>
      <c r="F2439" s="49">
        <v>31.56</v>
      </c>
      <c r="G2439" s="39">
        <v>9</v>
      </c>
    </row>
    <row r="2440" spans="1:7" ht="28.8" x14ac:dyDescent="0.3">
      <c r="A2440" s="30" t="s">
        <v>4279</v>
      </c>
      <c r="B2440" s="47" t="s">
        <v>4280</v>
      </c>
      <c r="C2440" s="48" t="s">
        <v>141</v>
      </c>
      <c r="D2440" s="49">
        <v>27.75</v>
      </c>
      <c r="E2440" s="49">
        <v>13.69</v>
      </c>
      <c r="F2440" s="49">
        <v>41.44</v>
      </c>
      <c r="G2440" s="39">
        <v>9</v>
      </c>
    </row>
    <row r="2441" spans="1:7" ht="28.8" x14ac:dyDescent="0.3">
      <c r="A2441" s="30" t="s">
        <v>4281</v>
      </c>
      <c r="B2441" s="47" t="s">
        <v>4282</v>
      </c>
      <c r="C2441" s="48" t="s">
        <v>141</v>
      </c>
      <c r="D2441" s="49">
        <v>56.71</v>
      </c>
      <c r="E2441" s="49">
        <v>18.260000000000002</v>
      </c>
      <c r="F2441" s="49">
        <v>74.97</v>
      </c>
      <c r="G2441" s="39">
        <v>9</v>
      </c>
    </row>
    <row r="2442" spans="1:7" ht="28.8" x14ac:dyDescent="0.3">
      <c r="A2442" s="30" t="s">
        <v>4283</v>
      </c>
      <c r="B2442" s="47" t="s">
        <v>4284</v>
      </c>
      <c r="C2442" s="48" t="s">
        <v>141</v>
      </c>
      <c r="D2442" s="49">
        <v>133.63999999999999</v>
      </c>
      <c r="E2442" s="49">
        <v>18.260000000000002</v>
      </c>
      <c r="F2442" s="49">
        <v>151.9</v>
      </c>
      <c r="G2442" s="39">
        <v>9</v>
      </c>
    </row>
    <row r="2443" spans="1:7" ht="28.8" x14ac:dyDescent="0.3">
      <c r="A2443" s="30" t="s">
        <v>4285</v>
      </c>
      <c r="B2443" s="47" t="s">
        <v>4286</v>
      </c>
      <c r="C2443" s="48" t="s">
        <v>141</v>
      </c>
      <c r="D2443" s="49">
        <v>170.42</v>
      </c>
      <c r="E2443" s="49">
        <v>22.83</v>
      </c>
      <c r="F2443" s="49">
        <v>193.25</v>
      </c>
      <c r="G2443" s="39">
        <v>9</v>
      </c>
    </row>
    <row r="2444" spans="1:7" ht="28.8" x14ac:dyDescent="0.3">
      <c r="A2444" s="30" t="s">
        <v>4287</v>
      </c>
      <c r="B2444" s="47" t="s">
        <v>7829</v>
      </c>
      <c r="C2444" s="48" t="s">
        <v>141</v>
      </c>
      <c r="D2444" s="49">
        <v>170.36</v>
      </c>
      <c r="E2444" s="49">
        <v>13.69</v>
      </c>
      <c r="F2444" s="49">
        <v>184.05</v>
      </c>
      <c r="G2444" s="39">
        <v>9</v>
      </c>
    </row>
    <row r="2445" spans="1:7" ht="28.8" x14ac:dyDescent="0.3">
      <c r="A2445" s="30" t="s">
        <v>4288</v>
      </c>
      <c r="B2445" s="47" t="s">
        <v>7830</v>
      </c>
      <c r="C2445" s="48" t="s">
        <v>141</v>
      </c>
      <c r="D2445" s="49">
        <v>542.42999999999995</v>
      </c>
      <c r="E2445" s="49">
        <v>13.69</v>
      </c>
      <c r="F2445" s="49">
        <v>556.12</v>
      </c>
      <c r="G2445" s="39">
        <v>9</v>
      </c>
    </row>
    <row r="2446" spans="1:7" ht="28.8" x14ac:dyDescent="0.3">
      <c r="A2446" s="30" t="s">
        <v>4289</v>
      </c>
      <c r="B2446" s="47" t="s">
        <v>7831</v>
      </c>
      <c r="C2446" s="48" t="s">
        <v>141</v>
      </c>
      <c r="D2446" s="49">
        <v>766.56</v>
      </c>
      <c r="E2446" s="49">
        <v>13.69</v>
      </c>
      <c r="F2446" s="49">
        <v>780.25</v>
      </c>
      <c r="G2446" s="39">
        <v>9</v>
      </c>
    </row>
    <row r="2447" spans="1:7" ht="28.8" x14ac:dyDescent="0.3">
      <c r="A2447" s="30" t="s">
        <v>4290</v>
      </c>
      <c r="B2447" s="47" t="s">
        <v>7832</v>
      </c>
      <c r="C2447" s="48" t="s">
        <v>141</v>
      </c>
      <c r="D2447" s="49">
        <v>1505.64</v>
      </c>
      <c r="E2447" s="49">
        <v>18.260000000000002</v>
      </c>
      <c r="F2447" s="49">
        <v>1523.9</v>
      </c>
      <c r="G2447" s="39">
        <v>9</v>
      </c>
    </row>
    <row r="2448" spans="1:7" ht="28.8" x14ac:dyDescent="0.3">
      <c r="A2448" s="30" t="s">
        <v>4291</v>
      </c>
      <c r="B2448" s="47" t="s">
        <v>4292</v>
      </c>
      <c r="C2448" s="48" t="s">
        <v>141</v>
      </c>
      <c r="D2448" s="49">
        <v>22.35</v>
      </c>
      <c r="E2448" s="49">
        <v>13.69</v>
      </c>
      <c r="F2448" s="49">
        <v>36.04</v>
      </c>
      <c r="G2448" s="39">
        <v>9</v>
      </c>
    </row>
    <row r="2449" spans="1:7" ht="28.8" x14ac:dyDescent="0.3">
      <c r="A2449" s="30" t="s">
        <v>4293</v>
      </c>
      <c r="B2449" s="47" t="s">
        <v>4294</v>
      </c>
      <c r="C2449" s="48" t="s">
        <v>141</v>
      </c>
      <c r="D2449" s="49">
        <v>73.650000000000006</v>
      </c>
      <c r="E2449" s="49">
        <v>13.69</v>
      </c>
      <c r="F2449" s="49">
        <v>87.34</v>
      </c>
      <c r="G2449" s="39">
        <v>9</v>
      </c>
    </row>
    <row r="2450" spans="1:7" ht="28.8" x14ac:dyDescent="0.3">
      <c r="A2450" s="30" t="s">
        <v>4295</v>
      </c>
      <c r="B2450" s="47" t="s">
        <v>4296</v>
      </c>
      <c r="C2450" s="48" t="s">
        <v>141</v>
      </c>
      <c r="D2450" s="49">
        <v>183.48</v>
      </c>
      <c r="E2450" s="49">
        <v>18.260000000000002</v>
      </c>
      <c r="F2450" s="49">
        <v>201.74</v>
      </c>
      <c r="G2450" s="39">
        <v>9</v>
      </c>
    </row>
    <row r="2451" spans="1:7" x14ac:dyDescent="0.3">
      <c r="A2451" s="30" t="s">
        <v>4297</v>
      </c>
      <c r="B2451" s="47" t="s">
        <v>4298</v>
      </c>
      <c r="C2451" s="48"/>
      <c r="D2451" s="49"/>
      <c r="E2451" s="49"/>
      <c r="F2451" s="49"/>
      <c r="G2451" s="39">
        <v>5</v>
      </c>
    </row>
    <row r="2452" spans="1:7" x14ac:dyDescent="0.3">
      <c r="A2452" s="30" t="s">
        <v>4299</v>
      </c>
      <c r="B2452" s="47" t="s">
        <v>4300</v>
      </c>
      <c r="C2452" s="48" t="s">
        <v>386</v>
      </c>
      <c r="D2452" s="49">
        <v>25.79</v>
      </c>
      <c r="E2452" s="49">
        <v>13.69</v>
      </c>
      <c r="F2452" s="49">
        <v>39.479999999999997</v>
      </c>
      <c r="G2452" s="39">
        <v>9</v>
      </c>
    </row>
    <row r="2453" spans="1:7" x14ac:dyDescent="0.3">
      <c r="A2453" s="30" t="s">
        <v>4301</v>
      </c>
      <c r="B2453" s="47" t="s">
        <v>4302</v>
      </c>
      <c r="C2453" s="48" t="s">
        <v>141</v>
      </c>
      <c r="D2453" s="49">
        <v>28.1</v>
      </c>
      <c r="E2453" s="49">
        <v>13.69</v>
      </c>
      <c r="F2453" s="49">
        <v>41.79</v>
      </c>
      <c r="G2453" s="39">
        <v>9</v>
      </c>
    </row>
    <row r="2454" spans="1:7" x14ac:dyDescent="0.3">
      <c r="A2454" s="30" t="s">
        <v>4303</v>
      </c>
      <c r="B2454" s="47" t="s">
        <v>4304</v>
      </c>
      <c r="C2454" s="48" t="s">
        <v>141</v>
      </c>
      <c r="D2454" s="49">
        <v>65.39</v>
      </c>
      <c r="E2454" s="49">
        <v>13.69</v>
      </c>
      <c r="F2454" s="49">
        <v>79.08</v>
      </c>
      <c r="G2454" s="39">
        <v>9</v>
      </c>
    </row>
    <row r="2455" spans="1:7" x14ac:dyDescent="0.3">
      <c r="A2455" s="30" t="s">
        <v>4305</v>
      </c>
      <c r="B2455" s="47" t="s">
        <v>4306</v>
      </c>
      <c r="C2455" s="48" t="s">
        <v>386</v>
      </c>
      <c r="D2455" s="49">
        <v>266.13</v>
      </c>
      <c r="E2455" s="49">
        <v>13.69</v>
      </c>
      <c r="F2455" s="49">
        <v>279.82</v>
      </c>
      <c r="G2455" s="39">
        <v>9</v>
      </c>
    </row>
    <row r="2456" spans="1:7" x14ac:dyDescent="0.3">
      <c r="A2456" s="30" t="s">
        <v>4307</v>
      </c>
      <c r="B2456" s="47" t="s">
        <v>4308</v>
      </c>
      <c r="C2456" s="48" t="s">
        <v>386</v>
      </c>
      <c r="D2456" s="49">
        <v>275.58999999999997</v>
      </c>
      <c r="E2456" s="49">
        <v>13.69</v>
      </c>
      <c r="F2456" s="49">
        <v>289.27999999999997</v>
      </c>
      <c r="G2456" s="39">
        <v>9</v>
      </c>
    </row>
    <row r="2457" spans="1:7" x14ac:dyDescent="0.3">
      <c r="A2457" s="30" t="s">
        <v>4309</v>
      </c>
      <c r="B2457" s="47" t="s">
        <v>4310</v>
      </c>
      <c r="C2457" s="48" t="s">
        <v>386</v>
      </c>
      <c r="D2457" s="49">
        <v>17.46</v>
      </c>
      <c r="E2457" s="49">
        <v>13.69</v>
      </c>
      <c r="F2457" s="49">
        <v>31.15</v>
      </c>
      <c r="G2457" s="39">
        <v>9</v>
      </c>
    </row>
    <row r="2458" spans="1:7" x14ac:dyDescent="0.3">
      <c r="A2458" s="30" t="s">
        <v>4311</v>
      </c>
      <c r="B2458" s="47" t="s">
        <v>4312</v>
      </c>
      <c r="C2458" s="48" t="s">
        <v>386</v>
      </c>
      <c r="D2458" s="49">
        <v>311.01</v>
      </c>
      <c r="E2458" s="49">
        <v>13.69</v>
      </c>
      <c r="F2458" s="49">
        <v>324.7</v>
      </c>
      <c r="G2458" s="39">
        <v>9</v>
      </c>
    </row>
    <row r="2459" spans="1:7" ht="28.8" x14ac:dyDescent="0.3">
      <c r="A2459" s="30" t="s">
        <v>4313</v>
      </c>
      <c r="B2459" s="47" t="s">
        <v>7833</v>
      </c>
      <c r="C2459" s="48" t="s">
        <v>141</v>
      </c>
      <c r="D2459" s="49">
        <v>23.71</v>
      </c>
      <c r="E2459" s="49">
        <v>13.69</v>
      </c>
      <c r="F2459" s="49">
        <v>37.4</v>
      </c>
      <c r="G2459" s="39">
        <v>9</v>
      </c>
    </row>
    <row r="2460" spans="1:7" x14ac:dyDescent="0.3">
      <c r="A2460" s="30" t="s">
        <v>4314</v>
      </c>
      <c r="B2460" s="47" t="s">
        <v>4315</v>
      </c>
      <c r="C2460" s="48" t="s">
        <v>386</v>
      </c>
      <c r="D2460" s="49">
        <v>11.97</v>
      </c>
      <c r="E2460" s="49">
        <v>13.69</v>
      </c>
      <c r="F2460" s="49">
        <v>25.66</v>
      </c>
      <c r="G2460" s="39">
        <v>9</v>
      </c>
    </row>
    <row r="2461" spans="1:7" x14ac:dyDescent="0.3">
      <c r="A2461" s="30" t="s">
        <v>4316</v>
      </c>
      <c r="B2461" s="47" t="s">
        <v>4317</v>
      </c>
      <c r="C2461" s="48" t="s">
        <v>386</v>
      </c>
      <c r="D2461" s="49">
        <v>13.97</v>
      </c>
      <c r="E2461" s="49">
        <v>13.69</v>
      </c>
      <c r="F2461" s="49">
        <v>27.66</v>
      </c>
      <c r="G2461" s="39">
        <v>9</v>
      </c>
    </row>
    <row r="2462" spans="1:7" x14ac:dyDescent="0.3">
      <c r="A2462" s="30" t="s">
        <v>4318</v>
      </c>
      <c r="B2462" s="47" t="s">
        <v>4319</v>
      </c>
      <c r="C2462" s="48" t="s">
        <v>386</v>
      </c>
      <c r="D2462" s="49">
        <v>31.6</v>
      </c>
      <c r="E2462" s="49">
        <v>13.69</v>
      </c>
      <c r="F2462" s="49">
        <v>45.29</v>
      </c>
      <c r="G2462" s="39">
        <v>9</v>
      </c>
    </row>
    <row r="2463" spans="1:7" x14ac:dyDescent="0.3">
      <c r="A2463" s="30" t="s">
        <v>4320</v>
      </c>
      <c r="B2463" s="47" t="s">
        <v>4321</v>
      </c>
      <c r="C2463" s="48" t="s">
        <v>386</v>
      </c>
      <c r="D2463" s="49">
        <v>27.12</v>
      </c>
      <c r="E2463" s="49">
        <v>13.69</v>
      </c>
      <c r="F2463" s="49">
        <v>40.81</v>
      </c>
      <c r="G2463" s="39">
        <v>9</v>
      </c>
    </row>
    <row r="2464" spans="1:7" x14ac:dyDescent="0.3">
      <c r="A2464" s="30" t="s">
        <v>4322</v>
      </c>
      <c r="B2464" s="47" t="s">
        <v>4323</v>
      </c>
      <c r="C2464" s="48" t="s">
        <v>386</v>
      </c>
      <c r="D2464" s="49">
        <v>23.07</v>
      </c>
      <c r="E2464" s="49">
        <v>13.69</v>
      </c>
      <c r="F2464" s="49">
        <v>36.76</v>
      </c>
      <c r="G2464" s="39">
        <v>9</v>
      </c>
    </row>
    <row r="2465" spans="1:7" ht="28.8" x14ac:dyDescent="0.3">
      <c r="A2465" s="30" t="s">
        <v>7834</v>
      </c>
      <c r="B2465" s="47" t="s">
        <v>7835</v>
      </c>
      <c r="C2465" s="48" t="s">
        <v>386</v>
      </c>
      <c r="D2465" s="49">
        <v>36.99</v>
      </c>
      <c r="E2465" s="49">
        <v>16.89</v>
      </c>
      <c r="F2465" s="49">
        <v>53.88</v>
      </c>
      <c r="G2465" s="39">
        <v>9</v>
      </c>
    </row>
    <row r="2466" spans="1:7" x14ac:dyDescent="0.3">
      <c r="A2466" s="30" t="s">
        <v>4324</v>
      </c>
      <c r="B2466" s="47" t="s">
        <v>4325</v>
      </c>
      <c r="C2466" s="48"/>
      <c r="D2466" s="49"/>
      <c r="E2466" s="49"/>
      <c r="F2466" s="49"/>
      <c r="G2466" s="39">
        <v>5</v>
      </c>
    </row>
    <row r="2467" spans="1:7" x14ac:dyDescent="0.3">
      <c r="A2467" s="30" t="s">
        <v>4326</v>
      </c>
      <c r="B2467" s="47" t="s">
        <v>4327</v>
      </c>
      <c r="C2467" s="48" t="s">
        <v>386</v>
      </c>
      <c r="D2467" s="49">
        <v>13.67</v>
      </c>
      <c r="E2467" s="49">
        <v>15.52</v>
      </c>
      <c r="F2467" s="49">
        <v>29.19</v>
      </c>
      <c r="G2467" s="39">
        <v>9</v>
      </c>
    </row>
    <row r="2468" spans="1:7" x14ac:dyDescent="0.3">
      <c r="A2468" s="30" t="s">
        <v>4328</v>
      </c>
      <c r="B2468" s="47" t="s">
        <v>4329</v>
      </c>
      <c r="C2468" s="48" t="s">
        <v>386</v>
      </c>
      <c r="D2468" s="49">
        <v>23.56</v>
      </c>
      <c r="E2468" s="49">
        <v>15.98</v>
      </c>
      <c r="F2468" s="49">
        <v>39.54</v>
      </c>
      <c r="G2468" s="39">
        <v>9</v>
      </c>
    </row>
    <row r="2469" spans="1:7" x14ac:dyDescent="0.3">
      <c r="A2469" s="30" t="s">
        <v>4330</v>
      </c>
      <c r="B2469" s="47" t="s">
        <v>4331</v>
      </c>
      <c r="C2469" s="48" t="s">
        <v>386</v>
      </c>
      <c r="D2469" s="49">
        <v>26.3</v>
      </c>
      <c r="E2469" s="49">
        <v>22.83</v>
      </c>
      <c r="F2469" s="49">
        <v>49.13</v>
      </c>
      <c r="G2469" s="39">
        <v>9</v>
      </c>
    </row>
    <row r="2470" spans="1:7" x14ac:dyDescent="0.3">
      <c r="A2470" s="30" t="s">
        <v>4332</v>
      </c>
      <c r="B2470" s="47" t="s">
        <v>4333</v>
      </c>
      <c r="C2470" s="48" t="s">
        <v>386</v>
      </c>
      <c r="D2470" s="49">
        <v>13.19</v>
      </c>
      <c r="E2470" s="49">
        <v>12.32</v>
      </c>
      <c r="F2470" s="49">
        <v>25.51</v>
      </c>
      <c r="G2470" s="39">
        <v>9</v>
      </c>
    </row>
    <row r="2471" spans="1:7" x14ac:dyDescent="0.3">
      <c r="A2471" s="30" t="s">
        <v>4334</v>
      </c>
      <c r="B2471" s="47" t="s">
        <v>4335</v>
      </c>
      <c r="C2471" s="48" t="s">
        <v>386</v>
      </c>
      <c r="D2471" s="49">
        <v>11.97</v>
      </c>
      <c r="E2471" s="49">
        <v>20.55</v>
      </c>
      <c r="F2471" s="49">
        <v>32.520000000000003</v>
      </c>
      <c r="G2471" s="39">
        <v>9</v>
      </c>
    </row>
    <row r="2472" spans="1:7" x14ac:dyDescent="0.3">
      <c r="A2472" s="30" t="s">
        <v>4336</v>
      </c>
      <c r="B2472" s="47" t="s">
        <v>4337</v>
      </c>
      <c r="C2472" s="48" t="s">
        <v>386</v>
      </c>
      <c r="D2472" s="49">
        <v>16.510000000000002</v>
      </c>
      <c r="E2472" s="49">
        <v>17.350000000000001</v>
      </c>
      <c r="F2472" s="49">
        <v>33.86</v>
      </c>
      <c r="G2472" s="39">
        <v>9</v>
      </c>
    </row>
    <row r="2473" spans="1:7" x14ac:dyDescent="0.3">
      <c r="A2473" s="30" t="s">
        <v>4338</v>
      </c>
      <c r="B2473" s="47" t="s">
        <v>4339</v>
      </c>
      <c r="C2473" s="48" t="s">
        <v>386</v>
      </c>
      <c r="D2473" s="49">
        <v>12.16</v>
      </c>
      <c r="E2473" s="49">
        <v>20.55</v>
      </c>
      <c r="F2473" s="49">
        <v>32.71</v>
      </c>
      <c r="G2473" s="39">
        <v>9</v>
      </c>
    </row>
    <row r="2474" spans="1:7" x14ac:dyDescent="0.3">
      <c r="A2474" s="30" t="s">
        <v>4340</v>
      </c>
      <c r="B2474" s="47" t="s">
        <v>4341</v>
      </c>
      <c r="C2474" s="48" t="s">
        <v>386</v>
      </c>
      <c r="D2474" s="49">
        <v>19.690000000000001</v>
      </c>
      <c r="E2474" s="49">
        <v>22.83</v>
      </c>
      <c r="F2474" s="49">
        <v>42.52</v>
      </c>
      <c r="G2474" s="39">
        <v>9</v>
      </c>
    </row>
    <row r="2475" spans="1:7" x14ac:dyDescent="0.3">
      <c r="A2475" s="30" t="s">
        <v>4342</v>
      </c>
      <c r="B2475" s="47" t="s">
        <v>4343</v>
      </c>
      <c r="C2475" s="48" t="s">
        <v>386</v>
      </c>
      <c r="D2475" s="49">
        <v>48.03</v>
      </c>
      <c r="E2475" s="49">
        <v>15.98</v>
      </c>
      <c r="F2475" s="49">
        <v>64.010000000000005</v>
      </c>
      <c r="G2475" s="39">
        <v>9</v>
      </c>
    </row>
    <row r="2476" spans="1:7" x14ac:dyDescent="0.3">
      <c r="A2476" s="30" t="s">
        <v>4344</v>
      </c>
      <c r="B2476" s="47" t="s">
        <v>4345</v>
      </c>
      <c r="C2476" s="48" t="s">
        <v>386</v>
      </c>
      <c r="D2476" s="49">
        <v>42.34</v>
      </c>
      <c r="E2476" s="49">
        <v>15.98</v>
      </c>
      <c r="F2476" s="49">
        <v>58.32</v>
      </c>
      <c r="G2476" s="39">
        <v>9</v>
      </c>
    </row>
    <row r="2477" spans="1:7" x14ac:dyDescent="0.3">
      <c r="A2477" s="30" t="s">
        <v>4346</v>
      </c>
      <c r="B2477" s="47" t="s">
        <v>4347</v>
      </c>
      <c r="C2477" s="48" t="s">
        <v>386</v>
      </c>
      <c r="D2477" s="49">
        <v>18.2</v>
      </c>
      <c r="E2477" s="49">
        <v>11.41</v>
      </c>
      <c r="F2477" s="49">
        <v>29.61</v>
      </c>
      <c r="G2477" s="39">
        <v>9</v>
      </c>
    </row>
    <row r="2478" spans="1:7" ht="28.8" x14ac:dyDescent="0.3">
      <c r="A2478" s="30" t="s">
        <v>4348</v>
      </c>
      <c r="B2478" s="47" t="s">
        <v>4349</v>
      </c>
      <c r="C2478" s="48" t="s">
        <v>386</v>
      </c>
      <c r="D2478" s="49">
        <v>55</v>
      </c>
      <c r="E2478" s="49">
        <v>17.350000000000001</v>
      </c>
      <c r="F2478" s="49">
        <v>72.349999999999994</v>
      </c>
      <c r="G2478" s="39">
        <v>9</v>
      </c>
    </row>
    <row r="2479" spans="1:7" ht="28.8" x14ac:dyDescent="0.3">
      <c r="A2479" s="30" t="s">
        <v>4350</v>
      </c>
      <c r="B2479" s="47" t="s">
        <v>4351</v>
      </c>
      <c r="C2479" s="48" t="s">
        <v>141</v>
      </c>
      <c r="D2479" s="49">
        <v>35.549999999999997</v>
      </c>
      <c r="E2479" s="49">
        <v>13.69</v>
      </c>
      <c r="F2479" s="49">
        <v>49.24</v>
      </c>
      <c r="G2479" s="39">
        <v>9</v>
      </c>
    </row>
    <row r="2480" spans="1:7" ht="28.8" x14ac:dyDescent="0.3">
      <c r="A2480" s="30" t="s">
        <v>4352</v>
      </c>
      <c r="B2480" s="47" t="s">
        <v>4353</v>
      </c>
      <c r="C2480" s="48" t="s">
        <v>141</v>
      </c>
      <c r="D2480" s="49">
        <v>89.86</v>
      </c>
      <c r="E2480" s="49">
        <v>22.83</v>
      </c>
      <c r="F2480" s="49">
        <v>112.69</v>
      </c>
      <c r="G2480" s="39">
        <v>9</v>
      </c>
    </row>
    <row r="2481" spans="1:7" x14ac:dyDescent="0.3">
      <c r="A2481" s="30" t="s">
        <v>4354</v>
      </c>
      <c r="B2481" s="47" t="s">
        <v>4355</v>
      </c>
      <c r="C2481" s="48"/>
      <c r="D2481" s="49"/>
      <c r="E2481" s="49"/>
      <c r="F2481" s="49"/>
      <c r="G2481" s="39">
        <v>5</v>
      </c>
    </row>
    <row r="2482" spans="1:7" x14ac:dyDescent="0.3">
      <c r="A2482" s="30" t="s">
        <v>4356</v>
      </c>
      <c r="B2482" s="47" t="s">
        <v>4357</v>
      </c>
      <c r="C2482" s="48" t="s">
        <v>386</v>
      </c>
      <c r="D2482" s="49">
        <v>13.87</v>
      </c>
      <c r="E2482" s="49">
        <v>22.83</v>
      </c>
      <c r="F2482" s="49">
        <v>36.700000000000003</v>
      </c>
      <c r="G2482" s="39">
        <v>9</v>
      </c>
    </row>
    <row r="2483" spans="1:7" x14ac:dyDescent="0.3">
      <c r="A2483" s="30" t="s">
        <v>4358</v>
      </c>
      <c r="B2483" s="47" t="s">
        <v>4359</v>
      </c>
      <c r="C2483" s="48" t="s">
        <v>386</v>
      </c>
      <c r="D2483" s="49">
        <v>20.87</v>
      </c>
      <c r="E2483" s="49">
        <v>22.83</v>
      </c>
      <c r="F2483" s="49">
        <v>43.7</v>
      </c>
      <c r="G2483" s="39">
        <v>9</v>
      </c>
    </row>
    <row r="2484" spans="1:7" x14ac:dyDescent="0.3">
      <c r="A2484" s="30" t="s">
        <v>4360</v>
      </c>
      <c r="B2484" s="47" t="s">
        <v>4361</v>
      </c>
      <c r="C2484" s="48" t="s">
        <v>386</v>
      </c>
      <c r="D2484" s="49">
        <v>44.17</v>
      </c>
      <c r="E2484" s="49">
        <v>22.83</v>
      </c>
      <c r="F2484" s="49">
        <v>67</v>
      </c>
      <c r="G2484" s="39">
        <v>9</v>
      </c>
    </row>
    <row r="2485" spans="1:7" x14ac:dyDescent="0.3">
      <c r="A2485" s="30" t="s">
        <v>4362</v>
      </c>
      <c r="B2485" s="47" t="s">
        <v>4363</v>
      </c>
      <c r="C2485" s="48" t="s">
        <v>386</v>
      </c>
      <c r="D2485" s="49">
        <v>52.17</v>
      </c>
      <c r="E2485" s="49">
        <v>22.83</v>
      </c>
      <c r="F2485" s="49">
        <v>75</v>
      </c>
      <c r="G2485" s="39">
        <v>9</v>
      </c>
    </row>
    <row r="2486" spans="1:7" x14ac:dyDescent="0.3">
      <c r="A2486" s="30" t="s">
        <v>4364</v>
      </c>
      <c r="B2486" s="47" t="s">
        <v>4365</v>
      </c>
      <c r="C2486" s="48" t="s">
        <v>386</v>
      </c>
      <c r="D2486" s="49">
        <v>78.31</v>
      </c>
      <c r="E2486" s="49">
        <v>22.83</v>
      </c>
      <c r="F2486" s="49">
        <v>101.14</v>
      </c>
      <c r="G2486" s="39">
        <v>9</v>
      </c>
    </row>
    <row r="2487" spans="1:7" x14ac:dyDescent="0.3">
      <c r="A2487" s="30" t="s">
        <v>4366</v>
      </c>
      <c r="B2487" s="47" t="s">
        <v>4367</v>
      </c>
      <c r="C2487" s="48" t="s">
        <v>386</v>
      </c>
      <c r="D2487" s="49">
        <v>203.69</v>
      </c>
      <c r="E2487" s="49">
        <v>22.83</v>
      </c>
      <c r="F2487" s="49">
        <v>226.52</v>
      </c>
      <c r="G2487" s="39">
        <v>9</v>
      </c>
    </row>
    <row r="2488" spans="1:7" x14ac:dyDescent="0.3">
      <c r="A2488" s="30" t="s">
        <v>4368</v>
      </c>
      <c r="B2488" s="47" t="s">
        <v>4369</v>
      </c>
      <c r="C2488" s="48" t="s">
        <v>386</v>
      </c>
      <c r="D2488" s="49">
        <v>260.76</v>
      </c>
      <c r="E2488" s="49">
        <v>22.83</v>
      </c>
      <c r="F2488" s="49">
        <v>283.58999999999997</v>
      </c>
      <c r="G2488" s="39">
        <v>9</v>
      </c>
    </row>
    <row r="2489" spans="1:7" x14ac:dyDescent="0.3">
      <c r="A2489" s="30" t="s">
        <v>4370</v>
      </c>
      <c r="B2489" s="47" t="s">
        <v>4371</v>
      </c>
      <c r="C2489" s="48" t="s">
        <v>386</v>
      </c>
      <c r="D2489" s="49">
        <v>370.85</v>
      </c>
      <c r="E2489" s="49">
        <v>22.83</v>
      </c>
      <c r="F2489" s="49">
        <v>393.68</v>
      </c>
      <c r="G2489" s="39">
        <v>9</v>
      </c>
    </row>
    <row r="2490" spans="1:7" x14ac:dyDescent="0.3">
      <c r="A2490" s="30" t="s">
        <v>4372</v>
      </c>
      <c r="B2490" s="47" t="s">
        <v>4373</v>
      </c>
      <c r="C2490" s="48" t="s">
        <v>386</v>
      </c>
      <c r="D2490" s="49">
        <v>17.940000000000001</v>
      </c>
      <c r="E2490" s="49">
        <v>22.83</v>
      </c>
      <c r="F2490" s="49">
        <v>40.770000000000003</v>
      </c>
      <c r="G2490" s="39">
        <v>9</v>
      </c>
    </row>
    <row r="2491" spans="1:7" x14ac:dyDescent="0.3">
      <c r="A2491" s="30" t="s">
        <v>4374</v>
      </c>
      <c r="B2491" s="47" t="s">
        <v>4375</v>
      </c>
      <c r="C2491" s="48"/>
      <c r="D2491" s="49"/>
      <c r="E2491" s="49"/>
      <c r="F2491" s="49"/>
      <c r="G2491" s="39">
        <v>5</v>
      </c>
    </row>
    <row r="2492" spans="1:7" x14ac:dyDescent="0.3">
      <c r="A2492" s="30" t="s">
        <v>4376</v>
      </c>
      <c r="B2492" s="47" t="s">
        <v>4377</v>
      </c>
      <c r="C2492" s="48" t="s">
        <v>141</v>
      </c>
      <c r="D2492" s="49">
        <v>3.41</v>
      </c>
      <c r="E2492" s="49">
        <v>11.41</v>
      </c>
      <c r="F2492" s="49">
        <v>14.82</v>
      </c>
      <c r="G2492" s="39">
        <v>9</v>
      </c>
    </row>
    <row r="2493" spans="1:7" x14ac:dyDescent="0.3">
      <c r="A2493" s="30" t="s">
        <v>4378</v>
      </c>
      <c r="B2493" s="47" t="s">
        <v>4379</v>
      </c>
      <c r="C2493" s="48" t="s">
        <v>141</v>
      </c>
      <c r="D2493" s="49">
        <v>6.55</v>
      </c>
      <c r="E2493" s="49">
        <v>11.41</v>
      </c>
      <c r="F2493" s="49">
        <v>17.96</v>
      </c>
      <c r="G2493" s="39">
        <v>9</v>
      </c>
    </row>
    <row r="2494" spans="1:7" x14ac:dyDescent="0.3">
      <c r="A2494" s="30" t="s">
        <v>4380</v>
      </c>
      <c r="B2494" s="47" t="s">
        <v>4381</v>
      </c>
      <c r="C2494" s="48" t="s">
        <v>141</v>
      </c>
      <c r="D2494" s="49">
        <v>6.97</v>
      </c>
      <c r="E2494" s="49">
        <v>11.41</v>
      </c>
      <c r="F2494" s="49">
        <v>18.38</v>
      </c>
      <c r="G2494" s="39">
        <v>9</v>
      </c>
    </row>
    <row r="2495" spans="1:7" x14ac:dyDescent="0.3">
      <c r="A2495" s="30" t="s">
        <v>4382</v>
      </c>
      <c r="B2495" s="47" t="s">
        <v>4383</v>
      </c>
      <c r="C2495" s="48"/>
      <c r="D2495" s="49"/>
      <c r="E2495" s="49"/>
      <c r="F2495" s="49"/>
      <c r="G2495" s="39">
        <v>5</v>
      </c>
    </row>
    <row r="2496" spans="1:7" x14ac:dyDescent="0.3">
      <c r="A2496" s="30" t="s">
        <v>4384</v>
      </c>
      <c r="B2496" s="47" t="s">
        <v>4385</v>
      </c>
      <c r="C2496" s="48" t="s">
        <v>141</v>
      </c>
      <c r="D2496" s="49">
        <v>270.94</v>
      </c>
      <c r="E2496" s="49">
        <v>22.83</v>
      </c>
      <c r="F2496" s="49">
        <v>293.77</v>
      </c>
      <c r="G2496" s="39">
        <v>9</v>
      </c>
    </row>
    <row r="2497" spans="1:7" x14ac:dyDescent="0.3">
      <c r="A2497" s="30" t="s">
        <v>4386</v>
      </c>
      <c r="B2497" s="47" t="s">
        <v>4387</v>
      </c>
      <c r="C2497" s="48" t="s">
        <v>141</v>
      </c>
      <c r="D2497" s="49">
        <v>280.57</v>
      </c>
      <c r="E2497" s="49">
        <v>22.83</v>
      </c>
      <c r="F2497" s="49">
        <v>303.39999999999998</v>
      </c>
      <c r="G2497" s="39">
        <v>9</v>
      </c>
    </row>
    <row r="2498" spans="1:7" x14ac:dyDescent="0.3">
      <c r="A2498" s="30" t="s">
        <v>4388</v>
      </c>
      <c r="B2498" s="47" t="s">
        <v>4389</v>
      </c>
      <c r="C2498" s="48" t="s">
        <v>141</v>
      </c>
      <c r="D2498" s="49">
        <v>329.76</v>
      </c>
      <c r="E2498" s="49">
        <v>22.83</v>
      </c>
      <c r="F2498" s="49">
        <v>352.59</v>
      </c>
      <c r="G2498" s="39">
        <v>9</v>
      </c>
    </row>
    <row r="2499" spans="1:7" x14ac:dyDescent="0.3">
      <c r="A2499" s="30" t="s">
        <v>4390</v>
      </c>
      <c r="B2499" s="47" t="s">
        <v>4391</v>
      </c>
      <c r="C2499" s="48" t="s">
        <v>141</v>
      </c>
      <c r="D2499" s="49">
        <v>266.66000000000003</v>
      </c>
      <c r="E2499" s="49">
        <v>22.83</v>
      </c>
      <c r="F2499" s="49">
        <v>289.49</v>
      </c>
      <c r="G2499" s="39">
        <v>9</v>
      </c>
    </row>
    <row r="2500" spans="1:7" x14ac:dyDescent="0.3">
      <c r="A2500" s="30" t="s">
        <v>4392</v>
      </c>
      <c r="B2500" s="47" t="s">
        <v>4393</v>
      </c>
      <c r="C2500" s="48" t="s">
        <v>141</v>
      </c>
      <c r="D2500" s="49">
        <v>400.82</v>
      </c>
      <c r="E2500" s="49">
        <v>22.83</v>
      </c>
      <c r="F2500" s="49">
        <v>423.65</v>
      </c>
      <c r="G2500" s="39">
        <v>9</v>
      </c>
    </row>
    <row r="2501" spans="1:7" x14ac:dyDescent="0.3">
      <c r="A2501" s="30" t="s">
        <v>4394</v>
      </c>
      <c r="B2501" s="47" t="s">
        <v>4395</v>
      </c>
      <c r="C2501" s="48" t="s">
        <v>141</v>
      </c>
      <c r="D2501" s="49">
        <v>584.63</v>
      </c>
      <c r="E2501" s="49">
        <v>22.83</v>
      </c>
      <c r="F2501" s="49">
        <v>607.46</v>
      </c>
      <c r="G2501" s="39">
        <v>9</v>
      </c>
    </row>
    <row r="2502" spans="1:7" x14ac:dyDescent="0.3">
      <c r="A2502" s="30" t="s">
        <v>4396</v>
      </c>
      <c r="B2502" s="47" t="s">
        <v>4397</v>
      </c>
      <c r="C2502" s="48" t="s">
        <v>141</v>
      </c>
      <c r="D2502" s="49">
        <v>796.08</v>
      </c>
      <c r="E2502" s="49">
        <v>22.83</v>
      </c>
      <c r="F2502" s="49">
        <v>818.91</v>
      </c>
      <c r="G2502" s="39">
        <v>9</v>
      </c>
    </row>
    <row r="2503" spans="1:7" x14ac:dyDescent="0.3">
      <c r="A2503" s="30" t="s">
        <v>4398</v>
      </c>
      <c r="B2503" s="47" t="s">
        <v>4399</v>
      </c>
      <c r="C2503" s="48" t="s">
        <v>141</v>
      </c>
      <c r="D2503" s="49">
        <v>1076.26</v>
      </c>
      <c r="E2503" s="49">
        <v>22.83</v>
      </c>
      <c r="F2503" s="49">
        <v>1099.0899999999999</v>
      </c>
      <c r="G2503" s="39">
        <v>9</v>
      </c>
    </row>
    <row r="2504" spans="1:7" x14ac:dyDescent="0.3">
      <c r="A2504" s="30" t="s">
        <v>4400</v>
      </c>
      <c r="B2504" s="47" t="s">
        <v>4401</v>
      </c>
      <c r="C2504" s="48" t="s">
        <v>141</v>
      </c>
      <c r="D2504" s="49">
        <v>1620.99</v>
      </c>
      <c r="E2504" s="49">
        <v>22.83</v>
      </c>
      <c r="F2504" s="49">
        <v>1643.82</v>
      </c>
      <c r="G2504" s="39">
        <v>9</v>
      </c>
    </row>
    <row r="2505" spans="1:7" x14ac:dyDescent="0.3">
      <c r="A2505" s="30" t="s">
        <v>4402</v>
      </c>
      <c r="B2505" s="47" t="s">
        <v>4403</v>
      </c>
      <c r="C2505" s="48" t="s">
        <v>141</v>
      </c>
      <c r="D2505" s="49">
        <v>3555.1</v>
      </c>
      <c r="E2505" s="49">
        <v>22.83</v>
      </c>
      <c r="F2505" s="49">
        <v>3577.93</v>
      </c>
      <c r="G2505" s="39">
        <v>9</v>
      </c>
    </row>
    <row r="2506" spans="1:7" x14ac:dyDescent="0.3">
      <c r="A2506" s="30" t="s">
        <v>4404</v>
      </c>
      <c r="B2506" s="47" t="s">
        <v>4405</v>
      </c>
      <c r="C2506" s="48" t="s">
        <v>141</v>
      </c>
      <c r="D2506" s="49">
        <v>2171.39</v>
      </c>
      <c r="E2506" s="49">
        <v>22.83</v>
      </c>
      <c r="F2506" s="49">
        <v>2194.2199999999998</v>
      </c>
      <c r="G2506" s="39">
        <v>9</v>
      </c>
    </row>
    <row r="2507" spans="1:7" x14ac:dyDescent="0.3">
      <c r="A2507" s="30" t="s">
        <v>4406</v>
      </c>
      <c r="B2507" s="47" t="s">
        <v>4407</v>
      </c>
      <c r="C2507" s="48" t="s">
        <v>141</v>
      </c>
      <c r="D2507" s="49">
        <v>5157.26</v>
      </c>
      <c r="E2507" s="49">
        <v>22.83</v>
      </c>
      <c r="F2507" s="49">
        <v>5180.09</v>
      </c>
      <c r="G2507" s="39">
        <v>9</v>
      </c>
    </row>
    <row r="2508" spans="1:7" x14ac:dyDescent="0.3">
      <c r="A2508" s="30" t="s">
        <v>4408</v>
      </c>
      <c r="B2508" s="47" t="s">
        <v>4409</v>
      </c>
      <c r="C2508" s="48" t="s">
        <v>141</v>
      </c>
      <c r="D2508" s="49">
        <v>73.84</v>
      </c>
      <c r="E2508" s="49">
        <v>22.83</v>
      </c>
      <c r="F2508" s="49">
        <v>96.67</v>
      </c>
      <c r="G2508" s="39">
        <v>9</v>
      </c>
    </row>
    <row r="2509" spans="1:7" x14ac:dyDescent="0.3">
      <c r="A2509" s="30" t="s">
        <v>4410</v>
      </c>
      <c r="B2509" s="47" t="s">
        <v>4411</v>
      </c>
      <c r="C2509" s="48" t="s">
        <v>141</v>
      </c>
      <c r="D2509" s="49">
        <v>142.33000000000001</v>
      </c>
      <c r="E2509" s="49">
        <v>22.83</v>
      </c>
      <c r="F2509" s="49">
        <v>165.16</v>
      </c>
      <c r="G2509" s="39">
        <v>9</v>
      </c>
    </row>
    <row r="2510" spans="1:7" x14ac:dyDescent="0.3">
      <c r="A2510" s="30" t="s">
        <v>4412</v>
      </c>
      <c r="B2510" s="47" t="s">
        <v>4413</v>
      </c>
      <c r="C2510" s="48" t="s">
        <v>141</v>
      </c>
      <c r="D2510" s="49">
        <v>145.6</v>
      </c>
      <c r="E2510" s="49">
        <v>22.83</v>
      </c>
      <c r="F2510" s="49">
        <v>168.43</v>
      </c>
      <c r="G2510" s="39">
        <v>9</v>
      </c>
    </row>
    <row r="2511" spans="1:7" x14ac:dyDescent="0.3">
      <c r="A2511" s="30" t="s">
        <v>4414</v>
      </c>
      <c r="B2511" s="47" t="s">
        <v>4415</v>
      </c>
      <c r="C2511" s="48"/>
      <c r="D2511" s="49"/>
      <c r="E2511" s="49"/>
      <c r="F2511" s="49"/>
      <c r="G2511" s="39">
        <v>5</v>
      </c>
    </row>
    <row r="2512" spans="1:7" x14ac:dyDescent="0.3">
      <c r="A2512" s="30" t="s">
        <v>4416</v>
      </c>
      <c r="B2512" s="47" t="s">
        <v>4417</v>
      </c>
      <c r="C2512" s="48" t="s">
        <v>141</v>
      </c>
      <c r="D2512" s="49">
        <v>76.849999999999994</v>
      </c>
      <c r="E2512" s="49">
        <v>20.55</v>
      </c>
      <c r="F2512" s="49">
        <v>97.4</v>
      </c>
      <c r="G2512" s="39">
        <v>9</v>
      </c>
    </row>
    <row r="2513" spans="1:7" ht="28.8" x14ac:dyDescent="0.3">
      <c r="A2513" s="30" t="s">
        <v>4418</v>
      </c>
      <c r="B2513" s="47" t="s">
        <v>4419</v>
      </c>
      <c r="C2513" s="48" t="s">
        <v>141</v>
      </c>
      <c r="D2513" s="49">
        <v>263.51</v>
      </c>
      <c r="E2513" s="49">
        <v>22.83</v>
      </c>
      <c r="F2513" s="49">
        <v>286.33999999999997</v>
      </c>
      <c r="G2513" s="39">
        <v>9</v>
      </c>
    </row>
    <row r="2514" spans="1:7" ht="28.8" x14ac:dyDescent="0.3">
      <c r="A2514" s="30" t="s">
        <v>4420</v>
      </c>
      <c r="B2514" s="47" t="s">
        <v>7836</v>
      </c>
      <c r="C2514" s="48" t="s">
        <v>141</v>
      </c>
      <c r="D2514" s="49">
        <v>460.79</v>
      </c>
      <c r="E2514" s="49">
        <v>22.83</v>
      </c>
      <c r="F2514" s="49">
        <v>483.62</v>
      </c>
      <c r="G2514" s="39">
        <v>9</v>
      </c>
    </row>
    <row r="2515" spans="1:7" ht="28.8" x14ac:dyDescent="0.3">
      <c r="A2515" s="30" t="s">
        <v>4421</v>
      </c>
      <c r="B2515" s="47" t="s">
        <v>7837</v>
      </c>
      <c r="C2515" s="48" t="s">
        <v>141</v>
      </c>
      <c r="D2515" s="49">
        <v>352.45</v>
      </c>
      <c r="E2515" s="49">
        <v>22.83</v>
      </c>
      <c r="F2515" s="49">
        <v>375.28</v>
      </c>
      <c r="G2515" s="39">
        <v>9</v>
      </c>
    </row>
    <row r="2516" spans="1:7" x14ac:dyDescent="0.3">
      <c r="A2516" s="30" t="s">
        <v>4422</v>
      </c>
      <c r="B2516" s="47" t="s">
        <v>4423</v>
      </c>
      <c r="C2516" s="48" t="s">
        <v>141</v>
      </c>
      <c r="D2516" s="49">
        <v>94.68</v>
      </c>
      <c r="E2516" s="49">
        <v>45.65</v>
      </c>
      <c r="F2516" s="49">
        <v>140.33000000000001</v>
      </c>
      <c r="G2516" s="39">
        <v>9</v>
      </c>
    </row>
    <row r="2517" spans="1:7" ht="28.8" x14ac:dyDescent="0.3">
      <c r="A2517" s="30" t="s">
        <v>4424</v>
      </c>
      <c r="B2517" s="47" t="s">
        <v>4425</v>
      </c>
      <c r="C2517" s="48" t="s">
        <v>141</v>
      </c>
      <c r="D2517" s="49">
        <v>4155.34</v>
      </c>
      <c r="E2517" s="49">
        <v>45.65</v>
      </c>
      <c r="F2517" s="49">
        <v>4200.99</v>
      </c>
      <c r="G2517" s="39">
        <v>9</v>
      </c>
    </row>
    <row r="2518" spans="1:7" ht="28.8" x14ac:dyDescent="0.3">
      <c r="A2518" s="30" t="s">
        <v>4426</v>
      </c>
      <c r="B2518" s="47" t="s">
        <v>7838</v>
      </c>
      <c r="C2518" s="48" t="s">
        <v>141</v>
      </c>
      <c r="D2518" s="49">
        <v>102.03</v>
      </c>
      <c r="E2518" s="49">
        <v>45.65</v>
      </c>
      <c r="F2518" s="49">
        <v>147.68</v>
      </c>
      <c r="G2518" s="39">
        <v>9</v>
      </c>
    </row>
    <row r="2519" spans="1:7" ht="28.8" x14ac:dyDescent="0.3">
      <c r="A2519" s="30" t="s">
        <v>4427</v>
      </c>
      <c r="B2519" s="47" t="s">
        <v>4428</v>
      </c>
      <c r="C2519" s="48" t="s">
        <v>141</v>
      </c>
      <c r="D2519" s="49">
        <v>3143.17</v>
      </c>
      <c r="E2519" s="49">
        <v>22.83</v>
      </c>
      <c r="F2519" s="49">
        <v>3166</v>
      </c>
      <c r="G2519" s="39">
        <v>9</v>
      </c>
    </row>
    <row r="2520" spans="1:7" x14ac:dyDescent="0.3">
      <c r="A2520" s="30" t="s">
        <v>4429</v>
      </c>
      <c r="B2520" s="47" t="s">
        <v>4430</v>
      </c>
      <c r="C2520" s="48" t="s">
        <v>141</v>
      </c>
      <c r="D2520" s="49">
        <v>123.36</v>
      </c>
      <c r="E2520" s="49">
        <v>45.65</v>
      </c>
      <c r="F2520" s="49">
        <v>169.01</v>
      </c>
      <c r="G2520" s="39">
        <v>9</v>
      </c>
    </row>
    <row r="2521" spans="1:7" x14ac:dyDescent="0.3">
      <c r="A2521" s="30" t="s">
        <v>4431</v>
      </c>
      <c r="B2521" s="47" t="s">
        <v>4432</v>
      </c>
      <c r="C2521" s="48" t="s">
        <v>141</v>
      </c>
      <c r="D2521" s="49">
        <v>275.94</v>
      </c>
      <c r="E2521" s="49">
        <v>27.39</v>
      </c>
      <c r="F2521" s="49">
        <v>303.33</v>
      </c>
      <c r="G2521" s="39">
        <v>9</v>
      </c>
    </row>
    <row r="2522" spans="1:7" x14ac:dyDescent="0.3">
      <c r="A2522" s="30" t="s">
        <v>4433</v>
      </c>
      <c r="B2522" s="47" t="s">
        <v>4434</v>
      </c>
      <c r="C2522" s="48"/>
      <c r="D2522" s="49"/>
      <c r="E2522" s="49"/>
      <c r="F2522" s="49"/>
      <c r="G2522" s="39">
        <v>5</v>
      </c>
    </row>
    <row r="2523" spans="1:7" x14ac:dyDescent="0.3">
      <c r="A2523" s="30" t="s">
        <v>4435</v>
      </c>
      <c r="B2523" s="47" t="s">
        <v>4436</v>
      </c>
      <c r="C2523" s="48" t="s">
        <v>141</v>
      </c>
      <c r="D2523" s="49">
        <v>636.96</v>
      </c>
      <c r="E2523" s="49">
        <v>18.260000000000002</v>
      </c>
      <c r="F2523" s="49">
        <v>655.22</v>
      </c>
      <c r="G2523" s="39">
        <v>9</v>
      </c>
    </row>
    <row r="2524" spans="1:7" x14ac:dyDescent="0.3">
      <c r="A2524" s="30" t="s">
        <v>4437</v>
      </c>
      <c r="B2524" s="47" t="s">
        <v>4438</v>
      </c>
      <c r="C2524" s="48" t="s">
        <v>141</v>
      </c>
      <c r="D2524" s="49">
        <v>318.70999999999998</v>
      </c>
      <c r="E2524" s="49">
        <v>18.260000000000002</v>
      </c>
      <c r="F2524" s="49">
        <v>336.97</v>
      </c>
      <c r="G2524" s="39">
        <v>9</v>
      </c>
    </row>
    <row r="2525" spans="1:7" x14ac:dyDescent="0.3">
      <c r="A2525" s="30" t="s">
        <v>4439</v>
      </c>
      <c r="B2525" s="47" t="s">
        <v>4440</v>
      </c>
      <c r="C2525" s="48" t="s">
        <v>141</v>
      </c>
      <c r="D2525" s="49">
        <v>166.41</v>
      </c>
      <c r="E2525" s="49">
        <v>18.260000000000002</v>
      </c>
      <c r="F2525" s="49">
        <v>184.67</v>
      </c>
      <c r="G2525" s="39">
        <v>9</v>
      </c>
    </row>
    <row r="2526" spans="1:7" x14ac:dyDescent="0.3">
      <c r="A2526" s="30" t="s">
        <v>4441</v>
      </c>
      <c r="B2526" s="47" t="s">
        <v>4442</v>
      </c>
      <c r="C2526" s="48" t="s">
        <v>141</v>
      </c>
      <c r="D2526" s="49">
        <v>440.75</v>
      </c>
      <c r="E2526" s="49">
        <v>18.260000000000002</v>
      </c>
      <c r="F2526" s="49">
        <v>459.01</v>
      </c>
      <c r="G2526" s="39">
        <v>9</v>
      </c>
    </row>
    <row r="2527" spans="1:7" x14ac:dyDescent="0.3">
      <c r="A2527" s="30" t="s">
        <v>4443</v>
      </c>
      <c r="B2527" s="47" t="s">
        <v>4444</v>
      </c>
      <c r="C2527" s="48"/>
      <c r="D2527" s="49"/>
      <c r="E2527" s="49"/>
      <c r="F2527" s="49"/>
      <c r="G2527" s="39">
        <v>5</v>
      </c>
    </row>
    <row r="2528" spans="1:7" x14ac:dyDescent="0.3">
      <c r="A2528" s="30" t="s">
        <v>4445</v>
      </c>
      <c r="B2528" s="47" t="s">
        <v>4446</v>
      </c>
      <c r="C2528" s="48" t="s">
        <v>141</v>
      </c>
      <c r="D2528" s="49">
        <v>165.24</v>
      </c>
      <c r="E2528" s="49">
        <v>18.260000000000002</v>
      </c>
      <c r="F2528" s="49">
        <v>183.5</v>
      </c>
      <c r="G2528" s="39">
        <v>9</v>
      </c>
    </row>
    <row r="2529" spans="1:7" ht="28.8" x14ac:dyDescent="0.3">
      <c r="A2529" s="30" t="s">
        <v>4447</v>
      </c>
      <c r="B2529" s="47" t="s">
        <v>7839</v>
      </c>
      <c r="C2529" s="48" t="s">
        <v>141</v>
      </c>
      <c r="D2529" s="49">
        <v>389.46</v>
      </c>
      <c r="E2529" s="49">
        <v>11.41</v>
      </c>
      <c r="F2529" s="49">
        <v>400.87</v>
      </c>
      <c r="G2529" s="39">
        <v>9</v>
      </c>
    </row>
    <row r="2530" spans="1:7" x14ac:dyDescent="0.3">
      <c r="A2530" s="30" t="s">
        <v>4448</v>
      </c>
      <c r="B2530" s="47" t="s">
        <v>4449</v>
      </c>
      <c r="C2530" s="48"/>
      <c r="D2530" s="49"/>
      <c r="E2530" s="49"/>
      <c r="F2530" s="49"/>
      <c r="G2530" s="39">
        <v>5</v>
      </c>
    </row>
    <row r="2531" spans="1:7" x14ac:dyDescent="0.3">
      <c r="A2531" s="30" t="s">
        <v>4450</v>
      </c>
      <c r="B2531" s="47" t="s">
        <v>4451</v>
      </c>
      <c r="C2531" s="48" t="s">
        <v>141</v>
      </c>
      <c r="D2531" s="49">
        <v>133.12</v>
      </c>
      <c r="E2531" s="49">
        <v>18.260000000000002</v>
      </c>
      <c r="F2531" s="49">
        <v>151.38</v>
      </c>
      <c r="G2531" s="39">
        <v>9</v>
      </c>
    </row>
    <row r="2532" spans="1:7" ht="28.8" x14ac:dyDescent="0.3">
      <c r="A2532" s="30" t="s">
        <v>4452</v>
      </c>
      <c r="B2532" s="47" t="s">
        <v>7840</v>
      </c>
      <c r="C2532" s="48" t="s">
        <v>141</v>
      </c>
      <c r="D2532" s="49">
        <v>128.35</v>
      </c>
      <c r="E2532" s="49">
        <v>22.83</v>
      </c>
      <c r="F2532" s="49">
        <v>151.18</v>
      </c>
      <c r="G2532" s="39">
        <v>9</v>
      </c>
    </row>
    <row r="2533" spans="1:7" x14ac:dyDescent="0.3">
      <c r="A2533" s="30" t="s">
        <v>4453</v>
      </c>
      <c r="B2533" s="47" t="s">
        <v>4454</v>
      </c>
      <c r="C2533" s="48"/>
      <c r="D2533" s="49"/>
      <c r="E2533" s="49"/>
      <c r="F2533" s="49"/>
      <c r="G2533" s="39">
        <v>5</v>
      </c>
    </row>
    <row r="2534" spans="1:7" x14ac:dyDescent="0.3">
      <c r="A2534" s="30" t="s">
        <v>4455</v>
      </c>
      <c r="B2534" s="47" t="s">
        <v>4456</v>
      </c>
      <c r="C2534" s="48" t="s">
        <v>141</v>
      </c>
      <c r="D2534" s="49">
        <v>65.930000000000007</v>
      </c>
      <c r="E2534" s="49">
        <v>36.520000000000003</v>
      </c>
      <c r="F2534" s="49">
        <v>102.45</v>
      </c>
      <c r="G2534" s="39">
        <v>9</v>
      </c>
    </row>
    <row r="2535" spans="1:7" x14ac:dyDescent="0.3">
      <c r="A2535" s="30" t="s">
        <v>4457</v>
      </c>
      <c r="B2535" s="47" t="s">
        <v>4458</v>
      </c>
      <c r="C2535" s="48" t="s">
        <v>141</v>
      </c>
      <c r="D2535" s="49">
        <v>53.33</v>
      </c>
      <c r="E2535" s="49">
        <v>36.520000000000003</v>
      </c>
      <c r="F2535" s="49">
        <v>89.85</v>
      </c>
      <c r="G2535" s="39">
        <v>9</v>
      </c>
    </row>
    <row r="2536" spans="1:7" x14ac:dyDescent="0.3">
      <c r="A2536" s="30" t="s">
        <v>4459</v>
      </c>
      <c r="B2536" s="47" t="s">
        <v>4460</v>
      </c>
      <c r="C2536" s="48" t="s">
        <v>141</v>
      </c>
      <c r="D2536" s="49">
        <v>37.58</v>
      </c>
      <c r="E2536" s="49">
        <v>13.69</v>
      </c>
      <c r="F2536" s="49">
        <v>51.27</v>
      </c>
      <c r="G2536" s="39">
        <v>9</v>
      </c>
    </row>
    <row r="2537" spans="1:7" x14ac:dyDescent="0.3">
      <c r="A2537" s="30" t="s">
        <v>4461</v>
      </c>
      <c r="B2537" s="47" t="s">
        <v>4462</v>
      </c>
      <c r="C2537" s="48" t="s">
        <v>141</v>
      </c>
      <c r="D2537" s="49">
        <v>133.47999999999999</v>
      </c>
      <c r="E2537" s="49">
        <v>13.69</v>
      </c>
      <c r="F2537" s="49">
        <v>147.16999999999999</v>
      </c>
      <c r="G2537" s="39">
        <v>9</v>
      </c>
    </row>
    <row r="2538" spans="1:7" x14ac:dyDescent="0.3">
      <c r="A2538" s="30" t="s">
        <v>4463</v>
      </c>
      <c r="B2538" s="47" t="s">
        <v>4464</v>
      </c>
      <c r="C2538" s="48" t="s">
        <v>141</v>
      </c>
      <c r="D2538" s="49">
        <v>446.12</v>
      </c>
      <c r="E2538" s="49">
        <v>13.69</v>
      </c>
      <c r="F2538" s="49">
        <v>459.81</v>
      </c>
      <c r="G2538" s="39">
        <v>9</v>
      </c>
    </row>
    <row r="2539" spans="1:7" x14ac:dyDescent="0.3">
      <c r="A2539" s="30" t="s">
        <v>4465</v>
      </c>
      <c r="B2539" s="47" t="s">
        <v>4466</v>
      </c>
      <c r="C2539" s="48" t="s">
        <v>141</v>
      </c>
      <c r="D2539" s="49">
        <v>4.2300000000000004</v>
      </c>
      <c r="E2539" s="49">
        <v>1.49</v>
      </c>
      <c r="F2539" s="49">
        <v>5.72</v>
      </c>
      <c r="G2539" s="39">
        <v>9</v>
      </c>
    </row>
    <row r="2540" spans="1:7" x14ac:dyDescent="0.3">
      <c r="A2540" s="30" t="s">
        <v>4467</v>
      </c>
      <c r="B2540" s="47" t="s">
        <v>4468</v>
      </c>
      <c r="C2540" s="48" t="s">
        <v>141</v>
      </c>
      <c r="D2540" s="49">
        <v>9.82</v>
      </c>
      <c r="E2540" s="49">
        <v>1.49</v>
      </c>
      <c r="F2540" s="49">
        <v>11.31</v>
      </c>
      <c r="G2540" s="39">
        <v>9</v>
      </c>
    </row>
    <row r="2541" spans="1:7" x14ac:dyDescent="0.3">
      <c r="A2541" s="30" t="s">
        <v>4469</v>
      </c>
      <c r="B2541" s="47" t="s">
        <v>4470</v>
      </c>
      <c r="C2541" s="48" t="s">
        <v>141</v>
      </c>
      <c r="D2541" s="49">
        <v>46.74</v>
      </c>
      <c r="E2541" s="49">
        <v>18.260000000000002</v>
      </c>
      <c r="F2541" s="49">
        <v>65</v>
      </c>
      <c r="G2541" s="39">
        <v>9</v>
      </c>
    </row>
    <row r="2542" spans="1:7" x14ac:dyDescent="0.3">
      <c r="A2542" s="30" t="s">
        <v>4471</v>
      </c>
      <c r="B2542" s="47" t="s">
        <v>4472</v>
      </c>
      <c r="C2542" s="48" t="s">
        <v>141</v>
      </c>
      <c r="D2542" s="49">
        <v>8.7100000000000009</v>
      </c>
      <c r="E2542" s="49">
        <v>9.1300000000000008</v>
      </c>
      <c r="F2542" s="49">
        <v>17.84</v>
      </c>
      <c r="G2542" s="39">
        <v>9</v>
      </c>
    </row>
    <row r="2543" spans="1:7" x14ac:dyDescent="0.3">
      <c r="A2543" s="30" t="s">
        <v>4473</v>
      </c>
      <c r="B2543" s="47" t="s">
        <v>4474</v>
      </c>
      <c r="C2543" s="48" t="s">
        <v>141</v>
      </c>
      <c r="D2543" s="49">
        <v>10.1</v>
      </c>
      <c r="E2543" s="49">
        <v>9.1300000000000008</v>
      </c>
      <c r="F2543" s="49">
        <v>19.23</v>
      </c>
      <c r="G2543" s="39">
        <v>9</v>
      </c>
    </row>
    <row r="2544" spans="1:7" x14ac:dyDescent="0.3">
      <c r="A2544" s="30" t="s">
        <v>4475</v>
      </c>
      <c r="B2544" s="47" t="s">
        <v>4476</v>
      </c>
      <c r="C2544" s="48" t="s">
        <v>141</v>
      </c>
      <c r="D2544" s="49">
        <v>465.09</v>
      </c>
      <c r="E2544" s="49">
        <v>45.65</v>
      </c>
      <c r="F2544" s="49">
        <v>510.74</v>
      </c>
      <c r="G2544" s="39">
        <v>9</v>
      </c>
    </row>
    <row r="2545" spans="1:7" ht="28.8" x14ac:dyDescent="0.3">
      <c r="A2545" s="30" t="s">
        <v>7841</v>
      </c>
      <c r="B2545" s="47" t="s">
        <v>7842</v>
      </c>
      <c r="C2545" s="48" t="s">
        <v>141</v>
      </c>
      <c r="D2545" s="49">
        <v>91.1</v>
      </c>
      <c r="E2545" s="49">
        <v>13.69</v>
      </c>
      <c r="F2545" s="49">
        <v>104.79</v>
      </c>
      <c r="G2545" s="39">
        <v>9</v>
      </c>
    </row>
    <row r="2546" spans="1:7" x14ac:dyDescent="0.3">
      <c r="A2546" s="30" t="s">
        <v>4477</v>
      </c>
      <c r="B2546" s="47" t="s">
        <v>4478</v>
      </c>
      <c r="C2546" s="48" t="s">
        <v>141</v>
      </c>
      <c r="D2546" s="49">
        <v>52.74</v>
      </c>
      <c r="E2546" s="49">
        <v>20.74</v>
      </c>
      <c r="F2546" s="49">
        <v>73.48</v>
      </c>
      <c r="G2546" s="39">
        <v>9</v>
      </c>
    </row>
    <row r="2547" spans="1:7" x14ac:dyDescent="0.3">
      <c r="A2547" s="30" t="s">
        <v>4479</v>
      </c>
      <c r="B2547" s="47" t="s">
        <v>4480</v>
      </c>
      <c r="C2547" s="48" t="s">
        <v>141</v>
      </c>
      <c r="D2547" s="49">
        <v>45.9</v>
      </c>
      <c r="E2547" s="49">
        <v>20.74</v>
      </c>
      <c r="F2547" s="49">
        <v>66.64</v>
      </c>
      <c r="G2547" s="39">
        <v>9</v>
      </c>
    </row>
    <row r="2548" spans="1:7" x14ac:dyDescent="0.3">
      <c r="A2548" s="30" t="s">
        <v>4481</v>
      </c>
      <c r="B2548" s="47" t="s">
        <v>4482</v>
      </c>
      <c r="C2548" s="48"/>
      <c r="D2548" s="49"/>
      <c r="E2548" s="49"/>
      <c r="F2548" s="49"/>
      <c r="G2548" s="39">
        <v>2</v>
      </c>
    </row>
    <row r="2549" spans="1:7" x14ac:dyDescent="0.3">
      <c r="A2549" s="30" t="s">
        <v>4483</v>
      </c>
      <c r="B2549" s="47" t="s">
        <v>4484</v>
      </c>
      <c r="C2549" s="48"/>
      <c r="D2549" s="49"/>
      <c r="E2549" s="49"/>
      <c r="F2549" s="49"/>
      <c r="G2549" s="39">
        <v>5</v>
      </c>
    </row>
    <row r="2550" spans="1:7" ht="28.8" x14ac:dyDescent="0.3">
      <c r="A2550" s="30" t="s">
        <v>4485</v>
      </c>
      <c r="B2550" s="47" t="s">
        <v>7843</v>
      </c>
      <c r="C2550" s="48" t="s">
        <v>141</v>
      </c>
      <c r="D2550" s="49">
        <v>18.34</v>
      </c>
      <c r="E2550" s="49">
        <v>3.71</v>
      </c>
      <c r="F2550" s="49">
        <v>22.05</v>
      </c>
      <c r="G2550" s="39">
        <v>9</v>
      </c>
    </row>
    <row r="2551" spans="1:7" ht="28.8" x14ac:dyDescent="0.3">
      <c r="A2551" s="30" t="s">
        <v>4486</v>
      </c>
      <c r="B2551" s="47" t="s">
        <v>7844</v>
      </c>
      <c r="C2551" s="48" t="s">
        <v>141</v>
      </c>
      <c r="D2551" s="49">
        <v>21.21</v>
      </c>
      <c r="E2551" s="49">
        <v>3.71</v>
      </c>
      <c r="F2551" s="49">
        <v>24.92</v>
      </c>
      <c r="G2551" s="39">
        <v>9</v>
      </c>
    </row>
    <row r="2552" spans="1:7" ht="28.8" x14ac:dyDescent="0.3">
      <c r="A2552" s="30" t="s">
        <v>4487</v>
      </c>
      <c r="B2552" s="47" t="s">
        <v>7845</v>
      </c>
      <c r="C2552" s="48" t="s">
        <v>141</v>
      </c>
      <c r="D2552" s="49">
        <v>53.39</v>
      </c>
      <c r="E2552" s="49">
        <v>3.71</v>
      </c>
      <c r="F2552" s="49">
        <v>57.1</v>
      </c>
      <c r="G2552" s="39">
        <v>9</v>
      </c>
    </row>
    <row r="2553" spans="1:7" x14ac:dyDescent="0.3">
      <c r="A2553" s="30" t="s">
        <v>4488</v>
      </c>
      <c r="B2553" s="47" t="s">
        <v>7846</v>
      </c>
      <c r="C2553" s="48" t="s">
        <v>141</v>
      </c>
      <c r="D2553" s="49">
        <v>18.48</v>
      </c>
      <c r="E2553" s="49">
        <v>3.71</v>
      </c>
      <c r="F2553" s="49">
        <v>22.19</v>
      </c>
      <c r="G2553" s="39">
        <v>9</v>
      </c>
    </row>
    <row r="2554" spans="1:7" x14ac:dyDescent="0.3">
      <c r="A2554" s="30" t="s">
        <v>4489</v>
      </c>
      <c r="B2554" s="47" t="s">
        <v>4490</v>
      </c>
      <c r="C2554" s="48"/>
      <c r="D2554" s="49"/>
      <c r="E2554" s="49"/>
      <c r="F2554" s="49"/>
      <c r="G2554" s="39">
        <v>5</v>
      </c>
    </row>
    <row r="2555" spans="1:7" x14ac:dyDescent="0.3">
      <c r="A2555" s="30" t="s">
        <v>4491</v>
      </c>
      <c r="B2555" s="47" t="s">
        <v>4492</v>
      </c>
      <c r="C2555" s="48" t="s">
        <v>141</v>
      </c>
      <c r="D2555" s="49">
        <v>7.26</v>
      </c>
      <c r="E2555" s="49">
        <v>3.64</v>
      </c>
      <c r="F2555" s="49">
        <v>10.9</v>
      </c>
      <c r="G2555" s="39">
        <v>9</v>
      </c>
    </row>
    <row r="2556" spans="1:7" ht="28.8" x14ac:dyDescent="0.3">
      <c r="A2556" s="30" t="s">
        <v>4493</v>
      </c>
      <c r="B2556" s="47" t="s">
        <v>7847</v>
      </c>
      <c r="C2556" s="48" t="s">
        <v>116</v>
      </c>
      <c r="D2556" s="49">
        <v>84.55</v>
      </c>
      <c r="E2556" s="49">
        <v>18.260000000000002</v>
      </c>
      <c r="F2556" s="49">
        <v>102.81</v>
      </c>
      <c r="G2556" s="39">
        <v>9</v>
      </c>
    </row>
    <row r="2557" spans="1:7" x14ac:dyDescent="0.3">
      <c r="A2557" s="30" t="s">
        <v>4494</v>
      </c>
      <c r="B2557" s="47" t="s">
        <v>4495</v>
      </c>
      <c r="C2557" s="48"/>
      <c r="D2557" s="49"/>
      <c r="E2557" s="49"/>
      <c r="F2557" s="49"/>
      <c r="G2557" s="39">
        <v>5</v>
      </c>
    </row>
    <row r="2558" spans="1:7" x14ac:dyDescent="0.3">
      <c r="A2558" s="30" t="s">
        <v>4496</v>
      </c>
      <c r="B2558" s="47" t="s">
        <v>4497</v>
      </c>
      <c r="C2558" s="48" t="s">
        <v>141</v>
      </c>
      <c r="D2558" s="49">
        <v>22.95</v>
      </c>
      <c r="E2558" s="49">
        <v>3.71</v>
      </c>
      <c r="F2558" s="49">
        <v>26.66</v>
      </c>
      <c r="G2558" s="39">
        <v>9</v>
      </c>
    </row>
    <row r="2559" spans="1:7" x14ac:dyDescent="0.3">
      <c r="A2559" s="30" t="s">
        <v>4498</v>
      </c>
      <c r="B2559" s="47" t="s">
        <v>4499</v>
      </c>
      <c r="C2559" s="48" t="s">
        <v>141</v>
      </c>
      <c r="D2559" s="49">
        <v>10.08</v>
      </c>
      <c r="E2559" s="49">
        <v>3.71</v>
      </c>
      <c r="F2559" s="49">
        <v>13.79</v>
      </c>
      <c r="G2559" s="39">
        <v>9</v>
      </c>
    </row>
    <row r="2560" spans="1:7" ht="28.8" x14ac:dyDescent="0.3">
      <c r="A2560" s="30" t="s">
        <v>4500</v>
      </c>
      <c r="B2560" s="47" t="s">
        <v>4501</v>
      </c>
      <c r="C2560" s="48" t="s">
        <v>141</v>
      </c>
      <c r="D2560" s="49">
        <v>10.29</v>
      </c>
      <c r="E2560" s="49">
        <v>3.71</v>
      </c>
      <c r="F2560" s="49">
        <v>14</v>
      </c>
      <c r="G2560" s="39">
        <v>9</v>
      </c>
    </row>
    <row r="2561" spans="1:7" x14ac:dyDescent="0.3">
      <c r="A2561" s="30" t="s">
        <v>4502</v>
      </c>
      <c r="B2561" s="47" t="s">
        <v>4503</v>
      </c>
      <c r="C2561" s="48"/>
      <c r="D2561" s="49"/>
      <c r="E2561" s="49"/>
      <c r="F2561" s="49"/>
      <c r="G2561" s="39">
        <v>5</v>
      </c>
    </row>
    <row r="2562" spans="1:7" x14ac:dyDescent="0.3">
      <c r="A2562" s="30" t="s">
        <v>4504</v>
      </c>
      <c r="B2562" s="47" t="s">
        <v>4505</v>
      </c>
      <c r="C2562" s="48" t="s">
        <v>141</v>
      </c>
      <c r="D2562" s="49">
        <v>20.52</v>
      </c>
      <c r="E2562" s="49">
        <v>3.71</v>
      </c>
      <c r="F2562" s="49">
        <v>24.23</v>
      </c>
      <c r="G2562" s="39">
        <v>9</v>
      </c>
    </row>
    <row r="2563" spans="1:7" x14ac:dyDescent="0.3">
      <c r="A2563" s="30" t="s">
        <v>4506</v>
      </c>
      <c r="B2563" s="47" t="s">
        <v>4507</v>
      </c>
      <c r="C2563" s="48" t="s">
        <v>141</v>
      </c>
      <c r="D2563" s="49">
        <v>15.29</v>
      </c>
      <c r="E2563" s="49">
        <v>3.71</v>
      </c>
      <c r="F2563" s="49">
        <v>19</v>
      </c>
      <c r="G2563" s="39">
        <v>9</v>
      </c>
    </row>
    <row r="2564" spans="1:7" x14ac:dyDescent="0.3">
      <c r="A2564" s="30" t="s">
        <v>4508</v>
      </c>
      <c r="B2564" s="47" t="s">
        <v>4509</v>
      </c>
      <c r="C2564" s="48" t="s">
        <v>141</v>
      </c>
      <c r="D2564" s="49">
        <v>10.91</v>
      </c>
      <c r="E2564" s="49">
        <v>3.71</v>
      </c>
      <c r="F2564" s="49">
        <v>14.62</v>
      </c>
      <c r="G2564" s="39">
        <v>9</v>
      </c>
    </row>
    <row r="2565" spans="1:7" x14ac:dyDescent="0.3">
      <c r="A2565" s="30" t="s">
        <v>4510</v>
      </c>
      <c r="B2565" s="47" t="s">
        <v>4511</v>
      </c>
      <c r="C2565" s="48" t="s">
        <v>141</v>
      </c>
      <c r="D2565" s="49">
        <v>19.920000000000002</v>
      </c>
      <c r="E2565" s="49">
        <v>3.71</v>
      </c>
      <c r="F2565" s="49">
        <v>23.63</v>
      </c>
      <c r="G2565" s="39">
        <v>9</v>
      </c>
    </row>
    <row r="2566" spans="1:7" x14ac:dyDescent="0.3">
      <c r="A2566" s="30" t="s">
        <v>4512</v>
      </c>
      <c r="B2566" s="47" t="s">
        <v>4513</v>
      </c>
      <c r="C2566" s="48" t="s">
        <v>141</v>
      </c>
      <c r="D2566" s="49">
        <v>17.29</v>
      </c>
      <c r="E2566" s="49">
        <v>3.71</v>
      </c>
      <c r="F2566" s="49">
        <v>21</v>
      </c>
      <c r="G2566" s="39">
        <v>9</v>
      </c>
    </row>
    <row r="2567" spans="1:7" ht="28.8" x14ac:dyDescent="0.3">
      <c r="A2567" s="30" t="s">
        <v>4514</v>
      </c>
      <c r="B2567" s="47" t="s">
        <v>4515</v>
      </c>
      <c r="C2567" s="48" t="s">
        <v>141</v>
      </c>
      <c r="D2567" s="49">
        <v>28.87</v>
      </c>
      <c r="E2567" s="49">
        <v>3.71</v>
      </c>
      <c r="F2567" s="49">
        <v>32.58</v>
      </c>
      <c r="G2567" s="39">
        <v>9</v>
      </c>
    </row>
    <row r="2568" spans="1:7" ht="28.8" x14ac:dyDescent="0.3">
      <c r="A2568" s="30" t="s">
        <v>4516</v>
      </c>
      <c r="B2568" s="47" t="s">
        <v>4517</v>
      </c>
      <c r="C2568" s="48" t="s">
        <v>141</v>
      </c>
      <c r="D2568" s="49">
        <v>13.46</v>
      </c>
      <c r="E2568" s="49">
        <v>3.71</v>
      </c>
      <c r="F2568" s="49">
        <v>17.170000000000002</v>
      </c>
      <c r="G2568" s="39">
        <v>9</v>
      </c>
    </row>
    <row r="2569" spans="1:7" ht="28.8" x14ac:dyDescent="0.3">
      <c r="A2569" s="30" t="s">
        <v>4518</v>
      </c>
      <c r="B2569" s="47" t="s">
        <v>4519</v>
      </c>
      <c r="C2569" s="48" t="s">
        <v>141</v>
      </c>
      <c r="D2569" s="49">
        <v>14.51</v>
      </c>
      <c r="E2569" s="49">
        <v>3.71</v>
      </c>
      <c r="F2569" s="49">
        <v>18.22</v>
      </c>
      <c r="G2569" s="39">
        <v>9</v>
      </c>
    </row>
    <row r="2570" spans="1:7" x14ac:dyDescent="0.3">
      <c r="A2570" s="30" t="s">
        <v>4520</v>
      </c>
      <c r="B2570" s="47" t="s">
        <v>4521</v>
      </c>
      <c r="C2570" s="48" t="s">
        <v>141</v>
      </c>
      <c r="D2570" s="49">
        <v>19.62</v>
      </c>
      <c r="E2570" s="49">
        <v>3.71</v>
      </c>
      <c r="F2570" s="49">
        <v>23.33</v>
      </c>
      <c r="G2570" s="39">
        <v>9</v>
      </c>
    </row>
    <row r="2571" spans="1:7" x14ac:dyDescent="0.3">
      <c r="A2571" s="30" t="s">
        <v>4522</v>
      </c>
      <c r="B2571" s="47" t="s">
        <v>4523</v>
      </c>
      <c r="C2571" s="48" t="s">
        <v>141</v>
      </c>
      <c r="D2571" s="49">
        <v>16.079999999999998</v>
      </c>
      <c r="E2571" s="49">
        <v>3.71</v>
      </c>
      <c r="F2571" s="49">
        <v>19.79</v>
      </c>
      <c r="G2571" s="39">
        <v>9</v>
      </c>
    </row>
    <row r="2572" spans="1:7" x14ac:dyDescent="0.3">
      <c r="A2572" s="30" t="s">
        <v>4524</v>
      </c>
      <c r="B2572" s="47" t="s">
        <v>4525</v>
      </c>
      <c r="C2572" s="48" t="s">
        <v>141</v>
      </c>
      <c r="D2572" s="49">
        <v>15.71</v>
      </c>
      <c r="E2572" s="49">
        <v>3.71</v>
      </c>
      <c r="F2572" s="49">
        <v>19.420000000000002</v>
      </c>
      <c r="G2572" s="39">
        <v>9</v>
      </c>
    </row>
    <row r="2573" spans="1:7" x14ac:dyDescent="0.3">
      <c r="A2573" s="30" t="s">
        <v>4526</v>
      </c>
      <c r="B2573" s="47" t="s">
        <v>8335</v>
      </c>
      <c r="C2573" s="48" t="s">
        <v>141</v>
      </c>
      <c r="D2573" s="49">
        <v>13.1</v>
      </c>
      <c r="E2573" s="49">
        <v>3.71</v>
      </c>
      <c r="F2573" s="49">
        <v>16.809999999999999</v>
      </c>
      <c r="G2573" s="39">
        <v>9</v>
      </c>
    </row>
    <row r="2574" spans="1:7" x14ac:dyDescent="0.3">
      <c r="A2574" s="30" t="s">
        <v>4527</v>
      </c>
      <c r="B2574" s="47" t="s">
        <v>4528</v>
      </c>
      <c r="C2574" s="48"/>
      <c r="D2574" s="49"/>
      <c r="E2574" s="49"/>
      <c r="F2574" s="49"/>
      <c r="G2574" s="39">
        <v>5</v>
      </c>
    </row>
    <row r="2575" spans="1:7" ht="28.8" x14ac:dyDescent="0.3">
      <c r="A2575" s="30" t="s">
        <v>4529</v>
      </c>
      <c r="B2575" s="47" t="s">
        <v>4530</v>
      </c>
      <c r="C2575" s="48" t="s">
        <v>141</v>
      </c>
      <c r="D2575" s="49">
        <v>32.08</v>
      </c>
      <c r="E2575" s="49">
        <v>9.1300000000000008</v>
      </c>
      <c r="F2575" s="49">
        <v>41.21</v>
      </c>
      <c r="G2575" s="39">
        <v>9</v>
      </c>
    </row>
    <row r="2576" spans="1:7" ht="28.8" x14ac:dyDescent="0.3">
      <c r="A2576" s="30" t="s">
        <v>4531</v>
      </c>
      <c r="B2576" s="47" t="s">
        <v>7848</v>
      </c>
      <c r="C2576" s="48" t="s">
        <v>141</v>
      </c>
      <c r="D2576" s="49">
        <v>91.07</v>
      </c>
      <c r="E2576" s="49">
        <v>9.1300000000000008</v>
      </c>
      <c r="F2576" s="49">
        <v>100.2</v>
      </c>
      <c r="G2576" s="39">
        <v>9</v>
      </c>
    </row>
    <row r="2577" spans="1:7" ht="28.8" x14ac:dyDescent="0.3">
      <c r="A2577" s="30" t="s">
        <v>4532</v>
      </c>
      <c r="B2577" s="47" t="s">
        <v>7849</v>
      </c>
      <c r="C2577" s="48" t="s">
        <v>141</v>
      </c>
      <c r="D2577" s="49">
        <v>118.58</v>
      </c>
      <c r="E2577" s="49">
        <v>9.1300000000000008</v>
      </c>
      <c r="F2577" s="49">
        <v>127.71</v>
      </c>
      <c r="G2577" s="39">
        <v>9</v>
      </c>
    </row>
    <row r="2578" spans="1:7" ht="28.8" x14ac:dyDescent="0.3">
      <c r="A2578" s="30" t="s">
        <v>4533</v>
      </c>
      <c r="B2578" s="47" t="s">
        <v>7850</v>
      </c>
      <c r="C2578" s="48" t="s">
        <v>141</v>
      </c>
      <c r="D2578" s="49">
        <v>164.12</v>
      </c>
      <c r="E2578" s="49">
        <v>9.1300000000000008</v>
      </c>
      <c r="F2578" s="49">
        <v>173.25</v>
      </c>
      <c r="G2578" s="39">
        <v>9</v>
      </c>
    </row>
    <row r="2579" spans="1:7" ht="28.8" x14ac:dyDescent="0.3">
      <c r="A2579" s="30" t="s">
        <v>4534</v>
      </c>
      <c r="B2579" s="47" t="s">
        <v>7851</v>
      </c>
      <c r="C2579" s="48" t="s">
        <v>141</v>
      </c>
      <c r="D2579" s="49">
        <v>233.85</v>
      </c>
      <c r="E2579" s="49">
        <v>9.1300000000000008</v>
      </c>
      <c r="F2579" s="49">
        <v>242.98</v>
      </c>
      <c r="G2579" s="39">
        <v>9</v>
      </c>
    </row>
    <row r="2580" spans="1:7" ht="28.8" x14ac:dyDescent="0.3">
      <c r="A2580" s="30" t="s">
        <v>4535</v>
      </c>
      <c r="B2580" s="47" t="s">
        <v>7852</v>
      </c>
      <c r="C2580" s="48" t="s">
        <v>141</v>
      </c>
      <c r="D2580" s="49">
        <v>87.56</v>
      </c>
      <c r="E2580" s="49">
        <v>9.1300000000000008</v>
      </c>
      <c r="F2580" s="49">
        <v>96.69</v>
      </c>
      <c r="G2580" s="39">
        <v>9</v>
      </c>
    </row>
    <row r="2581" spans="1:7" ht="28.8" x14ac:dyDescent="0.3">
      <c r="A2581" s="30" t="s">
        <v>4536</v>
      </c>
      <c r="B2581" s="47" t="s">
        <v>7853</v>
      </c>
      <c r="C2581" s="48" t="s">
        <v>141</v>
      </c>
      <c r="D2581" s="49">
        <v>154.99</v>
      </c>
      <c r="E2581" s="49">
        <v>9.1300000000000008</v>
      </c>
      <c r="F2581" s="49">
        <v>164.12</v>
      </c>
      <c r="G2581" s="39">
        <v>9</v>
      </c>
    </row>
    <row r="2582" spans="1:7" ht="28.8" x14ac:dyDescent="0.3">
      <c r="A2582" s="30" t="s">
        <v>4537</v>
      </c>
      <c r="B2582" s="47" t="s">
        <v>7854</v>
      </c>
      <c r="C2582" s="48" t="s">
        <v>141</v>
      </c>
      <c r="D2582" s="49">
        <v>147.19999999999999</v>
      </c>
      <c r="E2582" s="49">
        <v>9.1300000000000008</v>
      </c>
      <c r="F2582" s="49">
        <v>156.33000000000001</v>
      </c>
      <c r="G2582" s="39">
        <v>9</v>
      </c>
    </row>
    <row r="2583" spans="1:7" x14ac:dyDescent="0.3">
      <c r="A2583" s="30" t="s">
        <v>4538</v>
      </c>
      <c r="B2583" s="47" t="s">
        <v>4539</v>
      </c>
      <c r="C2583" s="48"/>
      <c r="D2583" s="49"/>
      <c r="E2583" s="49"/>
      <c r="F2583" s="49"/>
      <c r="G2583" s="39">
        <v>5</v>
      </c>
    </row>
    <row r="2584" spans="1:7" ht="43.2" x14ac:dyDescent="0.3">
      <c r="A2584" s="30" t="s">
        <v>4540</v>
      </c>
      <c r="B2584" s="47" t="s">
        <v>7855</v>
      </c>
      <c r="C2584" s="48" t="s">
        <v>141</v>
      </c>
      <c r="D2584" s="49">
        <v>51.02</v>
      </c>
      <c r="E2584" s="49">
        <v>18.260000000000002</v>
      </c>
      <c r="F2584" s="49">
        <v>69.28</v>
      </c>
      <c r="G2584" s="39">
        <v>9</v>
      </c>
    </row>
    <row r="2585" spans="1:7" ht="43.2" x14ac:dyDescent="0.3">
      <c r="A2585" s="30" t="s">
        <v>4541</v>
      </c>
      <c r="B2585" s="47" t="s">
        <v>7856</v>
      </c>
      <c r="C2585" s="48" t="s">
        <v>141</v>
      </c>
      <c r="D2585" s="49">
        <v>99.35</v>
      </c>
      <c r="E2585" s="49">
        <v>9.1300000000000008</v>
      </c>
      <c r="F2585" s="49">
        <v>108.48</v>
      </c>
      <c r="G2585" s="39">
        <v>9</v>
      </c>
    </row>
    <row r="2586" spans="1:7" ht="43.2" x14ac:dyDescent="0.3">
      <c r="A2586" s="30" t="s">
        <v>4542</v>
      </c>
      <c r="B2586" s="47" t="s">
        <v>7857</v>
      </c>
      <c r="C2586" s="48" t="s">
        <v>141</v>
      </c>
      <c r="D2586" s="49">
        <v>57.1</v>
      </c>
      <c r="E2586" s="49">
        <v>18.260000000000002</v>
      </c>
      <c r="F2586" s="49">
        <v>75.36</v>
      </c>
      <c r="G2586" s="39">
        <v>9</v>
      </c>
    </row>
    <row r="2587" spans="1:7" ht="43.2" x14ac:dyDescent="0.3">
      <c r="A2587" s="30" t="s">
        <v>4543</v>
      </c>
      <c r="B2587" s="47" t="s">
        <v>7858</v>
      </c>
      <c r="C2587" s="48" t="s">
        <v>141</v>
      </c>
      <c r="D2587" s="49">
        <v>86.45</v>
      </c>
      <c r="E2587" s="49">
        <v>18.260000000000002</v>
      </c>
      <c r="F2587" s="49">
        <v>104.71</v>
      </c>
      <c r="G2587" s="39">
        <v>9</v>
      </c>
    </row>
    <row r="2588" spans="1:7" ht="43.2" x14ac:dyDescent="0.3">
      <c r="A2588" s="30" t="s">
        <v>4544</v>
      </c>
      <c r="B2588" s="47" t="s">
        <v>7859</v>
      </c>
      <c r="C2588" s="48" t="s">
        <v>141</v>
      </c>
      <c r="D2588" s="49">
        <v>51.51</v>
      </c>
      <c r="E2588" s="49">
        <v>9.1300000000000008</v>
      </c>
      <c r="F2588" s="49">
        <v>60.64</v>
      </c>
      <c r="G2588" s="39">
        <v>9</v>
      </c>
    </row>
    <row r="2589" spans="1:7" ht="43.2" x14ac:dyDescent="0.3">
      <c r="A2589" s="30" t="s">
        <v>4545</v>
      </c>
      <c r="B2589" s="47" t="s">
        <v>7860</v>
      </c>
      <c r="C2589" s="48" t="s">
        <v>141</v>
      </c>
      <c r="D2589" s="49">
        <v>58.42</v>
      </c>
      <c r="E2589" s="49">
        <v>18.260000000000002</v>
      </c>
      <c r="F2589" s="49">
        <v>76.680000000000007</v>
      </c>
      <c r="G2589" s="39">
        <v>9</v>
      </c>
    </row>
    <row r="2590" spans="1:7" x14ac:dyDescent="0.3">
      <c r="A2590" s="30" t="s">
        <v>4546</v>
      </c>
      <c r="B2590" s="47" t="s">
        <v>4547</v>
      </c>
      <c r="C2590" s="48"/>
      <c r="D2590" s="49"/>
      <c r="E2590" s="49"/>
      <c r="F2590" s="49"/>
      <c r="G2590" s="39">
        <v>5</v>
      </c>
    </row>
    <row r="2591" spans="1:7" ht="28.8" x14ac:dyDescent="0.3">
      <c r="A2591" s="30" t="s">
        <v>4548</v>
      </c>
      <c r="B2591" s="47" t="s">
        <v>7861</v>
      </c>
      <c r="C2591" s="48" t="s">
        <v>141</v>
      </c>
      <c r="D2591" s="49">
        <v>47.56</v>
      </c>
      <c r="E2591" s="49">
        <v>64.22</v>
      </c>
      <c r="F2591" s="49">
        <v>111.78</v>
      </c>
      <c r="G2591" s="39">
        <v>9</v>
      </c>
    </row>
    <row r="2592" spans="1:7" ht="28.8" x14ac:dyDescent="0.3">
      <c r="A2592" s="30" t="s">
        <v>4549</v>
      </c>
      <c r="B2592" s="47" t="s">
        <v>4550</v>
      </c>
      <c r="C2592" s="48" t="s">
        <v>141</v>
      </c>
      <c r="D2592" s="49">
        <v>730.31</v>
      </c>
      <c r="E2592" s="49">
        <v>64.22</v>
      </c>
      <c r="F2592" s="49">
        <v>794.53</v>
      </c>
      <c r="G2592" s="39">
        <v>9</v>
      </c>
    </row>
    <row r="2593" spans="1:7" ht="28.8" x14ac:dyDescent="0.3">
      <c r="A2593" s="30" t="s">
        <v>4551</v>
      </c>
      <c r="B2593" s="47" t="s">
        <v>4552</v>
      </c>
      <c r="C2593" s="48" t="s">
        <v>141</v>
      </c>
      <c r="D2593" s="49">
        <v>503.75</v>
      </c>
      <c r="E2593" s="49">
        <v>64.22</v>
      </c>
      <c r="F2593" s="49">
        <v>567.97</v>
      </c>
      <c r="G2593" s="39">
        <v>9</v>
      </c>
    </row>
    <row r="2594" spans="1:7" ht="28.8" x14ac:dyDescent="0.3">
      <c r="A2594" s="30" t="s">
        <v>4553</v>
      </c>
      <c r="B2594" s="47" t="s">
        <v>4554</v>
      </c>
      <c r="C2594" s="48" t="s">
        <v>141</v>
      </c>
      <c r="D2594" s="49">
        <v>2075.56</v>
      </c>
      <c r="E2594" s="49">
        <v>278.86</v>
      </c>
      <c r="F2594" s="49">
        <v>2354.42</v>
      </c>
      <c r="G2594" s="39">
        <v>9</v>
      </c>
    </row>
    <row r="2595" spans="1:7" ht="28.8" x14ac:dyDescent="0.3">
      <c r="A2595" s="30" t="s">
        <v>4555</v>
      </c>
      <c r="B2595" s="47" t="s">
        <v>4556</v>
      </c>
      <c r="C2595" s="48" t="s">
        <v>141</v>
      </c>
      <c r="D2595" s="49">
        <v>2396.5300000000002</v>
      </c>
      <c r="E2595" s="49">
        <v>103.17</v>
      </c>
      <c r="F2595" s="49">
        <v>2499.6999999999998</v>
      </c>
      <c r="G2595" s="39">
        <v>9</v>
      </c>
    </row>
    <row r="2596" spans="1:7" ht="28.8" x14ac:dyDescent="0.3">
      <c r="A2596" s="30" t="s">
        <v>4557</v>
      </c>
      <c r="B2596" s="47" t="s">
        <v>4558</v>
      </c>
      <c r="C2596" s="48" t="s">
        <v>141</v>
      </c>
      <c r="D2596" s="49">
        <v>2027.74</v>
      </c>
      <c r="E2596" s="49">
        <v>103.17</v>
      </c>
      <c r="F2596" s="49">
        <v>2130.91</v>
      </c>
      <c r="G2596" s="39">
        <v>9</v>
      </c>
    </row>
    <row r="2597" spans="1:7" ht="28.8" x14ac:dyDescent="0.3">
      <c r="A2597" s="30" t="s">
        <v>4559</v>
      </c>
      <c r="B2597" s="47" t="s">
        <v>7862</v>
      </c>
      <c r="C2597" s="48" t="s">
        <v>141</v>
      </c>
      <c r="D2597" s="49">
        <v>610.19000000000005</v>
      </c>
      <c r="E2597" s="49">
        <v>66.52</v>
      </c>
      <c r="F2597" s="49">
        <v>676.71</v>
      </c>
      <c r="G2597" s="39">
        <v>9</v>
      </c>
    </row>
    <row r="2598" spans="1:7" ht="28.8" x14ac:dyDescent="0.3">
      <c r="A2598" s="30" t="s">
        <v>4560</v>
      </c>
      <c r="B2598" s="47" t="s">
        <v>7863</v>
      </c>
      <c r="C2598" s="48" t="s">
        <v>141</v>
      </c>
      <c r="D2598" s="49">
        <v>664.01</v>
      </c>
      <c r="E2598" s="49">
        <v>66.52</v>
      </c>
      <c r="F2598" s="49">
        <v>730.53</v>
      </c>
      <c r="G2598" s="39">
        <v>9</v>
      </c>
    </row>
    <row r="2599" spans="1:7" ht="28.8" x14ac:dyDescent="0.3">
      <c r="A2599" s="30" t="s">
        <v>4561</v>
      </c>
      <c r="B2599" s="47" t="s">
        <v>4562</v>
      </c>
      <c r="C2599" s="48" t="s">
        <v>141</v>
      </c>
      <c r="D2599" s="49">
        <v>1504.48</v>
      </c>
      <c r="E2599" s="49">
        <v>103.17</v>
      </c>
      <c r="F2599" s="49">
        <v>1607.65</v>
      </c>
      <c r="G2599" s="39">
        <v>9</v>
      </c>
    </row>
    <row r="2600" spans="1:7" ht="28.8" x14ac:dyDescent="0.3">
      <c r="A2600" s="30" t="s">
        <v>4563</v>
      </c>
      <c r="B2600" s="47" t="s">
        <v>4564</v>
      </c>
      <c r="C2600" s="48" t="s">
        <v>141</v>
      </c>
      <c r="D2600" s="49">
        <v>1376.94</v>
      </c>
      <c r="E2600" s="49">
        <v>461.64</v>
      </c>
      <c r="F2600" s="49">
        <v>1838.58</v>
      </c>
      <c r="G2600" s="39">
        <v>9</v>
      </c>
    </row>
    <row r="2601" spans="1:7" ht="28.8" x14ac:dyDescent="0.3">
      <c r="A2601" s="30" t="s">
        <v>4565</v>
      </c>
      <c r="B2601" s="47" t="s">
        <v>4566</v>
      </c>
      <c r="C2601" s="48" t="s">
        <v>141</v>
      </c>
      <c r="D2601" s="49">
        <v>1029.95</v>
      </c>
      <c r="E2601" s="49">
        <v>103.17</v>
      </c>
      <c r="F2601" s="49">
        <v>1133.1199999999999</v>
      </c>
      <c r="G2601" s="39">
        <v>9</v>
      </c>
    </row>
    <row r="2602" spans="1:7" x14ac:dyDescent="0.3">
      <c r="A2602" s="30" t="s">
        <v>4567</v>
      </c>
      <c r="B2602" s="47" t="s">
        <v>4568</v>
      </c>
      <c r="C2602" s="48"/>
      <c r="D2602" s="49"/>
      <c r="E2602" s="49"/>
      <c r="F2602" s="49"/>
      <c r="G2602" s="39">
        <v>5</v>
      </c>
    </row>
    <row r="2603" spans="1:7" x14ac:dyDescent="0.3">
      <c r="A2603" s="30" t="s">
        <v>4569</v>
      </c>
      <c r="B2603" s="47" t="s">
        <v>4570</v>
      </c>
      <c r="C2603" s="48" t="s">
        <v>141</v>
      </c>
      <c r="D2603" s="49">
        <v>488.58</v>
      </c>
      <c r="E2603" s="49">
        <v>32.11</v>
      </c>
      <c r="F2603" s="49">
        <v>520.69000000000005</v>
      </c>
      <c r="G2603" s="39">
        <v>9</v>
      </c>
    </row>
    <row r="2604" spans="1:7" ht="28.8" x14ac:dyDescent="0.3">
      <c r="A2604" s="30" t="s">
        <v>4571</v>
      </c>
      <c r="B2604" s="47" t="s">
        <v>4572</v>
      </c>
      <c r="C2604" s="48" t="s">
        <v>141</v>
      </c>
      <c r="D2604" s="49">
        <v>95.22</v>
      </c>
      <c r="E2604" s="49">
        <v>13.69</v>
      </c>
      <c r="F2604" s="49">
        <v>108.91</v>
      </c>
      <c r="G2604" s="39">
        <v>9</v>
      </c>
    </row>
    <row r="2605" spans="1:7" ht="28.8" x14ac:dyDescent="0.3">
      <c r="A2605" s="30" t="s">
        <v>7864</v>
      </c>
      <c r="B2605" s="47" t="s">
        <v>7865</v>
      </c>
      <c r="C2605" s="48" t="s">
        <v>141</v>
      </c>
      <c r="D2605" s="49">
        <v>52.94</v>
      </c>
      <c r="E2605" s="49">
        <v>13.69</v>
      </c>
      <c r="F2605" s="49">
        <v>66.63</v>
      </c>
      <c r="G2605" s="39">
        <v>9</v>
      </c>
    </row>
    <row r="2606" spans="1:7" ht="28.8" x14ac:dyDescent="0.3">
      <c r="A2606" s="30" t="s">
        <v>4573</v>
      </c>
      <c r="B2606" s="47" t="s">
        <v>4574</v>
      </c>
      <c r="C2606" s="48" t="s">
        <v>141</v>
      </c>
      <c r="D2606" s="49">
        <v>382.9</v>
      </c>
      <c r="E2606" s="49">
        <v>32.11</v>
      </c>
      <c r="F2606" s="49">
        <v>415.01</v>
      </c>
      <c r="G2606" s="39">
        <v>9</v>
      </c>
    </row>
    <row r="2607" spans="1:7" ht="28.8" x14ac:dyDescent="0.3">
      <c r="A2607" s="30" t="s">
        <v>4575</v>
      </c>
      <c r="B2607" s="47" t="s">
        <v>4576</v>
      </c>
      <c r="C2607" s="48" t="s">
        <v>141</v>
      </c>
      <c r="D2607" s="49">
        <v>357.02</v>
      </c>
      <c r="E2607" s="49">
        <v>32.11</v>
      </c>
      <c r="F2607" s="49">
        <v>389.13</v>
      </c>
      <c r="G2607" s="39">
        <v>9</v>
      </c>
    </row>
    <row r="2608" spans="1:7" ht="28.8" x14ac:dyDescent="0.3">
      <c r="A2608" s="30" t="s">
        <v>7866</v>
      </c>
      <c r="B2608" s="47" t="s">
        <v>7867</v>
      </c>
      <c r="C2608" s="48" t="s">
        <v>141</v>
      </c>
      <c r="D2608" s="49">
        <v>105.12</v>
      </c>
      <c r="E2608" s="49">
        <v>22.83</v>
      </c>
      <c r="F2608" s="49">
        <v>127.95</v>
      </c>
      <c r="G2608" s="39">
        <v>9</v>
      </c>
    </row>
    <row r="2609" spans="1:7" ht="28.8" x14ac:dyDescent="0.3">
      <c r="A2609" s="30" t="s">
        <v>8275</v>
      </c>
      <c r="B2609" s="47" t="s">
        <v>8276</v>
      </c>
      <c r="C2609" s="48" t="s">
        <v>141</v>
      </c>
      <c r="D2609" s="49">
        <v>239.76</v>
      </c>
      <c r="E2609" s="49">
        <v>32.11</v>
      </c>
      <c r="F2609" s="49">
        <v>271.87</v>
      </c>
      <c r="G2609" s="39">
        <v>9</v>
      </c>
    </row>
    <row r="2610" spans="1:7" x14ac:dyDescent="0.3">
      <c r="A2610" s="30" t="s">
        <v>4577</v>
      </c>
      <c r="B2610" s="47" t="s">
        <v>4578</v>
      </c>
      <c r="C2610" s="48" t="s">
        <v>141</v>
      </c>
      <c r="D2610" s="49">
        <v>78.12</v>
      </c>
      <c r="E2610" s="49">
        <v>13.69</v>
      </c>
      <c r="F2610" s="49">
        <v>91.81</v>
      </c>
      <c r="G2610" s="39">
        <v>9</v>
      </c>
    </row>
    <row r="2611" spans="1:7" x14ac:dyDescent="0.3">
      <c r="A2611" s="30" t="s">
        <v>4579</v>
      </c>
      <c r="B2611" s="47" t="s">
        <v>4580</v>
      </c>
      <c r="C2611" s="48" t="s">
        <v>141</v>
      </c>
      <c r="D2611" s="49">
        <v>105.64</v>
      </c>
      <c r="E2611" s="49">
        <v>13.69</v>
      </c>
      <c r="F2611" s="49">
        <v>119.33</v>
      </c>
      <c r="G2611" s="39">
        <v>9</v>
      </c>
    </row>
    <row r="2612" spans="1:7" ht="28.8" x14ac:dyDescent="0.3">
      <c r="A2612" s="30" t="s">
        <v>4581</v>
      </c>
      <c r="B2612" s="47" t="s">
        <v>7868</v>
      </c>
      <c r="C2612" s="48" t="s">
        <v>141</v>
      </c>
      <c r="D2612" s="49">
        <v>9015.1299999999992</v>
      </c>
      <c r="E2612" s="49">
        <v>32.11</v>
      </c>
      <c r="F2612" s="49">
        <v>9047.24</v>
      </c>
      <c r="G2612" s="39">
        <v>9</v>
      </c>
    </row>
    <row r="2613" spans="1:7" ht="43.2" x14ac:dyDescent="0.3">
      <c r="A2613" s="30" t="s">
        <v>4582</v>
      </c>
      <c r="B2613" s="47" t="s">
        <v>8502</v>
      </c>
      <c r="C2613" s="48" t="s">
        <v>141</v>
      </c>
      <c r="D2613" s="49">
        <v>706.81</v>
      </c>
      <c r="E2613" s="49">
        <v>32.11</v>
      </c>
      <c r="F2613" s="49">
        <v>738.92</v>
      </c>
      <c r="G2613" s="39">
        <v>9</v>
      </c>
    </row>
    <row r="2614" spans="1:7" ht="28.8" x14ac:dyDescent="0.3">
      <c r="A2614" s="30" t="s">
        <v>7869</v>
      </c>
      <c r="B2614" s="47" t="s">
        <v>7870</v>
      </c>
      <c r="C2614" s="48" t="s">
        <v>141</v>
      </c>
      <c r="D2614" s="49">
        <v>941.93</v>
      </c>
      <c r="E2614" s="49">
        <v>32.11</v>
      </c>
      <c r="F2614" s="49">
        <v>974.04</v>
      </c>
      <c r="G2614" s="39">
        <v>9</v>
      </c>
    </row>
    <row r="2615" spans="1:7" ht="28.8" x14ac:dyDescent="0.3">
      <c r="A2615" s="30" t="s">
        <v>7871</v>
      </c>
      <c r="B2615" s="47" t="s">
        <v>7872</v>
      </c>
      <c r="C2615" s="48" t="s">
        <v>141</v>
      </c>
      <c r="D2615" s="49">
        <v>1379.72</v>
      </c>
      <c r="E2615" s="49">
        <v>32.11</v>
      </c>
      <c r="F2615" s="49">
        <v>1411.83</v>
      </c>
      <c r="G2615" s="39">
        <v>9</v>
      </c>
    </row>
    <row r="2616" spans="1:7" ht="43.2" x14ac:dyDescent="0.3">
      <c r="A2616" s="30" t="s">
        <v>4583</v>
      </c>
      <c r="B2616" s="47" t="s">
        <v>7873</v>
      </c>
      <c r="C2616" s="48" t="s">
        <v>141</v>
      </c>
      <c r="D2616" s="49">
        <v>524.04999999999995</v>
      </c>
      <c r="E2616" s="49">
        <v>32.11</v>
      </c>
      <c r="F2616" s="49">
        <v>556.16</v>
      </c>
      <c r="G2616" s="39">
        <v>9</v>
      </c>
    </row>
    <row r="2617" spans="1:7" ht="28.8" x14ac:dyDescent="0.3">
      <c r="A2617" s="30" t="s">
        <v>7265</v>
      </c>
      <c r="B2617" s="47" t="s">
        <v>7874</v>
      </c>
      <c r="C2617" s="48" t="s">
        <v>141</v>
      </c>
      <c r="D2617" s="49">
        <v>61.75</v>
      </c>
      <c r="E2617" s="49">
        <v>32.11</v>
      </c>
      <c r="F2617" s="49">
        <v>93.86</v>
      </c>
      <c r="G2617" s="39">
        <v>9</v>
      </c>
    </row>
    <row r="2618" spans="1:7" ht="28.8" x14ac:dyDescent="0.3">
      <c r="A2618" s="30" t="s">
        <v>4584</v>
      </c>
      <c r="B2618" s="47" t="s">
        <v>8503</v>
      </c>
      <c r="C2618" s="48" t="s">
        <v>141</v>
      </c>
      <c r="D2618" s="49">
        <v>474.79</v>
      </c>
      <c r="E2618" s="49">
        <v>32.11</v>
      </c>
      <c r="F2618" s="49">
        <v>506.9</v>
      </c>
      <c r="G2618" s="39">
        <v>9</v>
      </c>
    </row>
    <row r="2619" spans="1:7" x14ac:dyDescent="0.3">
      <c r="A2619" s="30" t="s">
        <v>4585</v>
      </c>
      <c r="B2619" s="47" t="s">
        <v>4586</v>
      </c>
      <c r="C2619" s="48"/>
      <c r="D2619" s="49"/>
      <c r="E2619" s="49"/>
      <c r="F2619" s="49"/>
      <c r="G2619" s="39">
        <v>5</v>
      </c>
    </row>
    <row r="2620" spans="1:7" ht="28.8" x14ac:dyDescent="0.3">
      <c r="A2620" s="30" t="s">
        <v>4587</v>
      </c>
      <c r="B2620" s="47" t="s">
        <v>7875</v>
      </c>
      <c r="C2620" s="48" t="s">
        <v>141</v>
      </c>
      <c r="D2620" s="49">
        <v>1535.64</v>
      </c>
      <c r="E2620" s="49">
        <v>22.83</v>
      </c>
      <c r="F2620" s="49">
        <v>1558.47</v>
      </c>
      <c r="G2620" s="39">
        <v>9</v>
      </c>
    </row>
    <row r="2621" spans="1:7" ht="28.8" x14ac:dyDescent="0.3">
      <c r="A2621" s="30" t="s">
        <v>4588</v>
      </c>
      <c r="B2621" s="47" t="s">
        <v>7876</v>
      </c>
      <c r="C2621" s="48" t="s">
        <v>141</v>
      </c>
      <c r="D2621" s="49">
        <v>658.67</v>
      </c>
      <c r="E2621" s="49">
        <v>22.83</v>
      </c>
      <c r="F2621" s="49">
        <v>681.5</v>
      </c>
      <c r="G2621" s="39">
        <v>9</v>
      </c>
    </row>
    <row r="2622" spans="1:7" ht="28.8" x14ac:dyDescent="0.3">
      <c r="A2622" s="30" t="s">
        <v>4589</v>
      </c>
      <c r="B2622" s="47" t="s">
        <v>4590</v>
      </c>
      <c r="C2622" s="48" t="s">
        <v>141</v>
      </c>
      <c r="D2622" s="49">
        <v>862.85</v>
      </c>
      <c r="E2622" s="49">
        <v>22.83</v>
      </c>
      <c r="F2622" s="49">
        <v>885.68</v>
      </c>
      <c r="G2622" s="39">
        <v>9</v>
      </c>
    </row>
    <row r="2623" spans="1:7" ht="28.8" x14ac:dyDescent="0.3">
      <c r="A2623" s="30" t="s">
        <v>4591</v>
      </c>
      <c r="B2623" s="47" t="s">
        <v>7877</v>
      </c>
      <c r="C2623" s="48" t="s">
        <v>141</v>
      </c>
      <c r="D2623" s="49">
        <v>367.56</v>
      </c>
      <c r="E2623" s="49">
        <v>22.83</v>
      </c>
      <c r="F2623" s="49">
        <v>390.39</v>
      </c>
      <c r="G2623" s="39">
        <v>9</v>
      </c>
    </row>
    <row r="2624" spans="1:7" ht="28.8" x14ac:dyDescent="0.3">
      <c r="A2624" s="30" t="s">
        <v>4592</v>
      </c>
      <c r="B2624" s="47" t="s">
        <v>7878</v>
      </c>
      <c r="C2624" s="48" t="s">
        <v>141</v>
      </c>
      <c r="D2624" s="49">
        <v>956.34</v>
      </c>
      <c r="E2624" s="49">
        <v>22.83</v>
      </c>
      <c r="F2624" s="49">
        <v>979.17</v>
      </c>
      <c r="G2624" s="39">
        <v>9</v>
      </c>
    </row>
    <row r="2625" spans="1:7" x14ac:dyDescent="0.3">
      <c r="A2625" s="30" t="s">
        <v>4593</v>
      </c>
      <c r="B2625" s="47" t="s">
        <v>4594</v>
      </c>
      <c r="C2625" s="48"/>
      <c r="D2625" s="49"/>
      <c r="E2625" s="49"/>
      <c r="F2625" s="49"/>
      <c r="G2625" s="39">
        <v>5</v>
      </c>
    </row>
    <row r="2626" spans="1:7" ht="28.8" x14ac:dyDescent="0.3">
      <c r="A2626" s="30" t="s">
        <v>4595</v>
      </c>
      <c r="B2626" s="47" t="s">
        <v>7879</v>
      </c>
      <c r="C2626" s="48" t="s">
        <v>141</v>
      </c>
      <c r="D2626" s="49">
        <v>232.31</v>
      </c>
      <c r="E2626" s="49">
        <v>18.260000000000002</v>
      </c>
      <c r="F2626" s="49">
        <v>250.57</v>
      </c>
      <c r="G2626" s="39">
        <v>9</v>
      </c>
    </row>
    <row r="2627" spans="1:7" x14ac:dyDescent="0.3">
      <c r="A2627" s="30" t="s">
        <v>4596</v>
      </c>
      <c r="B2627" s="47" t="s">
        <v>4597</v>
      </c>
      <c r="C2627" s="48" t="s">
        <v>141</v>
      </c>
      <c r="D2627" s="49">
        <v>269.19</v>
      </c>
      <c r="E2627" s="49">
        <v>18.260000000000002</v>
      </c>
      <c r="F2627" s="49">
        <v>287.45</v>
      </c>
      <c r="G2627" s="39">
        <v>9</v>
      </c>
    </row>
    <row r="2628" spans="1:7" ht="28.8" x14ac:dyDescent="0.3">
      <c r="A2628" s="30" t="s">
        <v>4598</v>
      </c>
      <c r="B2628" s="47" t="s">
        <v>4599</v>
      </c>
      <c r="C2628" s="48" t="s">
        <v>141</v>
      </c>
      <c r="D2628" s="49">
        <v>128.71</v>
      </c>
      <c r="E2628" s="49">
        <v>18.260000000000002</v>
      </c>
      <c r="F2628" s="49">
        <v>146.97</v>
      </c>
      <c r="G2628" s="39">
        <v>9</v>
      </c>
    </row>
    <row r="2629" spans="1:7" x14ac:dyDescent="0.3">
      <c r="A2629" s="30" t="s">
        <v>4600</v>
      </c>
      <c r="B2629" s="47" t="s">
        <v>4601</v>
      </c>
      <c r="C2629" s="48"/>
      <c r="D2629" s="49"/>
      <c r="E2629" s="49"/>
      <c r="F2629" s="49"/>
      <c r="G2629" s="39">
        <v>5</v>
      </c>
    </row>
    <row r="2630" spans="1:7" ht="43.2" x14ac:dyDescent="0.3">
      <c r="A2630" s="30" t="s">
        <v>4602</v>
      </c>
      <c r="B2630" s="47" t="s">
        <v>7880</v>
      </c>
      <c r="C2630" s="48" t="s">
        <v>141</v>
      </c>
      <c r="D2630" s="49">
        <v>159.43</v>
      </c>
      <c r="E2630" s="49">
        <v>18.260000000000002</v>
      </c>
      <c r="F2630" s="49">
        <v>177.69</v>
      </c>
      <c r="G2630" s="39">
        <v>9</v>
      </c>
    </row>
    <row r="2631" spans="1:7" ht="28.8" x14ac:dyDescent="0.3">
      <c r="A2631" s="30" t="s">
        <v>4603</v>
      </c>
      <c r="B2631" s="47" t="s">
        <v>7881</v>
      </c>
      <c r="C2631" s="48" t="s">
        <v>141</v>
      </c>
      <c r="D2631" s="49">
        <v>48.73</v>
      </c>
      <c r="E2631" s="49">
        <v>18.260000000000002</v>
      </c>
      <c r="F2631" s="49">
        <v>66.989999999999995</v>
      </c>
      <c r="G2631" s="39">
        <v>9</v>
      </c>
    </row>
    <row r="2632" spans="1:7" ht="43.2" x14ac:dyDescent="0.3">
      <c r="A2632" s="30" t="s">
        <v>4604</v>
      </c>
      <c r="B2632" s="47" t="s">
        <v>7882</v>
      </c>
      <c r="C2632" s="48" t="s">
        <v>141</v>
      </c>
      <c r="D2632" s="49">
        <v>141.6</v>
      </c>
      <c r="E2632" s="49">
        <v>18.260000000000002</v>
      </c>
      <c r="F2632" s="49">
        <v>159.86000000000001</v>
      </c>
      <c r="G2632" s="39">
        <v>9</v>
      </c>
    </row>
    <row r="2633" spans="1:7" ht="28.8" x14ac:dyDescent="0.3">
      <c r="A2633" s="30" t="s">
        <v>4605</v>
      </c>
      <c r="B2633" s="47" t="s">
        <v>7883</v>
      </c>
      <c r="C2633" s="48" t="s">
        <v>141</v>
      </c>
      <c r="D2633" s="49">
        <v>88.15</v>
      </c>
      <c r="E2633" s="49">
        <v>22.83</v>
      </c>
      <c r="F2633" s="49">
        <v>110.98</v>
      </c>
      <c r="G2633" s="39">
        <v>9</v>
      </c>
    </row>
    <row r="2634" spans="1:7" ht="28.8" x14ac:dyDescent="0.3">
      <c r="A2634" s="30" t="s">
        <v>4606</v>
      </c>
      <c r="B2634" s="47" t="s">
        <v>7884</v>
      </c>
      <c r="C2634" s="48" t="s">
        <v>141</v>
      </c>
      <c r="D2634" s="49">
        <v>80.849999999999994</v>
      </c>
      <c r="E2634" s="49">
        <v>18.260000000000002</v>
      </c>
      <c r="F2634" s="49">
        <v>99.11</v>
      </c>
      <c r="G2634" s="39">
        <v>9</v>
      </c>
    </row>
    <row r="2635" spans="1:7" ht="28.8" x14ac:dyDescent="0.3">
      <c r="A2635" s="30" t="s">
        <v>4607</v>
      </c>
      <c r="B2635" s="47" t="s">
        <v>8522</v>
      </c>
      <c r="C2635" s="48" t="s">
        <v>141</v>
      </c>
      <c r="D2635" s="49">
        <v>123.07</v>
      </c>
      <c r="E2635" s="49">
        <v>18.260000000000002</v>
      </c>
      <c r="F2635" s="49">
        <v>141.33000000000001</v>
      </c>
      <c r="G2635" s="39">
        <v>9</v>
      </c>
    </row>
    <row r="2636" spans="1:7" ht="43.2" x14ac:dyDescent="0.3">
      <c r="A2636" s="30" t="s">
        <v>4608</v>
      </c>
      <c r="B2636" s="47" t="s">
        <v>7885</v>
      </c>
      <c r="C2636" s="48" t="s">
        <v>141</v>
      </c>
      <c r="D2636" s="49">
        <v>175.92</v>
      </c>
      <c r="E2636" s="49">
        <v>18.260000000000002</v>
      </c>
      <c r="F2636" s="49">
        <v>194.18</v>
      </c>
      <c r="G2636" s="39">
        <v>9</v>
      </c>
    </row>
    <row r="2637" spans="1:7" ht="43.2" x14ac:dyDescent="0.3">
      <c r="A2637" s="30" t="s">
        <v>4609</v>
      </c>
      <c r="B2637" s="47" t="s">
        <v>7886</v>
      </c>
      <c r="C2637" s="48" t="s">
        <v>141</v>
      </c>
      <c r="D2637" s="49">
        <v>259.26</v>
      </c>
      <c r="E2637" s="49">
        <v>13.69</v>
      </c>
      <c r="F2637" s="49">
        <v>272.95</v>
      </c>
      <c r="G2637" s="39">
        <v>9</v>
      </c>
    </row>
    <row r="2638" spans="1:7" ht="43.2" x14ac:dyDescent="0.3">
      <c r="A2638" s="30" t="s">
        <v>4610</v>
      </c>
      <c r="B2638" s="47" t="s">
        <v>7887</v>
      </c>
      <c r="C2638" s="48" t="s">
        <v>141</v>
      </c>
      <c r="D2638" s="49">
        <v>109.85</v>
      </c>
      <c r="E2638" s="49">
        <v>13.69</v>
      </c>
      <c r="F2638" s="49">
        <v>123.54</v>
      </c>
      <c r="G2638" s="39">
        <v>9</v>
      </c>
    </row>
    <row r="2639" spans="1:7" ht="28.8" x14ac:dyDescent="0.3">
      <c r="A2639" s="30" t="s">
        <v>4611</v>
      </c>
      <c r="B2639" s="47" t="s">
        <v>7888</v>
      </c>
      <c r="C2639" s="48" t="s">
        <v>141</v>
      </c>
      <c r="D2639" s="49">
        <v>144.29</v>
      </c>
      <c r="E2639" s="49">
        <v>18.260000000000002</v>
      </c>
      <c r="F2639" s="49">
        <v>162.55000000000001</v>
      </c>
      <c r="G2639" s="39">
        <v>9</v>
      </c>
    </row>
    <row r="2640" spans="1:7" ht="28.8" x14ac:dyDescent="0.3">
      <c r="A2640" s="30" t="s">
        <v>4612</v>
      </c>
      <c r="B2640" s="47" t="s">
        <v>7889</v>
      </c>
      <c r="C2640" s="48" t="s">
        <v>141</v>
      </c>
      <c r="D2640" s="49">
        <v>71.22</v>
      </c>
      <c r="E2640" s="49">
        <v>22.83</v>
      </c>
      <c r="F2640" s="49">
        <v>94.05</v>
      </c>
      <c r="G2640" s="39">
        <v>9</v>
      </c>
    </row>
    <row r="2641" spans="1:7" ht="28.8" x14ac:dyDescent="0.3">
      <c r="A2641" s="30" t="s">
        <v>4613</v>
      </c>
      <c r="B2641" s="47" t="s">
        <v>8523</v>
      </c>
      <c r="C2641" s="48" t="s">
        <v>141</v>
      </c>
      <c r="D2641" s="49">
        <v>117.34</v>
      </c>
      <c r="E2641" s="49">
        <v>22.83</v>
      </c>
      <c r="F2641" s="49">
        <v>140.16999999999999</v>
      </c>
      <c r="G2641" s="39">
        <v>9</v>
      </c>
    </row>
    <row r="2642" spans="1:7" ht="43.2" x14ac:dyDescent="0.3">
      <c r="A2642" s="30" t="s">
        <v>4614</v>
      </c>
      <c r="B2642" s="47" t="s">
        <v>7890</v>
      </c>
      <c r="C2642" s="48" t="s">
        <v>141</v>
      </c>
      <c r="D2642" s="49">
        <v>180.69</v>
      </c>
      <c r="E2642" s="49">
        <v>22.83</v>
      </c>
      <c r="F2642" s="49">
        <v>203.52</v>
      </c>
      <c r="G2642" s="39">
        <v>9</v>
      </c>
    </row>
    <row r="2643" spans="1:7" ht="28.8" x14ac:dyDescent="0.3">
      <c r="A2643" s="30" t="s">
        <v>4615</v>
      </c>
      <c r="B2643" s="47" t="s">
        <v>8524</v>
      </c>
      <c r="C2643" s="48" t="s">
        <v>141</v>
      </c>
      <c r="D2643" s="49">
        <v>142.51</v>
      </c>
      <c r="E2643" s="49">
        <v>22.83</v>
      </c>
      <c r="F2643" s="49">
        <v>165.34</v>
      </c>
      <c r="G2643" s="39">
        <v>9</v>
      </c>
    </row>
    <row r="2644" spans="1:7" ht="28.8" x14ac:dyDescent="0.3">
      <c r="A2644" s="30" t="s">
        <v>4616</v>
      </c>
      <c r="B2644" s="47" t="s">
        <v>7891</v>
      </c>
      <c r="C2644" s="48" t="s">
        <v>141</v>
      </c>
      <c r="D2644" s="49">
        <v>60.27</v>
      </c>
      <c r="E2644" s="49">
        <v>22.83</v>
      </c>
      <c r="F2644" s="49">
        <v>83.1</v>
      </c>
      <c r="G2644" s="39">
        <v>9</v>
      </c>
    </row>
    <row r="2645" spans="1:7" ht="43.2" x14ac:dyDescent="0.3">
      <c r="A2645" s="30" t="s">
        <v>4617</v>
      </c>
      <c r="B2645" s="47" t="s">
        <v>7892</v>
      </c>
      <c r="C2645" s="48" t="s">
        <v>141</v>
      </c>
      <c r="D2645" s="49">
        <v>57.12</v>
      </c>
      <c r="E2645" s="49">
        <v>18.260000000000002</v>
      </c>
      <c r="F2645" s="49">
        <v>75.38</v>
      </c>
      <c r="G2645" s="39">
        <v>9</v>
      </c>
    </row>
    <row r="2646" spans="1:7" ht="28.8" x14ac:dyDescent="0.3">
      <c r="A2646" s="30" t="s">
        <v>4618</v>
      </c>
      <c r="B2646" s="47" t="s">
        <v>7893</v>
      </c>
      <c r="C2646" s="48" t="s">
        <v>141</v>
      </c>
      <c r="D2646" s="49">
        <v>109.63</v>
      </c>
      <c r="E2646" s="49">
        <v>18.260000000000002</v>
      </c>
      <c r="F2646" s="49">
        <v>127.89</v>
      </c>
      <c r="G2646" s="39">
        <v>9</v>
      </c>
    </row>
    <row r="2647" spans="1:7" ht="43.2" x14ac:dyDescent="0.3">
      <c r="A2647" s="30" t="s">
        <v>4619</v>
      </c>
      <c r="B2647" s="47" t="s">
        <v>7894</v>
      </c>
      <c r="C2647" s="48" t="s">
        <v>141</v>
      </c>
      <c r="D2647" s="49">
        <v>461.35</v>
      </c>
      <c r="E2647" s="49">
        <v>18.260000000000002</v>
      </c>
      <c r="F2647" s="49">
        <v>479.61</v>
      </c>
      <c r="G2647" s="39">
        <v>9</v>
      </c>
    </row>
    <row r="2648" spans="1:7" ht="28.8" x14ac:dyDescent="0.3">
      <c r="A2648" s="30" t="s">
        <v>4620</v>
      </c>
      <c r="B2648" s="47" t="s">
        <v>8504</v>
      </c>
      <c r="C2648" s="48" t="s">
        <v>141</v>
      </c>
      <c r="D2648" s="49">
        <v>257.39999999999998</v>
      </c>
      <c r="E2648" s="49">
        <v>18.260000000000002</v>
      </c>
      <c r="F2648" s="49">
        <v>275.66000000000003</v>
      </c>
      <c r="G2648" s="39">
        <v>9</v>
      </c>
    </row>
    <row r="2649" spans="1:7" ht="43.2" x14ac:dyDescent="0.3">
      <c r="A2649" s="30" t="s">
        <v>4621</v>
      </c>
      <c r="B2649" s="47" t="s">
        <v>8505</v>
      </c>
      <c r="C2649" s="48" t="s">
        <v>141</v>
      </c>
      <c r="D2649" s="49">
        <v>152.18</v>
      </c>
      <c r="E2649" s="49">
        <v>18.260000000000002</v>
      </c>
      <c r="F2649" s="49">
        <v>170.44</v>
      </c>
      <c r="G2649" s="39">
        <v>9</v>
      </c>
    </row>
    <row r="2650" spans="1:7" ht="28.8" x14ac:dyDescent="0.3">
      <c r="A2650" s="30" t="s">
        <v>7895</v>
      </c>
      <c r="B2650" s="47" t="s">
        <v>8277</v>
      </c>
      <c r="C2650" s="48" t="s">
        <v>141</v>
      </c>
      <c r="D2650" s="49">
        <v>125.94</v>
      </c>
      <c r="E2650" s="49">
        <v>18.260000000000002</v>
      </c>
      <c r="F2650" s="49">
        <v>144.19999999999999</v>
      </c>
      <c r="G2650" s="39">
        <v>9</v>
      </c>
    </row>
    <row r="2651" spans="1:7" x14ac:dyDescent="0.3">
      <c r="A2651" s="30" t="s">
        <v>4622</v>
      </c>
      <c r="B2651" s="47" t="s">
        <v>4623</v>
      </c>
      <c r="C2651" s="48"/>
      <c r="D2651" s="49"/>
      <c r="E2651" s="49"/>
      <c r="F2651" s="49"/>
      <c r="G2651" s="39">
        <v>5</v>
      </c>
    </row>
    <row r="2652" spans="1:7" ht="28.8" x14ac:dyDescent="0.3">
      <c r="A2652" s="30" t="s">
        <v>4624</v>
      </c>
      <c r="B2652" s="47" t="s">
        <v>7896</v>
      </c>
      <c r="C2652" s="48" t="s">
        <v>141</v>
      </c>
      <c r="D2652" s="49">
        <v>40.1</v>
      </c>
      <c r="E2652" s="49">
        <v>13.69</v>
      </c>
      <c r="F2652" s="49">
        <v>53.79</v>
      </c>
      <c r="G2652" s="39">
        <v>9</v>
      </c>
    </row>
    <row r="2653" spans="1:7" x14ac:dyDescent="0.3">
      <c r="A2653" s="30" t="s">
        <v>4625</v>
      </c>
      <c r="B2653" s="47" t="s">
        <v>4626</v>
      </c>
      <c r="C2653" s="48"/>
      <c r="D2653" s="49"/>
      <c r="E2653" s="49"/>
      <c r="F2653" s="49"/>
      <c r="G2653" s="39">
        <v>5</v>
      </c>
    </row>
    <row r="2654" spans="1:7" ht="28.8" x14ac:dyDescent="0.3">
      <c r="A2654" s="30" t="s">
        <v>4627</v>
      </c>
      <c r="B2654" s="47" t="s">
        <v>4628</v>
      </c>
      <c r="C2654" s="48" t="s">
        <v>141</v>
      </c>
      <c r="D2654" s="49">
        <v>0.46</v>
      </c>
      <c r="E2654" s="49">
        <v>18.260000000000002</v>
      </c>
      <c r="F2654" s="49">
        <v>18.72</v>
      </c>
      <c r="G2654" s="39">
        <v>9</v>
      </c>
    </row>
    <row r="2655" spans="1:7" ht="28.8" x14ac:dyDescent="0.3">
      <c r="A2655" s="30" t="s">
        <v>4629</v>
      </c>
      <c r="B2655" s="47" t="s">
        <v>7897</v>
      </c>
      <c r="C2655" s="48" t="s">
        <v>141</v>
      </c>
      <c r="D2655" s="49">
        <v>7.5</v>
      </c>
      <c r="E2655" s="49">
        <v>3.71</v>
      </c>
      <c r="F2655" s="49">
        <v>11.21</v>
      </c>
      <c r="G2655" s="39">
        <v>9</v>
      </c>
    </row>
    <row r="2656" spans="1:7" x14ac:dyDescent="0.3">
      <c r="A2656" s="30" t="s">
        <v>4630</v>
      </c>
      <c r="B2656" s="47" t="s">
        <v>4631</v>
      </c>
      <c r="C2656" s="48" t="s">
        <v>141</v>
      </c>
      <c r="D2656" s="49"/>
      <c r="E2656" s="49">
        <v>18.260000000000002</v>
      </c>
      <c r="F2656" s="49">
        <v>18.260000000000002</v>
      </c>
      <c r="G2656" s="39">
        <v>9</v>
      </c>
    </row>
    <row r="2657" spans="1:7" x14ac:dyDescent="0.3">
      <c r="A2657" s="30" t="s">
        <v>4632</v>
      </c>
      <c r="B2657" s="47" t="s">
        <v>4633</v>
      </c>
      <c r="C2657" s="48" t="s">
        <v>141</v>
      </c>
      <c r="D2657" s="49"/>
      <c r="E2657" s="49">
        <v>3.71</v>
      </c>
      <c r="F2657" s="49">
        <v>3.71</v>
      </c>
      <c r="G2657" s="39">
        <v>9</v>
      </c>
    </row>
    <row r="2658" spans="1:7" x14ac:dyDescent="0.3">
      <c r="A2658" s="30" t="s">
        <v>4634</v>
      </c>
      <c r="B2658" s="47" t="s">
        <v>7898</v>
      </c>
      <c r="C2658" s="48"/>
      <c r="D2658" s="49"/>
      <c r="E2658" s="49"/>
      <c r="F2658" s="49"/>
      <c r="G2658" s="39">
        <v>5</v>
      </c>
    </row>
    <row r="2659" spans="1:7" ht="28.8" x14ac:dyDescent="0.3">
      <c r="A2659" s="30" t="s">
        <v>4635</v>
      </c>
      <c r="B2659" s="47" t="s">
        <v>8336</v>
      </c>
      <c r="C2659" s="48" t="s">
        <v>141</v>
      </c>
      <c r="D2659" s="49">
        <v>311.85000000000002</v>
      </c>
      <c r="E2659" s="49">
        <v>18.260000000000002</v>
      </c>
      <c r="F2659" s="49">
        <v>330.11</v>
      </c>
      <c r="G2659" s="39">
        <v>9</v>
      </c>
    </row>
    <row r="2660" spans="1:7" ht="43.2" x14ac:dyDescent="0.3">
      <c r="A2660" s="30" t="s">
        <v>4636</v>
      </c>
      <c r="B2660" s="47" t="s">
        <v>7899</v>
      </c>
      <c r="C2660" s="48" t="s">
        <v>141</v>
      </c>
      <c r="D2660" s="49">
        <v>274.89999999999998</v>
      </c>
      <c r="E2660" s="49">
        <v>13.69</v>
      </c>
      <c r="F2660" s="49">
        <v>288.58999999999997</v>
      </c>
      <c r="G2660" s="39">
        <v>9</v>
      </c>
    </row>
    <row r="2661" spans="1:7" ht="28.8" x14ac:dyDescent="0.3">
      <c r="A2661" s="30" t="s">
        <v>4637</v>
      </c>
      <c r="B2661" s="47" t="s">
        <v>7900</v>
      </c>
      <c r="C2661" s="48" t="s">
        <v>141</v>
      </c>
      <c r="D2661" s="49">
        <v>141.44</v>
      </c>
      <c r="E2661" s="49">
        <v>18.260000000000002</v>
      </c>
      <c r="F2661" s="49">
        <v>159.69999999999999</v>
      </c>
      <c r="G2661" s="39">
        <v>9</v>
      </c>
    </row>
    <row r="2662" spans="1:7" ht="28.8" x14ac:dyDescent="0.3">
      <c r="A2662" s="30" t="s">
        <v>4638</v>
      </c>
      <c r="B2662" s="47" t="s">
        <v>8525</v>
      </c>
      <c r="C2662" s="48" t="s">
        <v>141</v>
      </c>
      <c r="D2662" s="49">
        <v>260.37</v>
      </c>
      <c r="E2662" s="49">
        <v>13.69</v>
      </c>
      <c r="F2662" s="49">
        <v>274.06</v>
      </c>
      <c r="G2662" s="39">
        <v>9</v>
      </c>
    </row>
    <row r="2663" spans="1:7" ht="28.8" x14ac:dyDescent="0.3">
      <c r="A2663" s="30" t="s">
        <v>7901</v>
      </c>
      <c r="B2663" s="47" t="s">
        <v>7902</v>
      </c>
      <c r="C2663" s="48" t="s">
        <v>141</v>
      </c>
      <c r="D2663" s="49">
        <v>72.760000000000005</v>
      </c>
      <c r="E2663" s="49">
        <v>22.83</v>
      </c>
      <c r="F2663" s="49">
        <v>95.59</v>
      </c>
      <c r="G2663" s="39">
        <v>9</v>
      </c>
    </row>
    <row r="2664" spans="1:7" x14ac:dyDescent="0.3">
      <c r="A2664" s="30" t="s">
        <v>4639</v>
      </c>
      <c r="B2664" s="47" t="s">
        <v>4640</v>
      </c>
      <c r="C2664" s="48"/>
      <c r="D2664" s="49"/>
      <c r="E2664" s="49"/>
      <c r="F2664" s="49"/>
      <c r="G2664" s="39">
        <v>2</v>
      </c>
    </row>
    <row r="2665" spans="1:7" x14ac:dyDescent="0.3">
      <c r="A2665" s="30" t="s">
        <v>4641</v>
      </c>
      <c r="B2665" s="47" t="s">
        <v>4642</v>
      </c>
      <c r="C2665" s="48"/>
      <c r="D2665" s="49"/>
      <c r="E2665" s="49"/>
      <c r="F2665" s="49"/>
      <c r="G2665" s="39">
        <v>5</v>
      </c>
    </row>
    <row r="2666" spans="1:7" ht="28.8" x14ac:dyDescent="0.3">
      <c r="A2666" s="30" t="s">
        <v>4643</v>
      </c>
      <c r="B2666" s="47" t="s">
        <v>4644</v>
      </c>
      <c r="C2666" s="48" t="s">
        <v>141</v>
      </c>
      <c r="D2666" s="49">
        <v>79.84</v>
      </c>
      <c r="E2666" s="49">
        <v>11.41</v>
      </c>
      <c r="F2666" s="49">
        <v>91.25</v>
      </c>
      <c r="G2666" s="39">
        <v>9</v>
      </c>
    </row>
    <row r="2667" spans="1:7" ht="28.8" x14ac:dyDescent="0.3">
      <c r="A2667" s="30" t="s">
        <v>4645</v>
      </c>
      <c r="B2667" s="47" t="s">
        <v>4646</v>
      </c>
      <c r="C2667" s="48" t="s">
        <v>141</v>
      </c>
      <c r="D2667" s="49">
        <v>121.27</v>
      </c>
      <c r="E2667" s="49">
        <v>11.41</v>
      </c>
      <c r="F2667" s="49">
        <v>132.68</v>
      </c>
      <c r="G2667" s="39">
        <v>9</v>
      </c>
    </row>
    <row r="2668" spans="1:7" x14ac:dyDescent="0.3">
      <c r="A2668" s="30" t="s">
        <v>4647</v>
      </c>
      <c r="B2668" s="47" t="s">
        <v>4648</v>
      </c>
      <c r="C2668" s="48" t="s">
        <v>141</v>
      </c>
      <c r="D2668" s="49">
        <v>72.040000000000006</v>
      </c>
      <c r="E2668" s="49">
        <v>11.41</v>
      </c>
      <c r="F2668" s="49">
        <v>83.45</v>
      </c>
      <c r="G2668" s="39">
        <v>9</v>
      </c>
    </row>
    <row r="2669" spans="1:7" x14ac:dyDescent="0.3">
      <c r="A2669" s="30" t="s">
        <v>4649</v>
      </c>
      <c r="B2669" s="47" t="s">
        <v>4650</v>
      </c>
      <c r="C2669" s="48" t="s">
        <v>141</v>
      </c>
      <c r="D2669" s="49">
        <v>51.08</v>
      </c>
      <c r="E2669" s="49">
        <v>11.41</v>
      </c>
      <c r="F2669" s="49">
        <v>62.49</v>
      </c>
      <c r="G2669" s="39">
        <v>9</v>
      </c>
    </row>
    <row r="2670" spans="1:7" x14ac:dyDescent="0.3">
      <c r="A2670" s="30" t="s">
        <v>4651</v>
      </c>
      <c r="B2670" s="47" t="s">
        <v>4652</v>
      </c>
      <c r="C2670" s="48" t="s">
        <v>141</v>
      </c>
      <c r="D2670" s="49">
        <v>4.18</v>
      </c>
      <c r="E2670" s="49">
        <v>11.41</v>
      </c>
      <c r="F2670" s="49">
        <v>15.59</v>
      </c>
      <c r="G2670" s="39">
        <v>9</v>
      </c>
    </row>
    <row r="2671" spans="1:7" x14ac:dyDescent="0.3">
      <c r="A2671" s="30" t="s">
        <v>4653</v>
      </c>
      <c r="B2671" s="47" t="s">
        <v>4654</v>
      </c>
      <c r="C2671" s="48" t="s">
        <v>141</v>
      </c>
      <c r="D2671" s="49">
        <v>28.92</v>
      </c>
      <c r="E2671" s="49">
        <v>11.41</v>
      </c>
      <c r="F2671" s="49">
        <v>40.33</v>
      </c>
      <c r="G2671" s="39">
        <v>9</v>
      </c>
    </row>
    <row r="2672" spans="1:7" ht="28.8" x14ac:dyDescent="0.3">
      <c r="A2672" s="30" t="s">
        <v>4655</v>
      </c>
      <c r="B2672" s="47" t="s">
        <v>4656</v>
      </c>
      <c r="C2672" s="48" t="s">
        <v>141</v>
      </c>
      <c r="D2672" s="49">
        <v>11.25</v>
      </c>
      <c r="E2672" s="49">
        <v>11.41</v>
      </c>
      <c r="F2672" s="49">
        <v>22.66</v>
      </c>
      <c r="G2672" s="39">
        <v>9</v>
      </c>
    </row>
    <row r="2673" spans="1:7" ht="28.8" x14ac:dyDescent="0.3">
      <c r="A2673" s="30" t="s">
        <v>4657</v>
      </c>
      <c r="B2673" s="47" t="s">
        <v>4658</v>
      </c>
      <c r="C2673" s="48" t="s">
        <v>141</v>
      </c>
      <c r="D2673" s="49">
        <v>13.51</v>
      </c>
      <c r="E2673" s="49">
        <v>11.41</v>
      </c>
      <c r="F2673" s="49">
        <v>24.92</v>
      </c>
      <c r="G2673" s="39">
        <v>9</v>
      </c>
    </row>
    <row r="2674" spans="1:7" x14ac:dyDescent="0.3">
      <c r="A2674" s="30" t="s">
        <v>4659</v>
      </c>
      <c r="B2674" s="47" t="s">
        <v>4660</v>
      </c>
      <c r="C2674" s="48"/>
      <c r="D2674" s="49"/>
      <c r="E2674" s="49"/>
      <c r="F2674" s="49"/>
      <c r="G2674" s="39">
        <v>5</v>
      </c>
    </row>
    <row r="2675" spans="1:7" x14ac:dyDescent="0.3">
      <c r="A2675" s="30" t="s">
        <v>4661</v>
      </c>
      <c r="B2675" s="47" t="s">
        <v>4662</v>
      </c>
      <c r="C2675" s="48" t="s">
        <v>141</v>
      </c>
      <c r="D2675" s="49">
        <v>5.49</v>
      </c>
      <c r="E2675" s="49">
        <v>11.41</v>
      </c>
      <c r="F2675" s="49">
        <v>16.899999999999999</v>
      </c>
      <c r="G2675" s="39">
        <v>9</v>
      </c>
    </row>
    <row r="2676" spans="1:7" x14ac:dyDescent="0.3">
      <c r="A2676" s="30" t="s">
        <v>4663</v>
      </c>
      <c r="B2676" s="47" t="s">
        <v>4664</v>
      </c>
      <c r="C2676" s="48" t="s">
        <v>141</v>
      </c>
      <c r="D2676" s="49">
        <v>17.88</v>
      </c>
      <c r="E2676" s="49">
        <v>11.41</v>
      </c>
      <c r="F2676" s="49">
        <v>29.29</v>
      </c>
      <c r="G2676" s="39">
        <v>9</v>
      </c>
    </row>
    <row r="2677" spans="1:7" x14ac:dyDescent="0.3">
      <c r="A2677" s="30" t="s">
        <v>4665</v>
      </c>
      <c r="B2677" s="47" t="s">
        <v>4666</v>
      </c>
      <c r="C2677" s="48" t="s">
        <v>141</v>
      </c>
      <c r="D2677" s="49">
        <v>6.06</v>
      </c>
      <c r="E2677" s="49">
        <v>11.41</v>
      </c>
      <c r="F2677" s="49">
        <v>17.47</v>
      </c>
      <c r="G2677" s="39">
        <v>9</v>
      </c>
    </row>
    <row r="2678" spans="1:7" x14ac:dyDescent="0.3">
      <c r="A2678" s="30" t="s">
        <v>4667</v>
      </c>
      <c r="B2678" s="47" t="s">
        <v>4668</v>
      </c>
      <c r="C2678" s="48" t="s">
        <v>141</v>
      </c>
      <c r="D2678" s="49">
        <v>8</v>
      </c>
      <c r="E2678" s="49">
        <v>11.41</v>
      </c>
      <c r="F2678" s="49">
        <v>19.41</v>
      </c>
      <c r="G2678" s="39">
        <v>9</v>
      </c>
    </row>
    <row r="2679" spans="1:7" ht="28.8" x14ac:dyDescent="0.3">
      <c r="A2679" s="30" t="s">
        <v>4669</v>
      </c>
      <c r="B2679" s="47" t="s">
        <v>4670</v>
      </c>
      <c r="C2679" s="48" t="s">
        <v>141</v>
      </c>
      <c r="D2679" s="49">
        <v>13.29</v>
      </c>
      <c r="E2679" s="49">
        <v>11.41</v>
      </c>
      <c r="F2679" s="49">
        <v>24.7</v>
      </c>
      <c r="G2679" s="39">
        <v>9</v>
      </c>
    </row>
    <row r="2680" spans="1:7" ht="28.8" x14ac:dyDescent="0.3">
      <c r="A2680" s="30" t="s">
        <v>4671</v>
      </c>
      <c r="B2680" s="47" t="s">
        <v>4672</v>
      </c>
      <c r="C2680" s="48" t="s">
        <v>141</v>
      </c>
      <c r="D2680" s="49">
        <v>17.079999999999998</v>
      </c>
      <c r="E2680" s="49">
        <v>11.41</v>
      </c>
      <c r="F2680" s="49">
        <v>28.49</v>
      </c>
      <c r="G2680" s="39">
        <v>9</v>
      </c>
    </row>
    <row r="2681" spans="1:7" x14ac:dyDescent="0.3">
      <c r="A2681" s="30" t="s">
        <v>4673</v>
      </c>
      <c r="B2681" s="47" t="s">
        <v>4674</v>
      </c>
      <c r="C2681" s="48"/>
      <c r="D2681" s="49"/>
      <c r="E2681" s="49"/>
      <c r="F2681" s="49"/>
      <c r="G2681" s="39">
        <v>5</v>
      </c>
    </row>
    <row r="2682" spans="1:7" ht="28.8" x14ac:dyDescent="0.3">
      <c r="A2682" s="30" t="s">
        <v>4675</v>
      </c>
      <c r="B2682" s="47" t="s">
        <v>4676</v>
      </c>
      <c r="C2682" s="48" t="s">
        <v>141</v>
      </c>
      <c r="D2682" s="49">
        <v>11.09</v>
      </c>
      <c r="E2682" s="49">
        <v>11.41</v>
      </c>
      <c r="F2682" s="49">
        <v>22.5</v>
      </c>
      <c r="G2682" s="39">
        <v>9</v>
      </c>
    </row>
    <row r="2683" spans="1:7" ht="28.8" x14ac:dyDescent="0.3">
      <c r="A2683" s="30" t="s">
        <v>4677</v>
      </c>
      <c r="B2683" s="47" t="s">
        <v>4678</v>
      </c>
      <c r="C2683" s="48" t="s">
        <v>141</v>
      </c>
      <c r="D2683" s="49">
        <v>15.39</v>
      </c>
      <c r="E2683" s="49">
        <v>11.41</v>
      </c>
      <c r="F2683" s="49">
        <v>26.8</v>
      </c>
      <c r="G2683" s="39">
        <v>9</v>
      </c>
    </row>
    <row r="2684" spans="1:7" ht="28.8" x14ac:dyDescent="0.3">
      <c r="A2684" s="30" t="s">
        <v>4679</v>
      </c>
      <c r="B2684" s="47" t="s">
        <v>4680</v>
      </c>
      <c r="C2684" s="48" t="s">
        <v>141</v>
      </c>
      <c r="D2684" s="49">
        <v>13.52</v>
      </c>
      <c r="E2684" s="49">
        <v>11.41</v>
      </c>
      <c r="F2684" s="49">
        <v>24.93</v>
      </c>
      <c r="G2684" s="39">
        <v>9</v>
      </c>
    </row>
    <row r="2685" spans="1:7" ht="28.8" x14ac:dyDescent="0.3">
      <c r="A2685" s="30" t="s">
        <v>4681</v>
      </c>
      <c r="B2685" s="47" t="s">
        <v>4682</v>
      </c>
      <c r="C2685" s="48" t="s">
        <v>141</v>
      </c>
      <c r="D2685" s="49">
        <v>19.05</v>
      </c>
      <c r="E2685" s="49">
        <v>11.41</v>
      </c>
      <c r="F2685" s="49">
        <v>30.46</v>
      </c>
      <c r="G2685" s="39">
        <v>9</v>
      </c>
    </row>
    <row r="2686" spans="1:7" x14ac:dyDescent="0.3">
      <c r="A2686" s="30" t="s">
        <v>4683</v>
      </c>
      <c r="B2686" s="47" t="s">
        <v>4684</v>
      </c>
      <c r="C2686" s="48"/>
      <c r="D2686" s="49"/>
      <c r="E2686" s="49"/>
      <c r="F2686" s="49"/>
      <c r="G2686" s="39">
        <v>5</v>
      </c>
    </row>
    <row r="2687" spans="1:7" x14ac:dyDescent="0.3">
      <c r="A2687" s="30" t="s">
        <v>4685</v>
      </c>
      <c r="B2687" s="47" t="s">
        <v>4686</v>
      </c>
      <c r="C2687" s="48" t="s">
        <v>141</v>
      </c>
      <c r="D2687" s="49">
        <v>13.12</v>
      </c>
      <c r="E2687" s="49">
        <v>11.41</v>
      </c>
      <c r="F2687" s="49">
        <v>24.53</v>
      </c>
      <c r="G2687" s="39">
        <v>9</v>
      </c>
    </row>
    <row r="2688" spans="1:7" x14ac:dyDescent="0.3">
      <c r="A2688" s="30" t="s">
        <v>4687</v>
      </c>
      <c r="B2688" s="47" t="s">
        <v>4688</v>
      </c>
      <c r="C2688" s="48" t="s">
        <v>141</v>
      </c>
      <c r="D2688" s="49">
        <v>10.89</v>
      </c>
      <c r="E2688" s="49">
        <v>11.41</v>
      </c>
      <c r="F2688" s="49">
        <v>22.3</v>
      </c>
      <c r="G2688" s="39">
        <v>9</v>
      </c>
    </row>
    <row r="2689" spans="1:7" x14ac:dyDescent="0.3">
      <c r="A2689" s="30" t="s">
        <v>4689</v>
      </c>
      <c r="B2689" s="47" t="s">
        <v>4690</v>
      </c>
      <c r="C2689" s="48" t="s">
        <v>141</v>
      </c>
      <c r="D2689" s="49">
        <v>57.91</v>
      </c>
      <c r="E2689" s="49">
        <v>11.41</v>
      </c>
      <c r="F2689" s="49">
        <v>69.319999999999993</v>
      </c>
      <c r="G2689" s="39">
        <v>9</v>
      </c>
    </row>
    <row r="2690" spans="1:7" x14ac:dyDescent="0.3">
      <c r="A2690" s="30" t="s">
        <v>4691</v>
      </c>
      <c r="B2690" s="47" t="s">
        <v>4692</v>
      </c>
      <c r="C2690" s="48" t="s">
        <v>141</v>
      </c>
      <c r="D2690" s="49">
        <v>145.69</v>
      </c>
      <c r="E2690" s="49">
        <v>13.69</v>
      </c>
      <c r="F2690" s="49">
        <v>159.38</v>
      </c>
      <c r="G2690" s="39">
        <v>9</v>
      </c>
    </row>
    <row r="2691" spans="1:7" x14ac:dyDescent="0.3">
      <c r="A2691" s="30" t="s">
        <v>4693</v>
      </c>
      <c r="B2691" s="47" t="s">
        <v>4694</v>
      </c>
      <c r="C2691" s="48" t="s">
        <v>116</v>
      </c>
      <c r="D2691" s="49">
        <v>81.13</v>
      </c>
      <c r="E2691" s="49">
        <v>13.69</v>
      </c>
      <c r="F2691" s="49">
        <v>94.82</v>
      </c>
      <c r="G2691" s="39">
        <v>9</v>
      </c>
    </row>
    <row r="2692" spans="1:7" x14ac:dyDescent="0.3">
      <c r="A2692" s="30" t="s">
        <v>4695</v>
      </c>
      <c r="B2692" s="47" t="s">
        <v>4696</v>
      </c>
      <c r="C2692" s="48" t="s">
        <v>141</v>
      </c>
      <c r="D2692" s="49">
        <v>16.27</v>
      </c>
      <c r="E2692" s="49">
        <v>11.41</v>
      </c>
      <c r="F2692" s="49">
        <v>27.68</v>
      </c>
      <c r="G2692" s="39">
        <v>9</v>
      </c>
    </row>
    <row r="2693" spans="1:7" x14ac:dyDescent="0.3">
      <c r="A2693" s="30" t="s">
        <v>4697</v>
      </c>
      <c r="B2693" s="47" t="s">
        <v>4698</v>
      </c>
      <c r="C2693" s="48" t="s">
        <v>141</v>
      </c>
      <c r="D2693" s="49">
        <v>35.020000000000003</v>
      </c>
      <c r="E2693" s="49">
        <v>11.41</v>
      </c>
      <c r="F2693" s="49">
        <v>46.43</v>
      </c>
      <c r="G2693" s="39">
        <v>9</v>
      </c>
    </row>
    <row r="2694" spans="1:7" x14ac:dyDescent="0.3">
      <c r="A2694" s="30" t="s">
        <v>4699</v>
      </c>
      <c r="B2694" s="47" t="s">
        <v>4700</v>
      </c>
      <c r="C2694" s="48"/>
      <c r="D2694" s="49"/>
      <c r="E2694" s="49"/>
      <c r="F2694" s="49"/>
      <c r="G2694" s="39">
        <v>5</v>
      </c>
    </row>
    <row r="2695" spans="1:7" x14ac:dyDescent="0.3">
      <c r="A2695" s="30" t="s">
        <v>4701</v>
      </c>
      <c r="B2695" s="47" t="s">
        <v>4702</v>
      </c>
      <c r="C2695" s="48" t="s">
        <v>141</v>
      </c>
      <c r="D2695" s="49">
        <v>33.619999999999997</v>
      </c>
      <c r="E2695" s="49">
        <v>11.41</v>
      </c>
      <c r="F2695" s="49">
        <v>45.03</v>
      </c>
      <c r="G2695" s="39">
        <v>9</v>
      </c>
    </row>
    <row r="2696" spans="1:7" ht="28.8" x14ac:dyDescent="0.3">
      <c r="A2696" s="30" t="s">
        <v>4703</v>
      </c>
      <c r="B2696" s="47" t="s">
        <v>4704</v>
      </c>
      <c r="C2696" s="48" t="s">
        <v>141</v>
      </c>
      <c r="D2696" s="49">
        <v>15.65</v>
      </c>
      <c r="E2696" s="49">
        <v>11.41</v>
      </c>
      <c r="F2696" s="49">
        <v>27.06</v>
      </c>
      <c r="G2696" s="39">
        <v>9</v>
      </c>
    </row>
    <row r="2697" spans="1:7" x14ac:dyDescent="0.3">
      <c r="A2697" s="30" t="s">
        <v>4705</v>
      </c>
      <c r="B2697" s="47" t="s">
        <v>4706</v>
      </c>
      <c r="C2697" s="48" t="s">
        <v>141</v>
      </c>
      <c r="D2697" s="49">
        <v>90.83</v>
      </c>
      <c r="E2697" s="49">
        <v>11.41</v>
      </c>
      <c r="F2697" s="49">
        <v>102.24</v>
      </c>
      <c r="G2697" s="39">
        <v>9</v>
      </c>
    </row>
    <row r="2698" spans="1:7" x14ac:dyDescent="0.3">
      <c r="A2698" s="30" t="s">
        <v>4707</v>
      </c>
      <c r="B2698" s="47" t="s">
        <v>4708</v>
      </c>
      <c r="C2698" s="48" t="s">
        <v>141</v>
      </c>
      <c r="D2698" s="49">
        <v>60.99</v>
      </c>
      <c r="E2698" s="49">
        <v>11.41</v>
      </c>
      <c r="F2698" s="49">
        <v>72.400000000000006</v>
      </c>
      <c r="G2698" s="39">
        <v>9</v>
      </c>
    </row>
    <row r="2699" spans="1:7" x14ac:dyDescent="0.3">
      <c r="A2699" s="30" t="s">
        <v>4709</v>
      </c>
      <c r="B2699" s="47" t="s">
        <v>4710</v>
      </c>
      <c r="C2699" s="48" t="s">
        <v>141</v>
      </c>
      <c r="D2699" s="49">
        <v>141.44999999999999</v>
      </c>
      <c r="E2699" s="49">
        <v>11.41</v>
      </c>
      <c r="F2699" s="49">
        <v>152.86000000000001</v>
      </c>
      <c r="G2699" s="39">
        <v>9</v>
      </c>
    </row>
    <row r="2700" spans="1:7" x14ac:dyDescent="0.3">
      <c r="A2700" s="30" t="s">
        <v>4711</v>
      </c>
      <c r="B2700" s="47" t="s">
        <v>4712</v>
      </c>
      <c r="C2700" s="48" t="s">
        <v>141</v>
      </c>
      <c r="D2700" s="49">
        <v>17.07</v>
      </c>
      <c r="E2700" s="49">
        <v>45.65</v>
      </c>
      <c r="F2700" s="49">
        <v>62.72</v>
      </c>
      <c r="G2700" s="39">
        <v>9</v>
      </c>
    </row>
    <row r="2701" spans="1:7" x14ac:dyDescent="0.3">
      <c r="A2701" s="30" t="s">
        <v>4713</v>
      </c>
      <c r="B2701" s="47" t="s">
        <v>4714</v>
      </c>
      <c r="C2701" s="48" t="s">
        <v>141</v>
      </c>
      <c r="D2701" s="49">
        <v>18.55</v>
      </c>
      <c r="E2701" s="49">
        <v>4.57</v>
      </c>
      <c r="F2701" s="49">
        <v>23.12</v>
      </c>
      <c r="G2701" s="39">
        <v>9</v>
      </c>
    </row>
    <row r="2702" spans="1:7" ht="28.8" x14ac:dyDescent="0.3">
      <c r="A2702" s="30" t="s">
        <v>4715</v>
      </c>
      <c r="B2702" s="47" t="s">
        <v>4716</v>
      </c>
      <c r="C2702" s="48" t="s">
        <v>141</v>
      </c>
      <c r="D2702" s="49">
        <v>23.85</v>
      </c>
      <c r="E2702" s="49">
        <v>4.57</v>
      </c>
      <c r="F2702" s="49">
        <v>28.42</v>
      </c>
      <c r="G2702" s="39">
        <v>9</v>
      </c>
    </row>
    <row r="2703" spans="1:7" x14ac:dyDescent="0.3">
      <c r="A2703" s="30" t="s">
        <v>4717</v>
      </c>
      <c r="B2703" s="47" t="s">
        <v>4718</v>
      </c>
      <c r="C2703" s="48" t="s">
        <v>141</v>
      </c>
      <c r="D2703" s="49">
        <v>18.03</v>
      </c>
      <c r="E2703" s="49">
        <v>4.57</v>
      </c>
      <c r="F2703" s="49">
        <v>22.6</v>
      </c>
      <c r="G2703" s="39">
        <v>9</v>
      </c>
    </row>
    <row r="2704" spans="1:7" x14ac:dyDescent="0.3">
      <c r="A2704" s="30" t="s">
        <v>4719</v>
      </c>
      <c r="B2704" s="47" t="s">
        <v>4720</v>
      </c>
      <c r="C2704" s="48" t="s">
        <v>141</v>
      </c>
      <c r="D2704" s="49">
        <v>3.76</v>
      </c>
      <c r="E2704" s="49">
        <v>4.57</v>
      </c>
      <c r="F2704" s="49">
        <v>8.33</v>
      </c>
      <c r="G2704" s="39">
        <v>9</v>
      </c>
    </row>
    <row r="2705" spans="1:7" x14ac:dyDescent="0.3">
      <c r="A2705" s="30" t="s">
        <v>4721</v>
      </c>
      <c r="B2705" s="47" t="s">
        <v>4722</v>
      </c>
      <c r="C2705" s="48" t="s">
        <v>116</v>
      </c>
      <c r="D2705" s="49">
        <v>14.23</v>
      </c>
      <c r="E2705" s="49">
        <v>18.260000000000002</v>
      </c>
      <c r="F2705" s="49">
        <v>32.49</v>
      </c>
      <c r="G2705" s="39">
        <v>9</v>
      </c>
    </row>
    <row r="2706" spans="1:7" x14ac:dyDescent="0.3">
      <c r="A2706" s="30" t="s">
        <v>4723</v>
      </c>
      <c r="B2706" s="47" t="s">
        <v>4724</v>
      </c>
      <c r="C2706" s="48" t="s">
        <v>141</v>
      </c>
      <c r="D2706" s="49">
        <v>20.49</v>
      </c>
      <c r="E2706" s="49">
        <v>11.41</v>
      </c>
      <c r="F2706" s="49">
        <v>31.9</v>
      </c>
      <c r="G2706" s="39">
        <v>9</v>
      </c>
    </row>
    <row r="2707" spans="1:7" x14ac:dyDescent="0.3">
      <c r="A2707" s="30" t="s">
        <v>4725</v>
      </c>
      <c r="B2707" s="47" t="s">
        <v>7903</v>
      </c>
      <c r="C2707" s="48" t="s">
        <v>141</v>
      </c>
      <c r="D2707" s="49">
        <v>258.05</v>
      </c>
      <c r="E2707" s="49">
        <v>22.83</v>
      </c>
      <c r="F2707" s="49">
        <v>280.88</v>
      </c>
      <c r="G2707" s="39">
        <v>9</v>
      </c>
    </row>
    <row r="2708" spans="1:7" x14ac:dyDescent="0.3">
      <c r="A2708" s="30" t="s">
        <v>4726</v>
      </c>
      <c r="B2708" s="47" t="s">
        <v>8337</v>
      </c>
      <c r="C2708" s="48" t="s">
        <v>141</v>
      </c>
      <c r="D2708" s="49">
        <v>178</v>
      </c>
      <c r="E2708" s="49">
        <v>22.83</v>
      </c>
      <c r="F2708" s="49">
        <v>200.83</v>
      </c>
      <c r="G2708" s="39">
        <v>9</v>
      </c>
    </row>
    <row r="2709" spans="1:7" x14ac:dyDescent="0.3">
      <c r="A2709" s="30" t="s">
        <v>4727</v>
      </c>
      <c r="B2709" s="47" t="s">
        <v>7904</v>
      </c>
      <c r="C2709" s="48" t="s">
        <v>141</v>
      </c>
      <c r="D2709" s="49">
        <v>165.02</v>
      </c>
      <c r="E2709" s="49">
        <v>22.83</v>
      </c>
      <c r="F2709" s="49">
        <v>187.85</v>
      </c>
      <c r="G2709" s="39">
        <v>9</v>
      </c>
    </row>
    <row r="2710" spans="1:7" x14ac:dyDescent="0.3">
      <c r="A2710" s="30" t="s">
        <v>4728</v>
      </c>
      <c r="B2710" s="47" t="s">
        <v>7905</v>
      </c>
      <c r="C2710" s="48" t="s">
        <v>141</v>
      </c>
      <c r="D2710" s="49">
        <v>46.63</v>
      </c>
      <c r="E2710" s="49">
        <v>11.41</v>
      </c>
      <c r="F2710" s="49">
        <v>58.04</v>
      </c>
      <c r="G2710" s="39">
        <v>9</v>
      </c>
    </row>
    <row r="2711" spans="1:7" x14ac:dyDescent="0.3">
      <c r="A2711" s="30" t="s">
        <v>4729</v>
      </c>
      <c r="B2711" s="47" t="s">
        <v>4730</v>
      </c>
      <c r="C2711" s="48" t="s">
        <v>141</v>
      </c>
      <c r="D2711" s="49">
        <v>3.05</v>
      </c>
      <c r="E2711" s="49">
        <v>9.1300000000000008</v>
      </c>
      <c r="F2711" s="49">
        <v>12.18</v>
      </c>
      <c r="G2711" s="39">
        <v>9</v>
      </c>
    </row>
    <row r="2712" spans="1:7" x14ac:dyDescent="0.3">
      <c r="A2712" s="30" t="s">
        <v>4731</v>
      </c>
      <c r="B2712" s="47" t="s">
        <v>4732</v>
      </c>
      <c r="C2712" s="48" t="s">
        <v>141</v>
      </c>
      <c r="D2712" s="49">
        <v>10.5</v>
      </c>
      <c r="E2712" s="49">
        <v>11.41</v>
      </c>
      <c r="F2712" s="49">
        <v>21.91</v>
      </c>
      <c r="G2712" s="39">
        <v>9</v>
      </c>
    </row>
    <row r="2713" spans="1:7" ht="28.8" x14ac:dyDescent="0.3">
      <c r="A2713" s="30" t="s">
        <v>4733</v>
      </c>
      <c r="B2713" s="47" t="s">
        <v>4734</v>
      </c>
      <c r="C2713" s="48" t="s">
        <v>116</v>
      </c>
      <c r="D2713" s="49">
        <v>16.91</v>
      </c>
      <c r="E2713" s="49">
        <v>22.83</v>
      </c>
      <c r="F2713" s="49">
        <v>39.74</v>
      </c>
      <c r="G2713" s="39">
        <v>9</v>
      </c>
    </row>
    <row r="2714" spans="1:7" ht="28.8" x14ac:dyDescent="0.3">
      <c r="A2714" s="30" t="s">
        <v>4735</v>
      </c>
      <c r="B2714" s="47" t="s">
        <v>4736</v>
      </c>
      <c r="C2714" s="48" t="s">
        <v>141</v>
      </c>
      <c r="D2714" s="49">
        <v>11.04</v>
      </c>
      <c r="E2714" s="49">
        <v>11.41</v>
      </c>
      <c r="F2714" s="49">
        <v>22.45</v>
      </c>
      <c r="G2714" s="39">
        <v>9</v>
      </c>
    </row>
    <row r="2715" spans="1:7" ht="28.8" x14ac:dyDescent="0.3">
      <c r="A2715" s="30" t="s">
        <v>4737</v>
      </c>
      <c r="B2715" s="47" t="s">
        <v>7906</v>
      </c>
      <c r="C2715" s="48" t="s">
        <v>141</v>
      </c>
      <c r="D2715" s="49">
        <v>47.97</v>
      </c>
      <c r="E2715" s="49">
        <v>9.1300000000000008</v>
      </c>
      <c r="F2715" s="49">
        <v>57.1</v>
      </c>
      <c r="G2715" s="39">
        <v>9</v>
      </c>
    </row>
    <row r="2716" spans="1:7" ht="28.8" x14ac:dyDescent="0.3">
      <c r="A2716" s="30" t="s">
        <v>4738</v>
      </c>
      <c r="B2716" s="47" t="s">
        <v>4739</v>
      </c>
      <c r="C2716" s="48" t="s">
        <v>141</v>
      </c>
      <c r="D2716" s="49">
        <v>5.32</v>
      </c>
      <c r="E2716" s="49">
        <v>11.41</v>
      </c>
      <c r="F2716" s="49">
        <v>16.73</v>
      </c>
      <c r="G2716" s="39">
        <v>9</v>
      </c>
    </row>
    <row r="2717" spans="1:7" x14ac:dyDescent="0.3">
      <c r="A2717" s="30" t="s">
        <v>4740</v>
      </c>
      <c r="B2717" s="47" t="s">
        <v>4741</v>
      </c>
      <c r="C2717" s="48" t="s">
        <v>141</v>
      </c>
      <c r="D2717" s="49">
        <v>46.39</v>
      </c>
      <c r="E2717" s="49">
        <v>2.2799999999999998</v>
      </c>
      <c r="F2717" s="49">
        <v>48.67</v>
      </c>
      <c r="G2717" s="39">
        <v>9</v>
      </c>
    </row>
    <row r="2718" spans="1:7" ht="28.8" x14ac:dyDescent="0.3">
      <c r="A2718" s="30" t="s">
        <v>4742</v>
      </c>
      <c r="B2718" s="47" t="s">
        <v>4743</v>
      </c>
      <c r="C2718" s="48" t="s">
        <v>141</v>
      </c>
      <c r="D2718" s="49">
        <v>17.7</v>
      </c>
      <c r="E2718" s="49">
        <v>11.41</v>
      </c>
      <c r="F2718" s="49">
        <v>29.11</v>
      </c>
      <c r="G2718" s="39">
        <v>9</v>
      </c>
    </row>
    <row r="2719" spans="1:7" ht="28.8" x14ac:dyDescent="0.3">
      <c r="A2719" s="30" t="s">
        <v>4744</v>
      </c>
      <c r="B2719" s="47" t="s">
        <v>4745</v>
      </c>
      <c r="C2719" s="48" t="s">
        <v>141</v>
      </c>
      <c r="D2719" s="49">
        <v>30.83</v>
      </c>
      <c r="E2719" s="49">
        <v>11.41</v>
      </c>
      <c r="F2719" s="49">
        <v>42.24</v>
      </c>
      <c r="G2719" s="39">
        <v>9</v>
      </c>
    </row>
    <row r="2720" spans="1:7" ht="28.8" x14ac:dyDescent="0.3">
      <c r="A2720" s="30" t="s">
        <v>4746</v>
      </c>
      <c r="B2720" s="47" t="s">
        <v>4747</v>
      </c>
      <c r="C2720" s="48" t="s">
        <v>141</v>
      </c>
      <c r="D2720" s="49">
        <v>53.12</v>
      </c>
      <c r="E2720" s="49">
        <v>11.41</v>
      </c>
      <c r="F2720" s="49">
        <v>64.53</v>
      </c>
      <c r="G2720" s="39">
        <v>9</v>
      </c>
    </row>
    <row r="2721" spans="1:7" ht="28.8" x14ac:dyDescent="0.3">
      <c r="A2721" s="30" t="s">
        <v>4748</v>
      </c>
      <c r="B2721" s="47" t="s">
        <v>4749</v>
      </c>
      <c r="C2721" s="48" t="s">
        <v>116</v>
      </c>
      <c r="D2721" s="49">
        <v>190.84</v>
      </c>
      <c r="E2721" s="49">
        <v>22.83</v>
      </c>
      <c r="F2721" s="49">
        <v>213.67</v>
      </c>
      <c r="G2721" s="39">
        <v>9</v>
      </c>
    </row>
    <row r="2722" spans="1:7" ht="28.8" x14ac:dyDescent="0.3">
      <c r="A2722" s="30" t="s">
        <v>4750</v>
      </c>
      <c r="B2722" s="47" t="s">
        <v>4751</v>
      </c>
      <c r="C2722" s="48" t="s">
        <v>141</v>
      </c>
      <c r="D2722" s="49">
        <v>497.58</v>
      </c>
      <c r="E2722" s="49">
        <v>45.65</v>
      </c>
      <c r="F2722" s="49">
        <v>543.23</v>
      </c>
      <c r="G2722" s="39">
        <v>9</v>
      </c>
    </row>
    <row r="2723" spans="1:7" ht="28.8" x14ac:dyDescent="0.3">
      <c r="A2723" s="30" t="s">
        <v>4752</v>
      </c>
      <c r="B2723" s="47" t="s">
        <v>4753</v>
      </c>
      <c r="C2723" s="48" t="s">
        <v>141</v>
      </c>
      <c r="D2723" s="49">
        <v>327.7</v>
      </c>
      <c r="E2723" s="49">
        <v>45.65</v>
      </c>
      <c r="F2723" s="49">
        <v>373.35</v>
      </c>
      <c r="G2723" s="39">
        <v>9</v>
      </c>
    </row>
    <row r="2724" spans="1:7" x14ac:dyDescent="0.3">
      <c r="A2724" s="30" t="s">
        <v>4754</v>
      </c>
      <c r="B2724" s="47" t="s">
        <v>4755</v>
      </c>
      <c r="C2724" s="48" t="s">
        <v>141</v>
      </c>
      <c r="D2724" s="49">
        <v>1.04</v>
      </c>
      <c r="E2724" s="49">
        <v>1.86</v>
      </c>
      <c r="F2724" s="49">
        <v>2.9</v>
      </c>
      <c r="G2724" s="39">
        <v>9</v>
      </c>
    </row>
    <row r="2725" spans="1:7" ht="28.8" x14ac:dyDescent="0.3">
      <c r="A2725" s="30" t="s">
        <v>4756</v>
      </c>
      <c r="B2725" s="47" t="s">
        <v>4757</v>
      </c>
      <c r="C2725" s="48" t="s">
        <v>141</v>
      </c>
      <c r="D2725" s="49">
        <v>7.75</v>
      </c>
      <c r="E2725" s="49">
        <v>11.41</v>
      </c>
      <c r="F2725" s="49">
        <v>19.16</v>
      </c>
      <c r="G2725" s="39">
        <v>9</v>
      </c>
    </row>
    <row r="2726" spans="1:7" ht="28.8" x14ac:dyDescent="0.3">
      <c r="A2726" s="30" t="s">
        <v>4758</v>
      </c>
      <c r="B2726" s="47" t="s">
        <v>4759</v>
      </c>
      <c r="C2726" s="48" t="s">
        <v>116</v>
      </c>
      <c r="D2726" s="49">
        <v>8.36</v>
      </c>
      <c r="E2726" s="49">
        <v>22.83</v>
      </c>
      <c r="F2726" s="49">
        <v>31.19</v>
      </c>
      <c r="G2726" s="39">
        <v>9</v>
      </c>
    </row>
    <row r="2727" spans="1:7" x14ac:dyDescent="0.3">
      <c r="A2727" s="30" t="s">
        <v>4760</v>
      </c>
      <c r="B2727" s="47" t="s">
        <v>4761</v>
      </c>
      <c r="C2727" s="48" t="s">
        <v>141</v>
      </c>
      <c r="D2727" s="49">
        <v>16.170000000000002</v>
      </c>
      <c r="E2727" s="49">
        <v>4.57</v>
      </c>
      <c r="F2727" s="49">
        <v>20.74</v>
      </c>
      <c r="G2727" s="39">
        <v>9</v>
      </c>
    </row>
    <row r="2728" spans="1:7" ht="28.8" x14ac:dyDescent="0.3">
      <c r="A2728" s="30" t="s">
        <v>4762</v>
      </c>
      <c r="B2728" s="47" t="s">
        <v>7907</v>
      </c>
      <c r="C2728" s="48" t="s">
        <v>141</v>
      </c>
      <c r="D2728" s="49">
        <v>8.27</v>
      </c>
      <c r="E2728" s="49">
        <v>11.41</v>
      </c>
      <c r="F2728" s="49">
        <v>19.68</v>
      </c>
      <c r="G2728" s="39">
        <v>9</v>
      </c>
    </row>
    <row r="2729" spans="1:7" x14ac:dyDescent="0.3">
      <c r="A2729" s="30" t="s">
        <v>4763</v>
      </c>
      <c r="B2729" s="47" t="s">
        <v>7908</v>
      </c>
      <c r="C2729" s="48" t="s">
        <v>141</v>
      </c>
      <c r="D2729" s="49">
        <v>7.27</v>
      </c>
      <c r="E2729" s="49">
        <v>11.41</v>
      </c>
      <c r="F2729" s="49">
        <v>18.68</v>
      </c>
      <c r="G2729" s="39">
        <v>9</v>
      </c>
    </row>
    <row r="2730" spans="1:7" ht="28.8" x14ac:dyDescent="0.3">
      <c r="A2730" s="30" t="s">
        <v>4764</v>
      </c>
      <c r="B2730" s="47" t="s">
        <v>4765</v>
      </c>
      <c r="C2730" s="48" t="s">
        <v>116</v>
      </c>
      <c r="D2730" s="49">
        <v>64.97</v>
      </c>
      <c r="E2730" s="49">
        <v>11.41</v>
      </c>
      <c r="F2730" s="49">
        <v>76.38</v>
      </c>
      <c r="G2730" s="39">
        <v>9</v>
      </c>
    </row>
    <row r="2731" spans="1:7" x14ac:dyDescent="0.3">
      <c r="A2731" s="30" t="s">
        <v>4766</v>
      </c>
      <c r="B2731" s="47" t="s">
        <v>4767</v>
      </c>
      <c r="C2731" s="48" t="s">
        <v>141</v>
      </c>
      <c r="D2731" s="49">
        <v>47.39</v>
      </c>
      <c r="E2731" s="49">
        <v>11.41</v>
      </c>
      <c r="F2731" s="49">
        <v>58.8</v>
      </c>
      <c r="G2731" s="39">
        <v>9</v>
      </c>
    </row>
    <row r="2732" spans="1:7" x14ac:dyDescent="0.3">
      <c r="A2732" s="30" t="s">
        <v>4768</v>
      </c>
      <c r="B2732" s="47" t="s">
        <v>4769</v>
      </c>
      <c r="C2732" s="48" t="s">
        <v>141</v>
      </c>
      <c r="D2732" s="49">
        <v>55.52</v>
      </c>
      <c r="E2732" s="49">
        <v>11.41</v>
      </c>
      <c r="F2732" s="49">
        <v>66.930000000000007</v>
      </c>
      <c r="G2732" s="39">
        <v>9</v>
      </c>
    </row>
    <row r="2733" spans="1:7" x14ac:dyDescent="0.3">
      <c r="A2733" s="30" t="s">
        <v>4770</v>
      </c>
      <c r="B2733" s="47" t="s">
        <v>4771</v>
      </c>
      <c r="C2733" s="48" t="s">
        <v>141</v>
      </c>
      <c r="D2733" s="49">
        <v>4.7</v>
      </c>
      <c r="E2733" s="49">
        <v>11.41</v>
      </c>
      <c r="F2733" s="49">
        <v>16.11</v>
      </c>
      <c r="G2733" s="39">
        <v>9</v>
      </c>
    </row>
    <row r="2734" spans="1:7" x14ac:dyDescent="0.3">
      <c r="A2734" s="30" t="s">
        <v>4772</v>
      </c>
      <c r="B2734" s="47" t="s">
        <v>4773</v>
      </c>
      <c r="C2734" s="48" t="s">
        <v>141</v>
      </c>
      <c r="D2734" s="49">
        <v>7.16</v>
      </c>
      <c r="E2734" s="49">
        <v>11.41</v>
      </c>
      <c r="F2734" s="49">
        <v>18.57</v>
      </c>
      <c r="G2734" s="39">
        <v>9</v>
      </c>
    </row>
    <row r="2735" spans="1:7" x14ac:dyDescent="0.3">
      <c r="A2735" s="30" t="s">
        <v>4774</v>
      </c>
      <c r="B2735" s="47" t="s">
        <v>4775</v>
      </c>
      <c r="C2735" s="48" t="s">
        <v>141</v>
      </c>
      <c r="D2735" s="49">
        <v>9.85</v>
      </c>
      <c r="E2735" s="49">
        <v>11.41</v>
      </c>
      <c r="F2735" s="49">
        <v>21.26</v>
      </c>
      <c r="G2735" s="39">
        <v>9</v>
      </c>
    </row>
    <row r="2736" spans="1:7" x14ac:dyDescent="0.3">
      <c r="A2736" s="30" t="s">
        <v>4776</v>
      </c>
      <c r="B2736" s="47" t="s">
        <v>4777</v>
      </c>
      <c r="C2736" s="48" t="s">
        <v>141</v>
      </c>
      <c r="D2736" s="49">
        <v>12.45</v>
      </c>
      <c r="E2736" s="49">
        <v>11.41</v>
      </c>
      <c r="F2736" s="49">
        <v>23.86</v>
      </c>
      <c r="G2736" s="39">
        <v>9</v>
      </c>
    </row>
    <row r="2737" spans="1:7" ht="28.8" x14ac:dyDescent="0.3">
      <c r="A2737" s="30" t="s">
        <v>4778</v>
      </c>
      <c r="B2737" s="47" t="s">
        <v>7909</v>
      </c>
      <c r="C2737" s="48" t="s">
        <v>141</v>
      </c>
      <c r="D2737" s="49">
        <v>116.64</v>
      </c>
      <c r="E2737" s="49">
        <v>11.41</v>
      </c>
      <c r="F2737" s="49">
        <v>128.05000000000001</v>
      </c>
      <c r="G2737" s="39">
        <v>9</v>
      </c>
    </row>
    <row r="2738" spans="1:7" ht="28.8" x14ac:dyDescent="0.3">
      <c r="A2738" s="30" t="s">
        <v>4779</v>
      </c>
      <c r="B2738" s="47" t="s">
        <v>4780</v>
      </c>
      <c r="C2738" s="48" t="s">
        <v>115</v>
      </c>
      <c r="D2738" s="49">
        <v>208.25</v>
      </c>
      <c r="E2738" s="49">
        <v>4.6399999999999997</v>
      </c>
      <c r="F2738" s="49">
        <v>212.89</v>
      </c>
      <c r="G2738" s="39">
        <v>9</v>
      </c>
    </row>
    <row r="2739" spans="1:7" x14ac:dyDescent="0.3">
      <c r="A2739" s="30" t="s">
        <v>4781</v>
      </c>
      <c r="B2739" s="47" t="s">
        <v>4782</v>
      </c>
      <c r="C2739" s="48"/>
      <c r="D2739" s="49"/>
      <c r="E2739" s="49"/>
      <c r="F2739" s="49"/>
      <c r="G2739" s="39">
        <v>5</v>
      </c>
    </row>
    <row r="2740" spans="1:7" ht="28.8" x14ac:dyDescent="0.3">
      <c r="A2740" s="30" t="s">
        <v>4783</v>
      </c>
      <c r="B2740" s="47" t="s">
        <v>4784</v>
      </c>
      <c r="C2740" s="48" t="s">
        <v>141</v>
      </c>
      <c r="D2740" s="49">
        <v>10.53</v>
      </c>
      <c r="E2740" s="49">
        <v>22.83</v>
      </c>
      <c r="F2740" s="49">
        <v>33.36</v>
      </c>
      <c r="G2740" s="39">
        <v>9</v>
      </c>
    </row>
    <row r="2741" spans="1:7" ht="28.8" x14ac:dyDescent="0.3">
      <c r="A2741" s="30" t="s">
        <v>4785</v>
      </c>
      <c r="B2741" s="47" t="s">
        <v>4786</v>
      </c>
      <c r="C2741" s="48" t="s">
        <v>141</v>
      </c>
      <c r="D2741" s="49">
        <v>20.059999999999999</v>
      </c>
      <c r="E2741" s="49">
        <v>22.83</v>
      </c>
      <c r="F2741" s="49">
        <v>42.89</v>
      </c>
      <c r="G2741" s="39">
        <v>9</v>
      </c>
    </row>
    <row r="2742" spans="1:7" ht="28.8" x14ac:dyDescent="0.3">
      <c r="A2742" s="30" t="s">
        <v>4787</v>
      </c>
      <c r="B2742" s="47" t="s">
        <v>7910</v>
      </c>
      <c r="C2742" s="48" t="s">
        <v>141</v>
      </c>
      <c r="D2742" s="49">
        <v>20.260000000000002</v>
      </c>
      <c r="E2742" s="49">
        <v>22.83</v>
      </c>
      <c r="F2742" s="49">
        <v>43.09</v>
      </c>
      <c r="G2742" s="39">
        <v>9</v>
      </c>
    </row>
    <row r="2743" spans="1:7" ht="28.8" x14ac:dyDescent="0.3">
      <c r="A2743" s="30" t="s">
        <v>4788</v>
      </c>
      <c r="B2743" s="47" t="s">
        <v>7911</v>
      </c>
      <c r="C2743" s="48" t="s">
        <v>141</v>
      </c>
      <c r="D2743" s="49">
        <v>39.69</v>
      </c>
      <c r="E2743" s="49">
        <v>22.83</v>
      </c>
      <c r="F2743" s="49">
        <v>62.52</v>
      </c>
      <c r="G2743" s="39">
        <v>9</v>
      </c>
    </row>
    <row r="2744" spans="1:7" ht="28.8" x14ac:dyDescent="0.3">
      <c r="A2744" s="30" t="s">
        <v>4789</v>
      </c>
      <c r="B2744" s="47" t="s">
        <v>7912</v>
      </c>
      <c r="C2744" s="48" t="s">
        <v>141</v>
      </c>
      <c r="D2744" s="49">
        <v>10.6</v>
      </c>
      <c r="E2744" s="49">
        <v>22.83</v>
      </c>
      <c r="F2744" s="49">
        <v>33.43</v>
      </c>
      <c r="G2744" s="39">
        <v>9</v>
      </c>
    </row>
    <row r="2745" spans="1:7" ht="28.8" x14ac:dyDescent="0.3">
      <c r="A2745" s="30" t="s">
        <v>4790</v>
      </c>
      <c r="B2745" s="47" t="s">
        <v>4791</v>
      </c>
      <c r="C2745" s="48" t="s">
        <v>141</v>
      </c>
      <c r="D2745" s="49">
        <v>19.760000000000002</v>
      </c>
      <c r="E2745" s="49">
        <v>22.83</v>
      </c>
      <c r="F2745" s="49">
        <v>42.59</v>
      </c>
      <c r="G2745" s="39">
        <v>9</v>
      </c>
    </row>
    <row r="2746" spans="1:7" ht="28.8" x14ac:dyDescent="0.3">
      <c r="A2746" s="30" t="s">
        <v>4792</v>
      </c>
      <c r="B2746" s="47" t="s">
        <v>4793</v>
      </c>
      <c r="C2746" s="48" t="s">
        <v>141</v>
      </c>
      <c r="D2746" s="49">
        <v>10.53</v>
      </c>
      <c r="E2746" s="49">
        <v>22.83</v>
      </c>
      <c r="F2746" s="49">
        <v>33.36</v>
      </c>
      <c r="G2746" s="39">
        <v>9</v>
      </c>
    </row>
    <row r="2747" spans="1:7" ht="28.8" x14ac:dyDescent="0.3">
      <c r="A2747" s="30" t="s">
        <v>4794</v>
      </c>
      <c r="B2747" s="47" t="s">
        <v>7913</v>
      </c>
      <c r="C2747" s="48" t="s">
        <v>141</v>
      </c>
      <c r="D2747" s="49">
        <v>40.15</v>
      </c>
      <c r="E2747" s="49">
        <v>22.83</v>
      </c>
      <c r="F2747" s="49">
        <v>62.98</v>
      </c>
      <c r="G2747" s="39">
        <v>9</v>
      </c>
    </row>
    <row r="2748" spans="1:7" ht="28.8" x14ac:dyDescent="0.3">
      <c r="A2748" s="30" t="s">
        <v>4795</v>
      </c>
      <c r="B2748" s="47" t="s">
        <v>7914</v>
      </c>
      <c r="C2748" s="48" t="s">
        <v>141</v>
      </c>
      <c r="D2748" s="49">
        <v>20.76</v>
      </c>
      <c r="E2748" s="49">
        <v>22.83</v>
      </c>
      <c r="F2748" s="49">
        <v>43.59</v>
      </c>
      <c r="G2748" s="39">
        <v>9</v>
      </c>
    </row>
    <row r="2749" spans="1:7" ht="28.8" x14ac:dyDescent="0.3">
      <c r="A2749" s="30" t="s">
        <v>4796</v>
      </c>
      <c r="B2749" s="47" t="s">
        <v>7915</v>
      </c>
      <c r="C2749" s="48" t="s">
        <v>141</v>
      </c>
      <c r="D2749" s="49">
        <v>40.19</v>
      </c>
      <c r="E2749" s="49">
        <v>22.83</v>
      </c>
      <c r="F2749" s="49">
        <v>63.02</v>
      </c>
      <c r="G2749" s="39">
        <v>9</v>
      </c>
    </row>
    <row r="2750" spans="1:7" ht="28.8" x14ac:dyDescent="0.3">
      <c r="A2750" s="30" t="s">
        <v>4797</v>
      </c>
      <c r="B2750" s="47" t="s">
        <v>7916</v>
      </c>
      <c r="C2750" s="48" t="s">
        <v>141</v>
      </c>
      <c r="D2750" s="49">
        <v>20.88</v>
      </c>
      <c r="E2750" s="49">
        <v>22.83</v>
      </c>
      <c r="F2750" s="49">
        <v>43.71</v>
      </c>
      <c r="G2750" s="39">
        <v>9</v>
      </c>
    </row>
    <row r="2751" spans="1:7" ht="28.8" x14ac:dyDescent="0.3">
      <c r="A2751" s="30" t="s">
        <v>4798</v>
      </c>
      <c r="B2751" s="47" t="s">
        <v>7917</v>
      </c>
      <c r="C2751" s="48" t="s">
        <v>141</v>
      </c>
      <c r="D2751" s="49">
        <v>19.87</v>
      </c>
      <c r="E2751" s="49">
        <v>22.83</v>
      </c>
      <c r="F2751" s="49">
        <v>42.7</v>
      </c>
      <c r="G2751" s="39">
        <v>9</v>
      </c>
    </row>
    <row r="2752" spans="1:7" ht="28.8" x14ac:dyDescent="0.3">
      <c r="A2752" s="30" t="s">
        <v>4799</v>
      </c>
      <c r="B2752" s="47" t="s">
        <v>7918</v>
      </c>
      <c r="C2752" s="48" t="s">
        <v>141</v>
      </c>
      <c r="D2752" s="49">
        <v>19.86</v>
      </c>
      <c r="E2752" s="49">
        <v>22.83</v>
      </c>
      <c r="F2752" s="49">
        <v>42.69</v>
      </c>
      <c r="G2752" s="39">
        <v>9</v>
      </c>
    </row>
    <row r="2753" spans="1:7" ht="28.8" x14ac:dyDescent="0.3">
      <c r="A2753" s="30" t="s">
        <v>4800</v>
      </c>
      <c r="B2753" s="47" t="s">
        <v>7919</v>
      </c>
      <c r="C2753" s="48" t="s">
        <v>141</v>
      </c>
      <c r="D2753" s="49">
        <v>10.32</v>
      </c>
      <c r="E2753" s="49">
        <v>22.83</v>
      </c>
      <c r="F2753" s="49">
        <v>33.15</v>
      </c>
      <c r="G2753" s="39">
        <v>9</v>
      </c>
    </row>
    <row r="2754" spans="1:7" ht="43.2" x14ac:dyDescent="0.3">
      <c r="A2754" s="30" t="s">
        <v>4801</v>
      </c>
      <c r="B2754" s="47" t="s">
        <v>7920</v>
      </c>
      <c r="C2754" s="48" t="s">
        <v>141</v>
      </c>
      <c r="D2754" s="49">
        <v>22.19</v>
      </c>
      <c r="E2754" s="49">
        <v>22.83</v>
      </c>
      <c r="F2754" s="49">
        <v>45.02</v>
      </c>
      <c r="G2754" s="39">
        <v>9</v>
      </c>
    </row>
    <row r="2755" spans="1:7" ht="28.8" x14ac:dyDescent="0.3">
      <c r="A2755" s="30" t="s">
        <v>4802</v>
      </c>
      <c r="B2755" s="47" t="s">
        <v>7921</v>
      </c>
      <c r="C2755" s="48" t="s">
        <v>141</v>
      </c>
      <c r="D2755" s="49">
        <v>20.23</v>
      </c>
      <c r="E2755" s="49">
        <v>22.83</v>
      </c>
      <c r="F2755" s="49">
        <v>43.06</v>
      </c>
      <c r="G2755" s="39">
        <v>9</v>
      </c>
    </row>
    <row r="2756" spans="1:7" ht="28.8" x14ac:dyDescent="0.3">
      <c r="A2756" s="30" t="s">
        <v>4803</v>
      </c>
      <c r="B2756" s="47" t="s">
        <v>7922</v>
      </c>
      <c r="C2756" s="48" t="s">
        <v>141</v>
      </c>
      <c r="D2756" s="49">
        <v>20.170000000000002</v>
      </c>
      <c r="E2756" s="49">
        <v>22.83</v>
      </c>
      <c r="F2756" s="49">
        <v>43</v>
      </c>
      <c r="G2756" s="39">
        <v>9</v>
      </c>
    </row>
    <row r="2757" spans="1:7" ht="28.8" x14ac:dyDescent="0.3">
      <c r="A2757" s="30" t="s">
        <v>4804</v>
      </c>
      <c r="B2757" s="47" t="s">
        <v>7923</v>
      </c>
      <c r="C2757" s="48" t="s">
        <v>141</v>
      </c>
      <c r="D2757" s="49">
        <v>10.56</v>
      </c>
      <c r="E2757" s="49">
        <v>22.83</v>
      </c>
      <c r="F2757" s="49">
        <v>33.39</v>
      </c>
      <c r="G2757" s="39">
        <v>9</v>
      </c>
    </row>
    <row r="2758" spans="1:7" ht="28.8" x14ac:dyDescent="0.3">
      <c r="A2758" s="30" t="s">
        <v>4805</v>
      </c>
      <c r="B2758" s="47" t="s">
        <v>4806</v>
      </c>
      <c r="C2758" s="48" t="s">
        <v>141</v>
      </c>
      <c r="D2758" s="49">
        <v>10.210000000000001</v>
      </c>
      <c r="E2758" s="49">
        <v>22.83</v>
      </c>
      <c r="F2758" s="49">
        <v>33.04</v>
      </c>
      <c r="G2758" s="39">
        <v>9</v>
      </c>
    </row>
    <row r="2759" spans="1:7" ht="28.8" x14ac:dyDescent="0.3">
      <c r="A2759" s="30" t="s">
        <v>4807</v>
      </c>
      <c r="B2759" s="47" t="s">
        <v>4808</v>
      </c>
      <c r="C2759" s="48" t="s">
        <v>141</v>
      </c>
      <c r="D2759" s="49">
        <v>19.87</v>
      </c>
      <c r="E2759" s="49">
        <v>22.83</v>
      </c>
      <c r="F2759" s="49">
        <v>42.7</v>
      </c>
      <c r="G2759" s="39">
        <v>9</v>
      </c>
    </row>
    <row r="2760" spans="1:7" x14ac:dyDescent="0.3">
      <c r="A2760" s="30" t="s">
        <v>4809</v>
      </c>
      <c r="B2760" s="47" t="s">
        <v>4810</v>
      </c>
      <c r="C2760" s="48"/>
      <c r="D2760" s="49"/>
      <c r="E2760" s="49"/>
      <c r="F2760" s="49"/>
      <c r="G2760" s="39">
        <v>2</v>
      </c>
    </row>
    <row r="2761" spans="1:7" x14ac:dyDescent="0.3">
      <c r="A2761" s="30" t="s">
        <v>4811</v>
      </c>
      <c r="B2761" s="47" t="s">
        <v>4812</v>
      </c>
      <c r="C2761" s="48"/>
      <c r="D2761" s="49"/>
      <c r="E2761" s="49"/>
      <c r="F2761" s="49"/>
      <c r="G2761" s="39">
        <v>5</v>
      </c>
    </row>
    <row r="2762" spans="1:7" ht="43.2" x14ac:dyDescent="0.3">
      <c r="A2762" s="30" t="s">
        <v>4813</v>
      </c>
      <c r="B2762" s="47" t="s">
        <v>7924</v>
      </c>
      <c r="C2762" s="48" t="s">
        <v>141</v>
      </c>
      <c r="D2762" s="49">
        <v>1374.04</v>
      </c>
      <c r="E2762" s="49">
        <v>64.22</v>
      </c>
      <c r="F2762" s="49">
        <v>1438.26</v>
      </c>
      <c r="G2762" s="39">
        <v>9</v>
      </c>
    </row>
    <row r="2763" spans="1:7" ht="43.2" x14ac:dyDescent="0.3">
      <c r="A2763" s="30" t="s">
        <v>4814</v>
      </c>
      <c r="B2763" s="47" t="s">
        <v>7925</v>
      </c>
      <c r="C2763" s="48" t="s">
        <v>141</v>
      </c>
      <c r="D2763" s="49">
        <v>1703.35</v>
      </c>
      <c r="E2763" s="49">
        <v>64.22</v>
      </c>
      <c r="F2763" s="49">
        <v>1767.57</v>
      </c>
      <c r="G2763" s="39">
        <v>9</v>
      </c>
    </row>
    <row r="2764" spans="1:7" x14ac:dyDescent="0.3">
      <c r="A2764" s="30" t="s">
        <v>4815</v>
      </c>
      <c r="B2764" s="47" t="s">
        <v>4816</v>
      </c>
      <c r="C2764" s="48"/>
      <c r="D2764" s="49"/>
      <c r="E2764" s="49"/>
      <c r="F2764" s="49"/>
      <c r="G2764" s="39">
        <v>5</v>
      </c>
    </row>
    <row r="2765" spans="1:7" x14ac:dyDescent="0.3">
      <c r="A2765" s="30" t="s">
        <v>4817</v>
      </c>
      <c r="B2765" s="47" t="s">
        <v>4818</v>
      </c>
      <c r="C2765" s="48" t="s">
        <v>141</v>
      </c>
      <c r="D2765" s="49">
        <v>18.63</v>
      </c>
      <c r="E2765" s="49">
        <v>22.83</v>
      </c>
      <c r="F2765" s="49">
        <v>41.46</v>
      </c>
      <c r="G2765" s="39">
        <v>9</v>
      </c>
    </row>
    <row r="2766" spans="1:7" x14ac:dyDescent="0.3">
      <c r="A2766" s="30" t="s">
        <v>4819</v>
      </c>
      <c r="B2766" s="47" t="s">
        <v>4820</v>
      </c>
      <c r="C2766" s="48" t="s">
        <v>141</v>
      </c>
      <c r="D2766" s="49">
        <v>1158.8900000000001</v>
      </c>
      <c r="E2766" s="49">
        <v>43.37</v>
      </c>
      <c r="F2766" s="49">
        <v>1202.26</v>
      </c>
      <c r="G2766" s="39">
        <v>9</v>
      </c>
    </row>
    <row r="2767" spans="1:7" x14ac:dyDescent="0.3">
      <c r="A2767" s="30" t="s">
        <v>4821</v>
      </c>
      <c r="B2767" s="47" t="s">
        <v>4822</v>
      </c>
      <c r="C2767" s="48" t="s">
        <v>141</v>
      </c>
      <c r="D2767" s="49">
        <v>369.45</v>
      </c>
      <c r="E2767" s="49">
        <v>36.369999999999997</v>
      </c>
      <c r="F2767" s="49">
        <v>405.82</v>
      </c>
      <c r="G2767" s="39">
        <v>9</v>
      </c>
    </row>
    <row r="2768" spans="1:7" x14ac:dyDescent="0.3">
      <c r="A2768" s="30" t="s">
        <v>4823</v>
      </c>
      <c r="B2768" s="47" t="s">
        <v>4824</v>
      </c>
      <c r="C2768" s="48" t="s">
        <v>141</v>
      </c>
      <c r="D2768" s="49">
        <v>165.51</v>
      </c>
      <c r="E2768" s="49">
        <v>22.83</v>
      </c>
      <c r="F2768" s="49">
        <v>188.34</v>
      </c>
      <c r="G2768" s="39">
        <v>9</v>
      </c>
    </row>
    <row r="2769" spans="1:7" x14ac:dyDescent="0.3">
      <c r="A2769" s="30" t="s">
        <v>4825</v>
      </c>
      <c r="B2769" s="47" t="s">
        <v>4826</v>
      </c>
      <c r="C2769" s="48" t="s">
        <v>141</v>
      </c>
      <c r="D2769" s="49">
        <v>14.65</v>
      </c>
      <c r="E2769" s="49">
        <v>27.47</v>
      </c>
      <c r="F2769" s="49">
        <v>42.12</v>
      </c>
      <c r="G2769" s="39">
        <v>9</v>
      </c>
    </row>
    <row r="2770" spans="1:7" x14ac:dyDescent="0.3">
      <c r="A2770" s="30" t="s">
        <v>4827</v>
      </c>
      <c r="B2770" s="47" t="s">
        <v>4828</v>
      </c>
      <c r="C2770" s="48" t="s">
        <v>141</v>
      </c>
      <c r="D2770" s="49">
        <v>89.17</v>
      </c>
      <c r="E2770" s="49">
        <v>36.369999999999997</v>
      </c>
      <c r="F2770" s="49">
        <v>125.54</v>
      </c>
      <c r="G2770" s="39">
        <v>9</v>
      </c>
    </row>
    <row r="2771" spans="1:7" ht="28.8" x14ac:dyDescent="0.3">
      <c r="A2771" s="30" t="s">
        <v>4829</v>
      </c>
      <c r="B2771" s="47" t="s">
        <v>7926</v>
      </c>
      <c r="C2771" s="48" t="s">
        <v>141</v>
      </c>
      <c r="D2771" s="49">
        <v>2027.66</v>
      </c>
      <c r="E2771" s="49">
        <v>91.3</v>
      </c>
      <c r="F2771" s="49">
        <v>2118.96</v>
      </c>
      <c r="G2771" s="39">
        <v>9</v>
      </c>
    </row>
    <row r="2772" spans="1:7" x14ac:dyDescent="0.3">
      <c r="A2772" s="30" t="s">
        <v>4830</v>
      </c>
      <c r="B2772" s="47" t="s">
        <v>4831</v>
      </c>
      <c r="C2772" s="48" t="s">
        <v>141</v>
      </c>
      <c r="D2772" s="49">
        <v>486.86</v>
      </c>
      <c r="E2772" s="49">
        <v>36.369999999999997</v>
      </c>
      <c r="F2772" s="49">
        <v>523.23</v>
      </c>
      <c r="G2772" s="39">
        <v>9</v>
      </c>
    </row>
    <row r="2773" spans="1:7" x14ac:dyDescent="0.3">
      <c r="A2773" s="30" t="s">
        <v>4832</v>
      </c>
      <c r="B2773" s="47" t="s">
        <v>4833</v>
      </c>
      <c r="C2773" s="48" t="s">
        <v>141</v>
      </c>
      <c r="D2773" s="49">
        <v>153.54</v>
      </c>
      <c r="E2773" s="49">
        <v>36.369999999999997</v>
      </c>
      <c r="F2773" s="49">
        <v>189.91</v>
      </c>
      <c r="G2773" s="39">
        <v>9</v>
      </c>
    </row>
    <row r="2774" spans="1:7" x14ac:dyDescent="0.3">
      <c r="A2774" s="30" t="s">
        <v>4834</v>
      </c>
      <c r="B2774" s="47" t="s">
        <v>4835</v>
      </c>
      <c r="C2774" s="48"/>
      <c r="D2774" s="49"/>
      <c r="E2774" s="49"/>
      <c r="F2774" s="49"/>
      <c r="G2774" s="39">
        <v>5</v>
      </c>
    </row>
    <row r="2775" spans="1:7" x14ac:dyDescent="0.3">
      <c r="A2775" s="30" t="s">
        <v>4836</v>
      </c>
      <c r="B2775" s="47" t="s">
        <v>4837</v>
      </c>
      <c r="C2775" s="48" t="s">
        <v>141</v>
      </c>
      <c r="D2775" s="49">
        <v>33750.519999999997</v>
      </c>
      <c r="E2775" s="49">
        <v>182.6</v>
      </c>
      <c r="F2775" s="49">
        <v>33933.120000000003</v>
      </c>
      <c r="G2775" s="39">
        <v>9</v>
      </c>
    </row>
    <row r="2776" spans="1:7" x14ac:dyDescent="0.3">
      <c r="A2776" s="30" t="s">
        <v>4838</v>
      </c>
      <c r="B2776" s="47" t="s">
        <v>4839</v>
      </c>
      <c r="C2776" s="48" t="s">
        <v>141</v>
      </c>
      <c r="D2776" s="49">
        <v>39664.43</v>
      </c>
      <c r="E2776" s="49">
        <v>205.43</v>
      </c>
      <c r="F2776" s="49">
        <v>39869.86</v>
      </c>
      <c r="G2776" s="39">
        <v>9</v>
      </c>
    </row>
    <row r="2777" spans="1:7" ht="28.8" x14ac:dyDescent="0.3">
      <c r="A2777" s="30" t="s">
        <v>4840</v>
      </c>
      <c r="B2777" s="47" t="s">
        <v>4841</v>
      </c>
      <c r="C2777" s="48" t="s">
        <v>141</v>
      </c>
      <c r="D2777" s="49">
        <v>565.21</v>
      </c>
      <c r="E2777" s="49">
        <v>228.25</v>
      </c>
      <c r="F2777" s="49">
        <v>793.46</v>
      </c>
      <c r="G2777" s="39">
        <v>9</v>
      </c>
    </row>
    <row r="2778" spans="1:7" ht="28.8" x14ac:dyDescent="0.3">
      <c r="A2778" s="30" t="s">
        <v>4842</v>
      </c>
      <c r="B2778" s="47" t="s">
        <v>7927</v>
      </c>
      <c r="C2778" s="48" t="s">
        <v>386</v>
      </c>
      <c r="D2778" s="49">
        <v>20400.73</v>
      </c>
      <c r="E2778" s="49">
        <v>4840.4799999999996</v>
      </c>
      <c r="F2778" s="49">
        <v>25241.21</v>
      </c>
      <c r="G2778" s="39">
        <v>9</v>
      </c>
    </row>
    <row r="2779" spans="1:7" ht="28.8" x14ac:dyDescent="0.3">
      <c r="A2779" s="30" t="s">
        <v>4843</v>
      </c>
      <c r="B2779" s="47" t="s">
        <v>4844</v>
      </c>
      <c r="C2779" s="48" t="s">
        <v>141</v>
      </c>
      <c r="D2779" s="49">
        <v>1233.3499999999999</v>
      </c>
      <c r="E2779" s="49">
        <v>47.35</v>
      </c>
      <c r="F2779" s="49">
        <v>1280.7</v>
      </c>
      <c r="G2779" s="39">
        <v>9</v>
      </c>
    </row>
    <row r="2780" spans="1:7" ht="28.8" x14ac:dyDescent="0.3">
      <c r="A2780" s="30" t="s">
        <v>4845</v>
      </c>
      <c r="B2780" s="47" t="s">
        <v>4846</v>
      </c>
      <c r="C2780" s="48" t="s">
        <v>141</v>
      </c>
      <c r="D2780" s="49">
        <v>1954.79</v>
      </c>
      <c r="E2780" s="49">
        <v>59.19</v>
      </c>
      <c r="F2780" s="49">
        <v>2013.98</v>
      </c>
      <c r="G2780" s="39">
        <v>9</v>
      </c>
    </row>
    <row r="2781" spans="1:7" ht="28.8" x14ac:dyDescent="0.3">
      <c r="A2781" s="30" t="s">
        <v>4847</v>
      </c>
      <c r="B2781" s="47" t="s">
        <v>4848</v>
      </c>
      <c r="C2781" s="48" t="s">
        <v>141</v>
      </c>
      <c r="D2781" s="49">
        <v>3669.4</v>
      </c>
      <c r="E2781" s="49">
        <v>64.22</v>
      </c>
      <c r="F2781" s="49">
        <v>3733.62</v>
      </c>
      <c r="G2781" s="39">
        <v>9</v>
      </c>
    </row>
    <row r="2782" spans="1:7" x14ac:dyDescent="0.3">
      <c r="A2782" s="30" t="s">
        <v>4849</v>
      </c>
      <c r="B2782" s="47" t="s">
        <v>4850</v>
      </c>
      <c r="C2782" s="48"/>
      <c r="D2782" s="49"/>
      <c r="E2782" s="49"/>
      <c r="F2782" s="49"/>
      <c r="G2782" s="39">
        <v>5</v>
      </c>
    </row>
    <row r="2783" spans="1:7" x14ac:dyDescent="0.3">
      <c r="A2783" s="30" t="s">
        <v>4851</v>
      </c>
      <c r="B2783" s="47" t="s">
        <v>4852</v>
      </c>
      <c r="C2783" s="48" t="s">
        <v>141</v>
      </c>
      <c r="D2783" s="49">
        <v>224.98</v>
      </c>
      <c r="E2783" s="49">
        <v>36.369999999999997</v>
      </c>
      <c r="F2783" s="49">
        <v>261.35000000000002</v>
      </c>
      <c r="G2783" s="39">
        <v>9</v>
      </c>
    </row>
    <row r="2784" spans="1:7" x14ac:dyDescent="0.3">
      <c r="A2784" s="30" t="s">
        <v>4853</v>
      </c>
      <c r="B2784" s="47" t="s">
        <v>4854</v>
      </c>
      <c r="C2784" s="48"/>
      <c r="D2784" s="49"/>
      <c r="E2784" s="49"/>
      <c r="F2784" s="49"/>
      <c r="G2784" s="39">
        <v>5</v>
      </c>
    </row>
    <row r="2785" spans="1:7" x14ac:dyDescent="0.3">
      <c r="A2785" s="30" t="s">
        <v>4855</v>
      </c>
      <c r="B2785" s="47" t="s">
        <v>4856</v>
      </c>
      <c r="C2785" s="48" t="s">
        <v>141</v>
      </c>
      <c r="D2785" s="49">
        <v>423.56</v>
      </c>
      <c r="E2785" s="49">
        <v>45.65</v>
      </c>
      <c r="F2785" s="49">
        <v>469.21</v>
      </c>
      <c r="G2785" s="39">
        <v>9</v>
      </c>
    </row>
    <row r="2786" spans="1:7" ht="28.8" x14ac:dyDescent="0.3">
      <c r="A2786" s="30" t="s">
        <v>7266</v>
      </c>
      <c r="B2786" s="47" t="s">
        <v>7267</v>
      </c>
      <c r="C2786" s="48" t="s">
        <v>141</v>
      </c>
      <c r="D2786" s="49">
        <v>367.07</v>
      </c>
      <c r="E2786" s="49">
        <v>45.65</v>
      </c>
      <c r="F2786" s="49">
        <v>412.72</v>
      </c>
      <c r="G2786" s="39">
        <v>9</v>
      </c>
    </row>
    <row r="2787" spans="1:7" x14ac:dyDescent="0.3">
      <c r="A2787" s="30" t="s">
        <v>4857</v>
      </c>
      <c r="B2787" s="47" t="s">
        <v>4858</v>
      </c>
      <c r="C2787" s="48"/>
      <c r="D2787" s="49"/>
      <c r="E2787" s="49"/>
      <c r="F2787" s="49"/>
      <c r="G2787" s="39">
        <v>5</v>
      </c>
    </row>
    <row r="2788" spans="1:7" x14ac:dyDescent="0.3">
      <c r="A2788" s="30" t="s">
        <v>4859</v>
      </c>
      <c r="B2788" s="47" t="s">
        <v>4860</v>
      </c>
      <c r="C2788" s="48" t="s">
        <v>141</v>
      </c>
      <c r="D2788" s="49">
        <v>37.840000000000003</v>
      </c>
      <c r="E2788" s="49">
        <v>22.83</v>
      </c>
      <c r="F2788" s="49">
        <v>60.67</v>
      </c>
      <c r="G2788" s="39">
        <v>9</v>
      </c>
    </row>
    <row r="2789" spans="1:7" x14ac:dyDescent="0.3">
      <c r="A2789" s="30" t="s">
        <v>4861</v>
      </c>
      <c r="B2789" s="47" t="s">
        <v>4862</v>
      </c>
      <c r="C2789" s="48"/>
      <c r="D2789" s="49"/>
      <c r="E2789" s="49"/>
      <c r="F2789" s="49"/>
      <c r="G2789" s="39">
        <v>5</v>
      </c>
    </row>
    <row r="2790" spans="1:7" ht="28.8" x14ac:dyDescent="0.3">
      <c r="A2790" s="30" t="s">
        <v>4863</v>
      </c>
      <c r="B2790" s="47" t="s">
        <v>7268</v>
      </c>
      <c r="C2790" s="48" t="s">
        <v>386</v>
      </c>
      <c r="D2790" s="49">
        <v>16014.83</v>
      </c>
      <c r="E2790" s="49">
        <v>370.47</v>
      </c>
      <c r="F2790" s="49">
        <v>16385.3</v>
      </c>
      <c r="G2790" s="39">
        <v>9</v>
      </c>
    </row>
    <row r="2791" spans="1:7" ht="28.8" x14ac:dyDescent="0.3">
      <c r="A2791" s="30" t="s">
        <v>4864</v>
      </c>
      <c r="B2791" s="47" t="s">
        <v>4865</v>
      </c>
      <c r="C2791" s="48" t="s">
        <v>386</v>
      </c>
      <c r="D2791" s="49">
        <v>8701.65</v>
      </c>
      <c r="E2791" s="49">
        <v>358.84</v>
      </c>
      <c r="F2791" s="49">
        <v>9060.49</v>
      </c>
      <c r="G2791" s="39">
        <v>9</v>
      </c>
    </row>
    <row r="2792" spans="1:7" ht="28.8" x14ac:dyDescent="0.3">
      <c r="A2792" s="30" t="s">
        <v>4866</v>
      </c>
      <c r="B2792" s="47" t="s">
        <v>4867</v>
      </c>
      <c r="C2792" s="48" t="s">
        <v>386</v>
      </c>
      <c r="D2792" s="49">
        <v>10070.950000000001</v>
      </c>
      <c r="E2792" s="49">
        <v>370.47</v>
      </c>
      <c r="F2792" s="49">
        <v>10441.42</v>
      </c>
      <c r="G2792" s="39">
        <v>9</v>
      </c>
    </row>
    <row r="2793" spans="1:7" ht="28.8" x14ac:dyDescent="0.3">
      <c r="A2793" s="30" t="s">
        <v>4868</v>
      </c>
      <c r="B2793" s="47" t="s">
        <v>4869</v>
      </c>
      <c r="C2793" s="48" t="s">
        <v>386</v>
      </c>
      <c r="D2793" s="49">
        <v>13906.68</v>
      </c>
      <c r="E2793" s="49">
        <v>370.47</v>
      </c>
      <c r="F2793" s="49">
        <v>14277.15</v>
      </c>
      <c r="G2793" s="39">
        <v>9</v>
      </c>
    </row>
    <row r="2794" spans="1:7" ht="28.8" x14ac:dyDescent="0.3">
      <c r="A2794" s="30" t="s">
        <v>4870</v>
      </c>
      <c r="B2794" s="47" t="s">
        <v>4871</v>
      </c>
      <c r="C2794" s="48" t="s">
        <v>386</v>
      </c>
      <c r="D2794" s="49">
        <v>3564.45</v>
      </c>
      <c r="E2794" s="49">
        <v>358.84</v>
      </c>
      <c r="F2794" s="49">
        <v>3923.29</v>
      </c>
      <c r="G2794" s="39">
        <v>9</v>
      </c>
    </row>
    <row r="2795" spans="1:7" ht="28.8" x14ac:dyDescent="0.3">
      <c r="A2795" s="30" t="s">
        <v>4872</v>
      </c>
      <c r="B2795" s="47" t="s">
        <v>4873</v>
      </c>
      <c r="C2795" s="48" t="s">
        <v>386</v>
      </c>
      <c r="D2795" s="49">
        <v>4934.96</v>
      </c>
      <c r="E2795" s="49">
        <v>358.84</v>
      </c>
      <c r="F2795" s="49">
        <v>5293.8</v>
      </c>
      <c r="G2795" s="39">
        <v>9</v>
      </c>
    </row>
    <row r="2796" spans="1:7" ht="28.8" x14ac:dyDescent="0.3">
      <c r="A2796" s="30" t="s">
        <v>4874</v>
      </c>
      <c r="B2796" s="47" t="s">
        <v>4875</v>
      </c>
      <c r="C2796" s="48" t="s">
        <v>386</v>
      </c>
      <c r="D2796" s="49">
        <v>7405.33</v>
      </c>
      <c r="E2796" s="49">
        <v>370.47</v>
      </c>
      <c r="F2796" s="49">
        <v>7775.8</v>
      </c>
      <c r="G2796" s="39">
        <v>9</v>
      </c>
    </row>
    <row r="2797" spans="1:7" ht="28.8" x14ac:dyDescent="0.3">
      <c r="A2797" s="30" t="s">
        <v>4876</v>
      </c>
      <c r="B2797" s="47" t="s">
        <v>4877</v>
      </c>
      <c r="C2797" s="48" t="s">
        <v>386</v>
      </c>
      <c r="D2797" s="49">
        <v>8334.9</v>
      </c>
      <c r="E2797" s="49">
        <v>370.47</v>
      </c>
      <c r="F2797" s="49">
        <v>8705.3700000000008</v>
      </c>
      <c r="G2797" s="39">
        <v>9</v>
      </c>
    </row>
    <row r="2798" spans="1:7" ht="28.8" x14ac:dyDescent="0.3">
      <c r="A2798" s="30" t="s">
        <v>4878</v>
      </c>
      <c r="B2798" s="47" t="s">
        <v>4879</v>
      </c>
      <c r="C2798" s="48" t="s">
        <v>386</v>
      </c>
      <c r="D2798" s="49">
        <v>7218.48</v>
      </c>
      <c r="E2798" s="49">
        <v>370.47</v>
      </c>
      <c r="F2798" s="49">
        <v>7588.95</v>
      </c>
      <c r="G2798" s="39">
        <v>9</v>
      </c>
    </row>
    <row r="2799" spans="1:7" ht="28.8" x14ac:dyDescent="0.3">
      <c r="A2799" s="30" t="s">
        <v>4880</v>
      </c>
      <c r="B2799" s="47" t="s">
        <v>4881</v>
      </c>
      <c r="C2799" s="48" t="s">
        <v>386</v>
      </c>
      <c r="D2799" s="49">
        <v>11031.17</v>
      </c>
      <c r="E2799" s="49">
        <v>370.47</v>
      </c>
      <c r="F2799" s="49">
        <v>11401.64</v>
      </c>
      <c r="G2799" s="39">
        <v>9</v>
      </c>
    </row>
    <row r="2800" spans="1:7" x14ac:dyDescent="0.3">
      <c r="A2800" s="30" t="s">
        <v>4882</v>
      </c>
      <c r="B2800" s="47" t="s">
        <v>4883</v>
      </c>
      <c r="C2800" s="48"/>
      <c r="D2800" s="49"/>
      <c r="E2800" s="49"/>
      <c r="F2800" s="49"/>
      <c r="G2800" s="39">
        <v>5</v>
      </c>
    </row>
    <row r="2801" spans="1:7" ht="28.8" x14ac:dyDescent="0.3">
      <c r="A2801" s="30" t="s">
        <v>4884</v>
      </c>
      <c r="B2801" s="47" t="s">
        <v>4885</v>
      </c>
      <c r="C2801" s="48" t="s">
        <v>141</v>
      </c>
      <c r="D2801" s="49">
        <v>45257.52</v>
      </c>
      <c r="E2801" s="49">
        <v>837.84</v>
      </c>
      <c r="F2801" s="49">
        <v>46095.360000000001</v>
      </c>
      <c r="G2801" s="39">
        <v>9</v>
      </c>
    </row>
    <row r="2802" spans="1:7" ht="28.8" x14ac:dyDescent="0.3">
      <c r="A2802" s="30" t="s">
        <v>4886</v>
      </c>
      <c r="B2802" s="47" t="s">
        <v>4887</v>
      </c>
      <c r="C2802" s="48" t="s">
        <v>141</v>
      </c>
      <c r="D2802" s="49">
        <v>52315.68</v>
      </c>
      <c r="E2802" s="49">
        <v>837.84</v>
      </c>
      <c r="F2802" s="49">
        <v>53153.52</v>
      </c>
      <c r="G2802" s="39">
        <v>9</v>
      </c>
    </row>
    <row r="2803" spans="1:7" ht="28.8" x14ac:dyDescent="0.3">
      <c r="A2803" s="30" t="s">
        <v>4888</v>
      </c>
      <c r="B2803" s="47" t="s">
        <v>4889</v>
      </c>
      <c r="C2803" s="48" t="s">
        <v>141</v>
      </c>
      <c r="D2803" s="49">
        <v>60446.92</v>
      </c>
      <c r="E2803" s="49">
        <v>837.84</v>
      </c>
      <c r="F2803" s="49">
        <v>61284.76</v>
      </c>
      <c r="G2803" s="39">
        <v>9</v>
      </c>
    </row>
    <row r="2804" spans="1:7" ht="28.8" x14ac:dyDescent="0.3">
      <c r="A2804" s="30" t="s">
        <v>4890</v>
      </c>
      <c r="B2804" s="47" t="s">
        <v>4891</v>
      </c>
      <c r="C2804" s="48" t="s">
        <v>141</v>
      </c>
      <c r="D2804" s="49">
        <v>67361.259999999995</v>
      </c>
      <c r="E2804" s="49">
        <v>837.84</v>
      </c>
      <c r="F2804" s="49">
        <v>68199.100000000006</v>
      </c>
      <c r="G2804" s="39">
        <v>9</v>
      </c>
    </row>
    <row r="2805" spans="1:7" ht="28.8" x14ac:dyDescent="0.3">
      <c r="A2805" s="30" t="s">
        <v>4892</v>
      </c>
      <c r="B2805" s="47" t="s">
        <v>4893</v>
      </c>
      <c r="C2805" s="48" t="s">
        <v>141</v>
      </c>
      <c r="D2805" s="49">
        <v>4351.5200000000004</v>
      </c>
      <c r="E2805" s="49">
        <v>733.11</v>
      </c>
      <c r="F2805" s="49">
        <v>5084.63</v>
      </c>
      <c r="G2805" s="39">
        <v>9</v>
      </c>
    </row>
    <row r="2806" spans="1:7" ht="28.8" x14ac:dyDescent="0.3">
      <c r="A2806" s="30" t="s">
        <v>4894</v>
      </c>
      <c r="B2806" s="47" t="s">
        <v>4895</v>
      </c>
      <c r="C2806" s="48" t="s">
        <v>141</v>
      </c>
      <c r="D2806" s="49">
        <v>5625.77</v>
      </c>
      <c r="E2806" s="49">
        <v>733.11</v>
      </c>
      <c r="F2806" s="49">
        <v>6358.88</v>
      </c>
      <c r="G2806" s="39">
        <v>9</v>
      </c>
    </row>
    <row r="2807" spans="1:7" ht="28.8" x14ac:dyDescent="0.3">
      <c r="A2807" s="30" t="s">
        <v>4896</v>
      </c>
      <c r="B2807" s="47" t="s">
        <v>4897</v>
      </c>
      <c r="C2807" s="48" t="s">
        <v>141</v>
      </c>
      <c r="D2807" s="49">
        <v>7564.42</v>
      </c>
      <c r="E2807" s="49">
        <v>733.11</v>
      </c>
      <c r="F2807" s="49">
        <v>8297.5300000000007</v>
      </c>
      <c r="G2807" s="39">
        <v>9</v>
      </c>
    </row>
    <row r="2808" spans="1:7" ht="28.8" x14ac:dyDescent="0.3">
      <c r="A2808" s="30" t="s">
        <v>4898</v>
      </c>
      <c r="B2808" s="47" t="s">
        <v>4899</v>
      </c>
      <c r="C2808" s="48" t="s">
        <v>141</v>
      </c>
      <c r="D2808" s="49">
        <v>4844.25</v>
      </c>
      <c r="E2808" s="49">
        <v>733.11</v>
      </c>
      <c r="F2808" s="49">
        <v>5577.36</v>
      </c>
      <c r="G2808" s="39">
        <v>9</v>
      </c>
    </row>
    <row r="2809" spans="1:7" ht="28.8" x14ac:dyDescent="0.3">
      <c r="A2809" s="30" t="s">
        <v>4900</v>
      </c>
      <c r="B2809" s="47" t="s">
        <v>4901</v>
      </c>
      <c r="C2809" s="48" t="s">
        <v>141</v>
      </c>
      <c r="D2809" s="49">
        <v>5577.98</v>
      </c>
      <c r="E2809" s="49">
        <v>733.11</v>
      </c>
      <c r="F2809" s="49">
        <v>6311.09</v>
      </c>
      <c r="G2809" s="39">
        <v>9</v>
      </c>
    </row>
    <row r="2810" spans="1:7" ht="28.8" x14ac:dyDescent="0.3">
      <c r="A2810" s="30" t="s">
        <v>4902</v>
      </c>
      <c r="B2810" s="47" t="s">
        <v>4903</v>
      </c>
      <c r="C2810" s="48" t="s">
        <v>141</v>
      </c>
      <c r="D2810" s="49">
        <v>6622.44</v>
      </c>
      <c r="E2810" s="49">
        <v>733.11</v>
      </c>
      <c r="F2810" s="49">
        <v>7355.55</v>
      </c>
      <c r="G2810" s="39">
        <v>9</v>
      </c>
    </row>
    <row r="2811" spans="1:7" ht="28.8" x14ac:dyDescent="0.3">
      <c r="A2811" s="30" t="s">
        <v>4904</v>
      </c>
      <c r="B2811" s="47" t="s">
        <v>4905</v>
      </c>
      <c r="C2811" s="48" t="s">
        <v>141</v>
      </c>
      <c r="D2811" s="49">
        <v>7670.27</v>
      </c>
      <c r="E2811" s="49">
        <v>733.11</v>
      </c>
      <c r="F2811" s="49">
        <v>8403.3799999999992</v>
      </c>
      <c r="G2811" s="39">
        <v>9</v>
      </c>
    </row>
    <row r="2812" spans="1:7" ht="28.8" x14ac:dyDescent="0.3">
      <c r="A2812" s="30" t="s">
        <v>4906</v>
      </c>
      <c r="B2812" s="47" t="s">
        <v>4907</v>
      </c>
      <c r="C2812" s="48" t="s">
        <v>141</v>
      </c>
      <c r="D2812" s="49">
        <v>4470.8</v>
      </c>
      <c r="E2812" s="49">
        <v>733.11</v>
      </c>
      <c r="F2812" s="49">
        <v>5203.91</v>
      </c>
      <c r="G2812" s="39">
        <v>9</v>
      </c>
    </row>
    <row r="2813" spans="1:7" ht="28.8" x14ac:dyDescent="0.3">
      <c r="A2813" s="30" t="s">
        <v>4908</v>
      </c>
      <c r="B2813" s="47" t="s">
        <v>4909</v>
      </c>
      <c r="C2813" s="48" t="s">
        <v>141</v>
      </c>
      <c r="D2813" s="49">
        <v>5079.41</v>
      </c>
      <c r="E2813" s="49">
        <v>733.11</v>
      </c>
      <c r="F2813" s="49">
        <v>5812.52</v>
      </c>
      <c r="G2813" s="39">
        <v>9</v>
      </c>
    </row>
    <row r="2814" spans="1:7" ht="28.8" x14ac:dyDescent="0.3">
      <c r="A2814" s="30" t="s">
        <v>4910</v>
      </c>
      <c r="B2814" s="47" t="s">
        <v>4911</v>
      </c>
      <c r="C2814" s="48" t="s">
        <v>141</v>
      </c>
      <c r="D2814" s="49">
        <v>5513.14</v>
      </c>
      <c r="E2814" s="49">
        <v>733.11</v>
      </c>
      <c r="F2814" s="49">
        <v>6246.25</v>
      </c>
      <c r="G2814" s="39">
        <v>9</v>
      </c>
    </row>
    <row r="2815" spans="1:7" ht="28.8" x14ac:dyDescent="0.3">
      <c r="A2815" s="30" t="s">
        <v>4912</v>
      </c>
      <c r="B2815" s="47" t="s">
        <v>4913</v>
      </c>
      <c r="C2815" s="48" t="s">
        <v>141</v>
      </c>
      <c r="D2815" s="49">
        <v>5693.97</v>
      </c>
      <c r="E2815" s="49">
        <v>733.11</v>
      </c>
      <c r="F2815" s="49">
        <v>6427.08</v>
      </c>
      <c r="G2815" s="39">
        <v>9</v>
      </c>
    </row>
    <row r="2816" spans="1:7" x14ac:dyDescent="0.3">
      <c r="A2816" s="30" t="s">
        <v>4914</v>
      </c>
      <c r="B2816" s="47" t="s">
        <v>4915</v>
      </c>
      <c r="C2816" s="48"/>
      <c r="D2816" s="49"/>
      <c r="E2816" s="49"/>
      <c r="F2816" s="49"/>
      <c r="G2816" s="39">
        <v>5</v>
      </c>
    </row>
    <row r="2817" spans="1:7" ht="28.8" x14ac:dyDescent="0.3">
      <c r="A2817" s="30" t="s">
        <v>4916</v>
      </c>
      <c r="B2817" s="47" t="s">
        <v>4917</v>
      </c>
      <c r="C2817" s="48" t="s">
        <v>141</v>
      </c>
      <c r="D2817" s="49">
        <v>10493.51</v>
      </c>
      <c r="E2817" s="49">
        <v>256.88</v>
      </c>
      <c r="F2817" s="49">
        <v>10750.39</v>
      </c>
      <c r="G2817" s="39">
        <v>9</v>
      </c>
    </row>
    <row r="2818" spans="1:7" ht="28.8" x14ac:dyDescent="0.3">
      <c r="A2818" s="30" t="s">
        <v>4918</v>
      </c>
      <c r="B2818" s="47" t="s">
        <v>4919</v>
      </c>
      <c r="C2818" s="48" t="s">
        <v>141</v>
      </c>
      <c r="D2818" s="49">
        <v>19353.34</v>
      </c>
      <c r="E2818" s="49">
        <v>256.88</v>
      </c>
      <c r="F2818" s="49">
        <v>19610.22</v>
      </c>
      <c r="G2818" s="39">
        <v>9</v>
      </c>
    </row>
    <row r="2819" spans="1:7" ht="28.8" x14ac:dyDescent="0.3">
      <c r="A2819" s="30" t="s">
        <v>4920</v>
      </c>
      <c r="B2819" s="47" t="s">
        <v>4921</v>
      </c>
      <c r="C2819" s="48" t="s">
        <v>141</v>
      </c>
      <c r="D2819" s="49">
        <v>5506.63</v>
      </c>
      <c r="E2819" s="49">
        <v>256.88</v>
      </c>
      <c r="F2819" s="49">
        <v>5763.51</v>
      </c>
      <c r="G2819" s="39">
        <v>9</v>
      </c>
    </row>
    <row r="2820" spans="1:7" ht="28.8" x14ac:dyDescent="0.3">
      <c r="A2820" s="30" t="s">
        <v>4922</v>
      </c>
      <c r="B2820" s="47" t="s">
        <v>4923</v>
      </c>
      <c r="C2820" s="48" t="s">
        <v>141</v>
      </c>
      <c r="D2820" s="49">
        <v>2365.86</v>
      </c>
      <c r="E2820" s="49">
        <v>256.88</v>
      </c>
      <c r="F2820" s="49">
        <v>2622.74</v>
      </c>
      <c r="G2820" s="39">
        <v>9</v>
      </c>
    </row>
    <row r="2821" spans="1:7" ht="28.8" x14ac:dyDescent="0.3">
      <c r="A2821" s="30" t="s">
        <v>4924</v>
      </c>
      <c r="B2821" s="47" t="s">
        <v>4925</v>
      </c>
      <c r="C2821" s="48" t="s">
        <v>141</v>
      </c>
      <c r="D2821" s="49">
        <v>53975.07</v>
      </c>
      <c r="E2821" s="49">
        <v>256.88</v>
      </c>
      <c r="F2821" s="49">
        <v>54231.95</v>
      </c>
      <c r="G2821" s="39">
        <v>9</v>
      </c>
    </row>
    <row r="2822" spans="1:7" ht="28.8" x14ac:dyDescent="0.3">
      <c r="A2822" s="30" t="s">
        <v>4926</v>
      </c>
      <c r="B2822" s="47" t="s">
        <v>4927</v>
      </c>
      <c r="C2822" s="48" t="s">
        <v>141</v>
      </c>
      <c r="D2822" s="49">
        <v>3698.38</v>
      </c>
      <c r="E2822" s="49">
        <v>256.88</v>
      </c>
      <c r="F2822" s="49">
        <v>3955.26</v>
      </c>
      <c r="G2822" s="39">
        <v>9</v>
      </c>
    </row>
    <row r="2823" spans="1:7" ht="28.8" x14ac:dyDescent="0.3">
      <c r="A2823" s="30" t="s">
        <v>4928</v>
      </c>
      <c r="B2823" s="47" t="s">
        <v>4929</v>
      </c>
      <c r="C2823" s="48" t="s">
        <v>141</v>
      </c>
      <c r="D2823" s="49">
        <v>12215.51</v>
      </c>
      <c r="E2823" s="49">
        <v>256.88</v>
      </c>
      <c r="F2823" s="49">
        <v>12472.39</v>
      </c>
      <c r="G2823" s="39">
        <v>9</v>
      </c>
    </row>
    <row r="2824" spans="1:7" ht="28.8" x14ac:dyDescent="0.3">
      <c r="A2824" s="30" t="s">
        <v>4930</v>
      </c>
      <c r="B2824" s="47" t="s">
        <v>7928</v>
      </c>
      <c r="C2824" s="48" t="s">
        <v>141</v>
      </c>
      <c r="D2824" s="49">
        <v>5316.05</v>
      </c>
      <c r="E2824" s="49">
        <v>256.88</v>
      </c>
      <c r="F2824" s="49">
        <v>5572.93</v>
      </c>
      <c r="G2824" s="39">
        <v>9</v>
      </c>
    </row>
    <row r="2825" spans="1:7" ht="28.8" x14ac:dyDescent="0.3">
      <c r="A2825" s="30" t="s">
        <v>4931</v>
      </c>
      <c r="B2825" s="47" t="s">
        <v>4932</v>
      </c>
      <c r="C2825" s="48" t="s">
        <v>141</v>
      </c>
      <c r="D2825" s="49">
        <v>20548.53</v>
      </c>
      <c r="E2825" s="49">
        <v>256.88</v>
      </c>
      <c r="F2825" s="49">
        <v>20805.41</v>
      </c>
      <c r="G2825" s="39">
        <v>9</v>
      </c>
    </row>
    <row r="2826" spans="1:7" ht="28.8" x14ac:dyDescent="0.3">
      <c r="A2826" s="30" t="s">
        <v>4933</v>
      </c>
      <c r="B2826" s="47" t="s">
        <v>7929</v>
      </c>
      <c r="C2826" s="48" t="s">
        <v>141</v>
      </c>
      <c r="D2826" s="49">
        <v>3562.73</v>
      </c>
      <c r="E2826" s="49">
        <v>256.88</v>
      </c>
      <c r="F2826" s="49">
        <v>3819.61</v>
      </c>
      <c r="G2826" s="39">
        <v>9</v>
      </c>
    </row>
    <row r="2827" spans="1:7" ht="28.8" x14ac:dyDescent="0.3">
      <c r="A2827" s="30" t="s">
        <v>4934</v>
      </c>
      <c r="B2827" s="47" t="s">
        <v>7930</v>
      </c>
      <c r="C2827" s="48" t="s">
        <v>141</v>
      </c>
      <c r="D2827" s="49">
        <v>5542.43</v>
      </c>
      <c r="E2827" s="49">
        <v>256.88</v>
      </c>
      <c r="F2827" s="49">
        <v>5799.31</v>
      </c>
      <c r="G2827" s="39">
        <v>9</v>
      </c>
    </row>
    <row r="2828" spans="1:7" ht="28.8" x14ac:dyDescent="0.3">
      <c r="A2828" s="30" t="s">
        <v>4935</v>
      </c>
      <c r="B2828" s="47" t="s">
        <v>4936</v>
      </c>
      <c r="C2828" s="48" t="s">
        <v>141</v>
      </c>
      <c r="D2828" s="49">
        <v>5746.71</v>
      </c>
      <c r="E2828" s="49">
        <v>256.88</v>
      </c>
      <c r="F2828" s="49">
        <v>6003.59</v>
      </c>
      <c r="G2828" s="39">
        <v>9</v>
      </c>
    </row>
    <row r="2829" spans="1:7" ht="28.8" x14ac:dyDescent="0.3">
      <c r="A2829" s="30" t="s">
        <v>4937</v>
      </c>
      <c r="B2829" s="47" t="s">
        <v>7931</v>
      </c>
      <c r="C2829" s="48" t="s">
        <v>141</v>
      </c>
      <c r="D2829" s="49">
        <v>8887.25</v>
      </c>
      <c r="E2829" s="49">
        <v>256.88</v>
      </c>
      <c r="F2829" s="49">
        <v>9144.1299999999992</v>
      </c>
      <c r="G2829" s="39">
        <v>9</v>
      </c>
    </row>
    <row r="2830" spans="1:7" ht="28.8" x14ac:dyDescent="0.3">
      <c r="A2830" s="30" t="s">
        <v>4938</v>
      </c>
      <c r="B2830" s="47" t="s">
        <v>7932</v>
      </c>
      <c r="C2830" s="48" t="s">
        <v>141</v>
      </c>
      <c r="D2830" s="49">
        <v>6084.92</v>
      </c>
      <c r="E2830" s="49">
        <v>256.88</v>
      </c>
      <c r="F2830" s="49">
        <v>6341.8</v>
      </c>
      <c r="G2830" s="39">
        <v>9</v>
      </c>
    </row>
    <row r="2831" spans="1:7" ht="28.8" x14ac:dyDescent="0.3">
      <c r="A2831" s="30" t="s">
        <v>4939</v>
      </c>
      <c r="B2831" s="47" t="s">
        <v>7933</v>
      </c>
      <c r="C2831" s="48" t="s">
        <v>141</v>
      </c>
      <c r="D2831" s="49">
        <v>2469.65</v>
      </c>
      <c r="E2831" s="49">
        <v>256.88</v>
      </c>
      <c r="F2831" s="49">
        <v>2726.53</v>
      </c>
      <c r="G2831" s="39">
        <v>9</v>
      </c>
    </row>
    <row r="2832" spans="1:7" ht="28.8" x14ac:dyDescent="0.3">
      <c r="A2832" s="30" t="s">
        <v>4940</v>
      </c>
      <c r="B2832" s="47" t="s">
        <v>7934</v>
      </c>
      <c r="C2832" s="48" t="s">
        <v>141</v>
      </c>
      <c r="D2832" s="49">
        <v>1746.97</v>
      </c>
      <c r="E2832" s="49">
        <v>256.88</v>
      </c>
      <c r="F2832" s="49">
        <v>2003.85</v>
      </c>
      <c r="G2832" s="39">
        <v>9</v>
      </c>
    </row>
    <row r="2833" spans="1:7" ht="28.8" x14ac:dyDescent="0.3">
      <c r="A2833" s="30" t="s">
        <v>4941</v>
      </c>
      <c r="B2833" s="47" t="s">
        <v>7935</v>
      </c>
      <c r="C2833" s="48" t="s">
        <v>141</v>
      </c>
      <c r="D2833" s="49">
        <v>21556.98</v>
      </c>
      <c r="E2833" s="49">
        <v>256.88</v>
      </c>
      <c r="F2833" s="49">
        <v>21813.86</v>
      </c>
      <c r="G2833" s="39">
        <v>9</v>
      </c>
    </row>
    <row r="2834" spans="1:7" ht="28.8" x14ac:dyDescent="0.3">
      <c r="A2834" s="30" t="s">
        <v>4942</v>
      </c>
      <c r="B2834" s="47" t="s">
        <v>7936</v>
      </c>
      <c r="C2834" s="48" t="s">
        <v>141</v>
      </c>
      <c r="D2834" s="49">
        <v>15342.71</v>
      </c>
      <c r="E2834" s="49">
        <v>256.88</v>
      </c>
      <c r="F2834" s="49">
        <v>15599.59</v>
      </c>
      <c r="G2834" s="39">
        <v>9</v>
      </c>
    </row>
    <row r="2835" spans="1:7" ht="28.8" x14ac:dyDescent="0.3">
      <c r="A2835" s="30" t="s">
        <v>4943</v>
      </c>
      <c r="B2835" s="47" t="s">
        <v>7937</v>
      </c>
      <c r="C2835" s="48" t="s">
        <v>141</v>
      </c>
      <c r="D2835" s="49">
        <v>2146.0300000000002</v>
      </c>
      <c r="E2835" s="49">
        <v>256.88</v>
      </c>
      <c r="F2835" s="49">
        <v>2402.91</v>
      </c>
      <c r="G2835" s="39">
        <v>9</v>
      </c>
    </row>
    <row r="2836" spans="1:7" ht="28.8" x14ac:dyDescent="0.3">
      <c r="A2836" s="30" t="s">
        <v>4944</v>
      </c>
      <c r="B2836" s="47" t="s">
        <v>7938</v>
      </c>
      <c r="C2836" s="48" t="s">
        <v>141</v>
      </c>
      <c r="D2836" s="49">
        <v>28119.02</v>
      </c>
      <c r="E2836" s="49">
        <v>256.88</v>
      </c>
      <c r="F2836" s="49">
        <v>28375.9</v>
      </c>
      <c r="G2836" s="39">
        <v>9</v>
      </c>
    </row>
    <row r="2837" spans="1:7" ht="28.8" x14ac:dyDescent="0.3">
      <c r="A2837" s="30" t="s">
        <v>4945</v>
      </c>
      <c r="B2837" s="47" t="s">
        <v>7939</v>
      </c>
      <c r="C2837" s="48" t="s">
        <v>141</v>
      </c>
      <c r="D2837" s="49">
        <v>30279.31</v>
      </c>
      <c r="E2837" s="49">
        <v>256.88</v>
      </c>
      <c r="F2837" s="49">
        <v>30536.19</v>
      </c>
      <c r="G2837" s="39">
        <v>9</v>
      </c>
    </row>
    <row r="2838" spans="1:7" ht="28.8" x14ac:dyDescent="0.3">
      <c r="A2838" s="30" t="s">
        <v>4946</v>
      </c>
      <c r="B2838" s="47" t="s">
        <v>7940</v>
      </c>
      <c r="C2838" s="48" t="s">
        <v>141</v>
      </c>
      <c r="D2838" s="49">
        <v>2161.7600000000002</v>
      </c>
      <c r="E2838" s="49">
        <v>256.88</v>
      </c>
      <c r="F2838" s="49">
        <v>2418.64</v>
      </c>
      <c r="G2838" s="39">
        <v>9</v>
      </c>
    </row>
    <row r="2839" spans="1:7" ht="28.8" x14ac:dyDescent="0.3">
      <c r="A2839" s="30" t="s">
        <v>4947</v>
      </c>
      <c r="B2839" s="47" t="s">
        <v>7941</v>
      </c>
      <c r="C2839" s="48" t="s">
        <v>141</v>
      </c>
      <c r="D2839" s="49">
        <v>4466.9799999999996</v>
      </c>
      <c r="E2839" s="49">
        <v>256.88</v>
      </c>
      <c r="F2839" s="49">
        <v>4723.8599999999997</v>
      </c>
      <c r="G2839" s="39">
        <v>9</v>
      </c>
    </row>
    <row r="2840" spans="1:7" x14ac:dyDescent="0.3">
      <c r="A2840" s="30" t="s">
        <v>4948</v>
      </c>
      <c r="B2840" s="47" t="s">
        <v>4949</v>
      </c>
      <c r="C2840" s="48"/>
      <c r="D2840" s="49"/>
      <c r="E2840" s="49"/>
      <c r="F2840" s="49"/>
      <c r="G2840" s="39">
        <v>5</v>
      </c>
    </row>
    <row r="2841" spans="1:7" ht="28.8" x14ac:dyDescent="0.3">
      <c r="A2841" s="30" t="s">
        <v>4950</v>
      </c>
      <c r="B2841" s="47" t="s">
        <v>7942</v>
      </c>
      <c r="C2841" s="48" t="s">
        <v>141</v>
      </c>
      <c r="D2841" s="49">
        <v>10441.049999999999</v>
      </c>
      <c r="E2841" s="49">
        <v>547.79999999999995</v>
      </c>
      <c r="F2841" s="49">
        <v>10988.85</v>
      </c>
      <c r="G2841" s="39">
        <v>9</v>
      </c>
    </row>
    <row r="2842" spans="1:7" ht="28.8" x14ac:dyDescent="0.3">
      <c r="A2842" s="30" t="s">
        <v>4951</v>
      </c>
      <c r="B2842" s="47" t="s">
        <v>7943</v>
      </c>
      <c r="C2842" s="48" t="s">
        <v>141</v>
      </c>
      <c r="D2842" s="49">
        <v>9768.27</v>
      </c>
      <c r="E2842" s="49">
        <v>547.79999999999995</v>
      </c>
      <c r="F2842" s="49">
        <v>10316.07</v>
      </c>
      <c r="G2842" s="39">
        <v>9</v>
      </c>
    </row>
    <row r="2843" spans="1:7" ht="28.8" x14ac:dyDescent="0.3">
      <c r="A2843" s="30" t="s">
        <v>4952</v>
      </c>
      <c r="B2843" s="47" t="s">
        <v>7944</v>
      </c>
      <c r="C2843" s="48" t="s">
        <v>141</v>
      </c>
      <c r="D2843" s="49">
        <v>18897.39</v>
      </c>
      <c r="E2843" s="49">
        <v>547.79999999999995</v>
      </c>
      <c r="F2843" s="49">
        <v>19445.189999999999</v>
      </c>
      <c r="G2843" s="39">
        <v>9</v>
      </c>
    </row>
    <row r="2844" spans="1:7" ht="28.8" x14ac:dyDescent="0.3">
      <c r="A2844" s="30" t="s">
        <v>4953</v>
      </c>
      <c r="B2844" s="47" t="s">
        <v>7945</v>
      </c>
      <c r="C2844" s="48" t="s">
        <v>141</v>
      </c>
      <c r="D2844" s="49">
        <v>10446.49</v>
      </c>
      <c r="E2844" s="49">
        <v>547.79999999999995</v>
      </c>
      <c r="F2844" s="49">
        <v>10994.29</v>
      </c>
      <c r="G2844" s="39">
        <v>9</v>
      </c>
    </row>
    <row r="2845" spans="1:7" ht="28.8" x14ac:dyDescent="0.3">
      <c r="A2845" s="30" t="s">
        <v>4954</v>
      </c>
      <c r="B2845" s="47" t="s">
        <v>7946</v>
      </c>
      <c r="C2845" s="48" t="s">
        <v>141</v>
      </c>
      <c r="D2845" s="49">
        <v>11576.4</v>
      </c>
      <c r="E2845" s="49">
        <v>547.79999999999995</v>
      </c>
      <c r="F2845" s="49">
        <v>12124.2</v>
      </c>
      <c r="G2845" s="39">
        <v>9</v>
      </c>
    </row>
    <row r="2846" spans="1:7" ht="28.8" x14ac:dyDescent="0.3">
      <c r="A2846" s="30" t="s">
        <v>4955</v>
      </c>
      <c r="B2846" s="47" t="s">
        <v>7947</v>
      </c>
      <c r="C2846" s="48" t="s">
        <v>141</v>
      </c>
      <c r="D2846" s="49">
        <v>17092.349999999999</v>
      </c>
      <c r="E2846" s="49">
        <v>547.79999999999995</v>
      </c>
      <c r="F2846" s="49">
        <v>17640.150000000001</v>
      </c>
      <c r="G2846" s="39">
        <v>9</v>
      </c>
    </row>
    <row r="2847" spans="1:7" ht="43.2" x14ac:dyDescent="0.3">
      <c r="A2847" s="30" t="s">
        <v>4956</v>
      </c>
      <c r="B2847" s="47" t="s">
        <v>7948</v>
      </c>
      <c r="C2847" s="48" t="s">
        <v>141</v>
      </c>
      <c r="D2847" s="49">
        <v>7409.61</v>
      </c>
      <c r="E2847" s="49">
        <v>365.2</v>
      </c>
      <c r="F2847" s="49">
        <v>7774.81</v>
      </c>
      <c r="G2847" s="39">
        <v>9</v>
      </c>
    </row>
    <row r="2848" spans="1:7" ht="43.2" x14ac:dyDescent="0.3">
      <c r="A2848" s="30" t="s">
        <v>4957</v>
      </c>
      <c r="B2848" s="47" t="s">
        <v>7949</v>
      </c>
      <c r="C2848" s="48" t="s">
        <v>141</v>
      </c>
      <c r="D2848" s="49">
        <v>10838.48</v>
      </c>
      <c r="E2848" s="49">
        <v>365.2</v>
      </c>
      <c r="F2848" s="49">
        <v>11203.68</v>
      </c>
      <c r="G2848" s="39">
        <v>9</v>
      </c>
    </row>
    <row r="2849" spans="1:7" ht="28.8" x14ac:dyDescent="0.3">
      <c r="A2849" s="30" t="s">
        <v>4958</v>
      </c>
      <c r="B2849" s="47" t="s">
        <v>7950</v>
      </c>
      <c r="C2849" s="48" t="s">
        <v>141</v>
      </c>
      <c r="D2849" s="49">
        <v>2707.82</v>
      </c>
      <c r="E2849" s="49">
        <v>365.2</v>
      </c>
      <c r="F2849" s="49">
        <v>3073.02</v>
      </c>
      <c r="G2849" s="39">
        <v>9</v>
      </c>
    </row>
    <row r="2850" spans="1:7" ht="28.8" x14ac:dyDescent="0.3">
      <c r="A2850" s="30" t="s">
        <v>4959</v>
      </c>
      <c r="B2850" s="47" t="s">
        <v>7951</v>
      </c>
      <c r="C2850" s="48" t="s">
        <v>141</v>
      </c>
      <c r="D2850" s="49">
        <v>3547.69</v>
      </c>
      <c r="E2850" s="49">
        <v>365.2</v>
      </c>
      <c r="F2850" s="49">
        <v>3912.89</v>
      </c>
      <c r="G2850" s="39">
        <v>9</v>
      </c>
    </row>
    <row r="2851" spans="1:7" ht="28.8" x14ac:dyDescent="0.3">
      <c r="A2851" s="30" t="s">
        <v>4960</v>
      </c>
      <c r="B2851" s="47" t="s">
        <v>7952</v>
      </c>
      <c r="C2851" s="48" t="s">
        <v>141</v>
      </c>
      <c r="D2851" s="49">
        <v>6745.79</v>
      </c>
      <c r="E2851" s="49">
        <v>365.2</v>
      </c>
      <c r="F2851" s="49">
        <v>7110.99</v>
      </c>
      <c r="G2851" s="39">
        <v>9</v>
      </c>
    </row>
    <row r="2852" spans="1:7" ht="28.8" x14ac:dyDescent="0.3">
      <c r="A2852" s="30" t="s">
        <v>4961</v>
      </c>
      <c r="B2852" s="47" t="s">
        <v>7953</v>
      </c>
      <c r="C2852" s="48" t="s">
        <v>141</v>
      </c>
      <c r="D2852" s="49">
        <v>4168.24</v>
      </c>
      <c r="E2852" s="49">
        <v>365.2</v>
      </c>
      <c r="F2852" s="49">
        <v>4533.4399999999996</v>
      </c>
      <c r="G2852" s="39">
        <v>9</v>
      </c>
    </row>
    <row r="2853" spans="1:7" ht="28.8" x14ac:dyDescent="0.3">
      <c r="A2853" s="30" t="s">
        <v>4962</v>
      </c>
      <c r="B2853" s="47" t="s">
        <v>7954</v>
      </c>
      <c r="C2853" s="48" t="s">
        <v>141</v>
      </c>
      <c r="D2853" s="49">
        <v>14351.96</v>
      </c>
      <c r="E2853" s="49">
        <v>365.2</v>
      </c>
      <c r="F2853" s="49">
        <v>14717.16</v>
      </c>
      <c r="G2853" s="39">
        <v>9</v>
      </c>
    </row>
    <row r="2854" spans="1:7" ht="28.8" x14ac:dyDescent="0.3">
      <c r="A2854" s="30" t="s">
        <v>4963</v>
      </c>
      <c r="B2854" s="47" t="s">
        <v>7955</v>
      </c>
      <c r="C2854" s="48" t="s">
        <v>141</v>
      </c>
      <c r="D2854" s="49">
        <v>28400.62</v>
      </c>
      <c r="E2854" s="49">
        <v>365.2</v>
      </c>
      <c r="F2854" s="49">
        <v>28765.82</v>
      </c>
      <c r="G2854" s="39">
        <v>9</v>
      </c>
    </row>
    <row r="2855" spans="1:7" ht="43.2" x14ac:dyDescent="0.3">
      <c r="A2855" s="30" t="s">
        <v>4964</v>
      </c>
      <c r="B2855" s="47" t="s">
        <v>7956</v>
      </c>
      <c r="C2855" s="48" t="s">
        <v>141</v>
      </c>
      <c r="D2855" s="49">
        <v>8132.67</v>
      </c>
      <c r="E2855" s="49">
        <v>365.2</v>
      </c>
      <c r="F2855" s="49">
        <v>8497.8700000000008</v>
      </c>
      <c r="G2855" s="39">
        <v>9</v>
      </c>
    </row>
    <row r="2856" spans="1:7" ht="28.8" x14ac:dyDescent="0.3">
      <c r="A2856" s="30" t="s">
        <v>4965</v>
      </c>
      <c r="B2856" s="47" t="s">
        <v>7957</v>
      </c>
      <c r="C2856" s="48" t="s">
        <v>141</v>
      </c>
      <c r="D2856" s="49">
        <v>30798.91</v>
      </c>
      <c r="E2856" s="49">
        <v>365.2</v>
      </c>
      <c r="F2856" s="49">
        <v>31164.11</v>
      </c>
      <c r="G2856" s="39">
        <v>9</v>
      </c>
    </row>
    <row r="2857" spans="1:7" x14ac:dyDescent="0.3">
      <c r="A2857" s="30" t="s">
        <v>4966</v>
      </c>
      <c r="B2857" s="47" t="s">
        <v>4967</v>
      </c>
      <c r="C2857" s="48"/>
      <c r="D2857" s="49"/>
      <c r="E2857" s="49"/>
      <c r="F2857" s="49"/>
      <c r="G2857" s="39">
        <v>5</v>
      </c>
    </row>
    <row r="2858" spans="1:7" x14ac:dyDescent="0.3">
      <c r="A2858" s="30" t="s">
        <v>4968</v>
      </c>
      <c r="B2858" s="47" t="s">
        <v>4969</v>
      </c>
      <c r="C2858" s="48" t="s">
        <v>141</v>
      </c>
      <c r="D2858" s="49">
        <v>3751.42</v>
      </c>
      <c r="E2858" s="49">
        <v>128.44</v>
      </c>
      <c r="F2858" s="49">
        <v>3879.86</v>
      </c>
      <c r="G2858" s="39">
        <v>9</v>
      </c>
    </row>
    <row r="2859" spans="1:7" x14ac:dyDescent="0.3">
      <c r="A2859" s="30" t="s">
        <v>4970</v>
      </c>
      <c r="B2859" s="47" t="s">
        <v>4971</v>
      </c>
      <c r="C2859" s="48"/>
      <c r="D2859" s="49"/>
      <c r="E2859" s="49"/>
      <c r="F2859" s="49"/>
      <c r="G2859" s="39">
        <v>5</v>
      </c>
    </row>
    <row r="2860" spans="1:7" ht="28.8" x14ac:dyDescent="0.3">
      <c r="A2860" s="30" t="s">
        <v>4972</v>
      </c>
      <c r="B2860" s="47" t="s">
        <v>7958</v>
      </c>
      <c r="C2860" s="48" t="s">
        <v>141</v>
      </c>
      <c r="D2860" s="49">
        <v>30.1</v>
      </c>
      <c r="E2860" s="49">
        <v>12.35</v>
      </c>
      <c r="F2860" s="49">
        <v>42.45</v>
      </c>
      <c r="G2860" s="39">
        <v>9</v>
      </c>
    </row>
    <row r="2861" spans="1:7" x14ac:dyDescent="0.3">
      <c r="A2861" s="30" t="s">
        <v>4973</v>
      </c>
      <c r="B2861" s="47" t="s">
        <v>4974</v>
      </c>
      <c r="C2861" s="48" t="s">
        <v>141</v>
      </c>
      <c r="D2861" s="49">
        <v>758.98</v>
      </c>
      <c r="E2861" s="49">
        <v>45.65</v>
      </c>
      <c r="F2861" s="49">
        <v>804.63</v>
      </c>
      <c r="G2861" s="39">
        <v>9</v>
      </c>
    </row>
    <row r="2862" spans="1:7" x14ac:dyDescent="0.3">
      <c r="A2862" s="30" t="s">
        <v>4975</v>
      </c>
      <c r="B2862" s="47" t="s">
        <v>8338</v>
      </c>
      <c r="C2862" s="48" t="s">
        <v>141</v>
      </c>
      <c r="D2862" s="49">
        <v>347.97</v>
      </c>
      <c r="E2862" s="49">
        <v>22.83</v>
      </c>
      <c r="F2862" s="49">
        <v>370.8</v>
      </c>
      <c r="G2862" s="39">
        <v>9</v>
      </c>
    </row>
    <row r="2863" spans="1:7" x14ac:dyDescent="0.3">
      <c r="A2863" s="30" t="s">
        <v>4976</v>
      </c>
      <c r="B2863" s="47" t="s">
        <v>4977</v>
      </c>
      <c r="C2863" s="48" t="s">
        <v>141</v>
      </c>
      <c r="D2863" s="49">
        <v>601.97</v>
      </c>
      <c r="E2863" s="49">
        <v>22.83</v>
      </c>
      <c r="F2863" s="49">
        <v>624.79999999999995</v>
      </c>
      <c r="G2863" s="39">
        <v>9</v>
      </c>
    </row>
    <row r="2864" spans="1:7" ht="28.8" x14ac:dyDescent="0.3">
      <c r="A2864" s="30" t="s">
        <v>7269</v>
      </c>
      <c r="B2864" s="47" t="s">
        <v>7270</v>
      </c>
      <c r="C2864" s="48" t="s">
        <v>141</v>
      </c>
      <c r="D2864" s="49">
        <v>74.739999999999995</v>
      </c>
      <c r="E2864" s="49">
        <v>9.1300000000000008</v>
      </c>
      <c r="F2864" s="49">
        <v>83.87</v>
      </c>
      <c r="G2864" s="39">
        <v>9</v>
      </c>
    </row>
    <row r="2865" spans="1:7" ht="28.8" x14ac:dyDescent="0.3">
      <c r="A2865" s="30" t="s">
        <v>7959</v>
      </c>
      <c r="B2865" s="47" t="s">
        <v>7960</v>
      </c>
      <c r="C2865" s="48" t="s">
        <v>141</v>
      </c>
      <c r="D2865" s="49">
        <v>422.15</v>
      </c>
      <c r="E2865" s="49">
        <v>22.83</v>
      </c>
      <c r="F2865" s="49">
        <v>444.98</v>
      </c>
      <c r="G2865" s="39">
        <v>9</v>
      </c>
    </row>
    <row r="2866" spans="1:7" x14ac:dyDescent="0.3">
      <c r="A2866" s="30" t="s">
        <v>4978</v>
      </c>
      <c r="B2866" s="47" t="s">
        <v>4979</v>
      </c>
      <c r="C2866" s="48"/>
      <c r="D2866" s="49"/>
      <c r="E2866" s="49"/>
      <c r="F2866" s="49"/>
      <c r="G2866" s="39">
        <v>2</v>
      </c>
    </row>
    <row r="2867" spans="1:7" x14ac:dyDescent="0.3">
      <c r="A2867" s="30" t="s">
        <v>4980</v>
      </c>
      <c r="B2867" s="47" t="s">
        <v>4981</v>
      </c>
      <c r="C2867" s="48"/>
      <c r="D2867" s="49"/>
      <c r="E2867" s="49"/>
      <c r="F2867" s="49"/>
      <c r="G2867" s="39">
        <v>5</v>
      </c>
    </row>
    <row r="2868" spans="1:7" x14ac:dyDescent="0.3">
      <c r="A2868" s="30" t="s">
        <v>4982</v>
      </c>
      <c r="B2868" s="47" t="s">
        <v>4983</v>
      </c>
      <c r="C2868" s="48" t="s">
        <v>141</v>
      </c>
      <c r="D2868" s="49">
        <v>762.78</v>
      </c>
      <c r="E2868" s="49">
        <v>54.94</v>
      </c>
      <c r="F2868" s="49">
        <v>817.72</v>
      </c>
      <c r="G2868" s="39">
        <v>9</v>
      </c>
    </row>
    <row r="2869" spans="1:7" x14ac:dyDescent="0.3">
      <c r="A2869" s="30" t="s">
        <v>7271</v>
      </c>
      <c r="B2869" s="47" t="s">
        <v>7272</v>
      </c>
      <c r="C2869" s="48" t="s">
        <v>141</v>
      </c>
      <c r="D2869" s="49">
        <v>989.69</v>
      </c>
      <c r="E2869" s="49">
        <v>64.22</v>
      </c>
      <c r="F2869" s="49">
        <v>1053.9100000000001</v>
      </c>
      <c r="G2869" s="39">
        <v>9</v>
      </c>
    </row>
    <row r="2870" spans="1:7" x14ac:dyDescent="0.3">
      <c r="A2870" s="30" t="s">
        <v>4984</v>
      </c>
      <c r="B2870" s="47" t="s">
        <v>4985</v>
      </c>
      <c r="C2870" s="48" t="s">
        <v>141</v>
      </c>
      <c r="D2870" s="49">
        <v>245.64</v>
      </c>
      <c r="E2870" s="49">
        <v>54.94</v>
      </c>
      <c r="F2870" s="49">
        <v>300.58</v>
      </c>
      <c r="G2870" s="39">
        <v>9</v>
      </c>
    </row>
    <row r="2871" spans="1:7" x14ac:dyDescent="0.3">
      <c r="A2871" s="30" t="s">
        <v>21195</v>
      </c>
      <c r="B2871" s="47" t="s">
        <v>21196</v>
      </c>
      <c r="C2871" s="48" t="s">
        <v>141</v>
      </c>
      <c r="D2871" s="49">
        <v>297.39</v>
      </c>
      <c r="E2871" s="49">
        <v>57.72</v>
      </c>
      <c r="F2871" s="49">
        <v>355.11</v>
      </c>
      <c r="G2871" s="39">
        <v>9</v>
      </c>
    </row>
    <row r="2872" spans="1:7" x14ac:dyDescent="0.3">
      <c r="A2872" s="30" t="s">
        <v>4986</v>
      </c>
      <c r="B2872" s="47" t="s">
        <v>21197</v>
      </c>
      <c r="C2872" s="48" t="s">
        <v>141</v>
      </c>
      <c r="D2872" s="49">
        <v>415.01</v>
      </c>
      <c r="E2872" s="49">
        <v>54.94</v>
      </c>
      <c r="F2872" s="49">
        <v>469.95</v>
      </c>
      <c r="G2872" s="39">
        <v>9</v>
      </c>
    </row>
    <row r="2873" spans="1:7" x14ac:dyDescent="0.3">
      <c r="A2873" s="30" t="s">
        <v>21198</v>
      </c>
      <c r="B2873" s="47" t="s">
        <v>21199</v>
      </c>
      <c r="C2873" s="48" t="s">
        <v>141</v>
      </c>
      <c r="D2873" s="49">
        <v>466.76</v>
      </c>
      <c r="E2873" s="49">
        <v>57.72</v>
      </c>
      <c r="F2873" s="49">
        <v>524.48</v>
      </c>
      <c r="G2873" s="39">
        <v>9</v>
      </c>
    </row>
    <row r="2874" spans="1:7" x14ac:dyDescent="0.3">
      <c r="A2874" s="30" t="s">
        <v>4987</v>
      </c>
      <c r="B2874" s="47" t="s">
        <v>4988</v>
      </c>
      <c r="C2874" s="48" t="s">
        <v>141</v>
      </c>
      <c r="D2874" s="49">
        <v>107.06</v>
      </c>
      <c r="E2874" s="49">
        <v>64.22</v>
      </c>
      <c r="F2874" s="49">
        <v>171.28</v>
      </c>
      <c r="G2874" s="39">
        <v>9</v>
      </c>
    </row>
    <row r="2875" spans="1:7" x14ac:dyDescent="0.3">
      <c r="A2875" s="30" t="s">
        <v>4989</v>
      </c>
      <c r="B2875" s="47" t="s">
        <v>4990</v>
      </c>
      <c r="C2875" s="48" t="s">
        <v>141</v>
      </c>
      <c r="D2875" s="49">
        <v>403.79</v>
      </c>
      <c r="E2875" s="49">
        <v>64.22</v>
      </c>
      <c r="F2875" s="49">
        <v>468.01</v>
      </c>
      <c r="G2875" s="39">
        <v>9</v>
      </c>
    </row>
    <row r="2876" spans="1:7" x14ac:dyDescent="0.3">
      <c r="A2876" s="30" t="s">
        <v>4991</v>
      </c>
      <c r="B2876" s="47" t="s">
        <v>4992</v>
      </c>
      <c r="C2876" s="48" t="s">
        <v>141</v>
      </c>
      <c r="D2876" s="49">
        <v>898.19</v>
      </c>
      <c r="E2876" s="49">
        <v>64.22</v>
      </c>
      <c r="F2876" s="49">
        <v>962.41</v>
      </c>
      <c r="G2876" s="39">
        <v>9</v>
      </c>
    </row>
    <row r="2877" spans="1:7" x14ac:dyDescent="0.3">
      <c r="A2877" s="30" t="s">
        <v>4993</v>
      </c>
      <c r="B2877" s="47" t="s">
        <v>4994</v>
      </c>
      <c r="C2877" s="48" t="s">
        <v>141</v>
      </c>
      <c r="D2877" s="49">
        <v>47.1</v>
      </c>
      <c r="E2877" s="49">
        <v>22.83</v>
      </c>
      <c r="F2877" s="49">
        <v>69.930000000000007</v>
      </c>
      <c r="G2877" s="39">
        <v>9</v>
      </c>
    </row>
    <row r="2878" spans="1:7" x14ac:dyDescent="0.3">
      <c r="A2878" s="30" t="s">
        <v>4995</v>
      </c>
      <c r="B2878" s="47" t="s">
        <v>4996</v>
      </c>
      <c r="C2878" s="48" t="s">
        <v>141</v>
      </c>
      <c r="D2878" s="49">
        <v>406.35</v>
      </c>
      <c r="E2878" s="49">
        <v>64.22</v>
      </c>
      <c r="F2878" s="49">
        <v>470.57</v>
      </c>
      <c r="G2878" s="39">
        <v>9</v>
      </c>
    </row>
    <row r="2879" spans="1:7" x14ac:dyDescent="0.3">
      <c r="A2879" s="30" t="s">
        <v>4997</v>
      </c>
      <c r="B2879" s="47" t="s">
        <v>4998</v>
      </c>
      <c r="C2879" s="48" t="s">
        <v>141</v>
      </c>
      <c r="D2879" s="49">
        <v>526.59</v>
      </c>
      <c r="E2879" s="49">
        <v>64.22</v>
      </c>
      <c r="F2879" s="49">
        <v>590.80999999999995</v>
      </c>
      <c r="G2879" s="39">
        <v>9</v>
      </c>
    </row>
    <row r="2880" spans="1:7" x14ac:dyDescent="0.3">
      <c r="A2880" s="30" t="s">
        <v>4999</v>
      </c>
      <c r="B2880" s="47" t="s">
        <v>5000</v>
      </c>
      <c r="C2880" s="48" t="s">
        <v>141</v>
      </c>
      <c r="D2880" s="49">
        <v>106.64</v>
      </c>
      <c r="E2880" s="49">
        <v>22.83</v>
      </c>
      <c r="F2880" s="49">
        <v>129.47</v>
      </c>
      <c r="G2880" s="39">
        <v>9</v>
      </c>
    </row>
    <row r="2881" spans="1:7" x14ac:dyDescent="0.3">
      <c r="A2881" s="30" t="s">
        <v>5001</v>
      </c>
      <c r="B2881" s="47" t="s">
        <v>5002</v>
      </c>
      <c r="C2881" s="48" t="s">
        <v>141</v>
      </c>
      <c r="D2881" s="49">
        <v>831.21</v>
      </c>
      <c r="E2881" s="49">
        <v>136.94999999999999</v>
      </c>
      <c r="F2881" s="49">
        <v>968.16</v>
      </c>
      <c r="G2881" s="39">
        <v>9</v>
      </c>
    </row>
    <row r="2882" spans="1:7" x14ac:dyDescent="0.3">
      <c r="A2882" s="30" t="s">
        <v>5003</v>
      </c>
      <c r="B2882" s="47" t="s">
        <v>5004</v>
      </c>
      <c r="C2882" s="48" t="s">
        <v>141</v>
      </c>
      <c r="D2882" s="49">
        <v>566.33000000000004</v>
      </c>
      <c r="E2882" s="49">
        <v>136.94999999999999</v>
      </c>
      <c r="F2882" s="49">
        <v>703.28</v>
      </c>
      <c r="G2882" s="39">
        <v>9</v>
      </c>
    </row>
    <row r="2883" spans="1:7" x14ac:dyDescent="0.3">
      <c r="A2883" s="30" t="s">
        <v>5005</v>
      </c>
      <c r="B2883" s="47" t="s">
        <v>5006</v>
      </c>
      <c r="C2883" s="48" t="s">
        <v>141</v>
      </c>
      <c r="D2883" s="49">
        <v>191.19</v>
      </c>
      <c r="E2883" s="49">
        <v>45.65</v>
      </c>
      <c r="F2883" s="49">
        <v>236.84</v>
      </c>
      <c r="G2883" s="39">
        <v>9</v>
      </c>
    </row>
    <row r="2884" spans="1:7" x14ac:dyDescent="0.3">
      <c r="A2884" s="30" t="s">
        <v>5007</v>
      </c>
      <c r="B2884" s="47" t="s">
        <v>5008</v>
      </c>
      <c r="C2884" s="48" t="s">
        <v>141</v>
      </c>
      <c r="D2884" s="49">
        <v>206.6</v>
      </c>
      <c r="E2884" s="49">
        <v>22.83</v>
      </c>
      <c r="F2884" s="49">
        <v>229.43</v>
      </c>
      <c r="G2884" s="39">
        <v>9</v>
      </c>
    </row>
    <row r="2885" spans="1:7" ht="28.8" x14ac:dyDescent="0.3">
      <c r="A2885" s="30" t="s">
        <v>5009</v>
      </c>
      <c r="B2885" s="47" t="s">
        <v>5010</v>
      </c>
      <c r="C2885" s="48" t="s">
        <v>141</v>
      </c>
      <c r="D2885" s="49">
        <v>82.94</v>
      </c>
      <c r="E2885" s="49">
        <v>15.07</v>
      </c>
      <c r="F2885" s="49">
        <v>98.01</v>
      </c>
      <c r="G2885" s="39">
        <v>9</v>
      </c>
    </row>
    <row r="2886" spans="1:7" x14ac:dyDescent="0.3">
      <c r="A2886" s="30" t="s">
        <v>5011</v>
      </c>
      <c r="B2886" s="47" t="s">
        <v>5012</v>
      </c>
      <c r="C2886" s="48" t="s">
        <v>141</v>
      </c>
      <c r="D2886" s="49">
        <v>660.73</v>
      </c>
      <c r="E2886" s="49">
        <v>136.94999999999999</v>
      </c>
      <c r="F2886" s="49">
        <v>797.68</v>
      </c>
      <c r="G2886" s="39">
        <v>9</v>
      </c>
    </row>
    <row r="2887" spans="1:7" x14ac:dyDescent="0.3">
      <c r="A2887" s="30" t="s">
        <v>5013</v>
      </c>
      <c r="B2887" s="47" t="s">
        <v>5014</v>
      </c>
      <c r="C2887" s="48" t="s">
        <v>141</v>
      </c>
      <c r="D2887" s="49">
        <v>783.88</v>
      </c>
      <c r="E2887" s="49">
        <v>54.94</v>
      </c>
      <c r="F2887" s="49">
        <v>838.82</v>
      </c>
      <c r="G2887" s="39">
        <v>9</v>
      </c>
    </row>
    <row r="2888" spans="1:7" x14ac:dyDescent="0.3">
      <c r="A2888" s="30" t="s">
        <v>21200</v>
      </c>
      <c r="B2888" s="47" t="s">
        <v>21201</v>
      </c>
      <c r="C2888" s="48" t="s">
        <v>141</v>
      </c>
      <c r="D2888" s="49">
        <v>835.63</v>
      </c>
      <c r="E2888" s="49">
        <v>57.72</v>
      </c>
      <c r="F2888" s="49">
        <v>893.35</v>
      </c>
      <c r="G2888" s="39">
        <v>9</v>
      </c>
    </row>
    <row r="2889" spans="1:7" x14ac:dyDescent="0.3">
      <c r="A2889" s="30" t="s">
        <v>5015</v>
      </c>
      <c r="B2889" s="47" t="s">
        <v>5016</v>
      </c>
      <c r="C2889" s="48" t="s">
        <v>141</v>
      </c>
      <c r="D2889" s="49">
        <v>100.79</v>
      </c>
      <c r="E2889" s="49">
        <v>22.83</v>
      </c>
      <c r="F2889" s="49">
        <v>123.62</v>
      </c>
      <c r="G2889" s="39">
        <v>9</v>
      </c>
    </row>
    <row r="2890" spans="1:7" x14ac:dyDescent="0.3">
      <c r="A2890" s="30" t="s">
        <v>5017</v>
      </c>
      <c r="B2890" s="47" t="s">
        <v>5018</v>
      </c>
      <c r="C2890" s="48"/>
      <c r="D2890" s="49"/>
      <c r="E2890" s="49"/>
      <c r="F2890" s="49"/>
      <c r="G2890" s="39">
        <v>5</v>
      </c>
    </row>
    <row r="2891" spans="1:7" ht="28.8" x14ac:dyDescent="0.3">
      <c r="A2891" s="30" t="s">
        <v>5019</v>
      </c>
      <c r="B2891" s="47" t="s">
        <v>5020</v>
      </c>
      <c r="C2891" s="48" t="s">
        <v>115</v>
      </c>
      <c r="D2891" s="49">
        <v>902.54</v>
      </c>
      <c r="E2891" s="49">
        <v>75.45</v>
      </c>
      <c r="F2891" s="49">
        <v>977.99</v>
      </c>
      <c r="G2891" s="39">
        <v>9</v>
      </c>
    </row>
    <row r="2892" spans="1:7" x14ac:dyDescent="0.3">
      <c r="A2892" s="30" t="s">
        <v>5021</v>
      </c>
      <c r="B2892" s="47" t="s">
        <v>5022</v>
      </c>
      <c r="C2892" s="48" t="s">
        <v>115</v>
      </c>
      <c r="D2892" s="49">
        <v>1743.2</v>
      </c>
      <c r="E2892" s="49"/>
      <c r="F2892" s="49">
        <v>1743.2</v>
      </c>
      <c r="G2892" s="39">
        <v>9</v>
      </c>
    </row>
    <row r="2893" spans="1:7" ht="28.8" x14ac:dyDescent="0.3">
      <c r="A2893" s="30" t="s">
        <v>5023</v>
      </c>
      <c r="B2893" s="47" t="s">
        <v>5024</v>
      </c>
      <c r="C2893" s="48" t="s">
        <v>115</v>
      </c>
      <c r="D2893" s="49">
        <v>1384.64</v>
      </c>
      <c r="E2893" s="49">
        <v>166.83</v>
      </c>
      <c r="F2893" s="49">
        <v>1551.47</v>
      </c>
      <c r="G2893" s="39">
        <v>9</v>
      </c>
    </row>
    <row r="2894" spans="1:7" x14ac:dyDescent="0.3">
      <c r="A2894" s="30" t="s">
        <v>5025</v>
      </c>
      <c r="B2894" s="47" t="s">
        <v>5026</v>
      </c>
      <c r="C2894" s="48" t="s">
        <v>115</v>
      </c>
      <c r="D2894" s="49">
        <v>2796.18</v>
      </c>
      <c r="E2894" s="49"/>
      <c r="F2894" s="49">
        <v>2796.18</v>
      </c>
      <c r="G2894" s="39">
        <v>9</v>
      </c>
    </row>
    <row r="2895" spans="1:7" x14ac:dyDescent="0.3">
      <c r="A2895" s="30" t="s">
        <v>5027</v>
      </c>
      <c r="B2895" s="47" t="s">
        <v>5028</v>
      </c>
      <c r="C2895" s="48"/>
      <c r="D2895" s="49"/>
      <c r="E2895" s="49"/>
      <c r="F2895" s="49"/>
      <c r="G2895" s="39">
        <v>5</v>
      </c>
    </row>
    <row r="2896" spans="1:7" ht="28.8" x14ac:dyDescent="0.3">
      <c r="A2896" s="30" t="s">
        <v>5029</v>
      </c>
      <c r="B2896" s="47" t="s">
        <v>5030</v>
      </c>
      <c r="C2896" s="48" t="s">
        <v>141</v>
      </c>
      <c r="D2896" s="49">
        <v>248.84</v>
      </c>
      <c r="E2896" s="49">
        <v>5.65</v>
      </c>
      <c r="F2896" s="49">
        <v>254.49</v>
      </c>
      <c r="G2896" s="39">
        <v>9</v>
      </c>
    </row>
    <row r="2897" spans="1:7" x14ac:dyDescent="0.3">
      <c r="A2897" s="30" t="s">
        <v>5031</v>
      </c>
      <c r="B2897" s="47" t="s">
        <v>5032</v>
      </c>
      <c r="C2897" s="48" t="s">
        <v>141</v>
      </c>
      <c r="D2897" s="49">
        <v>38.04</v>
      </c>
      <c r="E2897" s="49">
        <v>13.59</v>
      </c>
      <c r="F2897" s="49">
        <v>51.63</v>
      </c>
      <c r="G2897" s="39">
        <v>9</v>
      </c>
    </row>
    <row r="2898" spans="1:7" ht="28.8" x14ac:dyDescent="0.3">
      <c r="A2898" s="30" t="s">
        <v>5033</v>
      </c>
      <c r="B2898" s="47" t="s">
        <v>5034</v>
      </c>
      <c r="C2898" s="48" t="s">
        <v>141</v>
      </c>
      <c r="D2898" s="49">
        <v>96.44</v>
      </c>
      <c r="E2898" s="49">
        <v>5.65</v>
      </c>
      <c r="F2898" s="49">
        <v>102.09</v>
      </c>
      <c r="G2898" s="39">
        <v>9</v>
      </c>
    </row>
    <row r="2899" spans="1:7" x14ac:dyDescent="0.3">
      <c r="A2899" s="30" t="s">
        <v>5035</v>
      </c>
      <c r="B2899" s="47" t="s">
        <v>5036</v>
      </c>
      <c r="C2899" s="48" t="s">
        <v>141</v>
      </c>
      <c r="D2899" s="49">
        <v>52.3</v>
      </c>
      <c r="E2899" s="49">
        <v>13.59</v>
      </c>
      <c r="F2899" s="49">
        <v>65.89</v>
      </c>
      <c r="G2899" s="39">
        <v>9</v>
      </c>
    </row>
    <row r="2900" spans="1:7" x14ac:dyDescent="0.3">
      <c r="A2900" s="30" t="s">
        <v>5037</v>
      </c>
      <c r="B2900" s="47" t="s">
        <v>5038</v>
      </c>
      <c r="C2900" s="48" t="s">
        <v>141</v>
      </c>
      <c r="D2900" s="49">
        <v>68.81</v>
      </c>
      <c r="E2900" s="49">
        <v>5.65</v>
      </c>
      <c r="F2900" s="49">
        <v>74.459999999999994</v>
      </c>
      <c r="G2900" s="39">
        <v>9</v>
      </c>
    </row>
    <row r="2901" spans="1:7" x14ac:dyDescent="0.3">
      <c r="A2901" s="30" t="s">
        <v>5039</v>
      </c>
      <c r="B2901" s="47" t="s">
        <v>5040</v>
      </c>
      <c r="C2901" s="48" t="s">
        <v>141</v>
      </c>
      <c r="D2901" s="49">
        <v>62.33</v>
      </c>
      <c r="E2901" s="49">
        <v>13.59</v>
      </c>
      <c r="F2901" s="49">
        <v>75.92</v>
      </c>
      <c r="G2901" s="39">
        <v>9</v>
      </c>
    </row>
    <row r="2902" spans="1:7" x14ac:dyDescent="0.3">
      <c r="A2902" s="30" t="s">
        <v>5041</v>
      </c>
      <c r="B2902" s="47" t="s">
        <v>5042</v>
      </c>
      <c r="C2902" s="48" t="s">
        <v>141</v>
      </c>
      <c r="D2902" s="49">
        <v>24.43</v>
      </c>
      <c r="E2902" s="49">
        <v>5.65</v>
      </c>
      <c r="F2902" s="49">
        <v>30.08</v>
      </c>
      <c r="G2902" s="39">
        <v>9</v>
      </c>
    </row>
    <row r="2903" spans="1:7" x14ac:dyDescent="0.3">
      <c r="A2903" s="30" t="s">
        <v>5043</v>
      </c>
      <c r="B2903" s="47" t="s">
        <v>5044</v>
      </c>
      <c r="C2903" s="48" t="s">
        <v>141</v>
      </c>
      <c r="D2903" s="49">
        <v>60.4</v>
      </c>
      <c r="E2903" s="49">
        <v>5.65</v>
      </c>
      <c r="F2903" s="49">
        <v>66.05</v>
      </c>
      <c r="G2903" s="39">
        <v>9</v>
      </c>
    </row>
    <row r="2904" spans="1:7" x14ac:dyDescent="0.3">
      <c r="A2904" s="30" t="s">
        <v>5045</v>
      </c>
      <c r="B2904" s="47" t="s">
        <v>5046</v>
      </c>
      <c r="C2904" s="48" t="s">
        <v>141</v>
      </c>
      <c r="D2904" s="49">
        <v>67.08</v>
      </c>
      <c r="E2904" s="49">
        <v>5.65</v>
      </c>
      <c r="F2904" s="49">
        <v>72.73</v>
      </c>
      <c r="G2904" s="39">
        <v>9</v>
      </c>
    </row>
    <row r="2905" spans="1:7" x14ac:dyDescent="0.3">
      <c r="A2905" s="30" t="s">
        <v>5047</v>
      </c>
      <c r="B2905" s="47" t="s">
        <v>5048</v>
      </c>
      <c r="C2905" s="48" t="s">
        <v>141</v>
      </c>
      <c r="D2905" s="49">
        <v>65.97</v>
      </c>
      <c r="E2905" s="49">
        <v>22.83</v>
      </c>
      <c r="F2905" s="49">
        <v>88.8</v>
      </c>
      <c r="G2905" s="39">
        <v>9</v>
      </c>
    </row>
    <row r="2906" spans="1:7" x14ac:dyDescent="0.3">
      <c r="A2906" s="30" t="s">
        <v>5049</v>
      </c>
      <c r="B2906" s="47" t="s">
        <v>5050</v>
      </c>
      <c r="C2906" s="48" t="s">
        <v>141</v>
      </c>
      <c r="D2906" s="49">
        <v>98.24</v>
      </c>
      <c r="E2906" s="49">
        <v>41.18</v>
      </c>
      <c r="F2906" s="49">
        <v>139.41999999999999</v>
      </c>
      <c r="G2906" s="39">
        <v>9</v>
      </c>
    </row>
    <row r="2907" spans="1:7" x14ac:dyDescent="0.3">
      <c r="A2907" s="30" t="s">
        <v>5051</v>
      </c>
      <c r="B2907" s="47" t="s">
        <v>8278</v>
      </c>
      <c r="C2907" s="48" t="s">
        <v>141</v>
      </c>
      <c r="D2907" s="49">
        <v>340.92</v>
      </c>
      <c r="E2907" s="49">
        <v>17.41</v>
      </c>
      <c r="F2907" s="49">
        <v>358.33</v>
      </c>
      <c r="G2907" s="39">
        <v>9</v>
      </c>
    </row>
    <row r="2908" spans="1:7" x14ac:dyDescent="0.3">
      <c r="A2908" s="30" t="s">
        <v>5052</v>
      </c>
      <c r="B2908" s="47" t="s">
        <v>5053</v>
      </c>
      <c r="C2908" s="48" t="s">
        <v>141</v>
      </c>
      <c r="D2908" s="49">
        <v>78.88</v>
      </c>
      <c r="E2908" s="49">
        <v>17.41</v>
      </c>
      <c r="F2908" s="49">
        <v>96.29</v>
      </c>
      <c r="G2908" s="39">
        <v>9</v>
      </c>
    </row>
    <row r="2909" spans="1:7" ht="28.8" x14ac:dyDescent="0.3">
      <c r="A2909" s="30" t="s">
        <v>7273</v>
      </c>
      <c r="B2909" s="47" t="s">
        <v>7274</v>
      </c>
      <c r="C2909" s="48" t="s">
        <v>141</v>
      </c>
      <c r="D2909" s="49">
        <v>295.77999999999997</v>
      </c>
      <c r="E2909" s="49">
        <v>63.91</v>
      </c>
      <c r="F2909" s="49">
        <v>359.69</v>
      </c>
      <c r="G2909" s="39">
        <v>9</v>
      </c>
    </row>
    <row r="2910" spans="1:7" x14ac:dyDescent="0.3">
      <c r="A2910" s="30" t="s">
        <v>5054</v>
      </c>
      <c r="B2910" s="47" t="s">
        <v>5055</v>
      </c>
      <c r="C2910" s="48" t="s">
        <v>141</v>
      </c>
      <c r="D2910" s="49">
        <v>523.21</v>
      </c>
      <c r="E2910" s="49">
        <v>22.83</v>
      </c>
      <c r="F2910" s="49">
        <v>546.04</v>
      </c>
      <c r="G2910" s="39">
        <v>9</v>
      </c>
    </row>
    <row r="2911" spans="1:7" ht="28.8" x14ac:dyDescent="0.3">
      <c r="A2911" s="30" t="s">
        <v>5056</v>
      </c>
      <c r="B2911" s="47" t="s">
        <v>5057</v>
      </c>
      <c r="C2911" s="48" t="s">
        <v>141</v>
      </c>
      <c r="D2911" s="49">
        <v>37.409999999999997</v>
      </c>
      <c r="E2911" s="49">
        <v>16.059999999999999</v>
      </c>
      <c r="F2911" s="49">
        <v>53.47</v>
      </c>
      <c r="G2911" s="39">
        <v>9</v>
      </c>
    </row>
    <row r="2912" spans="1:7" ht="28.8" x14ac:dyDescent="0.3">
      <c r="A2912" s="30" t="s">
        <v>5058</v>
      </c>
      <c r="B2912" s="47" t="s">
        <v>5059</v>
      </c>
      <c r="C2912" s="48" t="s">
        <v>141</v>
      </c>
      <c r="D2912" s="49">
        <v>38.29</v>
      </c>
      <c r="E2912" s="49">
        <v>16.059999999999999</v>
      </c>
      <c r="F2912" s="49">
        <v>54.35</v>
      </c>
      <c r="G2912" s="39">
        <v>9</v>
      </c>
    </row>
    <row r="2913" spans="1:7" ht="28.8" x14ac:dyDescent="0.3">
      <c r="A2913" s="30" t="s">
        <v>5060</v>
      </c>
      <c r="B2913" s="47" t="s">
        <v>5061</v>
      </c>
      <c r="C2913" s="48" t="s">
        <v>141</v>
      </c>
      <c r="D2913" s="49">
        <v>41.38</v>
      </c>
      <c r="E2913" s="49">
        <v>16.059999999999999</v>
      </c>
      <c r="F2913" s="49">
        <v>57.44</v>
      </c>
      <c r="G2913" s="39">
        <v>9</v>
      </c>
    </row>
    <row r="2914" spans="1:7" ht="28.8" x14ac:dyDescent="0.3">
      <c r="A2914" s="30" t="s">
        <v>5062</v>
      </c>
      <c r="B2914" s="47" t="s">
        <v>5063</v>
      </c>
      <c r="C2914" s="48" t="s">
        <v>141</v>
      </c>
      <c r="D2914" s="49">
        <v>30.83</v>
      </c>
      <c r="E2914" s="49">
        <v>16.059999999999999</v>
      </c>
      <c r="F2914" s="49">
        <v>46.89</v>
      </c>
      <c r="G2914" s="39">
        <v>9</v>
      </c>
    </row>
    <row r="2915" spans="1:7" ht="28.8" x14ac:dyDescent="0.3">
      <c r="A2915" s="30" t="s">
        <v>5064</v>
      </c>
      <c r="B2915" s="47" t="s">
        <v>8339</v>
      </c>
      <c r="C2915" s="48" t="s">
        <v>141</v>
      </c>
      <c r="D2915" s="49">
        <v>32.49</v>
      </c>
      <c r="E2915" s="49">
        <v>16.059999999999999</v>
      </c>
      <c r="F2915" s="49">
        <v>48.55</v>
      </c>
      <c r="G2915" s="39">
        <v>9</v>
      </c>
    </row>
    <row r="2916" spans="1:7" ht="28.8" x14ac:dyDescent="0.3">
      <c r="A2916" s="30" t="s">
        <v>5065</v>
      </c>
      <c r="B2916" s="47" t="s">
        <v>8340</v>
      </c>
      <c r="C2916" s="48" t="s">
        <v>141</v>
      </c>
      <c r="D2916" s="49">
        <v>34.6</v>
      </c>
      <c r="E2916" s="49">
        <v>16.059999999999999</v>
      </c>
      <c r="F2916" s="49">
        <v>50.66</v>
      </c>
      <c r="G2916" s="39">
        <v>9</v>
      </c>
    </row>
    <row r="2917" spans="1:7" x14ac:dyDescent="0.3">
      <c r="A2917" s="30" t="s">
        <v>5066</v>
      </c>
      <c r="B2917" s="47" t="s">
        <v>5067</v>
      </c>
      <c r="C2917" s="48" t="s">
        <v>141</v>
      </c>
      <c r="D2917" s="49">
        <v>48.25</v>
      </c>
      <c r="E2917" s="49">
        <v>16.059999999999999</v>
      </c>
      <c r="F2917" s="49">
        <v>64.31</v>
      </c>
      <c r="G2917" s="39">
        <v>9</v>
      </c>
    </row>
    <row r="2918" spans="1:7" ht="28.8" x14ac:dyDescent="0.3">
      <c r="A2918" s="30" t="s">
        <v>5068</v>
      </c>
      <c r="B2918" s="47" t="s">
        <v>5069</v>
      </c>
      <c r="C2918" s="48" t="s">
        <v>141</v>
      </c>
      <c r="D2918" s="49">
        <v>61.64</v>
      </c>
      <c r="E2918" s="49">
        <v>16.059999999999999</v>
      </c>
      <c r="F2918" s="49">
        <v>77.7</v>
      </c>
      <c r="G2918" s="39">
        <v>9</v>
      </c>
    </row>
    <row r="2919" spans="1:7" ht="28.8" x14ac:dyDescent="0.3">
      <c r="A2919" s="30" t="s">
        <v>5070</v>
      </c>
      <c r="B2919" s="47" t="s">
        <v>5071</v>
      </c>
      <c r="C2919" s="48" t="s">
        <v>141</v>
      </c>
      <c r="D2919" s="49">
        <v>415.38</v>
      </c>
      <c r="E2919" s="49">
        <v>63.91</v>
      </c>
      <c r="F2919" s="49">
        <v>479.29</v>
      </c>
      <c r="G2919" s="39">
        <v>9</v>
      </c>
    </row>
    <row r="2920" spans="1:7" x14ac:dyDescent="0.3">
      <c r="A2920" s="30" t="s">
        <v>5072</v>
      </c>
      <c r="B2920" s="47" t="s">
        <v>5073</v>
      </c>
      <c r="C2920" s="48" t="s">
        <v>141</v>
      </c>
      <c r="D2920" s="49">
        <v>587.55999999999995</v>
      </c>
      <c r="E2920" s="49">
        <v>36.6</v>
      </c>
      <c r="F2920" s="49">
        <v>624.16</v>
      </c>
      <c r="G2920" s="39">
        <v>9</v>
      </c>
    </row>
    <row r="2921" spans="1:7" ht="28.8" x14ac:dyDescent="0.3">
      <c r="A2921" s="30" t="s">
        <v>5074</v>
      </c>
      <c r="B2921" s="47" t="s">
        <v>5075</v>
      </c>
      <c r="C2921" s="48" t="s">
        <v>141</v>
      </c>
      <c r="D2921" s="49">
        <v>182.44</v>
      </c>
      <c r="E2921" s="49">
        <v>17.41</v>
      </c>
      <c r="F2921" s="49">
        <v>199.85</v>
      </c>
      <c r="G2921" s="39">
        <v>9</v>
      </c>
    </row>
    <row r="2922" spans="1:7" ht="28.8" x14ac:dyDescent="0.3">
      <c r="A2922" s="30" t="s">
        <v>5076</v>
      </c>
      <c r="B2922" s="47" t="s">
        <v>5077</v>
      </c>
      <c r="C2922" s="48" t="s">
        <v>141</v>
      </c>
      <c r="D2922" s="49">
        <v>78.13</v>
      </c>
      <c r="E2922" s="49">
        <v>16.059999999999999</v>
      </c>
      <c r="F2922" s="49">
        <v>94.19</v>
      </c>
      <c r="G2922" s="39">
        <v>9</v>
      </c>
    </row>
    <row r="2923" spans="1:7" ht="28.8" x14ac:dyDescent="0.3">
      <c r="A2923" s="30" t="s">
        <v>5078</v>
      </c>
      <c r="B2923" s="47" t="s">
        <v>5079</v>
      </c>
      <c r="C2923" s="48" t="s">
        <v>141</v>
      </c>
      <c r="D2923" s="49">
        <v>569.30999999999995</v>
      </c>
      <c r="E2923" s="49">
        <v>16.059999999999999</v>
      </c>
      <c r="F2923" s="49">
        <v>585.37</v>
      </c>
      <c r="G2923" s="39">
        <v>9</v>
      </c>
    </row>
    <row r="2924" spans="1:7" ht="28.8" x14ac:dyDescent="0.3">
      <c r="A2924" s="30" t="s">
        <v>7961</v>
      </c>
      <c r="B2924" s="47" t="s">
        <v>8235</v>
      </c>
      <c r="C2924" s="48" t="s">
        <v>141</v>
      </c>
      <c r="D2924" s="49">
        <v>129.26</v>
      </c>
      <c r="E2924" s="49">
        <v>17.41</v>
      </c>
      <c r="F2924" s="49">
        <v>146.66999999999999</v>
      </c>
      <c r="G2924" s="39">
        <v>9</v>
      </c>
    </row>
    <row r="2925" spans="1:7" x14ac:dyDescent="0.3">
      <c r="A2925" s="30" t="s">
        <v>5080</v>
      </c>
      <c r="B2925" s="47" t="s">
        <v>5081</v>
      </c>
      <c r="C2925" s="48" t="s">
        <v>386</v>
      </c>
      <c r="D2925" s="49">
        <v>1509.54</v>
      </c>
      <c r="E2925" s="49">
        <v>64.010000000000005</v>
      </c>
      <c r="F2925" s="49">
        <v>1573.55</v>
      </c>
      <c r="G2925" s="39">
        <v>9</v>
      </c>
    </row>
    <row r="2926" spans="1:7" x14ac:dyDescent="0.3">
      <c r="A2926" s="30" t="s">
        <v>5082</v>
      </c>
      <c r="B2926" s="47" t="s">
        <v>5083</v>
      </c>
      <c r="C2926" s="48" t="s">
        <v>141</v>
      </c>
      <c r="D2926" s="49">
        <v>2.42</v>
      </c>
      <c r="E2926" s="49">
        <v>16.059999999999999</v>
      </c>
      <c r="F2926" s="49">
        <v>18.48</v>
      </c>
      <c r="G2926" s="39">
        <v>9</v>
      </c>
    </row>
    <row r="2927" spans="1:7" x14ac:dyDescent="0.3">
      <c r="A2927" s="30" t="s">
        <v>5084</v>
      </c>
      <c r="B2927" s="47" t="s">
        <v>5085</v>
      </c>
      <c r="C2927" s="48" t="s">
        <v>141</v>
      </c>
      <c r="D2927" s="49">
        <v>4.01</v>
      </c>
      <c r="E2927" s="49">
        <v>16.059999999999999</v>
      </c>
      <c r="F2927" s="49">
        <v>20.07</v>
      </c>
      <c r="G2927" s="39">
        <v>9</v>
      </c>
    </row>
    <row r="2928" spans="1:7" ht="43.2" x14ac:dyDescent="0.3">
      <c r="A2928" s="30" t="s">
        <v>5086</v>
      </c>
      <c r="B2928" s="47" t="s">
        <v>7962</v>
      </c>
      <c r="C2928" s="48" t="s">
        <v>141</v>
      </c>
      <c r="D2928" s="49">
        <v>696.99</v>
      </c>
      <c r="E2928" s="49">
        <v>17.41</v>
      </c>
      <c r="F2928" s="49">
        <v>714.4</v>
      </c>
      <c r="G2928" s="39">
        <v>9</v>
      </c>
    </row>
    <row r="2929" spans="1:7" ht="28.8" x14ac:dyDescent="0.3">
      <c r="A2929" s="30" t="s">
        <v>7275</v>
      </c>
      <c r="B2929" s="47" t="s">
        <v>7276</v>
      </c>
      <c r="C2929" s="48" t="s">
        <v>141</v>
      </c>
      <c r="D2929" s="49">
        <v>920.35</v>
      </c>
      <c r="E2929" s="49">
        <v>63.91</v>
      </c>
      <c r="F2929" s="49">
        <v>984.26</v>
      </c>
      <c r="G2929" s="39">
        <v>9</v>
      </c>
    </row>
    <row r="2930" spans="1:7" ht="28.8" x14ac:dyDescent="0.3">
      <c r="A2930" s="30" t="s">
        <v>5087</v>
      </c>
      <c r="B2930" s="47" t="s">
        <v>5088</v>
      </c>
      <c r="C2930" s="48" t="s">
        <v>141</v>
      </c>
      <c r="D2930" s="49">
        <v>3172.82</v>
      </c>
      <c r="E2930" s="49">
        <v>63.91</v>
      </c>
      <c r="F2930" s="49">
        <v>3236.73</v>
      </c>
      <c r="G2930" s="39">
        <v>9</v>
      </c>
    </row>
    <row r="2931" spans="1:7" x14ac:dyDescent="0.3">
      <c r="A2931" s="30" t="s">
        <v>5089</v>
      </c>
      <c r="B2931" s="47" t="s">
        <v>5090</v>
      </c>
      <c r="C2931" s="48" t="s">
        <v>141</v>
      </c>
      <c r="D2931" s="49">
        <v>1186.43</v>
      </c>
      <c r="E2931" s="49">
        <v>5.65</v>
      </c>
      <c r="F2931" s="49">
        <v>1192.08</v>
      </c>
      <c r="G2931" s="39">
        <v>9</v>
      </c>
    </row>
    <row r="2932" spans="1:7" x14ac:dyDescent="0.3">
      <c r="A2932" s="30" t="s">
        <v>5091</v>
      </c>
      <c r="B2932" s="47" t="s">
        <v>5092</v>
      </c>
      <c r="C2932" s="48" t="s">
        <v>141</v>
      </c>
      <c r="D2932" s="49">
        <v>219.67</v>
      </c>
      <c r="E2932" s="49">
        <v>22.83</v>
      </c>
      <c r="F2932" s="49">
        <v>242.5</v>
      </c>
      <c r="G2932" s="39">
        <v>9</v>
      </c>
    </row>
    <row r="2933" spans="1:7" x14ac:dyDescent="0.3">
      <c r="A2933" s="30" t="s">
        <v>5093</v>
      </c>
      <c r="B2933" s="47" t="s">
        <v>5094</v>
      </c>
      <c r="C2933" s="48" t="s">
        <v>141</v>
      </c>
      <c r="D2933" s="49">
        <v>45.95</v>
      </c>
      <c r="E2933" s="49">
        <v>27.08</v>
      </c>
      <c r="F2933" s="49">
        <v>73.03</v>
      </c>
      <c r="G2933" s="39">
        <v>9</v>
      </c>
    </row>
    <row r="2934" spans="1:7" ht="28.8" x14ac:dyDescent="0.3">
      <c r="A2934" s="30" t="s">
        <v>5095</v>
      </c>
      <c r="B2934" s="47" t="s">
        <v>7963</v>
      </c>
      <c r="C2934" s="48" t="s">
        <v>141</v>
      </c>
      <c r="D2934" s="49">
        <v>302.27999999999997</v>
      </c>
      <c r="E2934" s="49">
        <v>22.83</v>
      </c>
      <c r="F2934" s="49">
        <v>325.11</v>
      </c>
      <c r="G2934" s="39">
        <v>9</v>
      </c>
    </row>
    <row r="2935" spans="1:7" ht="28.8" x14ac:dyDescent="0.3">
      <c r="A2935" s="30" t="s">
        <v>5096</v>
      </c>
      <c r="B2935" s="47" t="s">
        <v>5097</v>
      </c>
      <c r="C2935" s="48" t="s">
        <v>141</v>
      </c>
      <c r="D2935" s="49">
        <v>478.52</v>
      </c>
      <c r="E2935" s="49">
        <v>22.83</v>
      </c>
      <c r="F2935" s="49">
        <v>501.35</v>
      </c>
      <c r="G2935" s="39">
        <v>9</v>
      </c>
    </row>
    <row r="2936" spans="1:7" x14ac:dyDescent="0.3">
      <c r="A2936" s="30" t="s">
        <v>5098</v>
      </c>
      <c r="B2936" s="47" t="s">
        <v>5099</v>
      </c>
      <c r="C2936" s="48"/>
      <c r="D2936" s="49"/>
      <c r="E2936" s="49"/>
      <c r="F2936" s="49"/>
      <c r="G2936" s="39">
        <v>5</v>
      </c>
    </row>
    <row r="2937" spans="1:7" x14ac:dyDescent="0.3">
      <c r="A2937" s="30" t="s">
        <v>5100</v>
      </c>
      <c r="B2937" s="47" t="s">
        <v>5101</v>
      </c>
      <c r="C2937" s="48" t="s">
        <v>115</v>
      </c>
      <c r="D2937" s="49">
        <v>544.86</v>
      </c>
      <c r="E2937" s="49">
        <v>26.77</v>
      </c>
      <c r="F2937" s="49">
        <v>571.63</v>
      </c>
      <c r="G2937" s="39">
        <v>9</v>
      </c>
    </row>
    <row r="2938" spans="1:7" x14ac:dyDescent="0.3">
      <c r="A2938" s="30" t="s">
        <v>5102</v>
      </c>
      <c r="B2938" s="47" t="s">
        <v>5103</v>
      </c>
      <c r="C2938" s="48" t="s">
        <v>115</v>
      </c>
      <c r="D2938" s="49">
        <v>284.37</v>
      </c>
      <c r="E2938" s="49">
        <v>82.36</v>
      </c>
      <c r="F2938" s="49">
        <v>366.73</v>
      </c>
      <c r="G2938" s="39">
        <v>9</v>
      </c>
    </row>
    <row r="2939" spans="1:7" x14ac:dyDescent="0.3">
      <c r="A2939" s="30" t="s">
        <v>5104</v>
      </c>
      <c r="B2939" s="47" t="s">
        <v>5105</v>
      </c>
      <c r="C2939" s="48" t="s">
        <v>115</v>
      </c>
      <c r="D2939" s="49">
        <v>831.09</v>
      </c>
      <c r="E2939" s="49">
        <v>26.77</v>
      </c>
      <c r="F2939" s="49">
        <v>857.86</v>
      </c>
      <c r="G2939" s="39">
        <v>9</v>
      </c>
    </row>
    <row r="2940" spans="1:7" x14ac:dyDescent="0.3">
      <c r="A2940" s="30" t="s">
        <v>5106</v>
      </c>
      <c r="B2940" s="47" t="s">
        <v>5107</v>
      </c>
      <c r="C2940" s="48"/>
      <c r="D2940" s="49"/>
      <c r="E2940" s="49"/>
      <c r="F2940" s="49"/>
      <c r="G2940" s="39">
        <v>5</v>
      </c>
    </row>
    <row r="2941" spans="1:7" x14ac:dyDescent="0.3">
      <c r="A2941" s="30" t="s">
        <v>5108</v>
      </c>
      <c r="B2941" s="47" t="s">
        <v>5109</v>
      </c>
      <c r="C2941" s="48" t="s">
        <v>116</v>
      </c>
      <c r="D2941" s="49">
        <v>2062.77</v>
      </c>
      <c r="E2941" s="49">
        <v>64.22</v>
      </c>
      <c r="F2941" s="49">
        <v>2126.9899999999998</v>
      </c>
      <c r="G2941" s="39">
        <v>9</v>
      </c>
    </row>
    <row r="2942" spans="1:7" x14ac:dyDescent="0.3">
      <c r="A2942" s="30" t="s">
        <v>5110</v>
      </c>
      <c r="B2942" s="47" t="s">
        <v>5111</v>
      </c>
      <c r="C2942" s="48" t="s">
        <v>116</v>
      </c>
      <c r="D2942" s="49">
        <v>825.82</v>
      </c>
      <c r="E2942" s="49">
        <v>64.22</v>
      </c>
      <c r="F2942" s="49">
        <v>890.04</v>
      </c>
      <c r="G2942" s="39">
        <v>9</v>
      </c>
    </row>
    <row r="2943" spans="1:7" x14ac:dyDescent="0.3">
      <c r="A2943" s="30" t="s">
        <v>5112</v>
      </c>
      <c r="B2943" s="47" t="s">
        <v>5113</v>
      </c>
      <c r="C2943" s="48" t="s">
        <v>141</v>
      </c>
      <c r="D2943" s="49">
        <v>1229.07</v>
      </c>
      <c r="E2943" s="49">
        <v>136.94999999999999</v>
      </c>
      <c r="F2943" s="49">
        <v>1366.02</v>
      </c>
      <c r="G2943" s="39">
        <v>9</v>
      </c>
    </row>
    <row r="2944" spans="1:7" x14ac:dyDescent="0.3">
      <c r="A2944" s="30" t="s">
        <v>5114</v>
      </c>
      <c r="B2944" s="47" t="s">
        <v>5115</v>
      </c>
      <c r="C2944" s="48" t="s">
        <v>141</v>
      </c>
      <c r="D2944" s="49">
        <v>225.14</v>
      </c>
      <c r="E2944" s="49">
        <v>22.83</v>
      </c>
      <c r="F2944" s="49">
        <v>247.97</v>
      </c>
      <c r="G2944" s="39">
        <v>9</v>
      </c>
    </row>
    <row r="2945" spans="1:7" x14ac:dyDescent="0.3">
      <c r="A2945" s="30" t="s">
        <v>5116</v>
      </c>
      <c r="B2945" s="47" t="s">
        <v>5117</v>
      </c>
      <c r="C2945" s="48" t="s">
        <v>141</v>
      </c>
      <c r="D2945" s="49">
        <v>250.59</v>
      </c>
      <c r="E2945" s="49">
        <v>22.83</v>
      </c>
      <c r="F2945" s="49">
        <v>273.42</v>
      </c>
      <c r="G2945" s="39">
        <v>9</v>
      </c>
    </row>
    <row r="2946" spans="1:7" x14ac:dyDescent="0.3">
      <c r="A2946" s="30" t="s">
        <v>5118</v>
      </c>
      <c r="B2946" s="47" t="s">
        <v>5119</v>
      </c>
      <c r="C2946" s="48" t="s">
        <v>141</v>
      </c>
      <c r="D2946" s="49">
        <v>267.87</v>
      </c>
      <c r="E2946" s="49">
        <v>22.83</v>
      </c>
      <c r="F2946" s="49">
        <v>290.7</v>
      </c>
      <c r="G2946" s="39">
        <v>9</v>
      </c>
    </row>
    <row r="2947" spans="1:7" x14ac:dyDescent="0.3">
      <c r="A2947" s="30" t="s">
        <v>5120</v>
      </c>
      <c r="B2947" s="47" t="s">
        <v>5121</v>
      </c>
      <c r="C2947" s="48" t="s">
        <v>141</v>
      </c>
      <c r="D2947" s="49">
        <v>382.71</v>
      </c>
      <c r="E2947" s="49">
        <v>22.83</v>
      </c>
      <c r="F2947" s="49">
        <v>405.54</v>
      </c>
      <c r="G2947" s="39">
        <v>9</v>
      </c>
    </row>
    <row r="2948" spans="1:7" x14ac:dyDescent="0.3">
      <c r="A2948" s="30" t="s">
        <v>5122</v>
      </c>
      <c r="B2948" s="47" t="s">
        <v>5123</v>
      </c>
      <c r="C2948" s="48" t="s">
        <v>141</v>
      </c>
      <c r="D2948" s="49">
        <v>908.48</v>
      </c>
      <c r="E2948" s="49">
        <v>22.83</v>
      </c>
      <c r="F2948" s="49">
        <v>931.31</v>
      </c>
      <c r="G2948" s="39">
        <v>9</v>
      </c>
    </row>
    <row r="2949" spans="1:7" x14ac:dyDescent="0.3">
      <c r="A2949" s="30" t="s">
        <v>5124</v>
      </c>
      <c r="B2949" s="47" t="s">
        <v>5125</v>
      </c>
      <c r="C2949" s="48" t="s">
        <v>141</v>
      </c>
      <c r="D2949" s="49">
        <v>400.36</v>
      </c>
      <c r="E2949" s="49">
        <v>22.83</v>
      </c>
      <c r="F2949" s="49">
        <v>423.19</v>
      </c>
      <c r="G2949" s="39">
        <v>9</v>
      </c>
    </row>
    <row r="2950" spans="1:7" x14ac:dyDescent="0.3">
      <c r="A2950" s="30" t="s">
        <v>5126</v>
      </c>
      <c r="B2950" s="47" t="s">
        <v>5127</v>
      </c>
      <c r="C2950" s="48" t="s">
        <v>141</v>
      </c>
      <c r="D2950" s="49">
        <v>436.18</v>
      </c>
      <c r="E2950" s="49">
        <v>22.83</v>
      </c>
      <c r="F2950" s="49">
        <v>459.01</v>
      </c>
      <c r="G2950" s="39">
        <v>9</v>
      </c>
    </row>
    <row r="2951" spans="1:7" x14ac:dyDescent="0.3">
      <c r="A2951" s="30" t="s">
        <v>5128</v>
      </c>
      <c r="B2951" s="47" t="s">
        <v>5129</v>
      </c>
      <c r="C2951" s="48" t="s">
        <v>141</v>
      </c>
      <c r="D2951" s="49">
        <v>617.59</v>
      </c>
      <c r="E2951" s="49">
        <v>22.83</v>
      </c>
      <c r="F2951" s="49">
        <v>640.41999999999996</v>
      </c>
      <c r="G2951" s="39">
        <v>9</v>
      </c>
    </row>
    <row r="2952" spans="1:7" x14ac:dyDescent="0.3">
      <c r="A2952" s="30" t="s">
        <v>5130</v>
      </c>
      <c r="B2952" s="47" t="s">
        <v>5131</v>
      </c>
      <c r="C2952" s="48" t="s">
        <v>141</v>
      </c>
      <c r="D2952" s="49">
        <v>794.25</v>
      </c>
      <c r="E2952" s="49">
        <v>22.83</v>
      </c>
      <c r="F2952" s="49">
        <v>817.08</v>
      </c>
      <c r="G2952" s="39">
        <v>9</v>
      </c>
    </row>
    <row r="2953" spans="1:7" x14ac:dyDescent="0.3">
      <c r="A2953" s="30" t="s">
        <v>5132</v>
      </c>
      <c r="B2953" s="47" t="s">
        <v>5133</v>
      </c>
      <c r="C2953" s="48" t="s">
        <v>141</v>
      </c>
      <c r="D2953" s="49">
        <v>1290.27</v>
      </c>
      <c r="E2953" s="49">
        <v>22.83</v>
      </c>
      <c r="F2953" s="49">
        <v>1313.1</v>
      </c>
      <c r="G2953" s="39">
        <v>9</v>
      </c>
    </row>
    <row r="2954" spans="1:7" x14ac:dyDescent="0.3">
      <c r="A2954" s="30" t="s">
        <v>5134</v>
      </c>
      <c r="B2954" s="47" t="s">
        <v>5135</v>
      </c>
      <c r="C2954" s="48" t="s">
        <v>141</v>
      </c>
      <c r="D2954" s="49">
        <v>1490.04</v>
      </c>
      <c r="E2954" s="49">
        <v>22.83</v>
      </c>
      <c r="F2954" s="49">
        <v>1512.87</v>
      </c>
      <c r="G2954" s="39">
        <v>9</v>
      </c>
    </row>
    <row r="2955" spans="1:7" x14ac:dyDescent="0.3">
      <c r="A2955" s="30" t="s">
        <v>5136</v>
      </c>
      <c r="B2955" s="47" t="s">
        <v>5137</v>
      </c>
      <c r="C2955" s="48" t="s">
        <v>141</v>
      </c>
      <c r="D2955" s="49">
        <v>1726.51</v>
      </c>
      <c r="E2955" s="49">
        <v>22.83</v>
      </c>
      <c r="F2955" s="49">
        <v>1749.34</v>
      </c>
      <c r="G2955" s="39">
        <v>9</v>
      </c>
    </row>
    <row r="2956" spans="1:7" x14ac:dyDescent="0.3">
      <c r="A2956" s="30" t="s">
        <v>5138</v>
      </c>
      <c r="B2956" s="47" t="s">
        <v>5139</v>
      </c>
      <c r="C2956" s="48" t="s">
        <v>141</v>
      </c>
      <c r="D2956" s="49">
        <v>4869.3</v>
      </c>
      <c r="E2956" s="49">
        <v>22.83</v>
      </c>
      <c r="F2956" s="49">
        <v>4892.13</v>
      </c>
      <c r="G2956" s="39">
        <v>9</v>
      </c>
    </row>
    <row r="2957" spans="1:7" x14ac:dyDescent="0.3">
      <c r="A2957" s="30" t="s">
        <v>5140</v>
      </c>
      <c r="B2957" s="47" t="s">
        <v>5141</v>
      </c>
      <c r="C2957" s="48" t="s">
        <v>141</v>
      </c>
      <c r="D2957" s="49">
        <v>2096.7800000000002</v>
      </c>
      <c r="E2957" s="49">
        <v>22.83</v>
      </c>
      <c r="F2957" s="49">
        <v>2119.61</v>
      </c>
      <c r="G2957" s="39">
        <v>9</v>
      </c>
    </row>
    <row r="2958" spans="1:7" x14ac:dyDescent="0.3">
      <c r="A2958" s="30" t="s">
        <v>5142</v>
      </c>
      <c r="B2958" s="47" t="s">
        <v>5143</v>
      </c>
      <c r="C2958" s="48" t="s">
        <v>141</v>
      </c>
      <c r="D2958" s="49">
        <v>763.05</v>
      </c>
      <c r="E2958" s="49">
        <v>22.83</v>
      </c>
      <c r="F2958" s="49">
        <v>785.88</v>
      </c>
      <c r="G2958" s="39">
        <v>9</v>
      </c>
    </row>
    <row r="2959" spans="1:7" x14ac:dyDescent="0.3">
      <c r="A2959" s="30" t="s">
        <v>5144</v>
      </c>
      <c r="B2959" s="47" t="s">
        <v>5145</v>
      </c>
      <c r="C2959" s="48" t="s">
        <v>141</v>
      </c>
      <c r="D2959" s="49">
        <v>755.72</v>
      </c>
      <c r="E2959" s="49">
        <v>22.83</v>
      </c>
      <c r="F2959" s="49">
        <v>778.55</v>
      </c>
      <c r="G2959" s="39">
        <v>9</v>
      </c>
    </row>
    <row r="2960" spans="1:7" x14ac:dyDescent="0.3">
      <c r="A2960" s="30" t="s">
        <v>5146</v>
      </c>
      <c r="B2960" s="47" t="s">
        <v>5147</v>
      </c>
      <c r="C2960" s="48" t="s">
        <v>141</v>
      </c>
      <c r="D2960" s="49">
        <v>989.51</v>
      </c>
      <c r="E2960" s="49">
        <v>22.83</v>
      </c>
      <c r="F2960" s="49">
        <v>1012.34</v>
      </c>
      <c r="G2960" s="39">
        <v>9</v>
      </c>
    </row>
    <row r="2961" spans="1:7" x14ac:dyDescent="0.3">
      <c r="A2961" s="30" t="s">
        <v>5148</v>
      </c>
      <c r="B2961" s="47" t="s">
        <v>5149</v>
      </c>
      <c r="C2961" s="48"/>
      <c r="D2961" s="49"/>
      <c r="E2961" s="49"/>
      <c r="F2961" s="49"/>
      <c r="G2961" s="39">
        <v>5</v>
      </c>
    </row>
    <row r="2962" spans="1:7" x14ac:dyDescent="0.3">
      <c r="A2962" s="30" t="s">
        <v>5150</v>
      </c>
      <c r="B2962" s="47" t="s">
        <v>5151</v>
      </c>
      <c r="C2962" s="48" t="s">
        <v>141</v>
      </c>
      <c r="D2962" s="49">
        <v>9.67</v>
      </c>
      <c r="E2962" s="49">
        <v>18.260000000000002</v>
      </c>
      <c r="F2962" s="49">
        <v>27.93</v>
      </c>
      <c r="G2962" s="39">
        <v>9</v>
      </c>
    </row>
    <row r="2963" spans="1:7" x14ac:dyDescent="0.3">
      <c r="A2963" s="30" t="s">
        <v>5152</v>
      </c>
      <c r="B2963" s="47" t="s">
        <v>5153</v>
      </c>
      <c r="C2963" s="48" t="s">
        <v>141</v>
      </c>
      <c r="D2963" s="49">
        <v>0.05</v>
      </c>
      <c r="E2963" s="49">
        <v>22.83</v>
      </c>
      <c r="F2963" s="49">
        <v>22.88</v>
      </c>
      <c r="G2963" s="39">
        <v>9</v>
      </c>
    </row>
    <row r="2964" spans="1:7" x14ac:dyDescent="0.3">
      <c r="A2964" s="30" t="s">
        <v>5154</v>
      </c>
      <c r="B2964" s="47" t="s">
        <v>5155</v>
      </c>
      <c r="C2964" s="48" t="s">
        <v>141</v>
      </c>
      <c r="D2964" s="49">
        <v>0.06</v>
      </c>
      <c r="E2964" s="49">
        <v>22.83</v>
      </c>
      <c r="F2964" s="49">
        <v>22.89</v>
      </c>
      <c r="G2964" s="39">
        <v>9</v>
      </c>
    </row>
    <row r="2965" spans="1:7" x14ac:dyDescent="0.3">
      <c r="A2965" s="30" t="s">
        <v>5156</v>
      </c>
      <c r="B2965" s="47" t="s">
        <v>5157</v>
      </c>
      <c r="C2965" s="48" t="s">
        <v>141</v>
      </c>
      <c r="D2965" s="49">
        <v>1.66</v>
      </c>
      <c r="E2965" s="49">
        <v>64.22</v>
      </c>
      <c r="F2965" s="49">
        <v>65.88</v>
      </c>
      <c r="G2965" s="39">
        <v>9</v>
      </c>
    </row>
    <row r="2966" spans="1:7" x14ac:dyDescent="0.3">
      <c r="A2966" s="30" t="s">
        <v>5158</v>
      </c>
      <c r="B2966" s="47" t="s">
        <v>5159</v>
      </c>
      <c r="C2966" s="48" t="s">
        <v>141</v>
      </c>
      <c r="D2966" s="49"/>
      <c r="E2966" s="49">
        <v>114.13</v>
      </c>
      <c r="F2966" s="49">
        <v>114.13</v>
      </c>
      <c r="G2966" s="39">
        <v>9</v>
      </c>
    </row>
    <row r="2967" spans="1:7" x14ac:dyDescent="0.3">
      <c r="A2967" s="30" t="s">
        <v>5160</v>
      </c>
      <c r="B2967" s="47" t="s">
        <v>5161</v>
      </c>
      <c r="C2967" s="48" t="s">
        <v>141</v>
      </c>
      <c r="D2967" s="49">
        <v>25.98</v>
      </c>
      <c r="E2967" s="49">
        <v>5.57</v>
      </c>
      <c r="F2967" s="49">
        <v>31.55</v>
      </c>
      <c r="G2967" s="39">
        <v>9</v>
      </c>
    </row>
    <row r="2968" spans="1:7" x14ac:dyDescent="0.3">
      <c r="A2968" s="30" t="s">
        <v>5162</v>
      </c>
      <c r="B2968" s="47" t="s">
        <v>5163</v>
      </c>
      <c r="C2968" s="48" t="s">
        <v>141</v>
      </c>
      <c r="D2968" s="49">
        <v>6.94</v>
      </c>
      <c r="E2968" s="49">
        <v>5.57</v>
      </c>
      <c r="F2968" s="49">
        <v>12.51</v>
      </c>
      <c r="G2968" s="39">
        <v>9</v>
      </c>
    </row>
    <row r="2969" spans="1:7" x14ac:dyDescent="0.3">
      <c r="A2969" s="30" t="s">
        <v>5164</v>
      </c>
      <c r="B2969" s="47" t="s">
        <v>5165</v>
      </c>
      <c r="C2969" s="48" t="s">
        <v>141</v>
      </c>
      <c r="D2969" s="49">
        <v>118.19</v>
      </c>
      <c r="E2969" s="49">
        <v>3.16</v>
      </c>
      <c r="F2969" s="49">
        <v>121.35</v>
      </c>
      <c r="G2969" s="39">
        <v>9</v>
      </c>
    </row>
    <row r="2970" spans="1:7" ht="28.8" x14ac:dyDescent="0.3">
      <c r="A2970" s="30" t="s">
        <v>5166</v>
      </c>
      <c r="B2970" s="47" t="s">
        <v>5167</v>
      </c>
      <c r="C2970" s="48" t="s">
        <v>141</v>
      </c>
      <c r="D2970" s="49">
        <v>47.33</v>
      </c>
      <c r="E2970" s="49">
        <v>1.86</v>
      </c>
      <c r="F2970" s="49">
        <v>49.19</v>
      </c>
      <c r="G2970" s="39">
        <v>9</v>
      </c>
    </row>
    <row r="2971" spans="1:7" x14ac:dyDescent="0.3">
      <c r="A2971" s="30" t="s">
        <v>5168</v>
      </c>
      <c r="B2971" s="47" t="s">
        <v>5169</v>
      </c>
      <c r="C2971" s="48" t="s">
        <v>141</v>
      </c>
      <c r="D2971" s="49">
        <v>67.040000000000006</v>
      </c>
      <c r="E2971" s="49">
        <v>5.57</v>
      </c>
      <c r="F2971" s="49">
        <v>72.61</v>
      </c>
      <c r="G2971" s="39">
        <v>9</v>
      </c>
    </row>
    <row r="2972" spans="1:7" x14ac:dyDescent="0.3">
      <c r="A2972" s="30" t="s">
        <v>5170</v>
      </c>
      <c r="B2972" s="47" t="s">
        <v>5171</v>
      </c>
      <c r="C2972" s="48" t="s">
        <v>141</v>
      </c>
      <c r="D2972" s="49">
        <v>61</v>
      </c>
      <c r="E2972" s="49">
        <v>3.16</v>
      </c>
      <c r="F2972" s="49">
        <v>64.16</v>
      </c>
      <c r="G2972" s="39">
        <v>9</v>
      </c>
    </row>
    <row r="2973" spans="1:7" x14ac:dyDescent="0.3">
      <c r="A2973" s="30" t="s">
        <v>5172</v>
      </c>
      <c r="B2973" s="47" t="s">
        <v>5173</v>
      </c>
      <c r="C2973" s="48" t="s">
        <v>141</v>
      </c>
      <c r="D2973" s="49">
        <v>46.37</v>
      </c>
      <c r="E2973" s="49">
        <v>3.16</v>
      </c>
      <c r="F2973" s="49">
        <v>49.53</v>
      </c>
      <c r="G2973" s="39">
        <v>9</v>
      </c>
    </row>
    <row r="2974" spans="1:7" x14ac:dyDescent="0.3">
      <c r="A2974" s="30" t="s">
        <v>5174</v>
      </c>
      <c r="B2974" s="47" t="s">
        <v>5175</v>
      </c>
      <c r="C2974" s="48" t="s">
        <v>141</v>
      </c>
      <c r="D2974" s="49">
        <v>69.760000000000005</v>
      </c>
      <c r="E2974" s="49">
        <v>41.08</v>
      </c>
      <c r="F2974" s="49">
        <v>110.84</v>
      </c>
      <c r="G2974" s="39">
        <v>9</v>
      </c>
    </row>
    <row r="2975" spans="1:7" x14ac:dyDescent="0.3">
      <c r="A2975" s="30" t="s">
        <v>5176</v>
      </c>
      <c r="B2975" s="47" t="s">
        <v>5177</v>
      </c>
      <c r="C2975" s="48" t="s">
        <v>141</v>
      </c>
      <c r="D2975" s="49">
        <v>143.91</v>
      </c>
      <c r="E2975" s="49">
        <v>22.83</v>
      </c>
      <c r="F2975" s="49">
        <v>166.74</v>
      </c>
      <c r="G2975" s="39">
        <v>9</v>
      </c>
    </row>
    <row r="2976" spans="1:7" x14ac:dyDescent="0.3">
      <c r="A2976" s="30" t="s">
        <v>5178</v>
      </c>
      <c r="B2976" s="47" t="s">
        <v>5179</v>
      </c>
      <c r="C2976" s="48" t="s">
        <v>141</v>
      </c>
      <c r="D2976" s="49">
        <v>166.54</v>
      </c>
      <c r="E2976" s="49">
        <v>22.83</v>
      </c>
      <c r="F2976" s="49">
        <v>189.37</v>
      </c>
      <c r="G2976" s="39">
        <v>9</v>
      </c>
    </row>
    <row r="2977" spans="1:7" x14ac:dyDescent="0.3">
      <c r="A2977" s="30" t="s">
        <v>5180</v>
      </c>
      <c r="B2977" s="47" t="s">
        <v>5181</v>
      </c>
      <c r="C2977" s="48" t="s">
        <v>141</v>
      </c>
      <c r="D2977" s="49">
        <v>38.15</v>
      </c>
      <c r="E2977" s="49">
        <v>5.57</v>
      </c>
      <c r="F2977" s="49">
        <v>43.72</v>
      </c>
      <c r="G2977" s="39">
        <v>9</v>
      </c>
    </row>
    <row r="2978" spans="1:7" x14ac:dyDescent="0.3">
      <c r="A2978" s="30" t="s">
        <v>5182</v>
      </c>
      <c r="B2978" s="47" t="s">
        <v>5183</v>
      </c>
      <c r="C2978" s="48" t="s">
        <v>141</v>
      </c>
      <c r="D2978" s="49">
        <v>9.75</v>
      </c>
      <c r="E2978" s="49">
        <v>18.260000000000002</v>
      </c>
      <c r="F2978" s="49">
        <v>28.01</v>
      </c>
      <c r="G2978" s="39">
        <v>9</v>
      </c>
    </row>
    <row r="2979" spans="1:7" x14ac:dyDescent="0.3">
      <c r="A2979" s="30" t="s">
        <v>5184</v>
      </c>
      <c r="B2979" s="47" t="s">
        <v>5185</v>
      </c>
      <c r="C2979" s="48" t="s">
        <v>141</v>
      </c>
      <c r="D2979" s="49">
        <v>14.46</v>
      </c>
      <c r="E2979" s="49">
        <v>18.260000000000002</v>
      </c>
      <c r="F2979" s="49">
        <v>32.72</v>
      </c>
      <c r="G2979" s="39">
        <v>9</v>
      </c>
    </row>
    <row r="2980" spans="1:7" x14ac:dyDescent="0.3">
      <c r="A2980" s="30" t="s">
        <v>5186</v>
      </c>
      <c r="B2980" s="47" t="s">
        <v>5187</v>
      </c>
      <c r="C2980" s="48" t="s">
        <v>141</v>
      </c>
      <c r="D2980" s="49">
        <v>51.75</v>
      </c>
      <c r="E2980" s="49">
        <v>2.79</v>
      </c>
      <c r="F2980" s="49">
        <v>54.54</v>
      </c>
      <c r="G2980" s="39">
        <v>9</v>
      </c>
    </row>
    <row r="2981" spans="1:7" x14ac:dyDescent="0.3">
      <c r="A2981" s="30" t="s">
        <v>5188</v>
      </c>
      <c r="B2981" s="47" t="s">
        <v>5189</v>
      </c>
      <c r="C2981" s="48" t="s">
        <v>141</v>
      </c>
      <c r="D2981" s="49">
        <v>8.69</v>
      </c>
      <c r="E2981" s="49">
        <v>7.76</v>
      </c>
      <c r="F2981" s="49">
        <v>16.45</v>
      </c>
      <c r="G2981" s="39">
        <v>9</v>
      </c>
    </row>
    <row r="2982" spans="1:7" x14ac:dyDescent="0.3">
      <c r="A2982" s="30" t="s">
        <v>5190</v>
      </c>
      <c r="B2982" s="47" t="s">
        <v>5191</v>
      </c>
      <c r="C2982" s="48" t="s">
        <v>141</v>
      </c>
      <c r="D2982" s="49">
        <v>371.09</v>
      </c>
      <c r="E2982" s="49">
        <v>32.11</v>
      </c>
      <c r="F2982" s="49">
        <v>403.2</v>
      </c>
      <c r="G2982" s="39">
        <v>9</v>
      </c>
    </row>
    <row r="2983" spans="1:7" x14ac:dyDescent="0.3">
      <c r="A2983" s="30" t="s">
        <v>5192</v>
      </c>
      <c r="B2983" s="47" t="s">
        <v>5193</v>
      </c>
      <c r="C2983" s="48" t="s">
        <v>141</v>
      </c>
      <c r="D2983" s="49">
        <v>7.05</v>
      </c>
      <c r="E2983" s="49">
        <v>1.86</v>
      </c>
      <c r="F2983" s="49">
        <v>8.91</v>
      </c>
      <c r="G2983" s="39">
        <v>9</v>
      </c>
    </row>
    <row r="2984" spans="1:7" x14ac:dyDescent="0.3">
      <c r="A2984" s="30" t="s">
        <v>5194</v>
      </c>
      <c r="B2984" s="47" t="s">
        <v>5195</v>
      </c>
      <c r="C2984" s="48" t="s">
        <v>141</v>
      </c>
      <c r="D2984" s="49">
        <v>63.29</v>
      </c>
      <c r="E2984" s="49">
        <v>1.86</v>
      </c>
      <c r="F2984" s="49">
        <v>65.150000000000006</v>
      </c>
      <c r="G2984" s="39">
        <v>9</v>
      </c>
    </row>
    <row r="2985" spans="1:7" x14ac:dyDescent="0.3">
      <c r="A2985" s="30" t="s">
        <v>5196</v>
      </c>
      <c r="B2985" s="47" t="s">
        <v>5197</v>
      </c>
      <c r="C2985" s="48" t="s">
        <v>141</v>
      </c>
      <c r="D2985" s="49">
        <v>71.349999999999994</v>
      </c>
      <c r="E2985" s="49">
        <v>9.1300000000000008</v>
      </c>
      <c r="F2985" s="49">
        <v>80.48</v>
      </c>
      <c r="G2985" s="39">
        <v>9</v>
      </c>
    </row>
    <row r="2986" spans="1:7" x14ac:dyDescent="0.3">
      <c r="A2986" s="30" t="s">
        <v>5198</v>
      </c>
      <c r="B2986" s="47" t="s">
        <v>5199</v>
      </c>
      <c r="C2986" s="48" t="s">
        <v>141</v>
      </c>
      <c r="D2986" s="49">
        <v>28.86</v>
      </c>
      <c r="E2986" s="49">
        <v>9.1300000000000008</v>
      </c>
      <c r="F2986" s="49">
        <v>37.99</v>
      </c>
      <c r="G2986" s="39">
        <v>9</v>
      </c>
    </row>
    <row r="2987" spans="1:7" x14ac:dyDescent="0.3">
      <c r="A2987" s="30" t="s">
        <v>5200</v>
      </c>
      <c r="B2987" s="47" t="s">
        <v>5201</v>
      </c>
      <c r="C2987" s="48"/>
      <c r="D2987" s="49"/>
      <c r="E2987" s="49"/>
      <c r="F2987" s="49"/>
      <c r="G2987" s="39">
        <v>2</v>
      </c>
    </row>
    <row r="2988" spans="1:7" x14ac:dyDescent="0.3">
      <c r="A2988" s="30" t="s">
        <v>5202</v>
      </c>
      <c r="B2988" s="47" t="s">
        <v>5203</v>
      </c>
      <c r="C2988" s="48"/>
      <c r="D2988" s="49"/>
      <c r="E2988" s="49"/>
      <c r="F2988" s="49"/>
      <c r="G2988" s="39">
        <v>5</v>
      </c>
    </row>
    <row r="2989" spans="1:7" x14ac:dyDescent="0.3">
      <c r="A2989" s="30" t="s">
        <v>5204</v>
      </c>
      <c r="B2989" s="47" t="s">
        <v>5205</v>
      </c>
      <c r="C2989" s="48" t="s">
        <v>141</v>
      </c>
      <c r="D2989" s="49">
        <v>831.48</v>
      </c>
      <c r="E2989" s="49">
        <v>561.79</v>
      </c>
      <c r="F2989" s="49">
        <v>1393.27</v>
      </c>
      <c r="G2989" s="39">
        <v>9</v>
      </c>
    </row>
    <row r="2990" spans="1:7" x14ac:dyDescent="0.3">
      <c r="A2990" s="30" t="s">
        <v>5206</v>
      </c>
      <c r="B2990" s="47" t="s">
        <v>5207</v>
      </c>
      <c r="C2990" s="48" t="s">
        <v>141</v>
      </c>
      <c r="D2990" s="49">
        <v>873.59</v>
      </c>
      <c r="E2990" s="49">
        <v>561.79</v>
      </c>
      <c r="F2990" s="49">
        <v>1435.38</v>
      </c>
      <c r="G2990" s="39">
        <v>9</v>
      </c>
    </row>
    <row r="2991" spans="1:7" ht="28.8" x14ac:dyDescent="0.3">
      <c r="A2991" s="30" t="s">
        <v>5208</v>
      </c>
      <c r="B2991" s="47" t="s">
        <v>5209</v>
      </c>
      <c r="C2991" s="48" t="s">
        <v>141</v>
      </c>
      <c r="D2991" s="49">
        <v>2474.64</v>
      </c>
      <c r="E2991" s="49">
        <v>990.7</v>
      </c>
      <c r="F2991" s="49">
        <v>3465.34</v>
      </c>
      <c r="G2991" s="39">
        <v>9</v>
      </c>
    </row>
    <row r="2992" spans="1:7" x14ac:dyDescent="0.3">
      <c r="A2992" s="30" t="s">
        <v>5210</v>
      </c>
      <c r="B2992" s="47" t="s">
        <v>5211</v>
      </c>
      <c r="C2992" s="48" t="s">
        <v>141</v>
      </c>
      <c r="D2992" s="49">
        <v>2581.88</v>
      </c>
      <c r="E2992" s="49">
        <v>990.7</v>
      </c>
      <c r="F2992" s="49">
        <v>3572.58</v>
      </c>
      <c r="G2992" s="39">
        <v>9</v>
      </c>
    </row>
    <row r="2993" spans="1:7" ht="28.8" x14ac:dyDescent="0.3">
      <c r="A2993" s="30" t="s">
        <v>5212</v>
      </c>
      <c r="B2993" s="47" t="s">
        <v>5213</v>
      </c>
      <c r="C2993" s="48" t="s">
        <v>141</v>
      </c>
      <c r="D2993" s="49">
        <v>2889.31</v>
      </c>
      <c r="E2993" s="49">
        <v>990.7</v>
      </c>
      <c r="F2993" s="49">
        <v>3880.01</v>
      </c>
      <c r="G2993" s="39">
        <v>9</v>
      </c>
    </row>
    <row r="2994" spans="1:7" x14ac:dyDescent="0.3">
      <c r="A2994" s="30" t="s">
        <v>5214</v>
      </c>
      <c r="B2994" s="47" t="s">
        <v>5215</v>
      </c>
      <c r="C2994" s="48" t="s">
        <v>141</v>
      </c>
      <c r="D2994" s="49">
        <v>3234.33</v>
      </c>
      <c r="E2994" s="49">
        <v>990.7</v>
      </c>
      <c r="F2994" s="49">
        <v>4225.03</v>
      </c>
      <c r="G2994" s="39">
        <v>9</v>
      </c>
    </row>
    <row r="2995" spans="1:7" x14ac:dyDescent="0.3">
      <c r="A2995" s="30" t="s">
        <v>5216</v>
      </c>
      <c r="B2995" s="47" t="s">
        <v>5217</v>
      </c>
      <c r="C2995" s="48"/>
      <c r="D2995" s="49"/>
      <c r="E2995" s="49"/>
      <c r="F2995" s="49"/>
      <c r="G2995" s="39">
        <v>5</v>
      </c>
    </row>
    <row r="2996" spans="1:7" x14ac:dyDescent="0.3">
      <c r="A2996" s="30" t="s">
        <v>5218</v>
      </c>
      <c r="B2996" s="47" t="s">
        <v>21222</v>
      </c>
      <c r="C2996" s="48" t="s">
        <v>141</v>
      </c>
      <c r="D2996" s="49">
        <v>2407.64</v>
      </c>
      <c r="E2996" s="49">
        <v>716.2</v>
      </c>
      <c r="F2996" s="49">
        <v>3123.84</v>
      </c>
      <c r="G2996" s="39">
        <v>9</v>
      </c>
    </row>
    <row r="2997" spans="1:7" x14ac:dyDescent="0.3">
      <c r="A2997" s="30" t="s">
        <v>5219</v>
      </c>
      <c r="B2997" s="47" t="s">
        <v>5220</v>
      </c>
      <c r="C2997" s="48" t="s">
        <v>141</v>
      </c>
      <c r="D2997" s="49">
        <v>5738.11</v>
      </c>
      <c r="E2997" s="49">
        <v>1529.87</v>
      </c>
      <c r="F2997" s="49">
        <v>7267.98</v>
      </c>
      <c r="G2997" s="39">
        <v>9</v>
      </c>
    </row>
    <row r="2998" spans="1:7" x14ac:dyDescent="0.3">
      <c r="A2998" s="30" t="s">
        <v>5221</v>
      </c>
      <c r="B2998" s="47" t="s">
        <v>5222</v>
      </c>
      <c r="C2998" s="48" t="s">
        <v>141</v>
      </c>
      <c r="D2998" s="49">
        <v>9518.2199999999993</v>
      </c>
      <c r="E2998" s="49">
        <v>2016.62</v>
      </c>
      <c r="F2998" s="49">
        <v>11534.84</v>
      </c>
      <c r="G2998" s="39">
        <v>9</v>
      </c>
    </row>
    <row r="2999" spans="1:7" x14ac:dyDescent="0.3">
      <c r="A2999" s="30" t="s">
        <v>5223</v>
      </c>
      <c r="B2999" s="47" t="s">
        <v>5224</v>
      </c>
      <c r="C2999" s="48" t="s">
        <v>141</v>
      </c>
      <c r="D2999" s="49">
        <v>13279.27</v>
      </c>
      <c r="E2999" s="49">
        <v>2444.96</v>
      </c>
      <c r="F2999" s="49">
        <v>15724.23</v>
      </c>
      <c r="G2999" s="39">
        <v>9</v>
      </c>
    </row>
    <row r="3000" spans="1:7" x14ac:dyDescent="0.3">
      <c r="A3000" s="30" t="s">
        <v>5225</v>
      </c>
      <c r="B3000" s="47" t="s">
        <v>5226</v>
      </c>
      <c r="C3000" s="48" t="s">
        <v>141</v>
      </c>
      <c r="D3000" s="49">
        <v>578.41999999999996</v>
      </c>
      <c r="E3000" s="49">
        <v>486.62</v>
      </c>
      <c r="F3000" s="49">
        <v>1065.04</v>
      </c>
      <c r="G3000" s="39">
        <v>9</v>
      </c>
    </row>
    <row r="3001" spans="1:7" x14ac:dyDescent="0.3">
      <c r="A3001" s="30" t="s">
        <v>5227</v>
      </c>
      <c r="B3001" s="47" t="s">
        <v>5228</v>
      </c>
      <c r="C3001" s="48"/>
      <c r="D3001" s="49"/>
      <c r="E3001" s="49"/>
      <c r="F3001" s="49"/>
      <c r="G3001" s="39">
        <v>5</v>
      </c>
    </row>
    <row r="3002" spans="1:7" x14ac:dyDescent="0.3">
      <c r="A3002" s="30" t="s">
        <v>5229</v>
      </c>
      <c r="B3002" s="47" t="s">
        <v>5230</v>
      </c>
      <c r="C3002" s="48" t="s">
        <v>141</v>
      </c>
      <c r="D3002" s="49">
        <v>1766.12</v>
      </c>
      <c r="E3002" s="49">
        <v>34.24</v>
      </c>
      <c r="F3002" s="49">
        <v>1800.36</v>
      </c>
      <c r="G3002" s="39">
        <v>9</v>
      </c>
    </row>
    <row r="3003" spans="1:7" x14ac:dyDescent="0.3">
      <c r="A3003" s="30" t="s">
        <v>5231</v>
      </c>
      <c r="B3003" s="47" t="s">
        <v>5232</v>
      </c>
      <c r="C3003" s="48" t="s">
        <v>141</v>
      </c>
      <c r="D3003" s="49">
        <v>3124.82</v>
      </c>
      <c r="E3003" s="49">
        <v>34.24</v>
      </c>
      <c r="F3003" s="49">
        <v>3159.06</v>
      </c>
      <c r="G3003" s="39">
        <v>9</v>
      </c>
    </row>
    <row r="3004" spans="1:7" x14ac:dyDescent="0.3">
      <c r="A3004" s="30" t="s">
        <v>5233</v>
      </c>
      <c r="B3004" s="47" t="s">
        <v>5234</v>
      </c>
      <c r="C3004" s="48" t="s">
        <v>141</v>
      </c>
      <c r="D3004" s="49">
        <v>611.79999999999995</v>
      </c>
      <c r="E3004" s="49">
        <v>54.78</v>
      </c>
      <c r="F3004" s="49">
        <v>666.58</v>
      </c>
      <c r="G3004" s="39">
        <v>9</v>
      </c>
    </row>
    <row r="3005" spans="1:7" x14ac:dyDescent="0.3">
      <c r="A3005" s="30" t="s">
        <v>5235</v>
      </c>
      <c r="B3005" s="47" t="s">
        <v>5236</v>
      </c>
      <c r="C3005" s="48" t="s">
        <v>141</v>
      </c>
      <c r="D3005" s="49">
        <v>1027.01</v>
      </c>
      <c r="E3005" s="49">
        <v>54.78</v>
      </c>
      <c r="F3005" s="49">
        <v>1081.79</v>
      </c>
      <c r="G3005" s="39">
        <v>9</v>
      </c>
    </row>
    <row r="3006" spans="1:7" x14ac:dyDescent="0.3">
      <c r="A3006" s="30" t="s">
        <v>5237</v>
      </c>
      <c r="B3006" s="47" t="s">
        <v>5238</v>
      </c>
      <c r="C3006" s="48" t="s">
        <v>141</v>
      </c>
      <c r="D3006" s="49">
        <v>2383.35</v>
      </c>
      <c r="E3006" s="49">
        <v>34.24</v>
      </c>
      <c r="F3006" s="49">
        <v>2417.59</v>
      </c>
      <c r="G3006" s="39">
        <v>9</v>
      </c>
    </row>
    <row r="3007" spans="1:7" x14ac:dyDescent="0.3">
      <c r="A3007" s="30" t="s">
        <v>5239</v>
      </c>
      <c r="B3007" s="47" t="s">
        <v>5240</v>
      </c>
      <c r="C3007" s="48"/>
      <c r="D3007" s="49"/>
      <c r="E3007" s="49"/>
      <c r="F3007" s="49"/>
      <c r="G3007" s="39">
        <v>5</v>
      </c>
    </row>
    <row r="3008" spans="1:7" x14ac:dyDescent="0.3">
      <c r="A3008" s="30" t="s">
        <v>5241</v>
      </c>
      <c r="B3008" s="47" t="s">
        <v>5242</v>
      </c>
      <c r="C3008" s="48" t="s">
        <v>141</v>
      </c>
      <c r="D3008" s="49">
        <v>1054.1300000000001</v>
      </c>
      <c r="E3008" s="49"/>
      <c r="F3008" s="49">
        <v>1054.1300000000001</v>
      </c>
      <c r="G3008" s="39">
        <v>9</v>
      </c>
    </row>
    <row r="3009" spans="1:7" x14ac:dyDescent="0.3">
      <c r="A3009" s="30" t="s">
        <v>5243</v>
      </c>
      <c r="B3009" s="47" t="s">
        <v>5244</v>
      </c>
      <c r="C3009" s="48"/>
      <c r="D3009" s="49"/>
      <c r="E3009" s="49"/>
      <c r="F3009" s="49"/>
      <c r="G3009" s="39">
        <v>2</v>
      </c>
    </row>
    <row r="3010" spans="1:7" x14ac:dyDescent="0.3">
      <c r="A3010" s="30" t="s">
        <v>5245</v>
      </c>
      <c r="B3010" s="47" t="s">
        <v>5246</v>
      </c>
      <c r="C3010" s="48"/>
      <c r="D3010" s="49"/>
      <c r="E3010" s="49"/>
      <c r="F3010" s="49"/>
      <c r="G3010" s="39">
        <v>5</v>
      </c>
    </row>
    <row r="3011" spans="1:7" ht="28.8" x14ac:dyDescent="0.3">
      <c r="A3011" s="30" t="s">
        <v>5247</v>
      </c>
      <c r="B3011" s="47" t="s">
        <v>5248</v>
      </c>
      <c r="C3011" s="48" t="s">
        <v>116</v>
      </c>
      <c r="D3011" s="49">
        <v>5.95</v>
      </c>
      <c r="E3011" s="49">
        <v>22.83</v>
      </c>
      <c r="F3011" s="49">
        <v>28.78</v>
      </c>
      <c r="G3011" s="39">
        <v>9</v>
      </c>
    </row>
    <row r="3012" spans="1:7" ht="28.8" x14ac:dyDescent="0.3">
      <c r="A3012" s="30" t="s">
        <v>5249</v>
      </c>
      <c r="B3012" s="47" t="s">
        <v>5250</v>
      </c>
      <c r="C3012" s="48" t="s">
        <v>116</v>
      </c>
      <c r="D3012" s="49">
        <v>6.25</v>
      </c>
      <c r="E3012" s="49">
        <v>22.83</v>
      </c>
      <c r="F3012" s="49">
        <v>29.08</v>
      </c>
      <c r="G3012" s="39">
        <v>9</v>
      </c>
    </row>
    <row r="3013" spans="1:7" ht="28.8" x14ac:dyDescent="0.3">
      <c r="A3013" s="30" t="s">
        <v>5251</v>
      </c>
      <c r="B3013" s="47" t="s">
        <v>5252</v>
      </c>
      <c r="C3013" s="48" t="s">
        <v>116</v>
      </c>
      <c r="D3013" s="49">
        <v>14.26</v>
      </c>
      <c r="E3013" s="49">
        <v>22.83</v>
      </c>
      <c r="F3013" s="49">
        <v>37.090000000000003</v>
      </c>
      <c r="G3013" s="39">
        <v>9</v>
      </c>
    </row>
    <row r="3014" spans="1:7" ht="28.8" x14ac:dyDescent="0.3">
      <c r="A3014" s="30" t="s">
        <v>5253</v>
      </c>
      <c r="B3014" s="47" t="s">
        <v>5254</v>
      </c>
      <c r="C3014" s="48" t="s">
        <v>116</v>
      </c>
      <c r="D3014" s="49">
        <v>22.96</v>
      </c>
      <c r="E3014" s="49">
        <v>22.83</v>
      </c>
      <c r="F3014" s="49">
        <v>45.79</v>
      </c>
      <c r="G3014" s="39">
        <v>9</v>
      </c>
    </row>
    <row r="3015" spans="1:7" ht="28.8" x14ac:dyDescent="0.3">
      <c r="A3015" s="30" t="s">
        <v>5255</v>
      </c>
      <c r="B3015" s="47" t="s">
        <v>5256</v>
      </c>
      <c r="C3015" s="48" t="s">
        <v>116</v>
      </c>
      <c r="D3015" s="49">
        <v>21.07</v>
      </c>
      <c r="E3015" s="49">
        <v>27.39</v>
      </c>
      <c r="F3015" s="49">
        <v>48.46</v>
      </c>
      <c r="G3015" s="39">
        <v>9</v>
      </c>
    </row>
    <row r="3016" spans="1:7" ht="28.8" x14ac:dyDescent="0.3">
      <c r="A3016" s="30" t="s">
        <v>5257</v>
      </c>
      <c r="B3016" s="47" t="s">
        <v>5258</v>
      </c>
      <c r="C3016" s="48" t="s">
        <v>116</v>
      </c>
      <c r="D3016" s="49">
        <v>42.38</v>
      </c>
      <c r="E3016" s="49">
        <v>31.96</v>
      </c>
      <c r="F3016" s="49">
        <v>74.34</v>
      </c>
      <c r="G3016" s="39">
        <v>9</v>
      </c>
    </row>
    <row r="3017" spans="1:7" ht="28.8" x14ac:dyDescent="0.3">
      <c r="A3017" s="30" t="s">
        <v>5259</v>
      </c>
      <c r="B3017" s="47" t="s">
        <v>5260</v>
      </c>
      <c r="C3017" s="48" t="s">
        <v>116</v>
      </c>
      <c r="D3017" s="49">
        <v>59.93</v>
      </c>
      <c r="E3017" s="49">
        <v>41.08</v>
      </c>
      <c r="F3017" s="49">
        <v>101.01</v>
      </c>
      <c r="G3017" s="39">
        <v>9</v>
      </c>
    </row>
    <row r="3018" spans="1:7" ht="28.8" x14ac:dyDescent="0.3">
      <c r="A3018" s="30" t="s">
        <v>5261</v>
      </c>
      <c r="B3018" s="47" t="s">
        <v>5262</v>
      </c>
      <c r="C3018" s="48" t="s">
        <v>116</v>
      </c>
      <c r="D3018" s="49">
        <v>71.349999999999994</v>
      </c>
      <c r="E3018" s="49">
        <v>45.65</v>
      </c>
      <c r="F3018" s="49">
        <v>117</v>
      </c>
      <c r="G3018" s="39">
        <v>9</v>
      </c>
    </row>
    <row r="3019" spans="1:7" ht="28.8" x14ac:dyDescent="0.3">
      <c r="A3019" s="30" t="s">
        <v>5263</v>
      </c>
      <c r="B3019" s="47" t="s">
        <v>5264</v>
      </c>
      <c r="C3019" s="48" t="s">
        <v>116</v>
      </c>
      <c r="D3019" s="49">
        <v>144.72</v>
      </c>
      <c r="E3019" s="49">
        <v>50.22</v>
      </c>
      <c r="F3019" s="49">
        <v>194.94</v>
      </c>
      <c r="G3019" s="39">
        <v>9</v>
      </c>
    </row>
    <row r="3020" spans="1:7" x14ac:dyDescent="0.3">
      <c r="A3020" s="30" t="s">
        <v>5265</v>
      </c>
      <c r="B3020" s="47" t="s">
        <v>5266</v>
      </c>
      <c r="C3020" s="48"/>
      <c r="D3020" s="49"/>
      <c r="E3020" s="49"/>
      <c r="F3020" s="49"/>
      <c r="G3020" s="39">
        <v>5</v>
      </c>
    </row>
    <row r="3021" spans="1:7" ht="28.8" x14ac:dyDescent="0.3">
      <c r="A3021" s="30" t="s">
        <v>5267</v>
      </c>
      <c r="B3021" s="47" t="s">
        <v>7964</v>
      </c>
      <c r="C3021" s="48" t="s">
        <v>116</v>
      </c>
      <c r="D3021" s="49">
        <v>11.91</v>
      </c>
      <c r="E3021" s="49">
        <v>22.83</v>
      </c>
      <c r="F3021" s="49">
        <v>34.74</v>
      </c>
      <c r="G3021" s="39">
        <v>9</v>
      </c>
    </row>
    <row r="3022" spans="1:7" ht="28.8" x14ac:dyDescent="0.3">
      <c r="A3022" s="30" t="s">
        <v>5268</v>
      </c>
      <c r="B3022" s="47" t="s">
        <v>7965</v>
      </c>
      <c r="C3022" s="48" t="s">
        <v>116</v>
      </c>
      <c r="D3022" s="49">
        <v>16.260000000000002</v>
      </c>
      <c r="E3022" s="49">
        <v>27.39</v>
      </c>
      <c r="F3022" s="49">
        <v>43.65</v>
      </c>
      <c r="G3022" s="39">
        <v>9</v>
      </c>
    </row>
    <row r="3023" spans="1:7" ht="28.8" x14ac:dyDescent="0.3">
      <c r="A3023" s="30" t="s">
        <v>5269</v>
      </c>
      <c r="B3023" s="47" t="s">
        <v>7966</v>
      </c>
      <c r="C3023" s="48" t="s">
        <v>116</v>
      </c>
      <c r="D3023" s="49">
        <v>28.38</v>
      </c>
      <c r="E3023" s="49">
        <v>41.08</v>
      </c>
      <c r="F3023" s="49">
        <v>69.459999999999994</v>
      </c>
      <c r="G3023" s="39">
        <v>9</v>
      </c>
    </row>
    <row r="3024" spans="1:7" ht="28.8" x14ac:dyDescent="0.3">
      <c r="A3024" s="30" t="s">
        <v>5270</v>
      </c>
      <c r="B3024" s="47" t="s">
        <v>7967</v>
      </c>
      <c r="C3024" s="48" t="s">
        <v>116</v>
      </c>
      <c r="D3024" s="49">
        <v>24.32</v>
      </c>
      <c r="E3024" s="49">
        <v>50.22</v>
      </c>
      <c r="F3024" s="49">
        <v>74.540000000000006</v>
      </c>
      <c r="G3024" s="39">
        <v>9</v>
      </c>
    </row>
    <row r="3025" spans="1:7" x14ac:dyDescent="0.3">
      <c r="A3025" s="30" t="s">
        <v>5271</v>
      </c>
      <c r="B3025" s="47" t="s">
        <v>5272</v>
      </c>
      <c r="C3025" s="48"/>
      <c r="D3025" s="49"/>
      <c r="E3025" s="49"/>
      <c r="F3025" s="49"/>
      <c r="G3025" s="39">
        <v>5</v>
      </c>
    </row>
    <row r="3026" spans="1:7" ht="28.8" x14ac:dyDescent="0.3">
      <c r="A3026" s="30" t="s">
        <v>5273</v>
      </c>
      <c r="B3026" s="47" t="s">
        <v>7968</v>
      </c>
      <c r="C3026" s="48" t="s">
        <v>116</v>
      </c>
      <c r="D3026" s="49">
        <v>21.66</v>
      </c>
      <c r="E3026" s="49">
        <v>27.39</v>
      </c>
      <c r="F3026" s="49">
        <v>49.05</v>
      </c>
      <c r="G3026" s="39">
        <v>9</v>
      </c>
    </row>
    <row r="3027" spans="1:7" ht="28.8" x14ac:dyDescent="0.3">
      <c r="A3027" s="30" t="s">
        <v>5274</v>
      </c>
      <c r="B3027" s="47" t="s">
        <v>7969</v>
      </c>
      <c r="C3027" s="48" t="s">
        <v>116</v>
      </c>
      <c r="D3027" s="49">
        <v>39.32</v>
      </c>
      <c r="E3027" s="49">
        <v>41.08</v>
      </c>
      <c r="F3027" s="49">
        <v>80.400000000000006</v>
      </c>
      <c r="G3027" s="39">
        <v>9</v>
      </c>
    </row>
    <row r="3028" spans="1:7" ht="28.8" x14ac:dyDescent="0.3">
      <c r="A3028" s="30" t="s">
        <v>5275</v>
      </c>
      <c r="B3028" s="47" t="s">
        <v>7970</v>
      </c>
      <c r="C3028" s="48" t="s">
        <v>116</v>
      </c>
      <c r="D3028" s="49">
        <v>54.23</v>
      </c>
      <c r="E3028" s="49">
        <v>50.22</v>
      </c>
      <c r="F3028" s="49">
        <v>104.45</v>
      </c>
      <c r="G3028" s="39">
        <v>9</v>
      </c>
    </row>
    <row r="3029" spans="1:7" ht="28.8" x14ac:dyDescent="0.3">
      <c r="A3029" s="30" t="s">
        <v>5276</v>
      </c>
      <c r="B3029" s="47" t="s">
        <v>7971</v>
      </c>
      <c r="C3029" s="48" t="s">
        <v>116</v>
      </c>
      <c r="D3029" s="49">
        <v>106.88</v>
      </c>
      <c r="E3029" s="49">
        <v>50.22</v>
      </c>
      <c r="F3029" s="49">
        <v>157.1</v>
      </c>
      <c r="G3029" s="39">
        <v>9</v>
      </c>
    </row>
    <row r="3030" spans="1:7" ht="28.8" x14ac:dyDescent="0.3">
      <c r="A3030" s="30" t="s">
        <v>5277</v>
      </c>
      <c r="B3030" s="47" t="s">
        <v>7972</v>
      </c>
      <c r="C3030" s="48" t="s">
        <v>116</v>
      </c>
      <c r="D3030" s="49">
        <v>18.75</v>
      </c>
      <c r="E3030" s="49">
        <v>22.83</v>
      </c>
      <c r="F3030" s="49">
        <v>41.58</v>
      </c>
      <c r="G3030" s="39">
        <v>9</v>
      </c>
    </row>
    <row r="3031" spans="1:7" ht="28.8" x14ac:dyDescent="0.3">
      <c r="A3031" s="30" t="s">
        <v>5278</v>
      </c>
      <c r="B3031" s="47" t="s">
        <v>5279</v>
      </c>
      <c r="C3031" s="48"/>
      <c r="D3031" s="49"/>
      <c r="E3031" s="49"/>
      <c r="F3031" s="49"/>
      <c r="G3031" s="39">
        <v>5</v>
      </c>
    </row>
    <row r="3032" spans="1:7" ht="28.8" x14ac:dyDescent="0.3">
      <c r="A3032" s="30" t="s">
        <v>5280</v>
      </c>
      <c r="B3032" s="47" t="s">
        <v>5281</v>
      </c>
      <c r="C3032" s="48" t="s">
        <v>116</v>
      </c>
      <c r="D3032" s="49">
        <v>27.55</v>
      </c>
      <c r="E3032" s="49">
        <v>16.059999999999999</v>
      </c>
      <c r="F3032" s="49">
        <v>43.61</v>
      </c>
      <c r="G3032" s="39">
        <v>9</v>
      </c>
    </row>
    <row r="3033" spans="1:7" ht="28.8" x14ac:dyDescent="0.3">
      <c r="A3033" s="30" t="s">
        <v>5282</v>
      </c>
      <c r="B3033" s="47" t="s">
        <v>5283</v>
      </c>
      <c r="C3033" s="48" t="s">
        <v>116</v>
      </c>
      <c r="D3033" s="49">
        <v>51.01</v>
      </c>
      <c r="E3033" s="49">
        <v>16.059999999999999</v>
      </c>
      <c r="F3033" s="49">
        <v>67.069999999999993</v>
      </c>
      <c r="G3033" s="39">
        <v>9</v>
      </c>
    </row>
    <row r="3034" spans="1:7" ht="28.8" x14ac:dyDescent="0.3">
      <c r="A3034" s="30" t="s">
        <v>5284</v>
      </c>
      <c r="B3034" s="47" t="s">
        <v>5285</v>
      </c>
      <c r="C3034" s="48" t="s">
        <v>116</v>
      </c>
      <c r="D3034" s="49">
        <v>92.3</v>
      </c>
      <c r="E3034" s="49">
        <v>16.059999999999999</v>
      </c>
      <c r="F3034" s="49">
        <v>108.36</v>
      </c>
      <c r="G3034" s="39">
        <v>9</v>
      </c>
    </row>
    <row r="3035" spans="1:7" ht="28.8" x14ac:dyDescent="0.3">
      <c r="A3035" s="30" t="s">
        <v>5286</v>
      </c>
      <c r="B3035" s="47" t="s">
        <v>5287</v>
      </c>
      <c r="C3035" s="48" t="s">
        <v>116</v>
      </c>
      <c r="D3035" s="49">
        <v>76.64</v>
      </c>
      <c r="E3035" s="49">
        <v>16.059999999999999</v>
      </c>
      <c r="F3035" s="49">
        <v>92.7</v>
      </c>
      <c r="G3035" s="39">
        <v>9</v>
      </c>
    </row>
    <row r="3036" spans="1:7" ht="28.8" x14ac:dyDescent="0.3">
      <c r="A3036" s="30" t="s">
        <v>5288</v>
      </c>
      <c r="B3036" s="47" t="s">
        <v>5289</v>
      </c>
      <c r="C3036" s="48" t="s">
        <v>116</v>
      </c>
      <c r="D3036" s="49">
        <v>139.38999999999999</v>
      </c>
      <c r="E3036" s="49">
        <v>16.059999999999999</v>
      </c>
      <c r="F3036" s="49">
        <v>155.44999999999999</v>
      </c>
      <c r="G3036" s="39">
        <v>9</v>
      </c>
    </row>
    <row r="3037" spans="1:7" ht="28.8" x14ac:dyDescent="0.3">
      <c r="A3037" s="30" t="s">
        <v>5290</v>
      </c>
      <c r="B3037" s="47" t="s">
        <v>5291</v>
      </c>
      <c r="C3037" s="48" t="s">
        <v>116</v>
      </c>
      <c r="D3037" s="49">
        <v>208.39</v>
      </c>
      <c r="E3037" s="49">
        <v>32.11</v>
      </c>
      <c r="F3037" s="49">
        <v>240.5</v>
      </c>
      <c r="G3037" s="39">
        <v>9</v>
      </c>
    </row>
    <row r="3038" spans="1:7" ht="28.8" x14ac:dyDescent="0.3">
      <c r="A3038" s="30" t="s">
        <v>5292</v>
      </c>
      <c r="B3038" s="47" t="s">
        <v>5293</v>
      </c>
      <c r="C3038" s="48" t="s">
        <v>116</v>
      </c>
      <c r="D3038" s="49">
        <v>370.97</v>
      </c>
      <c r="E3038" s="49">
        <v>32.11</v>
      </c>
      <c r="F3038" s="49">
        <v>403.08</v>
      </c>
      <c r="G3038" s="39">
        <v>9</v>
      </c>
    </row>
    <row r="3039" spans="1:7" ht="28.8" x14ac:dyDescent="0.3">
      <c r="A3039" s="30" t="s">
        <v>5294</v>
      </c>
      <c r="B3039" s="47" t="s">
        <v>5295</v>
      </c>
      <c r="C3039" s="48" t="s">
        <v>116</v>
      </c>
      <c r="D3039" s="49">
        <v>494.37</v>
      </c>
      <c r="E3039" s="49">
        <v>32.11</v>
      </c>
      <c r="F3039" s="49">
        <v>526.48</v>
      </c>
      <c r="G3039" s="39">
        <v>9</v>
      </c>
    </row>
    <row r="3040" spans="1:7" x14ac:dyDescent="0.3">
      <c r="A3040" s="30" t="s">
        <v>5296</v>
      </c>
      <c r="B3040" s="47" t="s">
        <v>5297</v>
      </c>
      <c r="C3040" s="48"/>
      <c r="D3040" s="49"/>
      <c r="E3040" s="49"/>
      <c r="F3040" s="49"/>
      <c r="G3040" s="39">
        <v>5</v>
      </c>
    </row>
    <row r="3041" spans="1:7" ht="28.8" x14ac:dyDescent="0.3">
      <c r="A3041" s="30" t="s">
        <v>5298</v>
      </c>
      <c r="B3041" s="47" t="s">
        <v>5299</v>
      </c>
      <c r="C3041" s="48" t="s">
        <v>116</v>
      </c>
      <c r="D3041" s="49">
        <v>28.58</v>
      </c>
      <c r="E3041" s="49">
        <v>16.059999999999999</v>
      </c>
      <c r="F3041" s="49">
        <v>44.64</v>
      </c>
      <c r="G3041" s="39">
        <v>9</v>
      </c>
    </row>
    <row r="3042" spans="1:7" ht="28.8" x14ac:dyDescent="0.3">
      <c r="A3042" s="30" t="s">
        <v>5300</v>
      </c>
      <c r="B3042" s="47" t="s">
        <v>5301</v>
      </c>
      <c r="C3042" s="48" t="s">
        <v>116</v>
      </c>
      <c r="D3042" s="49">
        <v>48.85</v>
      </c>
      <c r="E3042" s="49">
        <v>16.059999999999999</v>
      </c>
      <c r="F3042" s="49">
        <v>64.91</v>
      </c>
      <c r="G3042" s="39">
        <v>9</v>
      </c>
    </row>
    <row r="3043" spans="1:7" ht="28.8" x14ac:dyDescent="0.3">
      <c r="A3043" s="30" t="s">
        <v>5302</v>
      </c>
      <c r="B3043" s="47" t="s">
        <v>5303</v>
      </c>
      <c r="C3043" s="48" t="s">
        <v>116</v>
      </c>
      <c r="D3043" s="49">
        <v>90.06</v>
      </c>
      <c r="E3043" s="49">
        <v>32.11</v>
      </c>
      <c r="F3043" s="49">
        <v>122.17</v>
      </c>
      <c r="G3043" s="39">
        <v>9</v>
      </c>
    </row>
    <row r="3044" spans="1:7" ht="28.8" x14ac:dyDescent="0.3">
      <c r="A3044" s="30" t="s">
        <v>5304</v>
      </c>
      <c r="B3044" s="47" t="s">
        <v>5305</v>
      </c>
      <c r="C3044" s="48" t="s">
        <v>116</v>
      </c>
      <c r="D3044" s="49">
        <v>140</v>
      </c>
      <c r="E3044" s="49">
        <v>32.11</v>
      </c>
      <c r="F3044" s="49">
        <v>172.11</v>
      </c>
      <c r="G3044" s="39">
        <v>9</v>
      </c>
    </row>
    <row r="3045" spans="1:7" ht="28.8" x14ac:dyDescent="0.3">
      <c r="A3045" s="30" t="s">
        <v>5306</v>
      </c>
      <c r="B3045" s="47" t="s">
        <v>5307</v>
      </c>
      <c r="C3045" s="48" t="s">
        <v>116</v>
      </c>
      <c r="D3045" s="49">
        <v>239.86</v>
      </c>
      <c r="E3045" s="49">
        <v>32.11</v>
      </c>
      <c r="F3045" s="49">
        <v>271.97000000000003</v>
      </c>
      <c r="G3045" s="39">
        <v>9</v>
      </c>
    </row>
    <row r="3046" spans="1:7" ht="28.8" x14ac:dyDescent="0.3">
      <c r="A3046" s="30" t="s">
        <v>5308</v>
      </c>
      <c r="B3046" s="47" t="s">
        <v>5309</v>
      </c>
      <c r="C3046" s="48" t="s">
        <v>116</v>
      </c>
      <c r="D3046" s="49">
        <v>388.23</v>
      </c>
      <c r="E3046" s="49">
        <v>32.11</v>
      </c>
      <c r="F3046" s="49">
        <v>420.34</v>
      </c>
      <c r="G3046" s="39">
        <v>9</v>
      </c>
    </row>
    <row r="3047" spans="1:7" x14ac:dyDescent="0.3">
      <c r="A3047" s="30" t="s">
        <v>5310</v>
      </c>
      <c r="B3047" s="47" t="s">
        <v>5311</v>
      </c>
      <c r="C3047" s="48"/>
      <c r="D3047" s="49"/>
      <c r="E3047" s="49"/>
      <c r="F3047" s="49"/>
      <c r="G3047" s="39">
        <v>5</v>
      </c>
    </row>
    <row r="3048" spans="1:7" x14ac:dyDescent="0.3">
      <c r="A3048" s="30" t="s">
        <v>5312</v>
      </c>
      <c r="B3048" s="47" t="s">
        <v>5313</v>
      </c>
      <c r="C3048" s="48" t="s">
        <v>116</v>
      </c>
      <c r="D3048" s="49">
        <v>37.89</v>
      </c>
      <c r="E3048" s="49">
        <v>45.65</v>
      </c>
      <c r="F3048" s="49">
        <v>83.54</v>
      </c>
      <c r="G3048" s="39">
        <v>9</v>
      </c>
    </row>
    <row r="3049" spans="1:7" x14ac:dyDescent="0.3">
      <c r="A3049" s="30" t="s">
        <v>5314</v>
      </c>
      <c r="B3049" s="47" t="s">
        <v>5315</v>
      </c>
      <c r="C3049" s="48" t="s">
        <v>116</v>
      </c>
      <c r="D3049" s="49">
        <v>39.869999999999997</v>
      </c>
      <c r="E3049" s="49">
        <v>50.22</v>
      </c>
      <c r="F3049" s="49">
        <v>90.09</v>
      </c>
      <c r="G3049" s="39">
        <v>9</v>
      </c>
    </row>
    <row r="3050" spans="1:7" x14ac:dyDescent="0.3">
      <c r="A3050" s="30" t="s">
        <v>5316</v>
      </c>
      <c r="B3050" s="47" t="s">
        <v>5317</v>
      </c>
      <c r="C3050" s="48" t="s">
        <v>116</v>
      </c>
      <c r="D3050" s="49">
        <v>54.29</v>
      </c>
      <c r="E3050" s="49">
        <v>59.34</v>
      </c>
      <c r="F3050" s="49">
        <v>113.63</v>
      </c>
      <c r="G3050" s="39">
        <v>9</v>
      </c>
    </row>
    <row r="3051" spans="1:7" x14ac:dyDescent="0.3">
      <c r="A3051" s="30" t="s">
        <v>5318</v>
      </c>
      <c r="B3051" s="47" t="s">
        <v>5319</v>
      </c>
      <c r="C3051" s="48" t="s">
        <v>116</v>
      </c>
      <c r="D3051" s="49">
        <v>70.349999999999994</v>
      </c>
      <c r="E3051" s="49">
        <v>63.91</v>
      </c>
      <c r="F3051" s="49">
        <v>134.26</v>
      </c>
      <c r="G3051" s="39">
        <v>9</v>
      </c>
    </row>
    <row r="3052" spans="1:7" x14ac:dyDescent="0.3">
      <c r="A3052" s="30" t="s">
        <v>5320</v>
      </c>
      <c r="B3052" s="47" t="s">
        <v>5321</v>
      </c>
      <c r="C3052" s="48" t="s">
        <v>116</v>
      </c>
      <c r="D3052" s="49">
        <v>82.44</v>
      </c>
      <c r="E3052" s="49">
        <v>73.040000000000006</v>
      </c>
      <c r="F3052" s="49">
        <v>155.47999999999999</v>
      </c>
      <c r="G3052" s="39">
        <v>9</v>
      </c>
    </row>
    <row r="3053" spans="1:7" x14ac:dyDescent="0.3">
      <c r="A3053" s="30" t="s">
        <v>5322</v>
      </c>
      <c r="B3053" s="47" t="s">
        <v>5323</v>
      </c>
      <c r="C3053" s="48" t="s">
        <v>116</v>
      </c>
      <c r="D3053" s="49">
        <v>105.78</v>
      </c>
      <c r="E3053" s="49">
        <v>82.17</v>
      </c>
      <c r="F3053" s="49">
        <v>187.95</v>
      </c>
      <c r="G3053" s="39">
        <v>9</v>
      </c>
    </row>
    <row r="3054" spans="1:7" x14ac:dyDescent="0.3">
      <c r="A3054" s="30" t="s">
        <v>5324</v>
      </c>
      <c r="B3054" s="47" t="s">
        <v>5325</v>
      </c>
      <c r="C3054" s="48" t="s">
        <v>116</v>
      </c>
      <c r="D3054" s="49">
        <v>134.32</v>
      </c>
      <c r="E3054" s="49">
        <v>91.3</v>
      </c>
      <c r="F3054" s="49">
        <v>225.62</v>
      </c>
      <c r="G3054" s="39">
        <v>9</v>
      </c>
    </row>
    <row r="3055" spans="1:7" x14ac:dyDescent="0.3">
      <c r="A3055" s="30" t="s">
        <v>5326</v>
      </c>
      <c r="B3055" s="47" t="s">
        <v>5327</v>
      </c>
      <c r="C3055" s="48" t="s">
        <v>116</v>
      </c>
      <c r="D3055" s="49">
        <v>156.33000000000001</v>
      </c>
      <c r="E3055" s="49">
        <v>102.71</v>
      </c>
      <c r="F3055" s="49">
        <v>259.04000000000002</v>
      </c>
      <c r="G3055" s="39">
        <v>9</v>
      </c>
    </row>
    <row r="3056" spans="1:7" x14ac:dyDescent="0.3">
      <c r="A3056" s="30" t="s">
        <v>5328</v>
      </c>
      <c r="B3056" s="47" t="s">
        <v>5329</v>
      </c>
      <c r="C3056" s="48" t="s">
        <v>116</v>
      </c>
      <c r="D3056" s="49">
        <v>232.43</v>
      </c>
      <c r="E3056" s="49">
        <v>114.13</v>
      </c>
      <c r="F3056" s="49">
        <v>346.56</v>
      </c>
      <c r="G3056" s="39">
        <v>9</v>
      </c>
    </row>
    <row r="3057" spans="1:7" x14ac:dyDescent="0.3">
      <c r="A3057" s="30" t="s">
        <v>5330</v>
      </c>
      <c r="B3057" s="47" t="s">
        <v>5331</v>
      </c>
      <c r="C3057" s="48" t="s">
        <v>116</v>
      </c>
      <c r="D3057" s="49">
        <v>387.83</v>
      </c>
      <c r="E3057" s="49">
        <v>125.54</v>
      </c>
      <c r="F3057" s="49">
        <v>513.37</v>
      </c>
      <c r="G3057" s="39">
        <v>9</v>
      </c>
    </row>
    <row r="3058" spans="1:7" x14ac:dyDescent="0.3">
      <c r="A3058" s="30" t="s">
        <v>5332</v>
      </c>
      <c r="B3058" s="47" t="s">
        <v>5333</v>
      </c>
      <c r="C3058" s="48"/>
      <c r="D3058" s="49"/>
      <c r="E3058" s="49"/>
      <c r="F3058" s="49"/>
      <c r="G3058" s="39">
        <v>5</v>
      </c>
    </row>
    <row r="3059" spans="1:7" ht="28.8" x14ac:dyDescent="0.3">
      <c r="A3059" s="30" t="s">
        <v>5334</v>
      </c>
      <c r="B3059" s="47" t="s">
        <v>5335</v>
      </c>
      <c r="C3059" s="48" t="s">
        <v>116</v>
      </c>
      <c r="D3059" s="49">
        <v>63.71</v>
      </c>
      <c r="E3059" s="49">
        <v>45.65</v>
      </c>
      <c r="F3059" s="49">
        <v>109.36</v>
      </c>
      <c r="G3059" s="39">
        <v>9</v>
      </c>
    </row>
    <row r="3060" spans="1:7" ht="28.8" x14ac:dyDescent="0.3">
      <c r="A3060" s="30" t="s">
        <v>5336</v>
      </c>
      <c r="B3060" s="47" t="s">
        <v>5337</v>
      </c>
      <c r="C3060" s="48" t="s">
        <v>116</v>
      </c>
      <c r="D3060" s="49">
        <v>83.53</v>
      </c>
      <c r="E3060" s="49">
        <v>50.22</v>
      </c>
      <c r="F3060" s="49">
        <v>133.75</v>
      </c>
      <c r="G3060" s="39">
        <v>9</v>
      </c>
    </row>
    <row r="3061" spans="1:7" ht="28.8" x14ac:dyDescent="0.3">
      <c r="A3061" s="30" t="s">
        <v>5338</v>
      </c>
      <c r="B3061" s="47" t="s">
        <v>5339</v>
      </c>
      <c r="C3061" s="48" t="s">
        <v>116</v>
      </c>
      <c r="D3061" s="49">
        <v>89.49</v>
      </c>
      <c r="E3061" s="49">
        <v>59.34</v>
      </c>
      <c r="F3061" s="49">
        <v>148.83000000000001</v>
      </c>
      <c r="G3061" s="39">
        <v>9</v>
      </c>
    </row>
    <row r="3062" spans="1:7" ht="28.8" x14ac:dyDescent="0.3">
      <c r="A3062" s="30" t="s">
        <v>5340</v>
      </c>
      <c r="B3062" s="47" t="s">
        <v>5341</v>
      </c>
      <c r="C3062" s="48" t="s">
        <v>116</v>
      </c>
      <c r="D3062" s="49">
        <v>126.27</v>
      </c>
      <c r="E3062" s="49">
        <v>63.91</v>
      </c>
      <c r="F3062" s="49">
        <v>190.18</v>
      </c>
      <c r="G3062" s="39">
        <v>9</v>
      </c>
    </row>
    <row r="3063" spans="1:7" ht="28.8" x14ac:dyDescent="0.3">
      <c r="A3063" s="30" t="s">
        <v>5342</v>
      </c>
      <c r="B3063" s="47" t="s">
        <v>5343</v>
      </c>
      <c r="C3063" s="48" t="s">
        <v>116</v>
      </c>
      <c r="D3063" s="49">
        <v>129.97</v>
      </c>
      <c r="E3063" s="49">
        <v>73.040000000000006</v>
      </c>
      <c r="F3063" s="49">
        <v>203.01</v>
      </c>
      <c r="G3063" s="39">
        <v>9</v>
      </c>
    </row>
    <row r="3064" spans="1:7" ht="28.8" x14ac:dyDescent="0.3">
      <c r="A3064" s="30" t="s">
        <v>5344</v>
      </c>
      <c r="B3064" s="47" t="s">
        <v>5345</v>
      </c>
      <c r="C3064" s="48" t="s">
        <v>116</v>
      </c>
      <c r="D3064" s="49">
        <v>151.63</v>
      </c>
      <c r="E3064" s="49">
        <v>82.17</v>
      </c>
      <c r="F3064" s="49">
        <v>233.8</v>
      </c>
      <c r="G3064" s="39">
        <v>9</v>
      </c>
    </row>
    <row r="3065" spans="1:7" ht="28.8" x14ac:dyDescent="0.3">
      <c r="A3065" s="30" t="s">
        <v>5346</v>
      </c>
      <c r="B3065" s="47" t="s">
        <v>5347</v>
      </c>
      <c r="C3065" s="48" t="s">
        <v>116</v>
      </c>
      <c r="D3065" s="49">
        <v>241.24</v>
      </c>
      <c r="E3065" s="49">
        <v>91.3</v>
      </c>
      <c r="F3065" s="49">
        <v>332.54</v>
      </c>
      <c r="G3065" s="39">
        <v>9</v>
      </c>
    </row>
    <row r="3066" spans="1:7" ht="28.8" x14ac:dyDescent="0.3">
      <c r="A3066" s="30" t="s">
        <v>5348</v>
      </c>
      <c r="B3066" s="47" t="s">
        <v>5349</v>
      </c>
      <c r="C3066" s="48" t="s">
        <v>116</v>
      </c>
      <c r="D3066" s="49">
        <v>283.54000000000002</v>
      </c>
      <c r="E3066" s="49">
        <v>102.71</v>
      </c>
      <c r="F3066" s="49">
        <v>386.25</v>
      </c>
      <c r="G3066" s="39">
        <v>9</v>
      </c>
    </row>
    <row r="3067" spans="1:7" ht="28.8" x14ac:dyDescent="0.3">
      <c r="A3067" s="30" t="s">
        <v>5350</v>
      </c>
      <c r="B3067" s="47" t="s">
        <v>5351</v>
      </c>
      <c r="C3067" s="48" t="s">
        <v>116</v>
      </c>
      <c r="D3067" s="49">
        <v>396.59</v>
      </c>
      <c r="E3067" s="49">
        <v>114.13</v>
      </c>
      <c r="F3067" s="49">
        <v>510.72</v>
      </c>
      <c r="G3067" s="39">
        <v>9</v>
      </c>
    </row>
    <row r="3068" spans="1:7" ht="28.8" x14ac:dyDescent="0.3">
      <c r="A3068" s="30" t="s">
        <v>5352</v>
      </c>
      <c r="B3068" s="47" t="s">
        <v>5353</v>
      </c>
      <c r="C3068" s="48" t="s">
        <v>116</v>
      </c>
      <c r="D3068" s="49">
        <v>698.4</v>
      </c>
      <c r="E3068" s="49">
        <v>125.54</v>
      </c>
      <c r="F3068" s="49">
        <v>823.94</v>
      </c>
      <c r="G3068" s="39">
        <v>9</v>
      </c>
    </row>
    <row r="3069" spans="1:7" ht="28.8" x14ac:dyDescent="0.3">
      <c r="A3069" s="30" t="s">
        <v>5354</v>
      </c>
      <c r="B3069" s="47" t="s">
        <v>5355</v>
      </c>
      <c r="C3069" s="48"/>
      <c r="D3069" s="49"/>
      <c r="E3069" s="49"/>
      <c r="F3069" s="49"/>
      <c r="G3069" s="39">
        <v>5</v>
      </c>
    </row>
    <row r="3070" spans="1:7" x14ac:dyDescent="0.3">
      <c r="A3070" s="30" t="s">
        <v>5356</v>
      </c>
      <c r="B3070" s="47" t="s">
        <v>5357</v>
      </c>
      <c r="C3070" s="48" t="s">
        <v>141</v>
      </c>
      <c r="D3070" s="49">
        <v>87.45</v>
      </c>
      <c r="E3070" s="49">
        <v>13.69</v>
      </c>
      <c r="F3070" s="49">
        <v>101.14</v>
      </c>
      <c r="G3070" s="39">
        <v>9</v>
      </c>
    </row>
    <row r="3071" spans="1:7" x14ac:dyDescent="0.3">
      <c r="A3071" s="30" t="s">
        <v>5358</v>
      </c>
      <c r="B3071" s="47" t="s">
        <v>5359</v>
      </c>
      <c r="C3071" s="48" t="s">
        <v>141</v>
      </c>
      <c r="D3071" s="49">
        <v>126.94</v>
      </c>
      <c r="E3071" s="49">
        <v>13.69</v>
      </c>
      <c r="F3071" s="49">
        <v>140.63</v>
      </c>
      <c r="G3071" s="39">
        <v>9</v>
      </c>
    </row>
    <row r="3072" spans="1:7" x14ac:dyDescent="0.3">
      <c r="A3072" s="30" t="s">
        <v>5360</v>
      </c>
      <c r="B3072" s="47" t="s">
        <v>5361</v>
      </c>
      <c r="C3072" s="48" t="s">
        <v>141</v>
      </c>
      <c r="D3072" s="49">
        <v>130.07</v>
      </c>
      <c r="E3072" s="49">
        <v>18.260000000000002</v>
      </c>
      <c r="F3072" s="49">
        <v>148.33000000000001</v>
      </c>
      <c r="G3072" s="39">
        <v>9</v>
      </c>
    </row>
    <row r="3073" spans="1:7" x14ac:dyDescent="0.3">
      <c r="A3073" s="30" t="s">
        <v>5362</v>
      </c>
      <c r="B3073" s="47" t="s">
        <v>5363</v>
      </c>
      <c r="C3073" s="48" t="s">
        <v>141</v>
      </c>
      <c r="D3073" s="49">
        <v>242.09</v>
      </c>
      <c r="E3073" s="49">
        <v>18.260000000000002</v>
      </c>
      <c r="F3073" s="49">
        <v>260.35000000000002</v>
      </c>
      <c r="G3073" s="39">
        <v>9</v>
      </c>
    </row>
    <row r="3074" spans="1:7" ht="28.8" x14ac:dyDescent="0.3">
      <c r="A3074" s="30" t="s">
        <v>5364</v>
      </c>
      <c r="B3074" s="47" t="s">
        <v>5365</v>
      </c>
      <c r="C3074" s="48" t="s">
        <v>141</v>
      </c>
      <c r="D3074" s="49">
        <v>117.62</v>
      </c>
      <c r="E3074" s="49">
        <v>13.69</v>
      </c>
      <c r="F3074" s="49">
        <v>131.31</v>
      </c>
      <c r="G3074" s="39">
        <v>9</v>
      </c>
    </row>
    <row r="3075" spans="1:7" ht="28.8" x14ac:dyDescent="0.3">
      <c r="A3075" s="30" t="s">
        <v>5366</v>
      </c>
      <c r="B3075" s="47" t="s">
        <v>5367</v>
      </c>
      <c r="C3075" s="48" t="s">
        <v>141</v>
      </c>
      <c r="D3075" s="49">
        <v>164.37</v>
      </c>
      <c r="E3075" s="49">
        <v>13.69</v>
      </c>
      <c r="F3075" s="49">
        <v>178.06</v>
      </c>
      <c r="G3075" s="39">
        <v>9</v>
      </c>
    </row>
    <row r="3076" spans="1:7" ht="28.8" x14ac:dyDescent="0.3">
      <c r="A3076" s="30" t="s">
        <v>5368</v>
      </c>
      <c r="B3076" s="47" t="s">
        <v>5369</v>
      </c>
      <c r="C3076" s="48" t="s">
        <v>141</v>
      </c>
      <c r="D3076" s="49">
        <v>215.33</v>
      </c>
      <c r="E3076" s="49">
        <v>18.260000000000002</v>
      </c>
      <c r="F3076" s="49">
        <v>233.59</v>
      </c>
      <c r="G3076" s="39">
        <v>9</v>
      </c>
    </row>
    <row r="3077" spans="1:7" ht="28.8" x14ac:dyDescent="0.3">
      <c r="A3077" s="30" t="s">
        <v>5370</v>
      </c>
      <c r="B3077" s="47" t="s">
        <v>5371</v>
      </c>
      <c r="C3077" s="48" t="s">
        <v>141</v>
      </c>
      <c r="D3077" s="49">
        <v>348.64</v>
      </c>
      <c r="E3077" s="49">
        <v>18.260000000000002</v>
      </c>
      <c r="F3077" s="49">
        <v>366.9</v>
      </c>
      <c r="G3077" s="39">
        <v>9</v>
      </c>
    </row>
    <row r="3078" spans="1:7" ht="28.8" x14ac:dyDescent="0.3">
      <c r="A3078" s="30" t="s">
        <v>5372</v>
      </c>
      <c r="B3078" s="47" t="s">
        <v>5373</v>
      </c>
      <c r="C3078" s="48" t="s">
        <v>141</v>
      </c>
      <c r="D3078" s="49">
        <v>79.760000000000005</v>
      </c>
      <c r="E3078" s="49">
        <v>13.69</v>
      </c>
      <c r="F3078" s="49">
        <v>93.45</v>
      </c>
      <c r="G3078" s="39">
        <v>9</v>
      </c>
    </row>
    <row r="3079" spans="1:7" ht="28.8" x14ac:dyDescent="0.3">
      <c r="A3079" s="30" t="s">
        <v>5374</v>
      </c>
      <c r="B3079" s="47" t="s">
        <v>5375</v>
      </c>
      <c r="C3079" s="48" t="s">
        <v>141</v>
      </c>
      <c r="D3079" s="49">
        <v>86.96</v>
      </c>
      <c r="E3079" s="49">
        <v>13.69</v>
      </c>
      <c r="F3079" s="49">
        <v>100.65</v>
      </c>
      <c r="G3079" s="39">
        <v>9</v>
      </c>
    </row>
    <row r="3080" spans="1:7" ht="28.8" x14ac:dyDescent="0.3">
      <c r="A3080" s="30" t="s">
        <v>5376</v>
      </c>
      <c r="B3080" s="47" t="s">
        <v>5377</v>
      </c>
      <c r="C3080" s="48" t="s">
        <v>141</v>
      </c>
      <c r="D3080" s="49">
        <v>114.17</v>
      </c>
      <c r="E3080" s="49">
        <v>18.260000000000002</v>
      </c>
      <c r="F3080" s="49">
        <v>132.43</v>
      </c>
      <c r="G3080" s="39">
        <v>9</v>
      </c>
    </row>
    <row r="3081" spans="1:7" ht="28.8" x14ac:dyDescent="0.3">
      <c r="A3081" s="30" t="s">
        <v>5378</v>
      </c>
      <c r="B3081" s="47" t="s">
        <v>5379</v>
      </c>
      <c r="C3081" s="48" t="s">
        <v>141</v>
      </c>
      <c r="D3081" s="49">
        <v>165.04</v>
      </c>
      <c r="E3081" s="49">
        <v>18.260000000000002</v>
      </c>
      <c r="F3081" s="49">
        <v>183.3</v>
      </c>
      <c r="G3081" s="39">
        <v>9</v>
      </c>
    </row>
    <row r="3082" spans="1:7" x14ac:dyDescent="0.3">
      <c r="A3082" s="30" t="s">
        <v>5380</v>
      </c>
      <c r="B3082" s="47" t="s">
        <v>5381</v>
      </c>
      <c r="C3082" s="48" t="s">
        <v>141</v>
      </c>
      <c r="D3082" s="49">
        <v>66.11</v>
      </c>
      <c r="E3082" s="49">
        <v>13.69</v>
      </c>
      <c r="F3082" s="49">
        <v>79.8</v>
      </c>
      <c r="G3082" s="39">
        <v>9</v>
      </c>
    </row>
    <row r="3083" spans="1:7" x14ac:dyDescent="0.3">
      <c r="A3083" s="30" t="s">
        <v>5382</v>
      </c>
      <c r="B3083" s="47" t="s">
        <v>5383</v>
      </c>
      <c r="C3083" s="48" t="s">
        <v>141</v>
      </c>
      <c r="D3083" s="49">
        <v>87.27</v>
      </c>
      <c r="E3083" s="49">
        <v>18.260000000000002</v>
      </c>
      <c r="F3083" s="49">
        <v>105.53</v>
      </c>
      <c r="G3083" s="39">
        <v>9</v>
      </c>
    </row>
    <row r="3084" spans="1:7" ht="28.8" x14ac:dyDescent="0.3">
      <c r="A3084" s="30" t="s">
        <v>5384</v>
      </c>
      <c r="B3084" s="47" t="s">
        <v>5385</v>
      </c>
      <c r="C3084" s="48" t="s">
        <v>141</v>
      </c>
      <c r="D3084" s="49">
        <v>142.38</v>
      </c>
      <c r="E3084" s="49">
        <v>13.69</v>
      </c>
      <c r="F3084" s="49">
        <v>156.07</v>
      </c>
      <c r="G3084" s="39">
        <v>9</v>
      </c>
    </row>
    <row r="3085" spans="1:7" ht="28.8" x14ac:dyDescent="0.3">
      <c r="A3085" s="30" t="s">
        <v>5386</v>
      </c>
      <c r="B3085" s="47" t="s">
        <v>5387</v>
      </c>
      <c r="C3085" s="48" t="s">
        <v>141</v>
      </c>
      <c r="D3085" s="49">
        <v>168.29</v>
      </c>
      <c r="E3085" s="49">
        <v>18.260000000000002</v>
      </c>
      <c r="F3085" s="49">
        <v>186.55</v>
      </c>
      <c r="G3085" s="39">
        <v>9</v>
      </c>
    </row>
    <row r="3086" spans="1:7" ht="28.8" x14ac:dyDescent="0.3">
      <c r="A3086" s="30" t="s">
        <v>5388</v>
      </c>
      <c r="B3086" s="47" t="s">
        <v>5389</v>
      </c>
      <c r="C3086" s="48" t="s">
        <v>141</v>
      </c>
      <c r="D3086" s="49">
        <v>191.68</v>
      </c>
      <c r="E3086" s="49">
        <v>18.260000000000002</v>
      </c>
      <c r="F3086" s="49">
        <v>209.94</v>
      </c>
      <c r="G3086" s="39">
        <v>9</v>
      </c>
    </row>
    <row r="3087" spans="1:7" ht="28.8" x14ac:dyDescent="0.3">
      <c r="A3087" s="30" t="s">
        <v>5390</v>
      </c>
      <c r="B3087" s="47" t="s">
        <v>5391</v>
      </c>
      <c r="C3087" s="48" t="s">
        <v>141</v>
      </c>
      <c r="D3087" s="49">
        <v>200.12</v>
      </c>
      <c r="E3087" s="49">
        <v>18.260000000000002</v>
      </c>
      <c r="F3087" s="49">
        <v>218.38</v>
      </c>
      <c r="G3087" s="39">
        <v>9</v>
      </c>
    </row>
    <row r="3088" spans="1:7" ht="28.8" x14ac:dyDescent="0.3">
      <c r="A3088" s="30" t="s">
        <v>5392</v>
      </c>
      <c r="B3088" s="47" t="s">
        <v>5393</v>
      </c>
      <c r="C3088" s="48" t="s">
        <v>141</v>
      </c>
      <c r="D3088" s="49">
        <v>237.08</v>
      </c>
      <c r="E3088" s="49">
        <v>18.260000000000002</v>
      </c>
      <c r="F3088" s="49">
        <v>255.34</v>
      </c>
      <c r="G3088" s="39">
        <v>9</v>
      </c>
    </row>
    <row r="3089" spans="1:7" ht="28.8" x14ac:dyDescent="0.3">
      <c r="A3089" s="30" t="s">
        <v>5394</v>
      </c>
      <c r="B3089" s="47" t="s">
        <v>5395</v>
      </c>
      <c r="C3089" s="48" t="s">
        <v>141</v>
      </c>
      <c r="D3089" s="49">
        <v>251.32</v>
      </c>
      <c r="E3089" s="49">
        <v>18.260000000000002</v>
      </c>
      <c r="F3089" s="49">
        <v>269.58</v>
      </c>
      <c r="G3089" s="39">
        <v>9</v>
      </c>
    </row>
    <row r="3090" spans="1:7" ht="28.8" x14ac:dyDescent="0.3">
      <c r="A3090" s="30" t="s">
        <v>5396</v>
      </c>
      <c r="B3090" s="47" t="s">
        <v>5397</v>
      </c>
      <c r="C3090" s="48" t="s">
        <v>141</v>
      </c>
      <c r="D3090" s="49">
        <v>341.66</v>
      </c>
      <c r="E3090" s="49">
        <v>22.83</v>
      </c>
      <c r="F3090" s="49">
        <v>364.49</v>
      </c>
      <c r="G3090" s="39">
        <v>9</v>
      </c>
    </row>
    <row r="3091" spans="1:7" ht="28.8" x14ac:dyDescent="0.3">
      <c r="A3091" s="30" t="s">
        <v>5398</v>
      </c>
      <c r="B3091" s="47" t="s">
        <v>5399</v>
      </c>
      <c r="C3091" s="48" t="s">
        <v>141</v>
      </c>
      <c r="D3091" s="49">
        <v>297.16000000000003</v>
      </c>
      <c r="E3091" s="49">
        <v>18.260000000000002</v>
      </c>
      <c r="F3091" s="49">
        <v>315.42</v>
      </c>
      <c r="G3091" s="39">
        <v>9</v>
      </c>
    </row>
    <row r="3092" spans="1:7" ht="28.8" x14ac:dyDescent="0.3">
      <c r="A3092" s="30" t="s">
        <v>5400</v>
      </c>
      <c r="B3092" s="47" t="s">
        <v>5401</v>
      </c>
      <c r="C3092" s="48" t="s">
        <v>141</v>
      </c>
      <c r="D3092" s="49">
        <v>142.99</v>
      </c>
      <c r="E3092" s="49">
        <v>13.69</v>
      </c>
      <c r="F3092" s="49">
        <v>156.68</v>
      </c>
      <c r="G3092" s="39">
        <v>9</v>
      </c>
    </row>
    <row r="3093" spans="1:7" ht="28.8" x14ac:dyDescent="0.3">
      <c r="A3093" s="30" t="s">
        <v>5402</v>
      </c>
      <c r="B3093" s="47" t="s">
        <v>5403</v>
      </c>
      <c r="C3093" s="48" t="s">
        <v>141</v>
      </c>
      <c r="D3093" s="49">
        <v>174.96</v>
      </c>
      <c r="E3093" s="49">
        <v>18.260000000000002</v>
      </c>
      <c r="F3093" s="49">
        <v>193.22</v>
      </c>
      <c r="G3093" s="39">
        <v>9</v>
      </c>
    </row>
    <row r="3094" spans="1:7" ht="28.8" x14ac:dyDescent="0.3">
      <c r="A3094" s="30" t="s">
        <v>5404</v>
      </c>
      <c r="B3094" s="47" t="s">
        <v>5405</v>
      </c>
      <c r="C3094" s="48" t="s">
        <v>141</v>
      </c>
      <c r="D3094" s="49">
        <v>211.96</v>
      </c>
      <c r="E3094" s="49">
        <v>18.260000000000002</v>
      </c>
      <c r="F3094" s="49">
        <v>230.22</v>
      </c>
      <c r="G3094" s="39">
        <v>9</v>
      </c>
    </row>
    <row r="3095" spans="1:7" ht="28.8" x14ac:dyDescent="0.3">
      <c r="A3095" s="30" t="s">
        <v>5406</v>
      </c>
      <c r="B3095" s="47" t="s">
        <v>5407</v>
      </c>
      <c r="C3095" s="48" t="s">
        <v>141</v>
      </c>
      <c r="D3095" s="49">
        <v>216.66</v>
      </c>
      <c r="E3095" s="49">
        <v>18.260000000000002</v>
      </c>
      <c r="F3095" s="49">
        <v>234.92</v>
      </c>
      <c r="G3095" s="39">
        <v>9</v>
      </c>
    </row>
    <row r="3096" spans="1:7" ht="28.8" x14ac:dyDescent="0.3">
      <c r="A3096" s="30" t="s">
        <v>5408</v>
      </c>
      <c r="B3096" s="47" t="s">
        <v>5409</v>
      </c>
      <c r="C3096" s="48" t="s">
        <v>141</v>
      </c>
      <c r="D3096" s="49">
        <v>222.16</v>
      </c>
      <c r="E3096" s="49">
        <v>18.260000000000002</v>
      </c>
      <c r="F3096" s="49">
        <v>240.42</v>
      </c>
      <c r="G3096" s="39">
        <v>9</v>
      </c>
    </row>
    <row r="3097" spans="1:7" ht="28.8" x14ac:dyDescent="0.3">
      <c r="A3097" s="30" t="s">
        <v>5410</v>
      </c>
      <c r="B3097" s="47" t="s">
        <v>5411</v>
      </c>
      <c r="C3097" s="48" t="s">
        <v>141</v>
      </c>
      <c r="D3097" s="49">
        <v>285.7</v>
      </c>
      <c r="E3097" s="49">
        <v>18.260000000000002</v>
      </c>
      <c r="F3097" s="49">
        <v>303.95999999999998</v>
      </c>
      <c r="G3097" s="39">
        <v>9</v>
      </c>
    </row>
    <row r="3098" spans="1:7" ht="28.8" x14ac:dyDescent="0.3">
      <c r="A3098" s="30" t="s">
        <v>5412</v>
      </c>
      <c r="B3098" s="47" t="s">
        <v>5413</v>
      </c>
      <c r="C3098" s="48" t="s">
        <v>141</v>
      </c>
      <c r="D3098" s="49">
        <v>55.91</v>
      </c>
      <c r="E3098" s="49">
        <v>18.260000000000002</v>
      </c>
      <c r="F3098" s="49">
        <v>74.17</v>
      </c>
      <c r="G3098" s="39">
        <v>9</v>
      </c>
    </row>
    <row r="3099" spans="1:7" ht="28.8" x14ac:dyDescent="0.3">
      <c r="A3099" s="30" t="s">
        <v>5414</v>
      </c>
      <c r="B3099" s="47" t="s">
        <v>5415</v>
      </c>
      <c r="C3099" s="48" t="s">
        <v>141</v>
      </c>
      <c r="D3099" s="49">
        <v>64.05</v>
      </c>
      <c r="E3099" s="49">
        <v>18.260000000000002</v>
      </c>
      <c r="F3099" s="49">
        <v>82.31</v>
      </c>
      <c r="G3099" s="39">
        <v>9</v>
      </c>
    </row>
    <row r="3100" spans="1:7" ht="28.8" x14ac:dyDescent="0.3">
      <c r="A3100" s="30" t="s">
        <v>5416</v>
      </c>
      <c r="B3100" s="47" t="s">
        <v>5417</v>
      </c>
      <c r="C3100" s="48" t="s">
        <v>141</v>
      </c>
      <c r="D3100" s="49">
        <v>147.27000000000001</v>
      </c>
      <c r="E3100" s="49">
        <v>22.83</v>
      </c>
      <c r="F3100" s="49">
        <v>170.1</v>
      </c>
      <c r="G3100" s="39">
        <v>9</v>
      </c>
    </row>
    <row r="3101" spans="1:7" x14ac:dyDescent="0.3">
      <c r="A3101" s="30" t="s">
        <v>5418</v>
      </c>
      <c r="B3101" s="47" t="s">
        <v>5419</v>
      </c>
      <c r="C3101" s="48"/>
      <c r="D3101" s="49"/>
      <c r="E3101" s="49"/>
      <c r="F3101" s="49"/>
      <c r="G3101" s="39">
        <v>5</v>
      </c>
    </row>
    <row r="3102" spans="1:7" x14ac:dyDescent="0.3">
      <c r="A3102" s="30" t="s">
        <v>5420</v>
      </c>
      <c r="B3102" s="47" t="s">
        <v>5421</v>
      </c>
      <c r="C3102" s="48" t="s">
        <v>116</v>
      </c>
      <c r="D3102" s="49">
        <v>73.22</v>
      </c>
      <c r="E3102" s="49">
        <v>15.07</v>
      </c>
      <c r="F3102" s="49">
        <v>88.29</v>
      </c>
      <c r="G3102" s="39">
        <v>9</v>
      </c>
    </row>
    <row r="3103" spans="1:7" x14ac:dyDescent="0.3">
      <c r="A3103" s="30" t="s">
        <v>5422</v>
      </c>
      <c r="B3103" s="47" t="s">
        <v>5423</v>
      </c>
      <c r="C3103" s="48" t="s">
        <v>116</v>
      </c>
      <c r="D3103" s="49">
        <v>110.86</v>
      </c>
      <c r="E3103" s="49">
        <v>16.440000000000001</v>
      </c>
      <c r="F3103" s="49">
        <v>127.3</v>
      </c>
      <c r="G3103" s="39">
        <v>9</v>
      </c>
    </row>
    <row r="3104" spans="1:7" x14ac:dyDescent="0.3">
      <c r="A3104" s="30" t="s">
        <v>5424</v>
      </c>
      <c r="B3104" s="47" t="s">
        <v>5425</v>
      </c>
      <c r="C3104" s="48" t="s">
        <v>116</v>
      </c>
      <c r="D3104" s="49">
        <v>135.41999999999999</v>
      </c>
      <c r="E3104" s="49">
        <v>20.55</v>
      </c>
      <c r="F3104" s="49">
        <v>155.97</v>
      </c>
      <c r="G3104" s="39">
        <v>9</v>
      </c>
    </row>
    <row r="3105" spans="1:7" x14ac:dyDescent="0.3">
      <c r="A3105" s="30" t="s">
        <v>5426</v>
      </c>
      <c r="B3105" s="47" t="s">
        <v>5427</v>
      </c>
      <c r="C3105" s="48" t="s">
        <v>116</v>
      </c>
      <c r="D3105" s="49">
        <v>225.27</v>
      </c>
      <c r="E3105" s="49">
        <v>23.28</v>
      </c>
      <c r="F3105" s="49">
        <v>248.55</v>
      </c>
      <c r="G3105" s="39">
        <v>9</v>
      </c>
    </row>
    <row r="3106" spans="1:7" x14ac:dyDescent="0.3">
      <c r="A3106" s="30" t="s">
        <v>5428</v>
      </c>
      <c r="B3106" s="47" t="s">
        <v>5429</v>
      </c>
      <c r="C3106" s="48" t="s">
        <v>116</v>
      </c>
      <c r="D3106" s="49">
        <v>267.58</v>
      </c>
      <c r="E3106" s="49">
        <v>23.28</v>
      </c>
      <c r="F3106" s="49">
        <v>290.86</v>
      </c>
      <c r="G3106" s="39">
        <v>9</v>
      </c>
    </row>
    <row r="3107" spans="1:7" x14ac:dyDescent="0.3">
      <c r="A3107" s="30" t="s">
        <v>5430</v>
      </c>
      <c r="B3107" s="47" t="s">
        <v>5431</v>
      </c>
      <c r="C3107" s="48" t="s">
        <v>116</v>
      </c>
      <c r="D3107" s="49">
        <v>352.56</v>
      </c>
      <c r="E3107" s="49">
        <v>31.5</v>
      </c>
      <c r="F3107" s="49">
        <v>384.06</v>
      </c>
      <c r="G3107" s="39">
        <v>9</v>
      </c>
    </row>
    <row r="3108" spans="1:7" x14ac:dyDescent="0.3">
      <c r="A3108" s="30" t="s">
        <v>5432</v>
      </c>
      <c r="B3108" s="47" t="s">
        <v>5433</v>
      </c>
      <c r="C3108" s="48" t="s">
        <v>116</v>
      </c>
      <c r="D3108" s="49">
        <v>458.99</v>
      </c>
      <c r="E3108" s="49">
        <v>36.97</v>
      </c>
      <c r="F3108" s="49">
        <v>495.96</v>
      </c>
      <c r="G3108" s="39">
        <v>9</v>
      </c>
    </row>
    <row r="3109" spans="1:7" x14ac:dyDescent="0.3">
      <c r="A3109" s="30" t="s">
        <v>5434</v>
      </c>
      <c r="B3109" s="47" t="s">
        <v>5435</v>
      </c>
      <c r="C3109" s="48" t="s">
        <v>116</v>
      </c>
      <c r="D3109" s="49">
        <v>597.02</v>
      </c>
      <c r="E3109" s="49">
        <v>39.72</v>
      </c>
      <c r="F3109" s="49">
        <v>636.74</v>
      </c>
      <c r="G3109" s="39">
        <v>9</v>
      </c>
    </row>
    <row r="3110" spans="1:7" x14ac:dyDescent="0.3">
      <c r="A3110" s="30" t="s">
        <v>5436</v>
      </c>
      <c r="B3110" s="47" t="s">
        <v>5437</v>
      </c>
      <c r="C3110" s="48" t="s">
        <v>116</v>
      </c>
      <c r="D3110" s="49">
        <v>791.29</v>
      </c>
      <c r="E3110" s="49">
        <v>45.19</v>
      </c>
      <c r="F3110" s="49">
        <v>836.48</v>
      </c>
      <c r="G3110" s="39">
        <v>9</v>
      </c>
    </row>
    <row r="3111" spans="1:7" x14ac:dyDescent="0.3">
      <c r="A3111" s="30" t="s">
        <v>5438</v>
      </c>
      <c r="B3111" s="47" t="s">
        <v>5439</v>
      </c>
      <c r="C3111" s="48" t="s">
        <v>116</v>
      </c>
      <c r="D3111" s="49">
        <v>81.010000000000005</v>
      </c>
      <c r="E3111" s="49">
        <v>16.440000000000001</v>
      </c>
      <c r="F3111" s="49">
        <v>97.45</v>
      </c>
      <c r="G3111" s="39">
        <v>9</v>
      </c>
    </row>
    <row r="3112" spans="1:7" x14ac:dyDescent="0.3">
      <c r="A3112" s="30" t="s">
        <v>5440</v>
      </c>
      <c r="B3112" s="47" t="s">
        <v>5441</v>
      </c>
      <c r="C3112" s="48" t="s">
        <v>116</v>
      </c>
      <c r="D3112" s="49">
        <v>92.91</v>
      </c>
      <c r="E3112" s="49">
        <v>20.55</v>
      </c>
      <c r="F3112" s="49">
        <v>113.46</v>
      </c>
      <c r="G3112" s="39">
        <v>9</v>
      </c>
    </row>
    <row r="3113" spans="1:7" x14ac:dyDescent="0.3">
      <c r="A3113" s="30" t="s">
        <v>5442</v>
      </c>
      <c r="B3113" s="47" t="s">
        <v>5443</v>
      </c>
      <c r="C3113" s="48" t="s">
        <v>116</v>
      </c>
      <c r="D3113" s="49">
        <v>168.75</v>
      </c>
      <c r="E3113" s="49">
        <v>23.28</v>
      </c>
      <c r="F3113" s="49">
        <v>192.03</v>
      </c>
      <c r="G3113" s="39">
        <v>9</v>
      </c>
    </row>
    <row r="3114" spans="1:7" x14ac:dyDescent="0.3">
      <c r="A3114" s="30" t="s">
        <v>5444</v>
      </c>
      <c r="B3114" s="47" t="s">
        <v>5445</v>
      </c>
      <c r="C3114" s="48" t="s">
        <v>116</v>
      </c>
      <c r="D3114" s="49">
        <v>231.52</v>
      </c>
      <c r="E3114" s="49">
        <v>23.28</v>
      </c>
      <c r="F3114" s="49">
        <v>254.8</v>
      </c>
      <c r="G3114" s="39">
        <v>9</v>
      </c>
    </row>
    <row r="3115" spans="1:7" x14ac:dyDescent="0.3">
      <c r="A3115" s="30" t="s">
        <v>5446</v>
      </c>
      <c r="B3115" s="47" t="s">
        <v>5447</v>
      </c>
      <c r="C3115" s="48" t="s">
        <v>116</v>
      </c>
      <c r="D3115" s="49">
        <v>265.98</v>
      </c>
      <c r="E3115" s="49">
        <v>31.5</v>
      </c>
      <c r="F3115" s="49">
        <v>297.48</v>
      </c>
      <c r="G3115" s="39">
        <v>9</v>
      </c>
    </row>
    <row r="3116" spans="1:7" x14ac:dyDescent="0.3">
      <c r="A3116" s="30" t="s">
        <v>5448</v>
      </c>
      <c r="B3116" s="47" t="s">
        <v>5449</v>
      </c>
      <c r="C3116" s="48" t="s">
        <v>116</v>
      </c>
      <c r="D3116" s="49">
        <v>364.07</v>
      </c>
      <c r="E3116" s="49">
        <v>36.97</v>
      </c>
      <c r="F3116" s="49">
        <v>401.04</v>
      </c>
      <c r="G3116" s="39">
        <v>9</v>
      </c>
    </row>
    <row r="3117" spans="1:7" x14ac:dyDescent="0.3">
      <c r="A3117" s="30" t="s">
        <v>5450</v>
      </c>
      <c r="B3117" s="47" t="s">
        <v>5451</v>
      </c>
      <c r="C3117" s="48"/>
      <c r="D3117" s="49"/>
      <c r="E3117" s="49"/>
      <c r="F3117" s="49"/>
      <c r="G3117" s="39">
        <v>5</v>
      </c>
    </row>
    <row r="3118" spans="1:7" x14ac:dyDescent="0.3">
      <c r="A3118" s="30" t="s">
        <v>5452</v>
      </c>
      <c r="B3118" s="47" t="s">
        <v>5453</v>
      </c>
      <c r="C3118" s="48" t="s">
        <v>116</v>
      </c>
      <c r="D3118" s="49">
        <v>70.3</v>
      </c>
      <c r="E3118" s="49">
        <v>30.19</v>
      </c>
      <c r="F3118" s="49">
        <v>100.49</v>
      </c>
      <c r="G3118" s="39">
        <v>9</v>
      </c>
    </row>
    <row r="3119" spans="1:7" x14ac:dyDescent="0.3">
      <c r="A3119" s="30" t="s">
        <v>5454</v>
      </c>
      <c r="B3119" s="47" t="s">
        <v>5455</v>
      </c>
      <c r="C3119" s="48" t="s">
        <v>116</v>
      </c>
      <c r="D3119" s="49">
        <v>87.4</v>
      </c>
      <c r="E3119" s="49">
        <v>35.04</v>
      </c>
      <c r="F3119" s="49">
        <v>122.44</v>
      </c>
      <c r="G3119" s="39">
        <v>9</v>
      </c>
    </row>
    <row r="3120" spans="1:7" x14ac:dyDescent="0.3">
      <c r="A3120" s="30" t="s">
        <v>5456</v>
      </c>
      <c r="B3120" s="47" t="s">
        <v>5457</v>
      </c>
      <c r="C3120" s="48" t="s">
        <v>116</v>
      </c>
      <c r="D3120" s="49">
        <v>72.41</v>
      </c>
      <c r="E3120" s="49">
        <v>30.19</v>
      </c>
      <c r="F3120" s="49">
        <v>102.6</v>
      </c>
      <c r="G3120" s="39">
        <v>9</v>
      </c>
    </row>
    <row r="3121" spans="1:7" x14ac:dyDescent="0.3">
      <c r="A3121" s="30" t="s">
        <v>5458</v>
      </c>
      <c r="B3121" s="47" t="s">
        <v>5459</v>
      </c>
      <c r="C3121" s="48" t="s">
        <v>116</v>
      </c>
      <c r="D3121" s="49">
        <v>89.39</v>
      </c>
      <c r="E3121" s="49">
        <v>35.04</v>
      </c>
      <c r="F3121" s="49">
        <v>124.43</v>
      </c>
      <c r="G3121" s="39">
        <v>9</v>
      </c>
    </row>
    <row r="3122" spans="1:7" x14ac:dyDescent="0.3">
      <c r="A3122" s="30" t="s">
        <v>5460</v>
      </c>
      <c r="B3122" s="47" t="s">
        <v>5461</v>
      </c>
      <c r="C3122" s="48" t="s">
        <v>116</v>
      </c>
      <c r="D3122" s="49">
        <v>123.37</v>
      </c>
      <c r="E3122" s="49">
        <v>43.28</v>
      </c>
      <c r="F3122" s="49">
        <v>166.65</v>
      </c>
      <c r="G3122" s="39">
        <v>9</v>
      </c>
    </row>
    <row r="3123" spans="1:7" x14ac:dyDescent="0.3">
      <c r="A3123" s="30" t="s">
        <v>5462</v>
      </c>
      <c r="B3123" s="47" t="s">
        <v>5463</v>
      </c>
      <c r="C3123" s="48" t="s">
        <v>116</v>
      </c>
      <c r="D3123" s="49">
        <v>244.99</v>
      </c>
      <c r="E3123" s="49">
        <v>49.26</v>
      </c>
      <c r="F3123" s="49">
        <v>294.25</v>
      </c>
      <c r="G3123" s="39">
        <v>9</v>
      </c>
    </row>
    <row r="3124" spans="1:7" x14ac:dyDescent="0.3">
      <c r="A3124" s="30" t="s">
        <v>5464</v>
      </c>
      <c r="B3124" s="47" t="s">
        <v>5465</v>
      </c>
      <c r="C3124" s="48" t="s">
        <v>116</v>
      </c>
      <c r="D3124" s="49">
        <v>384.28</v>
      </c>
      <c r="E3124" s="49">
        <v>63.46</v>
      </c>
      <c r="F3124" s="49">
        <v>447.74</v>
      </c>
      <c r="G3124" s="39">
        <v>9</v>
      </c>
    </row>
    <row r="3125" spans="1:7" x14ac:dyDescent="0.3">
      <c r="A3125" s="30" t="s">
        <v>5466</v>
      </c>
      <c r="B3125" s="47" t="s">
        <v>5467</v>
      </c>
      <c r="C3125" s="48" t="s">
        <v>116</v>
      </c>
      <c r="D3125" s="49">
        <v>526.57000000000005</v>
      </c>
      <c r="E3125" s="49">
        <v>79.930000000000007</v>
      </c>
      <c r="F3125" s="49">
        <v>606.5</v>
      </c>
      <c r="G3125" s="39">
        <v>9</v>
      </c>
    </row>
    <row r="3126" spans="1:7" x14ac:dyDescent="0.3">
      <c r="A3126" s="30" t="s">
        <v>5468</v>
      </c>
      <c r="B3126" s="47" t="s">
        <v>5469</v>
      </c>
      <c r="C3126" s="48" t="s">
        <v>116</v>
      </c>
      <c r="D3126" s="49">
        <v>764.52</v>
      </c>
      <c r="E3126" s="49">
        <v>119.5</v>
      </c>
      <c r="F3126" s="49">
        <v>884.02</v>
      </c>
      <c r="G3126" s="39">
        <v>9</v>
      </c>
    </row>
    <row r="3127" spans="1:7" x14ac:dyDescent="0.3">
      <c r="A3127" s="30" t="s">
        <v>5470</v>
      </c>
      <c r="B3127" s="47" t="s">
        <v>5471</v>
      </c>
      <c r="C3127" s="48" t="s">
        <v>116</v>
      </c>
      <c r="D3127" s="49">
        <v>198.37</v>
      </c>
      <c r="E3127" s="49">
        <v>49.26</v>
      </c>
      <c r="F3127" s="49">
        <v>247.63</v>
      </c>
      <c r="G3127" s="39">
        <v>9</v>
      </c>
    </row>
    <row r="3128" spans="1:7" x14ac:dyDescent="0.3">
      <c r="A3128" s="30" t="s">
        <v>5472</v>
      </c>
      <c r="B3128" s="47" t="s">
        <v>5473</v>
      </c>
      <c r="C3128" s="48" t="s">
        <v>116</v>
      </c>
      <c r="D3128" s="49">
        <v>400.38</v>
      </c>
      <c r="E3128" s="49">
        <v>63.46</v>
      </c>
      <c r="F3128" s="49">
        <v>463.84</v>
      </c>
      <c r="G3128" s="39">
        <v>9</v>
      </c>
    </row>
    <row r="3129" spans="1:7" x14ac:dyDescent="0.3">
      <c r="A3129" s="30" t="s">
        <v>5474</v>
      </c>
      <c r="B3129" s="47" t="s">
        <v>5475</v>
      </c>
      <c r="C3129" s="48" t="s">
        <v>116</v>
      </c>
      <c r="D3129" s="49">
        <v>562.07000000000005</v>
      </c>
      <c r="E3129" s="49">
        <v>79.930000000000007</v>
      </c>
      <c r="F3129" s="49">
        <v>642</v>
      </c>
      <c r="G3129" s="39">
        <v>9</v>
      </c>
    </row>
    <row r="3130" spans="1:7" x14ac:dyDescent="0.3">
      <c r="A3130" s="30" t="s">
        <v>5476</v>
      </c>
      <c r="B3130" s="47" t="s">
        <v>5477</v>
      </c>
      <c r="C3130" s="48" t="s">
        <v>116</v>
      </c>
      <c r="D3130" s="49">
        <v>299.05</v>
      </c>
      <c r="E3130" s="49">
        <v>49.26</v>
      </c>
      <c r="F3130" s="49">
        <v>348.31</v>
      </c>
      <c r="G3130" s="39">
        <v>9</v>
      </c>
    </row>
    <row r="3131" spans="1:7" x14ac:dyDescent="0.3">
      <c r="A3131" s="30" t="s">
        <v>5478</v>
      </c>
      <c r="B3131" s="47" t="s">
        <v>5479</v>
      </c>
      <c r="C3131" s="48" t="s">
        <v>116</v>
      </c>
      <c r="D3131" s="49">
        <v>489.03</v>
      </c>
      <c r="E3131" s="49">
        <v>63.46</v>
      </c>
      <c r="F3131" s="49">
        <v>552.49</v>
      </c>
      <c r="G3131" s="39">
        <v>9</v>
      </c>
    </row>
    <row r="3132" spans="1:7" x14ac:dyDescent="0.3">
      <c r="A3132" s="30" t="s">
        <v>5480</v>
      </c>
      <c r="B3132" s="47" t="s">
        <v>5481</v>
      </c>
      <c r="C3132" s="48" t="s">
        <v>116</v>
      </c>
      <c r="D3132" s="49">
        <v>714.03</v>
      </c>
      <c r="E3132" s="49">
        <v>79.930000000000007</v>
      </c>
      <c r="F3132" s="49">
        <v>793.96</v>
      </c>
      <c r="G3132" s="39">
        <v>9</v>
      </c>
    </row>
    <row r="3133" spans="1:7" x14ac:dyDescent="0.3">
      <c r="A3133" s="30" t="s">
        <v>5482</v>
      </c>
      <c r="B3133" s="47" t="s">
        <v>5483</v>
      </c>
      <c r="C3133" s="48" t="s">
        <v>116</v>
      </c>
      <c r="D3133" s="49">
        <v>35.049999999999997</v>
      </c>
      <c r="E3133" s="49">
        <v>29.25</v>
      </c>
      <c r="F3133" s="49">
        <v>64.3</v>
      </c>
      <c r="G3133" s="39">
        <v>9</v>
      </c>
    </row>
    <row r="3134" spans="1:7" x14ac:dyDescent="0.3">
      <c r="A3134" s="30" t="s">
        <v>5484</v>
      </c>
      <c r="B3134" s="47" t="s">
        <v>5485</v>
      </c>
      <c r="C3134" s="48" t="s">
        <v>116</v>
      </c>
      <c r="D3134" s="49">
        <v>45.79</v>
      </c>
      <c r="E3134" s="49">
        <v>37.270000000000003</v>
      </c>
      <c r="F3134" s="49">
        <v>83.06</v>
      </c>
      <c r="G3134" s="39">
        <v>9</v>
      </c>
    </row>
    <row r="3135" spans="1:7" x14ac:dyDescent="0.3">
      <c r="A3135" s="30" t="s">
        <v>5486</v>
      </c>
      <c r="B3135" s="47" t="s">
        <v>5487</v>
      </c>
      <c r="C3135" s="48" t="s">
        <v>116</v>
      </c>
      <c r="D3135" s="49">
        <v>82.22</v>
      </c>
      <c r="E3135" s="49">
        <v>63</v>
      </c>
      <c r="F3135" s="49">
        <v>145.22</v>
      </c>
      <c r="G3135" s="39">
        <v>9</v>
      </c>
    </row>
    <row r="3136" spans="1:7" x14ac:dyDescent="0.3">
      <c r="A3136" s="30" t="s">
        <v>5488</v>
      </c>
      <c r="B3136" s="47" t="s">
        <v>5489</v>
      </c>
      <c r="C3136" s="48" t="s">
        <v>116</v>
      </c>
      <c r="D3136" s="49">
        <v>1221.46</v>
      </c>
      <c r="E3136" s="49">
        <v>179.25</v>
      </c>
      <c r="F3136" s="49">
        <v>1400.71</v>
      </c>
      <c r="G3136" s="39">
        <v>9</v>
      </c>
    </row>
    <row r="3137" spans="1:7" x14ac:dyDescent="0.3">
      <c r="A3137" s="30" t="s">
        <v>5490</v>
      </c>
      <c r="B3137" s="47" t="s">
        <v>5491</v>
      </c>
      <c r="C3137" s="48" t="s">
        <v>116</v>
      </c>
      <c r="D3137" s="49">
        <v>134.91</v>
      </c>
      <c r="E3137" s="49">
        <v>35.04</v>
      </c>
      <c r="F3137" s="49">
        <v>169.95</v>
      </c>
      <c r="G3137" s="39">
        <v>9</v>
      </c>
    </row>
    <row r="3138" spans="1:7" x14ac:dyDescent="0.3">
      <c r="A3138" s="30" t="s">
        <v>5492</v>
      </c>
      <c r="B3138" s="47" t="s">
        <v>5493</v>
      </c>
      <c r="C3138" s="48" t="s">
        <v>116</v>
      </c>
      <c r="D3138" s="49">
        <v>119.4</v>
      </c>
      <c r="E3138" s="49">
        <v>35.04</v>
      </c>
      <c r="F3138" s="49">
        <v>154.44</v>
      </c>
      <c r="G3138" s="39">
        <v>9</v>
      </c>
    </row>
    <row r="3139" spans="1:7" x14ac:dyDescent="0.3">
      <c r="A3139" s="30" t="s">
        <v>5494</v>
      </c>
      <c r="B3139" s="47" t="s">
        <v>5495</v>
      </c>
      <c r="C3139" s="48" t="s">
        <v>116</v>
      </c>
      <c r="D3139" s="49">
        <v>154.72999999999999</v>
      </c>
      <c r="E3139" s="49">
        <v>35.04</v>
      </c>
      <c r="F3139" s="49">
        <v>189.77</v>
      </c>
      <c r="G3139" s="39">
        <v>9</v>
      </c>
    </row>
    <row r="3140" spans="1:7" x14ac:dyDescent="0.3">
      <c r="A3140" s="30" t="s">
        <v>5496</v>
      </c>
      <c r="B3140" s="47" t="s">
        <v>5497</v>
      </c>
      <c r="C3140" s="48" t="s">
        <v>116</v>
      </c>
      <c r="D3140" s="49">
        <v>262.14</v>
      </c>
      <c r="E3140" s="49">
        <v>55.23</v>
      </c>
      <c r="F3140" s="49">
        <v>317.37</v>
      </c>
      <c r="G3140" s="39">
        <v>9</v>
      </c>
    </row>
    <row r="3141" spans="1:7" x14ac:dyDescent="0.3">
      <c r="A3141" s="30" t="s">
        <v>5498</v>
      </c>
      <c r="B3141" s="47" t="s">
        <v>5499</v>
      </c>
      <c r="C3141" s="48" t="s">
        <v>116</v>
      </c>
      <c r="D3141" s="49">
        <v>153.46</v>
      </c>
      <c r="E3141" s="49">
        <v>43.28</v>
      </c>
      <c r="F3141" s="49">
        <v>196.74</v>
      </c>
      <c r="G3141" s="39">
        <v>9</v>
      </c>
    </row>
    <row r="3142" spans="1:7" x14ac:dyDescent="0.3">
      <c r="A3142" s="30" t="s">
        <v>5500</v>
      </c>
      <c r="B3142" s="47" t="s">
        <v>5501</v>
      </c>
      <c r="C3142" s="48" t="s">
        <v>116</v>
      </c>
      <c r="D3142" s="49">
        <v>478.51</v>
      </c>
      <c r="E3142" s="49">
        <v>71.7</v>
      </c>
      <c r="F3142" s="49">
        <v>550.21</v>
      </c>
      <c r="G3142" s="39">
        <v>9</v>
      </c>
    </row>
    <row r="3143" spans="1:7" x14ac:dyDescent="0.3">
      <c r="A3143" s="30" t="s">
        <v>5502</v>
      </c>
      <c r="B3143" s="47" t="s">
        <v>5503</v>
      </c>
      <c r="C3143" s="48" t="s">
        <v>116</v>
      </c>
      <c r="D3143" s="49">
        <v>110.68</v>
      </c>
      <c r="E3143" s="49">
        <v>30.19</v>
      </c>
      <c r="F3143" s="49">
        <v>140.87</v>
      </c>
      <c r="G3143" s="39">
        <v>9</v>
      </c>
    </row>
    <row r="3144" spans="1:7" x14ac:dyDescent="0.3">
      <c r="A3144" s="30" t="s">
        <v>5504</v>
      </c>
      <c r="B3144" s="47" t="s">
        <v>5505</v>
      </c>
      <c r="C3144" s="48" t="s">
        <v>116</v>
      </c>
      <c r="D3144" s="49">
        <v>103.63</v>
      </c>
      <c r="E3144" s="49">
        <v>30.19</v>
      </c>
      <c r="F3144" s="49">
        <v>133.82</v>
      </c>
      <c r="G3144" s="39">
        <v>9</v>
      </c>
    </row>
    <row r="3145" spans="1:7" x14ac:dyDescent="0.3">
      <c r="A3145" s="30" t="s">
        <v>5506</v>
      </c>
      <c r="B3145" s="47" t="s">
        <v>5507</v>
      </c>
      <c r="C3145" s="48" t="s">
        <v>116</v>
      </c>
      <c r="D3145" s="49">
        <v>24.6</v>
      </c>
      <c r="E3145" s="49">
        <v>10.65</v>
      </c>
      <c r="F3145" s="49">
        <v>35.25</v>
      </c>
      <c r="G3145" s="39">
        <v>9</v>
      </c>
    </row>
    <row r="3146" spans="1:7" x14ac:dyDescent="0.3">
      <c r="A3146" s="30" t="s">
        <v>5508</v>
      </c>
      <c r="B3146" s="47" t="s">
        <v>5509</v>
      </c>
      <c r="C3146" s="48"/>
      <c r="D3146" s="49"/>
      <c r="E3146" s="49"/>
      <c r="F3146" s="49"/>
      <c r="G3146" s="39">
        <v>5</v>
      </c>
    </row>
    <row r="3147" spans="1:7" ht="28.8" x14ac:dyDescent="0.3">
      <c r="A3147" s="30" t="s">
        <v>5510</v>
      </c>
      <c r="B3147" s="47" t="s">
        <v>5511</v>
      </c>
      <c r="C3147" s="48" t="s">
        <v>116</v>
      </c>
      <c r="D3147" s="49">
        <v>7.53</v>
      </c>
      <c r="E3147" s="49">
        <v>1.52</v>
      </c>
      <c r="F3147" s="49">
        <v>9.0500000000000007</v>
      </c>
      <c r="G3147" s="39">
        <v>9</v>
      </c>
    </row>
    <row r="3148" spans="1:7" ht="28.8" x14ac:dyDescent="0.3">
      <c r="A3148" s="30" t="s">
        <v>5512</v>
      </c>
      <c r="B3148" s="47" t="s">
        <v>5513</v>
      </c>
      <c r="C3148" s="48" t="s">
        <v>116</v>
      </c>
      <c r="D3148" s="49">
        <v>8.32</v>
      </c>
      <c r="E3148" s="49">
        <v>1.52</v>
      </c>
      <c r="F3148" s="49">
        <v>9.84</v>
      </c>
      <c r="G3148" s="39">
        <v>9</v>
      </c>
    </row>
    <row r="3149" spans="1:7" ht="28.8" x14ac:dyDescent="0.3">
      <c r="A3149" s="30" t="s">
        <v>5514</v>
      </c>
      <c r="B3149" s="47" t="s">
        <v>5515</v>
      </c>
      <c r="C3149" s="48" t="s">
        <v>116</v>
      </c>
      <c r="D3149" s="49">
        <v>11.06</v>
      </c>
      <c r="E3149" s="49">
        <v>1.52</v>
      </c>
      <c r="F3149" s="49">
        <v>12.58</v>
      </c>
      <c r="G3149" s="39">
        <v>9</v>
      </c>
    </row>
    <row r="3150" spans="1:7" ht="28.8" x14ac:dyDescent="0.3">
      <c r="A3150" s="30" t="s">
        <v>5516</v>
      </c>
      <c r="B3150" s="47" t="s">
        <v>5517</v>
      </c>
      <c r="C3150" s="48" t="s">
        <v>116</v>
      </c>
      <c r="D3150" s="49">
        <v>24.18</v>
      </c>
      <c r="E3150" s="49">
        <v>1.52</v>
      </c>
      <c r="F3150" s="49">
        <v>25.7</v>
      </c>
      <c r="G3150" s="39">
        <v>9</v>
      </c>
    </row>
    <row r="3151" spans="1:7" ht="28.8" x14ac:dyDescent="0.3">
      <c r="A3151" s="30" t="s">
        <v>5518</v>
      </c>
      <c r="B3151" s="47" t="s">
        <v>5519</v>
      </c>
      <c r="C3151" s="48" t="s">
        <v>116</v>
      </c>
      <c r="D3151" s="49">
        <v>33.07</v>
      </c>
      <c r="E3151" s="49">
        <v>1.52</v>
      </c>
      <c r="F3151" s="49">
        <v>34.590000000000003</v>
      </c>
      <c r="G3151" s="39">
        <v>9</v>
      </c>
    </row>
    <row r="3152" spans="1:7" x14ac:dyDescent="0.3">
      <c r="A3152" s="30" t="s">
        <v>5520</v>
      </c>
      <c r="B3152" s="47" t="s">
        <v>5521</v>
      </c>
      <c r="C3152" s="48" t="s">
        <v>116</v>
      </c>
      <c r="D3152" s="49">
        <v>79.739999999999995</v>
      </c>
      <c r="E3152" s="49">
        <v>2.2799999999999998</v>
      </c>
      <c r="F3152" s="49">
        <v>82.02</v>
      </c>
      <c r="G3152" s="39">
        <v>9</v>
      </c>
    </row>
    <row r="3153" spans="1:7" x14ac:dyDescent="0.3">
      <c r="A3153" s="30" t="s">
        <v>5522</v>
      </c>
      <c r="B3153" s="47" t="s">
        <v>5523</v>
      </c>
      <c r="C3153" s="48" t="s">
        <v>116</v>
      </c>
      <c r="D3153" s="49">
        <v>105.21</v>
      </c>
      <c r="E3153" s="49">
        <v>2.2799999999999998</v>
      </c>
      <c r="F3153" s="49">
        <v>107.49</v>
      </c>
      <c r="G3153" s="39">
        <v>9</v>
      </c>
    </row>
    <row r="3154" spans="1:7" x14ac:dyDescent="0.3">
      <c r="A3154" s="30" t="s">
        <v>5524</v>
      </c>
      <c r="B3154" s="47" t="s">
        <v>5525</v>
      </c>
      <c r="C3154" s="48" t="s">
        <v>116</v>
      </c>
      <c r="D3154" s="49">
        <v>157.15</v>
      </c>
      <c r="E3154" s="49">
        <v>2.2799999999999998</v>
      </c>
      <c r="F3154" s="49">
        <v>159.43</v>
      </c>
      <c r="G3154" s="39">
        <v>9</v>
      </c>
    </row>
    <row r="3155" spans="1:7" x14ac:dyDescent="0.3">
      <c r="A3155" s="30" t="s">
        <v>5526</v>
      </c>
      <c r="B3155" s="47" t="s">
        <v>5527</v>
      </c>
      <c r="C3155" s="48" t="s">
        <v>116</v>
      </c>
      <c r="D3155" s="49">
        <v>255.23</v>
      </c>
      <c r="E3155" s="49">
        <v>2.2799999999999998</v>
      </c>
      <c r="F3155" s="49">
        <v>257.51</v>
      </c>
      <c r="G3155" s="39">
        <v>9</v>
      </c>
    </row>
    <row r="3156" spans="1:7" x14ac:dyDescent="0.3">
      <c r="A3156" s="30" t="s">
        <v>5528</v>
      </c>
      <c r="B3156" s="47" t="s">
        <v>5529</v>
      </c>
      <c r="C3156" s="48" t="s">
        <v>116</v>
      </c>
      <c r="D3156" s="49">
        <v>380.82</v>
      </c>
      <c r="E3156" s="49">
        <v>2.2799999999999998</v>
      </c>
      <c r="F3156" s="49">
        <v>383.1</v>
      </c>
      <c r="G3156" s="39">
        <v>9</v>
      </c>
    </row>
    <row r="3157" spans="1:7" x14ac:dyDescent="0.3">
      <c r="A3157" s="30" t="s">
        <v>5530</v>
      </c>
      <c r="B3157" s="47" t="s">
        <v>5531</v>
      </c>
      <c r="C3157" s="48" t="s">
        <v>116</v>
      </c>
      <c r="D3157" s="49">
        <v>545.91999999999996</v>
      </c>
      <c r="E3157" s="49">
        <v>2.2799999999999998</v>
      </c>
      <c r="F3157" s="49">
        <v>548.20000000000005</v>
      </c>
      <c r="G3157" s="39">
        <v>9</v>
      </c>
    </row>
    <row r="3158" spans="1:7" x14ac:dyDescent="0.3">
      <c r="A3158" s="30" t="s">
        <v>5532</v>
      </c>
      <c r="B3158" s="47" t="s">
        <v>5533</v>
      </c>
      <c r="C3158" s="48" t="s">
        <v>116</v>
      </c>
      <c r="D3158" s="49">
        <v>903.54</v>
      </c>
      <c r="E3158" s="49">
        <v>2.2799999999999998</v>
      </c>
      <c r="F3158" s="49">
        <v>905.82</v>
      </c>
      <c r="G3158" s="39">
        <v>9</v>
      </c>
    </row>
    <row r="3159" spans="1:7" x14ac:dyDescent="0.3">
      <c r="A3159" s="30" t="s">
        <v>5534</v>
      </c>
      <c r="B3159" s="47" t="s">
        <v>5535</v>
      </c>
      <c r="C3159" s="48" t="s">
        <v>116</v>
      </c>
      <c r="D3159" s="49">
        <v>1222.1500000000001</v>
      </c>
      <c r="E3159" s="49">
        <v>2.2799999999999998</v>
      </c>
      <c r="F3159" s="49">
        <v>1224.43</v>
      </c>
      <c r="G3159" s="39">
        <v>9</v>
      </c>
    </row>
    <row r="3160" spans="1:7" x14ac:dyDescent="0.3">
      <c r="A3160" s="30" t="s">
        <v>5536</v>
      </c>
      <c r="B3160" s="47" t="s">
        <v>5537</v>
      </c>
      <c r="C3160" s="48"/>
      <c r="D3160" s="49"/>
      <c r="E3160" s="49"/>
      <c r="F3160" s="49"/>
      <c r="G3160" s="39">
        <v>5</v>
      </c>
    </row>
    <row r="3161" spans="1:7" ht="28.8" x14ac:dyDescent="0.3">
      <c r="A3161" s="30" t="s">
        <v>5538</v>
      </c>
      <c r="B3161" s="47" t="s">
        <v>5539</v>
      </c>
      <c r="C3161" s="48" t="s">
        <v>116</v>
      </c>
      <c r="D3161" s="49">
        <v>561.30999999999995</v>
      </c>
      <c r="E3161" s="49">
        <v>32.11</v>
      </c>
      <c r="F3161" s="49">
        <v>593.41999999999996</v>
      </c>
      <c r="G3161" s="39">
        <v>9</v>
      </c>
    </row>
    <row r="3162" spans="1:7" ht="28.8" x14ac:dyDescent="0.3">
      <c r="A3162" s="30" t="s">
        <v>5540</v>
      </c>
      <c r="B3162" s="47" t="s">
        <v>5541</v>
      </c>
      <c r="C3162" s="48" t="s">
        <v>116</v>
      </c>
      <c r="D3162" s="49">
        <v>651.33000000000004</v>
      </c>
      <c r="E3162" s="49">
        <v>32.11</v>
      </c>
      <c r="F3162" s="49">
        <v>683.44</v>
      </c>
      <c r="G3162" s="39">
        <v>9</v>
      </c>
    </row>
    <row r="3163" spans="1:7" ht="28.8" x14ac:dyDescent="0.3">
      <c r="A3163" s="30" t="s">
        <v>5542</v>
      </c>
      <c r="B3163" s="47" t="s">
        <v>5543</v>
      </c>
      <c r="C3163" s="48" t="s">
        <v>116</v>
      </c>
      <c r="D3163" s="49">
        <v>811.85</v>
      </c>
      <c r="E3163" s="49">
        <v>32.11</v>
      </c>
      <c r="F3163" s="49">
        <v>843.96</v>
      </c>
      <c r="G3163" s="39">
        <v>9</v>
      </c>
    </row>
    <row r="3164" spans="1:7" ht="28.8" x14ac:dyDescent="0.3">
      <c r="A3164" s="30" t="s">
        <v>5544</v>
      </c>
      <c r="B3164" s="47" t="s">
        <v>5545</v>
      </c>
      <c r="C3164" s="48" t="s">
        <v>116</v>
      </c>
      <c r="D3164" s="49">
        <v>1241.78</v>
      </c>
      <c r="E3164" s="49">
        <v>32.11</v>
      </c>
      <c r="F3164" s="49">
        <v>1273.8900000000001</v>
      </c>
      <c r="G3164" s="39">
        <v>9</v>
      </c>
    </row>
    <row r="3165" spans="1:7" ht="28.8" x14ac:dyDescent="0.3">
      <c r="A3165" s="30" t="s">
        <v>5546</v>
      </c>
      <c r="B3165" s="47" t="s">
        <v>5547</v>
      </c>
      <c r="C3165" s="48" t="s">
        <v>116</v>
      </c>
      <c r="D3165" s="49">
        <v>983.45</v>
      </c>
      <c r="E3165" s="49">
        <v>32.11</v>
      </c>
      <c r="F3165" s="49">
        <v>1015.56</v>
      </c>
      <c r="G3165" s="39">
        <v>9</v>
      </c>
    </row>
    <row r="3166" spans="1:7" ht="28.8" x14ac:dyDescent="0.3">
      <c r="A3166" s="30" t="s">
        <v>5548</v>
      </c>
      <c r="B3166" s="47" t="s">
        <v>5549</v>
      </c>
      <c r="C3166" s="48" t="s">
        <v>116</v>
      </c>
      <c r="D3166" s="49">
        <v>535.75</v>
      </c>
      <c r="E3166" s="49">
        <v>32.11</v>
      </c>
      <c r="F3166" s="49">
        <v>567.86</v>
      </c>
      <c r="G3166" s="39">
        <v>9</v>
      </c>
    </row>
    <row r="3167" spans="1:7" ht="28.8" x14ac:dyDescent="0.3">
      <c r="A3167" s="30" t="s">
        <v>5550</v>
      </c>
      <c r="B3167" s="47" t="s">
        <v>5551</v>
      </c>
      <c r="C3167" s="48" t="s">
        <v>116</v>
      </c>
      <c r="D3167" s="49">
        <v>548.41</v>
      </c>
      <c r="E3167" s="49">
        <v>32.11</v>
      </c>
      <c r="F3167" s="49">
        <v>580.52</v>
      </c>
      <c r="G3167" s="39">
        <v>9</v>
      </c>
    </row>
    <row r="3168" spans="1:7" ht="28.8" x14ac:dyDescent="0.3">
      <c r="A3168" s="30" t="s">
        <v>5552</v>
      </c>
      <c r="B3168" s="47" t="s">
        <v>5553</v>
      </c>
      <c r="C3168" s="48" t="s">
        <v>116</v>
      </c>
      <c r="D3168" s="49">
        <v>618.57000000000005</v>
      </c>
      <c r="E3168" s="49">
        <v>32.11</v>
      </c>
      <c r="F3168" s="49">
        <v>650.67999999999995</v>
      </c>
      <c r="G3168" s="39">
        <v>9</v>
      </c>
    </row>
    <row r="3169" spans="1:7" ht="28.8" x14ac:dyDescent="0.3">
      <c r="A3169" s="30" t="s">
        <v>5554</v>
      </c>
      <c r="B3169" s="47" t="s">
        <v>5555</v>
      </c>
      <c r="C3169" s="48" t="s">
        <v>116</v>
      </c>
      <c r="D3169" s="49">
        <v>760.92</v>
      </c>
      <c r="E3169" s="49">
        <v>32.11</v>
      </c>
      <c r="F3169" s="49">
        <v>793.03</v>
      </c>
      <c r="G3169" s="39">
        <v>9</v>
      </c>
    </row>
    <row r="3170" spans="1:7" ht="28.8" x14ac:dyDescent="0.3">
      <c r="A3170" s="30" t="s">
        <v>5556</v>
      </c>
      <c r="B3170" s="47" t="s">
        <v>5557</v>
      </c>
      <c r="C3170" s="48" t="s">
        <v>116</v>
      </c>
      <c r="D3170" s="49">
        <v>925.87</v>
      </c>
      <c r="E3170" s="49">
        <v>32.11</v>
      </c>
      <c r="F3170" s="49">
        <v>957.98</v>
      </c>
      <c r="G3170" s="39">
        <v>9</v>
      </c>
    </row>
    <row r="3171" spans="1:7" ht="28.8" x14ac:dyDescent="0.3">
      <c r="A3171" s="30" t="s">
        <v>5558</v>
      </c>
      <c r="B3171" s="47" t="s">
        <v>5559</v>
      </c>
      <c r="C3171" s="48" t="s">
        <v>116</v>
      </c>
      <c r="D3171" s="49">
        <v>1110.1400000000001</v>
      </c>
      <c r="E3171" s="49">
        <v>32.11</v>
      </c>
      <c r="F3171" s="49">
        <v>1142.25</v>
      </c>
      <c r="G3171" s="39">
        <v>9</v>
      </c>
    </row>
    <row r="3172" spans="1:7" ht="28.8" x14ac:dyDescent="0.3">
      <c r="A3172" s="30" t="s">
        <v>5560</v>
      </c>
      <c r="B3172" s="47" t="s">
        <v>5561</v>
      </c>
      <c r="C3172" s="48" t="s">
        <v>116</v>
      </c>
      <c r="D3172" s="49">
        <v>1433.57</v>
      </c>
      <c r="E3172" s="49">
        <v>32.11</v>
      </c>
      <c r="F3172" s="49">
        <v>1465.68</v>
      </c>
      <c r="G3172" s="39">
        <v>9</v>
      </c>
    </row>
    <row r="3173" spans="1:7" x14ac:dyDescent="0.3">
      <c r="A3173" s="30" t="s">
        <v>5562</v>
      </c>
      <c r="B3173" s="47" t="s">
        <v>5563</v>
      </c>
      <c r="C3173" s="48"/>
      <c r="D3173" s="49"/>
      <c r="E3173" s="49"/>
      <c r="F3173" s="49"/>
      <c r="G3173" s="39">
        <v>5</v>
      </c>
    </row>
    <row r="3174" spans="1:7" ht="28.8" x14ac:dyDescent="0.3">
      <c r="A3174" s="30" t="s">
        <v>5564</v>
      </c>
      <c r="B3174" s="47" t="s">
        <v>5565</v>
      </c>
      <c r="C3174" s="48" t="s">
        <v>116</v>
      </c>
      <c r="D3174" s="49">
        <v>135.54</v>
      </c>
      <c r="E3174" s="49">
        <v>19.260000000000002</v>
      </c>
      <c r="F3174" s="49">
        <v>154.80000000000001</v>
      </c>
      <c r="G3174" s="39">
        <v>9</v>
      </c>
    </row>
    <row r="3175" spans="1:7" ht="28.8" x14ac:dyDescent="0.3">
      <c r="A3175" s="30" t="s">
        <v>5566</v>
      </c>
      <c r="B3175" s="47" t="s">
        <v>5567</v>
      </c>
      <c r="C3175" s="48" t="s">
        <v>116</v>
      </c>
      <c r="D3175" s="49">
        <v>190.22</v>
      </c>
      <c r="E3175" s="49">
        <v>25.69</v>
      </c>
      <c r="F3175" s="49">
        <v>215.91</v>
      </c>
      <c r="G3175" s="39">
        <v>9</v>
      </c>
    </row>
    <row r="3176" spans="1:7" ht="28.8" x14ac:dyDescent="0.3">
      <c r="A3176" s="30" t="s">
        <v>5568</v>
      </c>
      <c r="B3176" s="47" t="s">
        <v>5569</v>
      </c>
      <c r="C3176" s="48" t="s">
        <v>116</v>
      </c>
      <c r="D3176" s="49">
        <v>237.01</v>
      </c>
      <c r="E3176" s="49">
        <v>25.69</v>
      </c>
      <c r="F3176" s="49">
        <v>262.7</v>
      </c>
      <c r="G3176" s="39">
        <v>9</v>
      </c>
    </row>
    <row r="3177" spans="1:7" x14ac:dyDescent="0.3">
      <c r="A3177" s="30" t="s">
        <v>5570</v>
      </c>
      <c r="B3177" s="47" t="s">
        <v>5571</v>
      </c>
      <c r="C3177" s="48"/>
      <c r="D3177" s="49"/>
      <c r="E3177" s="49"/>
      <c r="F3177" s="49"/>
      <c r="G3177" s="39">
        <v>5</v>
      </c>
    </row>
    <row r="3178" spans="1:7" ht="28.8" x14ac:dyDescent="0.3">
      <c r="A3178" s="30" t="s">
        <v>5572</v>
      </c>
      <c r="B3178" s="47" t="s">
        <v>5573</v>
      </c>
      <c r="C3178" s="48" t="s">
        <v>116</v>
      </c>
      <c r="D3178" s="49">
        <v>678.05</v>
      </c>
      <c r="E3178" s="49">
        <v>36.68</v>
      </c>
      <c r="F3178" s="49">
        <v>714.73</v>
      </c>
      <c r="G3178" s="39">
        <v>9</v>
      </c>
    </row>
    <row r="3179" spans="1:7" ht="28.8" x14ac:dyDescent="0.3">
      <c r="A3179" s="30" t="s">
        <v>5574</v>
      </c>
      <c r="B3179" s="47" t="s">
        <v>5575</v>
      </c>
      <c r="C3179" s="48" t="s">
        <v>116</v>
      </c>
      <c r="D3179" s="49">
        <v>688.57</v>
      </c>
      <c r="E3179" s="49">
        <v>36.68</v>
      </c>
      <c r="F3179" s="49">
        <v>725.25</v>
      </c>
      <c r="G3179" s="39">
        <v>9</v>
      </c>
    </row>
    <row r="3180" spans="1:7" ht="28.8" x14ac:dyDescent="0.3">
      <c r="A3180" s="30" t="s">
        <v>5576</v>
      </c>
      <c r="B3180" s="47" t="s">
        <v>5577</v>
      </c>
      <c r="C3180" s="48" t="s">
        <v>116</v>
      </c>
      <c r="D3180" s="49">
        <v>672.82</v>
      </c>
      <c r="E3180" s="49">
        <v>36.68</v>
      </c>
      <c r="F3180" s="49">
        <v>709.5</v>
      </c>
      <c r="G3180" s="39">
        <v>9</v>
      </c>
    </row>
    <row r="3181" spans="1:7" ht="28.8" x14ac:dyDescent="0.3">
      <c r="A3181" s="30" t="s">
        <v>5578</v>
      </c>
      <c r="B3181" s="47" t="s">
        <v>5579</v>
      </c>
      <c r="C3181" s="48" t="s">
        <v>116</v>
      </c>
      <c r="D3181" s="49">
        <v>794.52</v>
      </c>
      <c r="E3181" s="49">
        <v>36.68</v>
      </c>
      <c r="F3181" s="49">
        <v>831.2</v>
      </c>
      <c r="G3181" s="39">
        <v>9</v>
      </c>
    </row>
    <row r="3182" spans="1:7" ht="28.8" x14ac:dyDescent="0.3">
      <c r="A3182" s="30" t="s">
        <v>5580</v>
      </c>
      <c r="B3182" s="47" t="s">
        <v>5581</v>
      </c>
      <c r="C3182" s="48" t="s">
        <v>116</v>
      </c>
      <c r="D3182" s="49">
        <v>1106.0999999999999</v>
      </c>
      <c r="E3182" s="49">
        <v>39.409999999999997</v>
      </c>
      <c r="F3182" s="49">
        <v>1145.51</v>
      </c>
      <c r="G3182" s="39">
        <v>9</v>
      </c>
    </row>
    <row r="3183" spans="1:7" ht="28.8" x14ac:dyDescent="0.3">
      <c r="A3183" s="30" t="s">
        <v>5582</v>
      </c>
      <c r="B3183" s="47" t="s">
        <v>5583</v>
      </c>
      <c r="C3183" s="48" t="s">
        <v>116</v>
      </c>
      <c r="D3183" s="49">
        <v>1193.01</v>
      </c>
      <c r="E3183" s="49">
        <v>39.409999999999997</v>
      </c>
      <c r="F3183" s="49">
        <v>1232.42</v>
      </c>
      <c r="G3183" s="39">
        <v>9</v>
      </c>
    </row>
    <row r="3184" spans="1:7" x14ac:dyDescent="0.3">
      <c r="A3184" s="30" t="s">
        <v>5584</v>
      </c>
      <c r="B3184" s="47" t="s">
        <v>5585</v>
      </c>
      <c r="C3184" s="48" t="s">
        <v>141</v>
      </c>
      <c r="D3184" s="49">
        <v>161.78</v>
      </c>
      <c r="E3184" s="49">
        <v>20.09</v>
      </c>
      <c r="F3184" s="49">
        <v>181.87</v>
      </c>
      <c r="G3184" s="39">
        <v>9</v>
      </c>
    </row>
    <row r="3185" spans="1:7" x14ac:dyDescent="0.3">
      <c r="A3185" s="30" t="s">
        <v>5586</v>
      </c>
      <c r="B3185" s="47" t="s">
        <v>5587</v>
      </c>
      <c r="C3185" s="48" t="s">
        <v>141</v>
      </c>
      <c r="D3185" s="49">
        <v>169.01</v>
      </c>
      <c r="E3185" s="49">
        <v>20.09</v>
      </c>
      <c r="F3185" s="49">
        <v>189.1</v>
      </c>
      <c r="G3185" s="39">
        <v>9</v>
      </c>
    </row>
    <row r="3186" spans="1:7" x14ac:dyDescent="0.3">
      <c r="A3186" s="30" t="s">
        <v>5588</v>
      </c>
      <c r="B3186" s="47" t="s">
        <v>5589</v>
      </c>
      <c r="C3186" s="48" t="s">
        <v>141</v>
      </c>
      <c r="D3186" s="49">
        <v>206.29</v>
      </c>
      <c r="E3186" s="49">
        <v>21.91</v>
      </c>
      <c r="F3186" s="49">
        <v>228.2</v>
      </c>
      <c r="G3186" s="39">
        <v>9</v>
      </c>
    </row>
    <row r="3187" spans="1:7" x14ac:dyDescent="0.3">
      <c r="A3187" s="30" t="s">
        <v>5590</v>
      </c>
      <c r="B3187" s="47" t="s">
        <v>5591</v>
      </c>
      <c r="C3187" s="48" t="s">
        <v>141</v>
      </c>
      <c r="D3187" s="49">
        <v>303.83</v>
      </c>
      <c r="E3187" s="49">
        <v>23.74</v>
      </c>
      <c r="F3187" s="49">
        <v>327.57</v>
      </c>
      <c r="G3187" s="39">
        <v>9</v>
      </c>
    </row>
    <row r="3188" spans="1:7" x14ac:dyDescent="0.3">
      <c r="A3188" s="30" t="s">
        <v>5592</v>
      </c>
      <c r="B3188" s="47" t="s">
        <v>5593</v>
      </c>
      <c r="C3188" s="48" t="s">
        <v>141</v>
      </c>
      <c r="D3188" s="49">
        <v>384.95</v>
      </c>
      <c r="E3188" s="49">
        <v>25.56</v>
      </c>
      <c r="F3188" s="49">
        <v>410.51</v>
      </c>
      <c r="G3188" s="39">
        <v>9</v>
      </c>
    </row>
    <row r="3189" spans="1:7" x14ac:dyDescent="0.3">
      <c r="A3189" s="30" t="s">
        <v>5594</v>
      </c>
      <c r="B3189" s="47" t="s">
        <v>5595</v>
      </c>
      <c r="C3189" s="48" t="s">
        <v>141</v>
      </c>
      <c r="D3189" s="49">
        <v>553.4</v>
      </c>
      <c r="E3189" s="49">
        <v>27.39</v>
      </c>
      <c r="F3189" s="49">
        <v>580.79</v>
      </c>
      <c r="G3189" s="39">
        <v>9</v>
      </c>
    </row>
    <row r="3190" spans="1:7" x14ac:dyDescent="0.3">
      <c r="A3190" s="30" t="s">
        <v>5596</v>
      </c>
      <c r="B3190" s="47" t="s">
        <v>5597</v>
      </c>
      <c r="C3190" s="48" t="s">
        <v>141</v>
      </c>
      <c r="D3190" s="49">
        <v>725.07</v>
      </c>
      <c r="E3190" s="49">
        <v>29.21</v>
      </c>
      <c r="F3190" s="49">
        <v>754.28</v>
      </c>
      <c r="G3190" s="39">
        <v>9</v>
      </c>
    </row>
    <row r="3191" spans="1:7" ht="28.8" x14ac:dyDescent="0.3">
      <c r="A3191" s="30" t="s">
        <v>5598</v>
      </c>
      <c r="B3191" s="47" t="s">
        <v>5599</v>
      </c>
      <c r="C3191" s="48" t="s">
        <v>141</v>
      </c>
      <c r="D3191" s="49">
        <v>292.95999999999998</v>
      </c>
      <c r="E3191" s="49">
        <v>25.56</v>
      </c>
      <c r="F3191" s="49">
        <v>318.52</v>
      </c>
      <c r="G3191" s="39">
        <v>9</v>
      </c>
    </row>
    <row r="3192" spans="1:7" ht="28.8" x14ac:dyDescent="0.3">
      <c r="A3192" s="30" t="s">
        <v>5600</v>
      </c>
      <c r="B3192" s="47" t="s">
        <v>5601</v>
      </c>
      <c r="C3192" s="48" t="s">
        <v>141</v>
      </c>
      <c r="D3192" s="49">
        <v>296.94</v>
      </c>
      <c r="E3192" s="49">
        <v>20.09</v>
      </c>
      <c r="F3192" s="49">
        <v>317.02999999999997</v>
      </c>
      <c r="G3192" s="39">
        <v>9</v>
      </c>
    </row>
    <row r="3193" spans="1:7" ht="28.8" x14ac:dyDescent="0.3">
      <c r="A3193" s="30" t="s">
        <v>5602</v>
      </c>
      <c r="B3193" s="47" t="s">
        <v>5603</v>
      </c>
      <c r="C3193" s="48" t="s">
        <v>141</v>
      </c>
      <c r="D3193" s="49">
        <v>396.2</v>
      </c>
      <c r="E3193" s="49">
        <v>25.56</v>
      </c>
      <c r="F3193" s="49">
        <v>421.76</v>
      </c>
      <c r="G3193" s="39">
        <v>9</v>
      </c>
    </row>
    <row r="3194" spans="1:7" ht="28.8" x14ac:dyDescent="0.3">
      <c r="A3194" s="30" t="s">
        <v>5604</v>
      </c>
      <c r="B3194" s="47" t="s">
        <v>5605</v>
      </c>
      <c r="C3194" s="48" t="s">
        <v>141</v>
      </c>
      <c r="D3194" s="49">
        <v>711.91</v>
      </c>
      <c r="E3194" s="49">
        <v>29.21</v>
      </c>
      <c r="F3194" s="49">
        <v>741.12</v>
      </c>
      <c r="G3194" s="39">
        <v>9</v>
      </c>
    </row>
    <row r="3195" spans="1:7" ht="28.8" x14ac:dyDescent="0.3">
      <c r="A3195" s="30" t="s">
        <v>5606</v>
      </c>
      <c r="B3195" s="47" t="s">
        <v>5607</v>
      </c>
      <c r="C3195" s="48" t="s">
        <v>141</v>
      </c>
      <c r="D3195" s="49">
        <v>536.55999999999995</v>
      </c>
      <c r="E3195" s="49">
        <v>21.91</v>
      </c>
      <c r="F3195" s="49">
        <v>558.47</v>
      </c>
      <c r="G3195" s="39">
        <v>9</v>
      </c>
    </row>
    <row r="3196" spans="1:7" ht="28.8" x14ac:dyDescent="0.3">
      <c r="A3196" s="30" t="s">
        <v>5608</v>
      </c>
      <c r="B3196" s="47" t="s">
        <v>5609</v>
      </c>
      <c r="C3196" s="48" t="s">
        <v>141</v>
      </c>
      <c r="D3196" s="49">
        <v>641.41999999999996</v>
      </c>
      <c r="E3196" s="49">
        <v>25.56</v>
      </c>
      <c r="F3196" s="49">
        <v>666.98</v>
      </c>
      <c r="G3196" s="39">
        <v>9</v>
      </c>
    </row>
    <row r="3197" spans="1:7" ht="28.8" x14ac:dyDescent="0.3">
      <c r="A3197" s="30" t="s">
        <v>5610</v>
      </c>
      <c r="B3197" s="47" t="s">
        <v>5611</v>
      </c>
      <c r="C3197" s="48" t="s">
        <v>141</v>
      </c>
      <c r="D3197" s="49">
        <v>1040.56</v>
      </c>
      <c r="E3197" s="49">
        <v>29.21</v>
      </c>
      <c r="F3197" s="49">
        <v>1069.77</v>
      </c>
      <c r="G3197" s="39">
        <v>9</v>
      </c>
    </row>
    <row r="3198" spans="1:7" x14ac:dyDescent="0.3">
      <c r="A3198" s="30" t="s">
        <v>5612</v>
      </c>
      <c r="B3198" s="47" t="s">
        <v>5613</v>
      </c>
      <c r="C3198" s="48" t="s">
        <v>141</v>
      </c>
      <c r="D3198" s="49">
        <v>400.74</v>
      </c>
      <c r="E3198" s="49">
        <v>20.09</v>
      </c>
      <c r="F3198" s="49">
        <v>420.83</v>
      </c>
      <c r="G3198" s="39">
        <v>9</v>
      </c>
    </row>
    <row r="3199" spans="1:7" x14ac:dyDescent="0.3">
      <c r="A3199" s="30" t="s">
        <v>5614</v>
      </c>
      <c r="B3199" s="47" t="s">
        <v>5615</v>
      </c>
      <c r="C3199" s="48" t="s">
        <v>141</v>
      </c>
      <c r="D3199" s="49">
        <v>527.57000000000005</v>
      </c>
      <c r="E3199" s="49">
        <v>21.91</v>
      </c>
      <c r="F3199" s="49">
        <v>549.48</v>
      </c>
      <c r="G3199" s="39">
        <v>9</v>
      </c>
    </row>
    <row r="3200" spans="1:7" x14ac:dyDescent="0.3">
      <c r="A3200" s="30" t="s">
        <v>5616</v>
      </c>
      <c r="B3200" s="47" t="s">
        <v>5617</v>
      </c>
      <c r="C3200" s="48"/>
      <c r="D3200" s="49"/>
      <c r="E3200" s="49"/>
      <c r="F3200" s="49"/>
      <c r="G3200" s="39">
        <v>5</v>
      </c>
    </row>
    <row r="3201" spans="1:7" ht="28.8" x14ac:dyDescent="0.3">
      <c r="A3201" s="30" t="s">
        <v>5618</v>
      </c>
      <c r="B3201" s="47" t="s">
        <v>5619</v>
      </c>
      <c r="C3201" s="48" t="s">
        <v>141</v>
      </c>
      <c r="D3201" s="49">
        <v>424.65</v>
      </c>
      <c r="E3201" s="49">
        <v>25.56</v>
      </c>
      <c r="F3201" s="49">
        <v>450.21</v>
      </c>
      <c r="G3201" s="39">
        <v>9</v>
      </c>
    </row>
    <row r="3202" spans="1:7" ht="28.8" x14ac:dyDescent="0.3">
      <c r="A3202" s="30" t="s">
        <v>5620</v>
      </c>
      <c r="B3202" s="47" t="s">
        <v>5621</v>
      </c>
      <c r="C3202" s="48" t="s">
        <v>141</v>
      </c>
      <c r="D3202" s="49">
        <v>609.36</v>
      </c>
      <c r="E3202" s="49">
        <v>29.21</v>
      </c>
      <c r="F3202" s="49">
        <v>638.57000000000005</v>
      </c>
      <c r="G3202" s="39">
        <v>9</v>
      </c>
    </row>
    <row r="3203" spans="1:7" ht="28.8" x14ac:dyDescent="0.3">
      <c r="A3203" s="30" t="s">
        <v>5622</v>
      </c>
      <c r="B3203" s="47" t="s">
        <v>5623</v>
      </c>
      <c r="C3203" s="48" t="s">
        <v>141</v>
      </c>
      <c r="D3203" s="49">
        <v>927.8</v>
      </c>
      <c r="E3203" s="49">
        <v>32.869999999999997</v>
      </c>
      <c r="F3203" s="49">
        <v>960.67</v>
      </c>
      <c r="G3203" s="39">
        <v>9</v>
      </c>
    </row>
    <row r="3204" spans="1:7" ht="28.8" x14ac:dyDescent="0.3">
      <c r="A3204" s="30" t="s">
        <v>5624</v>
      </c>
      <c r="B3204" s="47" t="s">
        <v>5625</v>
      </c>
      <c r="C3204" s="48" t="s">
        <v>141</v>
      </c>
      <c r="D3204" s="49">
        <v>1470.59</v>
      </c>
      <c r="E3204" s="49">
        <v>36.520000000000003</v>
      </c>
      <c r="F3204" s="49">
        <v>1507.11</v>
      </c>
      <c r="G3204" s="39">
        <v>9</v>
      </c>
    </row>
    <row r="3205" spans="1:7" ht="28.8" x14ac:dyDescent="0.3">
      <c r="A3205" s="30" t="s">
        <v>5626</v>
      </c>
      <c r="B3205" s="47" t="s">
        <v>5627</v>
      </c>
      <c r="C3205" s="48" t="s">
        <v>141</v>
      </c>
      <c r="D3205" s="49">
        <v>332.81</v>
      </c>
      <c r="E3205" s="49">
        <v>25.56</v>
      </c>
      <c r="F3205" s="49">
        <v>358.37</v>
      </c>
      <c r="G3205" s="39">
        <v>9</v>
      </c>
    </row>
    <row r="3206" spans="1:7" ht="28.8" x14ac:dyDescent="0.3">
      <c r="A3206" s="30" t="s">
        <v>5628</v>
      </c>
      <c r="B3206" s="47" t="s">
        <v>5629</v>
      </c>
      <c r="C3206" s="48" t="s">
        <v>141</v>
      </c>
      <c r="D3206" s="49">
        <v>396.67</v>
      </c>
      <c r="E3206" s="49">
        <v>25.56</v>
      </c>
      <c r="F3206" s="49">
        <v>422.23</v>
      </c>
      <c r="G3206" s="39">
        <v>9</v>
      </c>
    </row>
    <row r="3207" spans="1:7" ht="28.8" x14ac:dyDescent="0.3">
      <c r="A3207" s="30" t="s">
        <v>5630</v>
      </c>
      <c r="B3207" s="47" t="s">
        <v>5631</v>
      </c>
      <c r="C3207" s="48" t="s">
        <v>141</v>
      </c>
      <c r="D3207" s="49">
        <v>724.47</v>
      </c>
      <c r="E3207" s="49">
        <v>29.21</v>
      </c>
      <c r="F3207" s="49">
        <v>753.68</v>
      </c>
      <c r="G3207" s="39">
        <v>9</v>
      </c>
    </row>
    <row r="3208" spans="1:7" ht="28.8" x14ac:dyDescent="0.3">
      <c r="A3208" s="30" t="s">
        <v>5632</v>
      </c>
      <c r="B3208" s="47" t="s">
        <v>5633</v>
      </c>
      <c r="C3208" s="48" t="s">
        <v>141</v>
      </c>
      <c r="D3208" s="49">
        <v>842.16</v>
      </c>
      <c r="E3208" s="49">
        <v>32.869999999999997</v>
      </c>
      <c r="F3208" s="49">
        <v>875.03</v>
      </c>
      <c r="G3208" s="39">
        <v>9</v>
      </c>
    </row>
    <row r="3209" spans="1:7" ht="28.8" x14ac:dyDescent="0.3">
      <c r="A3209" s="30" t="s">
        <v>5634</v>
      </c>
      <c r="B3209" s="47" t="s">
        <v>5635</v>
      </c>
      <c r="C3209" s="48" t="s">
        <v>141</v>
      </c>
      <c r="D3209" s="49">
        <v>1334.27</v>
      </c>
      <c r="E3209" s="49">
        <v>36.520000000000003</v>
      </c>
      <c r="F3209" s="49">
        <v>1370.79</v>
      </c>
      <c r="G3209" s="39">
        <v>9</v>
      </c>
    </row>
    <row r="3210" spans="1:7" x14ac:dyDescent="0.3">
      <c r="A3210" s="30" t="s">
        <v>5636</v>
      </c>
      <c r="B3210" s="47" t="s">
        <v>5637</v>
      </c>
      <c r="C3210" s="48"/>
      <c r="D3210" s="49"/>
      <c r="E3210" s="49"/>
      <c r="F3210" s="49"/>
      <c r="G3210" s="39">
        <v>5</v>
      </c>
    </row>
    <row r="3211" spans="1:7" x14ac:dyDescent="0.3">
      <c r="A3211" s="30" t="s">
        <v>5638</v>
      </c>
      <c r="B3211" s="47" t="s">
        <v>5639</v>
      </c>
      <c r="C3211" s="48" t="s">
        <v>116</v>
      </c>
      <c r="D3211" s="49">
        <v>1.79</v>
      </c>
      <c r="E3211" s="49">
        <v>63</v>
      </c>
      <c r="F3211" s="49">
        <v>64.790000000000006</v>
      </c>
      <c r="G3211" s="39">
        <v>9</v>
      </c>
    </row>
    <row r="3212" spans="1:7" ht="28.8" x14ac:dyDescent="0.3">
      <c r="A3212" s="30" t="s">
        <v>5640</v>
      </c>
      <c r="B3212" s="47" t="s">
        <v>5641</v>
      </c>
      <c r="C3212" s="48" t="s">
        <v>116</v>
      </c>
      <c r="D3212" s="49">
        <v>69.260000000000005</v>
      </c>
      <c r="E3212" s="49">
        <v>36.659999999999997</v>
      </c>
      <c r="F3212" s="49">
        <v>105.92</v>
      </c>
      <c r="G3212" s="39">
        <v>9</v>
      </c>
    </row>
    <row r="3213" spans="1:7" x14ac:dyDescent="0.3">
      <c r="A3213" s="30" t="s">
        <v>5642</v>
      </c>
      <c r="B3213" s="47" t="s">
        <v>5643</v>
      </c>
      <c r="C3213" s="48"/>
      <c r="D3213" s="49"/>
      <c r="E3213" s="49"/>
      <c r="F3213" s="49"/>
      <c r="G3213" s="39">
        <v>5</v>
      </c>
    </row>
    <row r="3214" spans="1:7" ht="28.8" x14ac:dyDescent="0.3">
      <c r="A3214" s="30" t="s">
        <v>5644</v>
      </c>
      <c r="B3214" s="47" t="s">
        <v>5645</v>
      </c>
      <c r="C3214" s="48" t="s">
        <v>116</v>
      </c>
      <c r="D3214" s="49">
        <v>77.72</v>
      </c>
      <c r="E3214" s="49">
        <v>63.91</v>
      </c>
      <c r="F3214" s="49">
        <v>141.63</v>
      </c>
      <c r="G3214" s="39">
        <v>9</v>
      </c>
    </row>
    <row r="3215" spans="1:7" ht="28.8" x14ac:dyDescent="0.3">
      <c r="A3215" s="30" t="s">
        <v>5646</v>
      </c>
      <c r="B3215" s="47" t="s">
        <v>5647</v>
      </c>
      <c r="C3215" s="48" t="s">
        <v>116</v>
      </c>
      <c r="D3215" s="49">
        <v>101.19</v>
      </c>
      <c r="E3215" s="49">
        <v>73.040000000000006</v>
      </c>
      <c r="F3215" s="49">
        <v>174.23</v>
      </c>
      <c r="G3215" s="39">
        <v>9</v>
      </c>
    </row>
    <row r="3216" spans="1:7" ht="28.8" x14ac:dyDescent="0.3">
      <c r="A3216" s="30" t="s">
        <v>5648</v>
      </c>
      <c r="B3216" s="47" t="s">
        <v>5649</v>
      </c>
      <c r="C3216" s="48" t="s">
        <v>116</v>
      </c>
      <c r="D3216" s="49">
        <v>102.6</v>
      </c>
      <c r="E3216" s="49">
        <v>73.040000000000006</v>
      </c>
      <c r="F3216" s="49">
        <v>175.64</v>
      </c>
      <c r="G3216" s="39">
        <v>9</v>
      </c>
    </row>
    <row r="3217" spans="1:7" ht="28.8" x14ac:dyDescent="0.3">
      <c r="A3217" s="30" t="s">
        <v>5650</v>
      </c>
      <c r="B3217" s="47" t="s">
        <v>5651</v>
      </c>
      <c r="C3217" s="48" t="s">
        <v>116</v>
      </c>
      <c r="D3217" s="49">
        <v>123.54</v>
      </c>
      <c r="E3217" s="49">
        <v>82.17</v>
      </c>
      <c r="F3217" s="49">
        <v>205.71</v>
      </c>
      <c r="G3217" s="39">
        <v>9</v>
      </c>
    </row>
    <row r="3218" spans="1:7" ht="28.8" x14ac:dyDescent="0.3">
      <c r="A3218" s="30" t="s">
        <v>5652</v>
      </c>
      <c r="B3218" s="47" t="s">
        <v>5653</v>
      </c>
      <c r="C3218" s="48" t="s">
        <v>116</v>
      </c>
      <c r="D3218" s="49">
        <v>203.97</v>
      </c>
      <c r="E3218" s="49">
        <v>91.3</v>
      </c>
      <c r="F3218" s="49">
        <v>295.27</v>
      </c>
      <c r="G3218" s="39">
        <v>9</v>
      </c>
    </row>
    <row r="3219" spans="1:7" ht="28.8" x14ac:dyDescent="0.3">
      <c r="A3219" s="30" t="s">
        <v>5654</v>
      </c>
      <c r="B3219" s="47" t="s">
        <v>5655</v>
      </c>
      <c r="C3219" s="48" t="s">
        <v>116</v>
      </c>
      <c r="D3219" s="49">
        <v>230.68</v>
      </c>
      <c r="E3219" s="49">
        <v>102.71</v>
      </c>
      <c r="F3219" s="49">
        <v>333.39</v>
      </c>
      <c r="G3219" s="39">
        <v>9</v>
      </c>
    </row>
    <row r="3220" spans="1:7" ht="28.8" x14ac:dyDescent="0.3">
      <c r="A3220" s="30" t="s">
        <v>5656</v>
      </c>
      <c r="B3220" s="47" t="s">
        <v>5657</v>
      </c>
      <c r="C3220" s="48" t="s">
        <v>116</v>
      </c>
      <c r="D3220" s="49">
        <v>274.35000000000002</v>
      </c>
      <c r="E3220" s="49">
        <v>109.56</v>
      </c>
      <c r="F3220" s="49">
        <v>383.91</v>
      </c>
      <c r="G3220" s="39">
        <v>9</v>
      </c>
    </row>
    <row r="3221" spans="1:7" ht="28.8" x14ac:dyDescent="0.3">
      <c r="A3221" s="30" t="s">
        <v>5658</v>
      </c>
      <c r="B3221" s="47" t="s">
        <v>5659</v>
      </c>
      <c r="C3221" s="48" t="s">
        <v>116</v>
      </c>
      <c r="D3221" s="49">
        <v>321.2</v>
      </c>
      <c r="E3221" s="49">
        <v>114.13</v>
      </c>
      <c r="F3221" s="49">
        <v>435.33</v>
      </c>
      <c r="G3221" s="39">
        <v>9</v>
      </c>
    </row>
    <row r="3222" spans="1:7" ht="28.8" x14ac:dyDescent="0.3">
      <c r="A3222" s="30" t="s">
        <v>5660</v>
      </c>
      <c r="B3222" s="47" t="s">
        <v>5661</v>
      </c>
      <c r="C3222" s="48" t="s">
        <v>116</v>
      </c>
      <c r="D3222" s="49">
        <v>442.28</v>
      </c>
      <c r="E3222" s="49">
        <v>120.97</v>
      </c>
      <c r="F3222" s="49">
        <v>563.25</v>
      </c>
      <c r="G3222" s="39">
        <v>9</v>
      </c>
    </row>
    <row r="3223" spans="1:7" ht="28.8" x14ac:dyDescent="0.3">
      <c r="A3223" s="30" t="s">
        <v>5662</v>
      </c>
      <c r="B3223" s="47" t="s">
        <v>5663</v>
      </c>
      <c r="C3223" s="48" t="s">
        <v>116</v>
      </c>
      <c r="D3223" s="49">
        <v>569.86</v>
      </c>
      <c r="E3223" s="49">
        <v>125.54</v>
      </c>
      <c r="F3223" s="49">
        <v>695.4</v>
      </c>
      <c r="G3223" s="39">
        <v>9</v>
      </c>
    </row>
    <row r="3224" spans="1:7" ht="28.8" x14ac:dyDescent="0.3">
      <c r="A3224" s="30" t="s">
        <v>5664</v>
      </c>
      <c r="B3224" s="47" t="s">
        <v>5665</v>
      </c>
      <c r="C3224" s="48" t="s">
        <v>116</v>
      </c>
      <c r="D3224" s="49">
        <v>817.64</v>
      </c>
      <c r="E3224" s="49">
        <v>136.94999999999999</v>
      </c>
      <c r="F3224" s="49">
        <v>954.59</v>
      </c>
      <c r="G3224" s="39">
        <v>9</v>
      </c>
    </row>
    <row r="3225" spans="1:7" ht="28.8" x14ac:dyDescent="0.3">
      <c r="A3225" s="30" t="s">
        <v>5666</v>
      </c>
      <c r="B3225" s="47" t="s">
        <v>5667</v>
      </c>
      <c r="C3225" s="48" t="s">
        <v>116</v>
      </c>
      <c r="D3225" s="49">
        <v>750.4</v>
      </c>
      <c r="E3225" s="49">
        <v>150.63999999999999</v>
      </c>
      <c r="F3225" s="49">
        <v>901.04</v>
      </c>
      <c r="G3225" s="39">
        <v>9</v>
      </c>
    </row>
    <row r="3226" spans="1:7" ht="28.8" x14ac:dyDescent="0.3">
      <c r="A3226" s="30" t="s">
        <v>5668</v>
      </c>
      <c r="B3226" s="47" t="s">
        <v>5669</v>
      </c>
      <c r="C3226" s="48" t="s">
        <v>116</v>
      </c>
      <c r="D3226" s="49">
        <v>946.63</v>
      </c>
      <c r="E3226" s="49">
        <v>159.78</v>
      </c>
      <c r="F3226" s="49">
        <v>1106.4100000000001</v>
      </c>
      <c r="G3226" s="39">
        <v>9</v>
      </c>
    </row>
    <row r="3227" spans="1:7" x14ac:dyDescent="0.3">
      <c r="A3227" s="30" t="s">
        <v>5670</v>
      </c>
      <c r="B3227" s="47" t="s">
        <v>5671</v>
      </c>
      <c r="C3227" s="48"/>
      <c r="D3227" s="49"/>
      <c r="E3227" s="49"/>
      <c r="F3227" s="49"/>
      <c r="G3227" s="39">
        <v>5</v>
      </c>
    </row>
    <row r="3228" spans="1:7" x14ac:dyDescent="0.3">
      <c r="A3228" s="30" t="s">
        <v>5672</v>
      </c>
      <c r="B3228" s="47" t="s">
        <v>5673</v>
      </c>
      <c r="C3228" s="48" t="s">
        <v>116</v>
      </c>
      <c r="D3228" s="49">
        <v>141.13999999999999</v>
      </c>
      <c r="E3228" s="49">
        <v>14.86</v>
      </c>
      <c r="F3228" s="49">
        <v>156</v>
      </c>
      <c r="G3228" s="39">
        <v>9</v>
      </c>
    </row>
    <row r="3229" spans="1:7" x14ac:dyDescent="0.3">
      <c r="A3229" s="30" t="s">
        <v>5674</v>
      </c>
      <c r="B3229" s="47" t="s">
        <v>5675</v>
      </c>
      <c r="C3229" s="48" t="s">
        <v>116</v>
      </c>
      <c r="D3229" s="49">
        <v>261.37</v>
      </c>
      <c r="E3229" s="49">
        <v>22.28</v>
      </c>
      <c r="F3229" s="49">
        <v>283.64999999999998</v>
      </c>
      <c r="G3229" s="39">
        <v>9</v>
      </c>
    </row>
    <row r="3230" spans="1:7" x14ac:dyDescent="0.3">
      <c r="A3230" s="30" t="s">
        <v>5676</v>
      </c>
      <c r="B3230" s="47" t="s">
        <v>5677</v>
      </c>
      <c r="C3230" s="48" t="s">
        <v>116</v>
      </c>
      <c r="D3230" s="49">
        <v>306.63</v>
      </c>
      <c r="E3230" s="49">
        <v>26</v>
      </c>
      <c r="F3230" s="49">
        <v>332.63</v>
      </c>
      <c r="G3230" s="39">
        <v>9</v>
      </c>
    </row>
    <row r="3231" spans="1:7" x14ac:dyDescent="0.3">
      <c r="A3231" s="30" t="s">
        <v>5678</v>
      </c>
      <c r="B3231" s="47" t="s">
        <v>5679</v>
      </c>
      <c r="C3231" s="48" t="s">
        <v>116</v>
      </c>
      <c r="D3231" s="49">
        <v>427.37</v>
      </c>
      <c r="E3231" s="49">
        <v>29.71</v>
      </c>
      <c r="F3231" s="49">
        <v>457.08</v>
      </c>
      <c r="G3231" s="39">
        <v>9</v>
      </c>
    </row>
    <row r="3232" spans="1:7" x14ac:dyDescent="0.3">
      <c r="A3232" s="30" t="s">
        <v>5680</v>
      </c>
      <c r="B3232" s="47" t="s">
        <v>5681</v>
      </c>
      <c r="C3232" s="48" t="s">
        <v>116</v>
      </c>
      <c r="D3232" s="49">
        <v>514.84</v>
      </c>
      <c r="E3232" s="49">
        <v>37.14</v>
      </c>
      <c r="F3232" s="49">
        <v>551.98</v>
      </c>
      <c r="G3232" s="39">
        <v>9</v>
      </c>
    </row>
    <row r="3233" spans="1:7" x14ac:dyDescent="0.3">
      <c r="A3233" s="30" t="s">
        <v>5682</v>
      </c>
      <c r="B3233" s="47" t="s">
        <v>5683</v>
      </c>
      <c r="C3233" s="48" t="s">
        <v>116</v>
      </c>
      <c r="D3233" s="49">
        <v>790.05</v>
      </c>
      <c r="E3233" s="49">
        <v>44.57</v>
      </c>
      <c r="F3233" s="49">
        <v>834.62</v>
      </c>
      <c r="G3233" s="39">
        <v>9</v>
      </c>
    </row>
    <row r="3234" spans="1:7" x14ac:dyDescent="0.3">
      <c r="A3234" s="30" t="s">
        <v>5684</v>
      </c>
      <c r="B3234" s="47" t="s">
        <v>5685</v>
      </c>
      <c r="C3234" s="48" t="s">
        <v>116</v>
      </c>
      <c r="D3234" s="49">
        <v>805.06</v>
      </c>
      <c r="E3234" s="49">
        <v>55.71</v>
      </c>
      <c r="F3234" s="49">
        <v>860.77</v>
      </c>
      <c r="G3234" s="39">
        <v>9</v>
      </c>
    </row>
    <row r="3235" spans="1:7" x14ac:dyDescent="0.3">
      <c r="A3235" s="30" t="s">
        <v>5686</v>
      </c>
      <c r="B3235" s="47" t="s">
        <v>5687</v>
      </c>
      <c r="C3235" s="48" t="s">
        <v>116</v>
      </c>
      <c r="D3235" s="49">
        <v>1125.1400000000001</v>
      </c>
      <c r="E3235" s="49">
        <v>111.42</v>
      </c>
      <c r="F3235" s="49">
        <v>1236.56</v>
      </c>
      <c r="G3235" s="39">
        <v>9</v>
      </c>
    </row>
    <row r="3236" spans="1:7" x14ac:dyDescent="0.3">
      <c r="A3236" s="30" t="s">
        <v>7973</v>
      </c>
      <c r="B3236" s="47" t="s">
        <v>7974</v>
      </c>
      <c r="C3236" s="48"/>
      <c r="D3236" s="49"/>
      <c r="E3236" s="49"/>
      <c r="F3236" s="49"/>
      <c r="G3236" s="39">
        <v>5</v>
      </c>
    </row>
    <row r="3237" spans="1:7" x14ac:dyDescent="0.3">
      <c r="A3237" s="30" t="s">
        <v>7975</v>
      </c>
      <c r="B3237" s="47" t="s">
        <v>7976</v>
      </c>
      <c r="C3237" s="48" t="s">
        <v>116</v>
      </c>
      <c r="D3237" s="49">
        <v>68.48</v>
      </c>
      <c r="E3237" s="49">
        <v>37.89</v>
      </c>
      <c r="F3237" s="49">
        <v>106.37</v>
      </c>
      <c r="G3237" s="39">
        <v>9</v>
      </c>
    </row>
    <row r="3238" spans="1:7" x14ac:dyDescent="0.3">
      <c r="A3238" s="30" t="s">
        <v>5688</v>
      </c>
      <c r="B3238" s="47" t="s">
        <v>5689</v>
      </c>
      <c r="C3238" s="48"/>
      <c r="D3238" s="49"/>
      <c r="E3238" s="49"/>
      <c r="F3238" s="49"/>
      <c r="G3238" s="39">
        <v>5</v>
      </c>
    </row>
    <row r="3239" spans="1:7" x14ac:dyDescent="0.3">
      <c r="A3239" s="30" t="s">
        <v>5690</v>
      </c>
      <c r="B3239" s="47" t="s">
        <v>5691</v>
      </c>
      <c r="C3239" s="48" t="s">
        <v>116</v>
      </c>
      <c r="D3239" s="49">
        <v>159.46</v>
      </c>
      <c r="E3239" s="49">
        <v>22.83</v>
      </c>
      <c r="F3239" s="49">
        <v>182.29</v>
      </c>
      <c r="G3239" s="39">
        <v>9</v>
      </c>
    </row>
    <row r="3240" spans="1:7" x14ac:dyDescent="0.3">
      <c r="A3240" s="30" t="s">
        <v>5692</v>
      </c>
      <c r="B3240" s="47" t="s">
        <v>5693</v>
      </c>
      <c r="C3240" s="48" t="s">
        <v>116</v>
      </c>
      <c r="D3240" s="49">
        <v>203.55</v>
      </c>
      <c r="E3240" s="49">
        <v>22.83</v>
      </c>
      <c r="F3240" s="49">
        <v>226.38</v>
      </c>
      <c r="G3240" s="39">
        <v>9</v>
      </c>
    </row>
    <row r="3241" spans="1:7" ht="28.8" x14ac:dyDescent="0.3">
      <c r="A3241" s="30" t="s">
        <v>5694</v>
      </c>
      <c r="B3241" s="47" t="s">
        <v>5695</v>
      </c>
      <c r="C3241" s="48" t="s">
        <v>116</v>
      </c>
      <c r="D3241" s="49">
        <v>258.93</v>
      </c>
      <c r="E3241" s="49">
        <v>32.11</v>
      </c>
      <c r="F3241" s="49">
        <v>291.04000000000002</v>
      </c>
      <c r="G3241" s="39">
        <v>9</v>
      </c>
    </row>
    <row r="3242" spans="1:7" ht="28.8" x14ac:dyDescent="0.3">
      <c r="A3242" s="30" t="s">
        <v>5696</v>
      </c>
      <c r="B3242" s="47" t="s">
        <v>5697</v>
      </c>
      <c r="C3242" s="48" t="s">
        <v>116</v>
      </c>
      <c r="D3242" s="49">
        <v>340.04</v>
      </c>
      <c r="E3242" s="49">
        <v>32.11</v>
      </c>
      <c r="F3242" s="49">
        <v>372.15</v>
      </c>
      <c r="G3242" s="39">
        <v>9</v>
      </c>
    </row>
    <row r="3243" spans="1:7" ht="28.8" x14ac:dyDescent="0.3">
      <c r="A3243" s="30" t="s">
        <v>5698</v>
      </c>
      <c r="B3243" s="47" t="s">
        <v>5699</v>
      </c>
      <c r="C3243" s="48" t="s">
        <v>116</v>
      </c>
      <c r="D3243" s="49">
        <v>594.22</v>
      </c>
      <c r="E3243" s="49">
        <v>32.11</v>
      </c>
      <c r="F3243" s="49">
        <v>626.33000000000004</v>
      </c>
      <c r="G3243" s="39">
        <v>9</v>
      </c>
    </row>
    <row r="3244" spans="1:7" ht="28.8" x14ac:dyDescent="0.3">
      <c r="A3244" s="30" t="s">
        <v>5700</v>
      </c>
      <c r="B3244" s="47" t="s">
        <v>5701</v>
      </c>
      <c r="C3244" s="48" t="s">
        <v>141</v>
      </c>
      <c r="D3244" s="49">
        <v>64.16</v>
      </c>
      <c r="E3244" s="49">
        <v>18.260000000000002</v>
      </c>
      <c r="F3244" s="49">
        <v>82.42</v>
      </c>
      <c r="G3244" s="39">
        <v>9</v>
      </c>
    </row>
    <row r="3245" spans="1:7" ht="28.8" x14ac:dyDescent="0.3">
      <c r="A3245" s="30" t="s">
        <v>5702</v>
      </c>
      <c r="B3245" s="47" t="s">
        <v>5703</v>
      </c>
      <c r="C3245" s="48" t="s">
        <v>141</v>
      </c>
      <c r="D3245" s="49">
        <v>73.61</v>
      </c>
      <c r="E3245" s="49">
        <v>18.260000000000002</v>
      </c>
      <c r="F3245" s="49">
        <v>91.87</v>
      </c>
      <c r="G3245" s="39">
        <v>9</v>
      </c>
    </row>
    <row r="3246" spans="1:7" ht="28.8" x14ac:dyDescent="0.3">
      <c r="A3246" s="30" t="s">
        <v>5704</v>
      </c>
      <c r="B3246" s="47" t="s">
        <v>5705</v>
      </c>
      <c r="C3246" s="48" t="s">
        <v>141</v>
      </c>
      <c r="D3246" s="49">
        <v>91.88</v>
      </c>
      <c r="E3246" s="49">
        <v>22.83</v>
      </c>
      <c r="F3246" s="49">
        <v>114.71</v>
      </c>
      <c r="G3246" s="39">
        <v>9</v>
      </c>
    </row>
    <row r="3247" spans="1:7" ht="28.8" x14ac:dyDescent="0.3">
      <c r="A3247" s="30" t="s">
        <v>5706</v>
      </c>
      <c r="B3247" s="47" t="s">
        <v>5707</v>
      </c>
      <c r="C3247" s="48" t="s">
        <v>141</v>
      </c>
      <c r="D3247" s="49">
        <v>144.22</v>
      </c>
      <c r="E3247" s="49">
        <v>22.83</v>
      </c>
      <c r="F3247" s="49">
        <v>167.05</v>
      </c>
      <c r="G3247" s="39">
        <v>9</v>
      </c>
    </row>
    <row r="3248" spans="1:7" ht="28.8" x14ac:dyDescent="0.3">
      <c r="A3248" s="30" t="s">
        <v>5708</v>
      </c>
      <c r="B3248" s="47" t="s">
        <v>5709</v>
      </c>
      <c r="C3248" s="48" t="s">
        <v>141</v>
      </c>
      <c r="D3248" s="49">
        <v>191.11</v>
      </c>
      <c r="E3248" s="49">
        <v>22.83</v>
      </c>
      <c r="F3248" s="49">
        <v>213.94</v>
      </c>
      <c r="G3248" s="39">
        <v>9</v>
      </c>
    </row>
    <row r="3249" spans="1:7" ht="28.8" x14ac:dyDescent="0.3">
      <c r="A3249" s="30" t="s">
        <v>5710</v>
      </c>
      <c r="B3249" s="47" t="s">
        <v>5711</v>
      </c>
      <c r="C3249" s="48" t="s">
        <v>386</v>
      </c>
      <c r="D3249" s="49">
        <v>977.84</v>
      </c>
      <c r="E3249" s="49">
        <v>18.260000000000002</v>
      </c>
      <c r="F3249" s="49">
        <v>996.1</v>
      </c>
      <c r="G3249" s="39">
        <v>9</v>
      </c>
    </row>
    <row r="3250" spans="1:7" ht="28.8" x14ac:dyDescent="0.3">
      <c r="A3250" s="30" t="s">
        <v>5712</v>
      </c>
      <c r="B3250" s="47" t="s">
        <v>5713</v>
      </c>
      <c r="C3250" s="48" t="s">
        <v>386</v>
      </c>
      <c r="D3250" s="49">
        <v>1043.03</v>
      </c>
      <c r="E3250" s="49">
        <v>18.260000000000002</v>
      </c>
      <c r="F3250" s="49">
        <v>1061.29</v>
      </c>
      <c r="G3250" s="39">
        <v>9</v>
      </c>
    </row>
    <row r="3251" spans="1:7" ht="28.8" x14ac:dyDescent="0.3">
      <c r="A3251" s="30" t="s">
        <v>5714</v>
      </c>
      <c r="B3251" s="47" t="s">
        <v>5715</v>
      </c>
      <c r="C3251" s="48" t="s">
        <v>386</v>
      </c>
      <c r="D3251" s="49">
        <v>1044.76</v>
      </c>
      <c r="E3251" s="49">
        <v>22.83</v>
      </c>
      <c r="F3251" s="49">
        <v>1067.5899999999999</v>
      </c>
      <c r="G3251" s="39">
        <v>9</v>
      </c>
    </row>
    <row r="3252" spans="1:7" ht="28.8" x14ac:dyDescent="0.3">
      <c r="A3252" s="30" t="s">
        <v>5716</v>
      </c>
      <c r="B3252" s="47" t="s">
        <v>5717</v>
      </c>
      <c r="C3252" s="48" t="s">
        <v>386</v>
      </c>
      <c r="D3252" s="49">
        <v>1078.8499999999999</v>
      </c>
      <c r="E3252" s="49">
        <v>22.83</v>
      </c>
      <c r="F3252" s="49">
        <v>1101.68</v>
      </c>
      <c r="G3252" s="39">
        <v>9</v>
      </c>
    </row>
    <row r="3253" spans="1:7" ht="28.8" x14ac:dyDescent="0.3">
      <c r="A3253" s="30" t="s">
        <v>5718</v>
      </c>
      <c r="B3253" s="47" t="s">
        <v>5719</v>
      </c>
      <c r="C3253" s="48" t="s">
        <v>386</v>
      </c>
      <c r="D3253" s="49">
        <v>1219.8399999999999</v>
      </c>
      <c r="E3253" s="49">
        <v>22.83</v>
      </c>
      <c r="F3253" s="49">
        <v>1242.67</v>
      </c>
      <c r="G3253" s="39">
        <v>9</v>
      </c>
    </row>
    <row r="3254" spans="1:7" ht="28.8" x14ac:dyDescent="0.3">
      <c r="A3254" s="30" t="s">
        <v>5720</v>
      </c>
      <c r="B3254" s="47" t="s">
        <v>5721</v>
      </c>
      <c r="C3254" s="48" t="s">
        <v>386</v>
      </c>
      <c r="D3254" s="49">
        <v>1855.89</v>
      </c>
      <c r="E3254" s="49">
        <v>22.83</v>
      </c>
      <c r="F3254" s="49">
        <v>1878.72</v>
      </c>
      <c r="G3254" s="39">
        <v>9</v>
      </c>
    </row>
    <row r="3255" spans="1:7" ht="28.8" x14ac:dyDescent="0.3">
      <c r="A3255" s="30" t="s">
        <v>5722</v>
      </c>
      <c r="B3255" s="47" t="s">
        <v>5723</v>
      </c>
      <c r="C3255" s="48" t="s">
        <v>116</v>
      </c>
      <c r="D3255" s="49">
        <v>322.41000000000003</v>
      </c>
      <c r="E3255" s="49">
        <v>32.11</v>
      </c>
      <c r="F3255" s="49">
        <v>354.52</v>
      </c>
      <c r="G3255" s="39">
        <v>9</v>
      </c>
    </row>
    <row r="3256" spans="1:7" ht="28.8" x14ac:dyDescent="0.3">
      <c r="A3256" s="30" t="s">
        <v>5724</v>
      </c>
      <c r="B3256" s="47" t="s">
        <v>5725</v>
      </c>
      <c r="C3256" s="48" t="s">
        <v>116</v>
      </c>
      <c r="D3256" s="49">
        <v>994.13</v>
      </c>
      <c r="E3256" s="49">
        <v>32.11</v>
      </c>
      <c r="F3256" s="49">
        <v>1026.24</v>
      </c>
      <c r="G3256" s="39">
        <v>9</v>
      </c>
    </row>
    <row r="3257" spans="1:7" x14ac:dyDescent="0.3">
      <c r="A3257" s="30" t="s">
        <v>5726</v>
      </c>
      <c r="B3257" s="47" t="s">
        <v>5727</v>
      </c>
      <c r="C3257" s="48" t="s">
        <v>141</v>
      </c>
      <c r="D3257" s="49">
        <v>117.73</v>
      </c>
      <c r="E3257" s="49">
        <v>18.260000000000002</v>
      </c>
      <c r="F3257" s="49">
        <v>135.99</v>
      </c>
      <c r="G3257" s="39">
        <v>9</v>
      </c>
    </row>
    <row r="3258" spans="1:7" x14ac:dyDescent="0.3">
      <c r="A3258" s="30" t="s">
        <v>5728</v>
      </c>
      <c r="B3258" s="47" t="s">
        <v>5729</v>
      </c>
      <c r="C3258" s="48" t="s">
        <v>141</v>
      </c>
      <c r="D3258" s="49">
        <v>155.94</v>
      </c>
      <c r="E3258" s="49">
        <v>18.260000000000002</v>
      </c>
      <c r="F3258" s="49">
        <v>174.2</v>
      </c>
      <c r="G3258" s="39">
        <v>9</v>
      </c>
    </row>
    <row r="3259" spans="1:7" x14ac:dyDescent="0.3">
      <c r="A3259" s="30" t="s">
        <v>5730</v>
      </c>
      <c r="B3259" s="47" t="s">
        <v>5731</v>
      </c>
      <c r="C3259" s="48" t="s">
        <v>141</v>
      </c>
      <c r="D3259" s="49">
        <v>169.24</v>
      </c>
      <c r="E3259" s="49">
        <v>22.83</v>
      </c>
      <c r="F3259" s="49">
        <v>192.07</v>
      </c>
      <c r="G3259" s="39">
        <v>9</v>
      </c>
    </row>
    <row r="3260" spans="1:7" x14ac:dyDescent="0.3">
      <c r="A3260" s="30" t="s">
        <v>5732</v>
      </c>
      <c r="B3260" s="47" t="s">
        <v>5733</v>
      </c>
      <c r="C3260" s="48" t="s">
        <v>141</v>
      </c>
      <c r="D3260" s="49">
        <v>281.02</v>
      </c>
      <c r="E3260" s="49">
        <v>22.83</v>
      </c>
      <c r="F3260" s="49">
        <v>303.85000000000002</v>
      </c>
      <c r="G3260" s="39">
        <v>9</v>
      </c>
    </row>
    <row r="3261" spans="1:7" x14ac:dyDescent="0.3">
      <c r="A3261" s="30" t="s">
        <v>5734</v>
      </c>
      <c r="B3261" s="47" t="s">
        <v>5735</v>
      </c>
      <c r="C3261" s="48" t="s">
        <v>141</v>
      </c>
      <c r="D3261" s="49">
        <v>290.22000000000003</v>
      </c>
      <c r="E3261" s="49">
        <v>22.83</v>
      </c>
      <c r="F3261" s="49">
        <v>313.05</v>
      </c>
      <c r="G3261" s="39">
        <v>9</v>
      </c>
    </row>
    <row r="3262" spans="1:7" x14ac:dyDescent="0.3">
      <c r="A3262" s="30" t="s">
        <v>5736</v>
      </c>
      <c r="B3262" s="47" t="s">
        <v>5737</v>
      </c>
      <c r="C3262" s="48" t="s">
        <v>141</v>
      </c>
      <c r="D3262" s="49">
        <v>650.46</v>
      </c>
      <c r="E3262" s="49">
        <v>22.83</v>
      </c>
      <c r="F3262" s="49">
        <v>673.29</v>
      </c>
      <c r="G3262" s="39">
        <v>9</v>
      </c>
    </row>
    <row r="3263" spans="1:7" x14ac:dyDescent="0.3">
      <c r="A3263" s="30" t="s">
        <v>5738</v>
      </c>
      <c r="B3263" s="47" t="s">
        <v>5739</v>
      </c>
      <c r="C3263" s="48" t="s">
        <v>141</v>
      </c>
      <c r="D3263" s="49">
        <v>181.45</v>
      </c>
      <c r="E3263" s="49">
        <v>18.260000000000002</v>
      </c>
      <c r="F3263" s="49">
        <v>199.71</v>
      </c>
      <c r="G3263" s="39">
        <v>9</v>
      </c>
    </row>
    <row r="3264" spans="1:7" x14ac:dyDescent="0.3">
      <c r="A3264" s="30" t="s">
        <v>5740</v>
      </c>
      <c r="B3264" s="47" t="s">
        <v>5741</v>
      </c>
      <c r="C3264" s="48" t="s">
        <v>141</v>
      </c>
      <c r="D3264" s="49">
        <v>189.67</v>
      </c>
      <c r="E3264" s="49">
        <v>18.260000000000002</v>
      </c>
      <c r="F3264" s="49">
        <v>207.93</v>
      </c>
      <c r="G3264" s="39">
        <v>9</v>
      </c>
    </row>
    <row r="3265" spans="1:7" x14ac:dyDescent="0.3">
      <c r="A3265" s="30" t="s">
        <v>5742</v>
      </c>
      <c r="B3265" s="47" t="s">
        <v>5743</v>
      </c>
      <c r="C3265" s="48" t="s">
        <v>141</v>
      </c>
      <c r="D3265" s="49">
        <v>192.34</v>
      </c>
      <c r="E3265" s="49">
        <v>22.83</v>
      </c>
      <c r="F3265" s="49">
        <v>215.17</v>
      </c>
      <c r="G3265" s="39">
        <v>9</v>
      </c>
    </row>
    <row r="3266" spans="1:7" x14ac:dyDescent="0.3">
      <c r="A3266" s="30" t="s">
        <v>5744</v>
      </c>
      <c r="B3266" s="47" t="s">
        <v>5745</v>
      </c>
      <c r="C3266" s="48" t="s">
        <v>141</v>
      </c>
      <c r="D3266" s="49">
        <v>244.34</v>
      </c>
      <c r="E3266" s="49">
        <v>22.83</v>
      </c>
      <c r="F3266" s="49">
        <v>267.17</v>
      </c>
      <c r="G3266" s="39">
        <v>9</v>
      </c>
    </row>
    <row r="3267" spans="1:7" x14ac:dyDescent="0.3">
      <c r="A3267" s="30" t="s">
        <v>5746</v>
      </c>
      <c r="B3267" s="47" t="s">
        <v>5747</v>
      </c>
      <c r="C3267" s="48" t="s">
        <v>141</v>
      </c>
      <c r="D3267" s="49">
        <v>352.78</v>
      </c>
      <c r="E3267" s="49">
        <v>22.83</v>
      </c>
      <c r="F3267" s="49">
        <v>375.61</v>
      </c>
      <c r="G3267" s="39">
        <v>9</v>
      </c>
    </row>
    <row r="3268" spans="1:7" x14ac:dyDescent="0.3">
      <c r="A3268" s="30" t="s">
        <v>5748</v>
      </c>
      <c r="B3268" s="47" t="s">
        <v>5749</v>
      </c>
      <c r="C3268" s="48" t="s">
        <v>141</v>
      </c>
      <c r="D3268" s="49">
        <v>138.88999999999999</v>
      </c>
      <c r="E3268" s="49">
        <v>18.260000000000002</v>
      </c>
      <c r="F3268" s="49">
        <v>157.15</v>
      </c>
      <c r="G3268" s="39">
        <v>9</v>
      </c>
    </row>
    <row r="3269" spans="1:7" x14ac:dyDescent="0.3">
      <c r="A3269" s="30" t="s">
        <v>5750</v>
      </c>
      <c r="B3269" s="47" t="s">
        <v>5751</v>
      </c>
      <c r="C3269" s="48" t="s">
        <v>141</v>
      </c>
      <c r="D3269" s="49">
        <v>215.32</v>
      </c>
      <c r="E3269" s="49">
        <v>18.260000000000002</v>
      </c>
      <c r="F3269" s="49">
        <v>233.58</v>
      </c>
      <c r="G3269" s="39">
        <v>9</v>
      </c>
    </row>
    <row r="3270" spans="1:7" x14ac:dyDescent="0.3">
      <c r="A3270" s="30" t="s">
        <v>5752</v>
      </c>
      <c r="B3270" s="47" t="s">
        <v>5753</v>
      </c>
      <c r="C3270" s="48" t="s">
        <v>141</v>
      </c>
      <c r="D3270" s="49">
        <v>245.47</v>
      </c>
      <c r="E3270" s="49">
        <v>18.260000000000002</v>
      </c>
      <c r="F3270" s="49">
        <v>263.73</v>
      </c>
      <c r="G3270" s="39">
        <v>9</v>
      </c>
    </row>
    <row r="3271" spans="1:7" x14ac:dyDescent="0.3">
      <c r="A3271" s="30" t="s">
        <v>5754</v>
      </c>
      <c r="B3271" s="47" t="s">
        <v>5755</v>
      </c>
      <c r="C3271" s="48" t="s">
        <v>141</v>
      </c>
      <c r="D3271" s="49">
        <v>287.83</v>
      </c>
      <c r="E3271" s="49">
        <v>22.83</v>
      </c>
      <c r="F3271" s="49">
        <v>310.66000000000003</v>
      </c>
      <c r="G3271" s="39">
        <v>9</v>
      </c>
    </row>
    <row r="3272" spans="1:7" x14ac:dyDescent="0.3">
      <c r="A3272" s="30" t="s">
        <v>5756</v>
      </c>
      <c r="B3272" s="47" t="s">
        <v>5757</v>
      </c>
      <c r="C3272" s="48" t="s">
        <v>141</v>
      </c>
      <c r="D3272" s="49">
        <v>340.27</v>
      </c>
      <c r="E3272" s="49">
        <v>22.83</v>
      </c>
      <c r="F3272" s="49">
        <v>363.1</v>
      </c>
      <c r="G3272" s="39">
        <v>9</v>
      </c>
    </row>
    <row r="3273" spans="1:7" x14ac:dyDescent="0.3">
      <c r="A3273" s="30" t="s">
        <v>5758</v>
      </c>
      <c r="B3273" s="47" t="s">
        <v>5759</v>
      </c>
      <c r="C3273" s="48" t="s">
        <v>141</v>
      </c>
      <c r="D3273" s="49">
        <v>950.42</v>
      </c>
      <c r="E3273" s="49">
        <v>22.83</v>
      </c>
      <c r="F3273" s="49">
        <v>973.25</v>
      </c>
      <c r="G3273" s="39">
        <v>9</v>
      </c>
    </row>
    <row r="3274" spans="1:7" ht="28.8" x14ac:dyDescent="0.3">
      <c r="A3274" s="30" t="s">
        <v>5760</v>
      </c>
      <c r="B3274" s="47" t="s">
        <v>5761</v>
      </c>
      <c r="C3274" s="48" t="s">
        <v>141</v>
      </c>
      <c r="D3274" s="49">
        <v>116.9</v>
      </c>
      <c r="E3274" s="49">
        <v>22.83</v>
      </c>
      <c r="F3274" s="49">
        <v>139.72999999999999</v>
      </c>
      <c r="G3274" s="39">
        <v>9</v>
      </c>
    </row>
    <row r="3275" spans="1:7" ht="28.8" x14ac:dyDescent="0.3">
      <c r="A3275" s="30" t="s">
        <v>5762</v>
      </c>
      <c r="B3275" s="47" t="s">
        <v>5763</v>
      </c>
      <c r="C3275" s="48" t="s">
        <v>141</v>
      </c>
      <c r="D3275" s="49">
        <v>639.95000000000005</v>
      </c>
      <c r="E3275" s="49">
        <v>22.83</v>
      </c>
      <c r="F3275" s="49">
        <v>662.78</v>
      </c>
      <c r="G3275" s="39">
        <v>9</v>
      </c>
    </row>
    <row r="3276" spans="1:7" x14ac:dyDescent="0.3">
      <c r="A3276" s="30" t="s">
        <v>5764</v>
      </c>
      <c r="B3276" s="47" t="s">
        <v>5765</v>
      </c>
      <c r="C3276" s="48" t="s">
        <v>141</v>
      </c>
      <c r="D3276" s="49">
        <v>141.31</v>
      </c>
      <c r="E3276" s="49">
        <v>18.260000000000002</v>
      </c>
      <c r="F3276" s="49">
        <v>159.57</v>
      </c>
      <c r="G3276" s="39">
        <v>9</v>
      </c>
    </row>
    <row r="3277" spans="1:7" ht="28.8" x14ac:dyDescent="0.3">
      <c r="A3277" s="30" t="s">
        <v>5766</v>
      </c>
      <c r="B3277" s="47" t="s">
        <v>5767</v>
      </c>
      <c r="C3277" s="48" t="s">
        <v>141</v>
      </c>
      <c r="D3277" s="49">
        <v>214.64</v>
      </c>
      <c r="E3277" s="49">
        <v>22.83</v>
      </c>
      <c r="F3277" s="49">
        <v>237.47</v>
      </c>
      <c r="G3277" s="39">
        <v>9</v>
      </c>
    </row>
    <row r="3278" spans="1:7" ht="28.8" x14ac:dyDescent="0.3">
      <c r="A3278" s="30" t="s">
        <v>5768</v>
      </c>
      <c r="B3278" s="47" t="s">
        <v>5769</v>
      </c>
      <c r="C3278" s="48" t="s">
        <v>141</v>
      </c>
      <c r="D3278" s="49">
        <v>255.13</v>
      </c>
      <c r="E3278" s="49">
        <v>22.83</v>
      </c>
      <c r="F3278" s="49">
        <v>277.95999999999998</v>
      </c>
      <c r="G3278" s="39">
        <v>9</v>
      </c>
    </row>
    <row r="3279" spans="1:7" ht="28.8" x14ac:dyDescent="0.3">
      <c r="A3279" s="30" t="s">
        <v>5770</v>
      </c>
      <c r="B3279" s="47" t="s">
        <v>5771</v>
      </c>
      <c r="C3279" s="48" t="s">
        <v>141</v>
      </c>
      <c r="D3279" s="49">
        <v>251.08</v>
      </c>
      <c r="E3279" s="49">
        <v>22.83</v>
      </c>
      <c r="F3279" s="49">
        <v>273.91000000000003</v>
      </c>
      <c r="G3279" s="39">
        <v>9</v>
      </c>
    </row>
    <row r="3280" spans="1:7" ht="28.8" x14ac:dyDescent="0.3">
      <c r="A3280" s="30" t="s">
        <v>5772</v>
      </c>
      <c r="B3280" s="47" t="s">
        <v>5773</v>
      </c>
      <c r="C3280" s="48" t="s">
        <v>141</v>
      </c>
      <c r="D3280" s="49">
        <v>524.94000000000005</v>
      </c>
      <c r="E3280" s="49">
        <v>22.83</v>
      </c>
      <c r="F3280" s="49">
        <v>547.77</v>
      </c>
      <c r="G3280" s="39">
        <v>9</v>
      </c>
    </row>
    <row r="3281" spans="1:7" ht="28.8" x14ac:dyDescent="0.3">
      <c r="A3281" s="30" t="s">
        <v>5774</v>
      </c>
      <c r="B3281" s="47" t="s">
        <v>5775</v>
      </c>
      <c r="C3281" s="48" t="s">
        <v>141</v>
      </c>
      <c r="D3281" s="49">
        <v>517.66999999999996</v>
      </c>
      <c r="E3281" s="49">
        <v>22.83</v>
      </c>
      <c r="F3281" s="49">
        <v>540.5</v>
      </c>
      <c r="G3281" s="39">
        <v>9</v>
      </c>
    </row>
    <row r="3282" spans="1:7" ht="28.8" x14ac:dyDescent="0.3">
      <c r="A3282" s="30" t="s">
        <v>7977</v>
      </c>
      <c r="B3282" s="47" t="s">
        <v>7978</v>
      </c>
      <c r="C3282" s="48" t="s">
        <v>141</v>
      </c>
      <c r="D3282" s="49">
        <v>553.69000000000005</v>
      </c>
      <c r="E3282" s="49">
        <v>22.83</v>
      </c>
      <c r="F3282" s="49">
        <v>576.52</v>
      </c>
      <c r="G3282" s="39">
        <v>9</v>
      </c>
    </row>
    <row r="3283" spans="1:7" ht="28.8" x14ac:dyDescent="0.3">
      <c r="A3283" s="30" t="s">
        <v>5776</v>
      </c>
      <c r="B3283" s="47" t="s">
        <v>5777</v>
      </c>
      <c r="C3283" s="48" t="s">
        <v>141</v>
      </c>
      <c r="D3283" s="49">
        <v>572.05999999999995</v>
      </c>
      <c r="E3283" s="49">
        <v>22.83</v>
      </c>
      <c r="F3283" s="49">
        <v>594.89</v>
      </c>
      <c r="G3283" s="39">
        <v>9</v>
      </c>
    </row>
    <row r="3284" spans="1:7" ht="28.8" x14ac:dyDescent="0.3">
      <c r="A3284" s="30" t="s">
        <v>5778</v>
      </c>
      <c r="B3284" s="47" t="s">
        <v>5779</v>
      </c>
      <c r="C3284" s="48" t="s">
        <v>141</v>
      </c>
      <c r="D3284" s="49">
        <v>626.70000000000005</v>
      </c>
      <c r="E3284" s="49">
        <v>22.83</v>
      </c>
      <c r="F3284" s="49">
        <v>649.53</v>
      </c>
      <c r="G3284" s="39">
        <v>9</v>
      </c>
    </row>
    <row r="3285" spans="1:7" ht="28.8" x14ac:dyDescent="0.3">
      <c r="A3285" s="30" t="s">
        <v>5780</v>
      </c>
      <c r="B3285" s="47" t="s">
        <v>5781</v>
      </c>
      <c r="C3285" s="48" t="s">
        <v>141</v>
      </c>
      <c r="D3285" s="49">
        <v>1430.98</v>
      </c>
      <c r="E3285" s="49">
        <v>22.83</v>
      </c>
      <c r="F3285" s="49">
        <v>1453.81</v>
      </c>
      <c r="G3285" s="39">
        <v>9</v>
      </c>
    </row>
    <row r="3286" spans="1:7" x14ac:dyDescent="0.3">
      <c r="A3286" s="30" t="s">
        <v>5782</v>
      </c>
      <c r="B3286" s="47" t="s">
        <v>5783</v>
      </c>
      <c r="C3286" s="48" t="s">
        <v>141</v>
      </c>
      <c r="D3286" s="49">
        <v>516.99</v>
      </c>
      <c r="E3286" s="49">
        <v>18.260000000000002</v>
      </c>
      <c r="F3286" s="49">
        <v>535.25</v>
      </c>
      <c r="G3286" s="39">
        <v>9</v>
      </c>
    </row>
    <row r="3287" spans="1:7" x14ac:dyDescent="0.3">
      <c r="A3287" s="30" t="s">
        <v>5784</v>
      </c>
      <c r="B3287" s="47" t="s">
        <v>5785</v>
      </c>
      <c r="C3287" s="48" t="s">
        <v>141</v>
      </c>
      <c r="D3287" s="49">
        <v>952.42</v>
      </c>
      <c r="E3287" s="49">
        <v>22.83</v>
      </c>
      <c r="F3287" s="49">
        <v>975.25</v>
      </c>
      <c r="G3287" s="39">
        <v>9</v>
      </c>
    </row>
    <row r="3288" spans="1:7" x14ac:dyDescent="0.3">
      <c r="A3288" s="30" t="s">
        <v>5786</v>
      </c>
      <c r="B3288" s="47" t="s">
        <v>5787</v>
      </c>
      <c r="C3288" s="48" t="s">
        <v>141</v>
      </c>
      <c r="D3288" s="49">
        <v>1230.75</v>
      </c>
      <c r="E3288" s="49">
        <v>22.83</v>
      </c>
      <c r="F3288" s="49">
        <v>1253.58</v>
      </c>
      <c r="G3288" s="39">
        <v>9</v>
      </c>
    </row>
    <row r="3289" spans="1:7" x14ac:dyDescent="0.3">
      <c r="A3289" s="30" t="s">
        <v>5788</v>
      </c>
      <c r="B3289" s="47" t="s">
        <v>5789</v>
      </c>
      <c r="C3289" s="48" t="s">
        <v>141</v>
      </c>
      <c r="D3289" s="49">
        <v>1633.71</v>
      </c>
      <c r="E3289" s="49">
        <v>22.83</v>
      </c>
      <c r="F3289" s="49">
        <v>1656.54</v>
      </c>
      <c r="G3289" s="39">
        <v>9</v>
      </c>
    </row>
    <row r="3290" spans="1:7" x14ac:dyDescent="0.3">
      <c r="A3290" s="30" t="s">
        <v>5790</v>
      </c>
      <c r="B3290" s="47" t="s">
        <v>5791</v>
      </c>
      <c r="C3290" s="48" t="s">
        <v>141</v>
      </c>
      <c r="D3290" s="49">
        <v>3405.75</v>
      </c>
      <c r="E3290" s="49">
        <v>22.83</v>
      </c>
      <c r="F3290" s="49">
        <v>3428.58</v>
      </c>
      <c r="G3290" s="39">
        <v>9</v>
      </c>
    </row>
    <row r="3291" spans="1:7" ht="43.2" x14ac:dyDescent="0.3">
      <c r="A3291" s="30" t="s">
        <v>5792</v>
      </c>
      <c r="B3291" s="47" t="s">
        <v>7979</v>
      </c>
      <c r="C3291" s="48" t="s">
        <v>141</v>
      </c>
      <c r="D3291" s="49">
        <v>229.23</v>
      </c>
      <c r="E3291" s="49">
        <v>18.260000000000002</v>
      </c>
      <c r="F3291" s="49">
        <v>247.49</v>
      </c>
      <c r="G3291" s="39">
        <v>9</v>
      </c>
    </row>
    <row r="3292" spans="1:7" ht="43.2" x14ac:dyDescent="0.3">
      <c r="A3292" s="30" t="s">
        <v>5793</v>
      </c>
      <c r="B3292" s="47" t="s">
        <v>7980</v>
      </c>
      <c r="C3292" s="48" t="s">
        <v>141</v>
      </c>
      <c r="D3292" s="49">
        <v>266.82</v>
      </c>
      <c r="E3292" s="49">
        <v>18.260000000000002</v>
      </c>
      <c r="F3292" s="49">
        <v>285.08</v>
      </c>
      <c r="G3292" s="39">
        <v>9</v>
      </c>
    </row>
    <row r="3293" spans="1:7" ht="43.2" x14ac:dyDescent="0.3">
      <c r="A3293" s="30" t="s">
        <v>5794</v>
      </c>
      <c r="B3293" s="47" t="s">
        <v>7981</v>
      </c>
      <c r="C3293" s="48" t="s">
        <v>141</v>
      </c>
      <c r="D3293" s="49">
        <v>625.30999999999995</v>
      </c>
      <c r="E3293" s="49">
        <v>22.83</v>
      </c>
      <c r="F3293" s="49">
        <v>648.14</v>
      </c>
      <c r="G3293" s="39">
        <v>9</v>
      </c>
    </row>
    <row r="3294" spans="1:7" ht="43.2" x14ac:dyDescent="0.3">
      <c r="A3294" s="30" t="s">
        <v>7982</v>
      </c>
      <c r="B3294" s="47" t="s">
        <v>7983</v>
      </c>
      <c r="C3294" s="48" t="s">
        <v>141</v>
      </c>
      <c r="D3294" s="49">
        <v>664.91</v>
      </c>
      <c r="E3294" s="49">
        <v>22.83</v>
      </c>
      <c r="F3294" s="49">
        <v>687.74</v>
      </c>
      <c r="G3294" s="39">
        <v>9</v>
      </c>
    </row>
    <row r="3295" spans="1:7" ht="43.2" x14ac:dyDescent="0.3">
      <c r="A3295" s="30" t="s">
        <v>5795</v>
      </c>
      <c r="B3295" s="47" t="s">
        <v>7984</v>
      </c>
      <c r="C3295" s="48" t="s">
        <v>141</v>
      </c>
      <c r="D3295" s="49">
        <v>906.22</v>
      </c>
      <c r="E3295" s="49">
        <v>22.83</v>
      </c>
      <c r="F3295" s="49">
        <v>929.05</v>
      </c>
      <c r="G3295" s="39">
        <v>9</v>
      </c>
    </row>
    <row r="3296" spans="1:7" x14ac:dyDescent="0.3">
      <c r="A3296" s="30" t="s">
        <v>5796</v>
      </c>
      <c r="B3296" s="47" t="s">
        <v>5797</v>
      </c>
      <c r="C3296" s="48" t="s">
        <v>141</v>
      </c>
      <c r="D3296" s="49">
        <v>255.83</v>
      </c>
      <c r="E3296" s="49">
        <v>22.83</v>
      </c>
      <c r="F3296" s="49">
        <v>278.66000000000003</v>
      </c>
      <c r="G3296" s="39">
        <v>9</v>
      </c>
    </row>
    <row r="3297" spans="1:7" x14ac:dyDescent="0.3">
      <c r="A3297" s="30" t="s">
        <v>5798</v>
      </c>
      <c r="B3297" s="47" t="s">
        <v>5799</v>
      </c>
      <c r="C3297" s="48" t="s">
        <v>141</v>
      </c>
      <c r="D3297" s="49">
        <v>580.38</v>
      </c>
      <c r="E3297" s="49">
        <v>22.83</v>
      </c>
      <c r="F3297" s="49">
        <v>603.21</v>
      </c>
      <c r="G3297" s="39">
        <v>9</v>
      </c>
    </row>
    <row r="3298" spans="1:7" x14ac:dyDescent="0.3">
      <c r="A3298" s="30" t="s">
        <v>5800</v>
      </c>
      <c r="B3298" s="47" t="s">
        <v>5801</v>
      </c>
      <c r="C3298" s="48" t="s">
        <v>141</v>
      </c>
      <c r="D3298" s="49">
        <v>605.04999999999995</v>
      </c>
      <c r="E3298" s="49">
        <v>22.83</v>
      </c>
      <c r="F3298" s="49">
        <v>627.88</v>
      </c>
      <c r="G3298" s="39">
        <v>9</v>
      </c>
    </row>
    <row r="3299" spans="1:7" x14ac:dyDescent="0.3">
      <c r="A3299" s="30" t="s">
        <v>5802</v>
      </c>
      <c r="B3299" s="47" t="s">
        <v>5803</v>
      </c>
      <c r="C3299" s="48" t="s">
        <v>141</v>
      </c>
      <c r="D3299" s="49">
        <v>827.99</v>
      </c>
      <c r="E3299" s="49">
        <v>22.83</v>
      </c>
      <c r="F3299" s="49">
        <v>850.82</v>
      </c>
      <c r="G3299" s="39">
        <v>9</v>
      </c>
    </row>
    <row r="3300" spans="1:7" x14ac:dyDescent="0.3">
      <c r="A3300" s="30" t="s">
        <v>5804</v>
      </c>
      <c r="B3300" s="47" t="s">
        <v>5805</v>
      </c>
      <c r="C3300" s="48" t="s">
        <v>141</v>
      </c>
      <c r="D3300" s="49">
        <v>1182.23</v>
      </c>
      <c r="E3300" s="49">
        <v>22.83</v>
      </c>
      <c r="F3300" s="49">
        <v>1205.06</v>
      </c>
      <c r="G3300" s="39">
        <v>9</v>
      </c>
    </row>
    <row r="3301" spans="1:7" x14ac:dyDescent="0.3">
      <c r="A3301" s="30" t="s">
        <v>5806</v>
      </c>
      <c r="B3301" s="47" t="s">
        <v>5807</v>
      </c>
      <c r="C3301" s="48" t="s">
        <v>141</v>
      </c>
      <c r="D3301" s="49">
        <v>3484.61</v>
      </c>
      <c r="E3301" s="49">
        <v>22.83</v>
      </c>
      <c r="F3301" s="49">
        <v>3507.44</v>
      </c>
      <c r="G3301" s="39">
        <v>9</v>
      </c>
    </row>
    <row r="3302" spans="1:7" x14ac:dyDescent="0.3">
      <c r="A3302" s="30" t="s">
        <v>5808</v>
      </c>
      <c r="B3302" s="47" t="s">
        <v>5809</v>
      </c>
      <c r="C3302" s="48"/>
      <c r="D3302" s="49"/>
      <c r="E3302" s="49"/>
      <c r="F3302" s="49"/>
      <c r="G3302" s="39">
        <v>5</v>
      </c>
    </row>
    <row r="3303" spans="1:7" ht="28.8" x14ac:dyDescent="0.3">
      <c r="A3303" s="30" t="s">
        <v>5810</v>
      </c>
      <c r="B3303" s="47" t="s">
        <v>5811</v>
      </c>
      <c r="C3303" s="48" t="s">
        <v>116</v>
      </c>
      <c r="D3303" s="49">
        <v>8.6199999999999992</v>
      </c>
      <c r="E3303" s="49">
        <v>7.53</v>
      </c>
      <c r="F3303" s="49">
        <v>16.149999999999999</v>
      </c>
      <c r="G3303" s="39">
        <v>9</v>
      </c>
    </row>
    <row r="3304" spans="1:7" ht="28.8" x14ac:dyDescent="0.3">
      <c r="A3304" s="30" t="s">
        <v>5812</v>
      </c>
      <c r="B3304" s="47" t="s">
        <v>5813</v>
      </c>
      <c r="C3304" s="48" t="s">
        <v>116</v>
      </c>
      <c r="D3304" s="49">
        <v>12.66</v>
      </c>
      <c r="E3304" s="49">
        <v>7.53</v>
      </c>
      <c r="F3304" s="49">
        <v>20.190000000000001</v>
      </c>
      <c r="G3304" s="39">
        <v>9</v>
      </c>
    </row>
    <row r="3305" spans="1:7" ht="28.8" x14ac:dyDescent="0.3">
      <c r="A3305" s="30" t="s">
        <v>5814</v>
      </c>
      <c r="B3305" s="47" t="s">
        <v>5815</v>
      </c>
      <c r="C3305" s="48" t="s">
        <v>116</v>
      </c>
      <c r="D3305" s="49">
        <v>15.73</v>
      </c>
      <c r="E3305" s="49">
        <v>7.53</v>
      </c>
      <c r="F3305" s="49">
        <v>23.26</v>
      </c>
      <c r="G3305" s="39">
        <v>9</v>
      </c>
    </row>
    <row r="3306" spans="1:7" ht="28.8" x14ac:dyDescent="0.3">
      <c r="A3306" s="30" t="s">
        <v>5816</v>
      </c>
      <c r="B3306" s="47" t="s">
        <v>5817</v>
      </c>
      <c r="C3306" s="48" t="s">
        <v>116</v>
      </c>
      <c r="D3306" s="49">
        <v>19.86</v>
      </c>
      <c r="E3306" s="49">
        <v>11.41</v>
      </c>
      <c r="F3306" s="49">
        <v>31.27</v>
      </c>
      <c r="G3306" s="39">
        <v>9</v>
      </c>
    </row>
    <row r="3307" spans="1:7" ht="28.8" x14ac:dyDescent="0.3">
      <c r="A3307" s="30" t="s">
        <v>5818</v>
      </c>
      <c r="B3307" s="47" t="s">
        <v>5819</v>
      </c>
      <c r="C3307" s="48" t="s">
        <v>116</v>
      </c>
      <c r="D3307" s="49">
        <v>26.36</v>
      </c>
      <c r="E3307" s="49">
        <v>11.41</v>
      </c>
      <c r="F3307" s="49">
        <v>37.770000000000003</v>
      </c>
      <c r="G3307" s="39">
        <v>9</v>
      </c>
    </row>
    <row r="3308" spans="1:7" ht="28.8" x14ac:dyDescent="0.3">
      <c r="A3308" s="30" t="s">
        <v>5820</v>
      </c>
      <c r="B3308" s="47" t="s">
        <v>5821</v>
      </c>
      <c r="C3308" s="48" t="s">
        <v>116</v>
      </c>
      <c r="D3308" s="49">
        <v>33.94</v>
      </c>
      <c r="E3308" s="49">
        <v>11.41</v>
      </c>
      <c r="F3308" s="49">
        <v>45.35</v>
      </c>
      <c r="G3308" s="39">
        <v>9</v>
      </c>
    </row>
    <row r="3309" spans="1:7" ht="28.8" x14ac:dyDescent="0.3">
      <c r="A3309" s="30" t="s">
        <v>5822</v>
      </c>
      <c r="B3309" s="47" t="s">
        <v>5823</v>
      </c>
      <c r="C3309" s="48" t="s">
        <v>116</v>
      </c>
      <c r="D3309" s="49">
        <v>41.64</v>
      </c>
      <c r="E3309" s="49">
        <v>11.41</v>
      </c>
      <c r="F3309" s="49">
        <v>53.05</v>
      </c>
      <c r="G3309" s="39">
        <v>9</v>
      </c>
    </row>
    <row r="3310" spans="1:7" x14ac:dyDescent="0.3">
      <c r="A3310" s="30" t="s">
        <v>5824</v>
      </c>
      <c r="B3310" s="47" t="s">
        <v>5825</v>
      </c>
      <c r="C3310" s="48"/>
      <c r="D3310" s="49"/>
      <c r="E3310" s="49"/>
      <c r="F3310" s="49"/>
      <c r="G3310" s="39">
        <v>5</v>
      </c>
    </row>
    <row r="3311" spans="1:7" ht="28.8" x14ac:dyDescent="0.3">
      <c r="A3311" s="30" t="s">
        <v>5826</v>
      </c>
      <c r="B3311" s="47" t="s">
        <v>5827</v>
      </c>
      <c r="C3311" s="48" t="s">
        <v>116</v>
      </c>
      <c r="D3311" s="49">
        <v>48.34</v>
      </c>
      <c r="E3311" s="49">
        <v>16.440000000000001</v>
      </c>
      <c r="F3311" s="49">
        <v>64.78</v>
      </c>
      <c r="G3311" s="39">
        <v>9</v>
      </c>
    </row>
    <row r="3312" spans="1:7" ht="28.8" x14ac:dyDescent="0.3">
      <c r="A3312" s="30" t="s">
        <v>5828</v>
      </c>
      <c r="B3312" s="47" t="s">
        <v>5829</v>
      </c>
      <c r="C3312" s="48" t="s">
        <v>116</v>
      </c>
      <c r="D3312" s="49">
        <v>70.599999999999994</v>
      </c>
      <c r="E3312" s="49">
        <v>16.440000000000001</v>
      </c>
      <c r="F3312" s="49">
        <v>87.04</v>
      </c>
      <c r="G3312" s="39">
        <v>9</v>
      </c>
    </row>
    <row r="3313" spans="1:7" ht="28.8" x14ac:dyDescent="0.3">
      <c r="A3313" s="30" t="s">
        <v>5830</v>
      </c>
      <c r="B3313" s="47" t="s">
        <v>5831</v>
      </c>
      <c r="C3313" s="48" t="s">
        <v>116</v>
      </c>
      <c r="D3313" s="49">
        <v>84.21</v>
      </c>
      <c r="E3313" s="49">
        <v>16.440000000000001</v>
      </c>
      <c r="F3313" s="49">
        <v>100.65</v>
      </c>
      <c r="G3313" s="39">
        <v>9</v>
      </c>
    </row>
    <row r="3314" spans="1:7" ht="28.8" x14ac:dyDescent="0.3">
      <c r="A3314" s="30" t="s">
        <v>5832</v>
      </c>
      <c r="B3314" s="47" t="s">
        <v>5833</v>
      </c>
      <c r="C3314" s="48" t="s">
        <v>116</v>
      </c>
      <c r="D3314" s="49">
        <v>103.35</v>
      </c>
      <c r="E3314" s="49">
        <v>16.440000000000001</v>
      </c>
      <c r="F3314" s="49">
        <v>119.79</v>
      </c>
      <c r="G3314" s="39">
        <v>9</v>
      </c>
    </row>
    <row r="3315" spans="1:7" ht="28.8" x14ac:dyDescent="0.3">
      <c r="A3315" s="30" t="s">
        <v>5834</v>
      </c>
      <c r="B3315" s="47" t="s">
        <v>5835</v>
      </c>
      <c r="C3315" s="48" t="s">
        <v>116</v>
      </c>
      <c r="D3315" s="49">
        <v>122.21</v>
      </c>
      <c r="E3315" s="49">
        <v>16.440000000000001</v>
      </c>
      <c r="F3315" s="49">
        <v>138.65</v>
      </c>
      <c r="G3315" s="39">
        <v>9</v>
      </c>
    </row>
    <row r="3316" spans="1:7" ht="28.8" x14ac:dyDescent="0.3">
      <c r="A3316" s="30" t="s">
        <v>5836</v>
      </c>
      <c r="B3316" s="47" t="s">
        <v>5837</v>
      </c>
      <c r="C3316" s="48" t="s">
        <v>116</v>
      </c>
      <c r="D3316" s="49">
        <v>142.72999999999999</v>
      </c>
      <c r="E3316" s="49">
        <v>16.440000000000001</v>
      </c>
      <c r="F3316" s="49">
        <v>159.16999999999999</v>
      </c>
      <c r="G3316" s="39">
        <v>9</v>
      </c>
    </row>
    <row r="3317" spans="1:7" ht="28.8" x14ac:dyDescent="0.3">
      <c r="A3317" s="30" t="s">
        <v>5838</v>
      </c>
      <c r="B3317" s="47" t="s">
        <v>5839</v>
      </c>
      <c r="C3317" s="48" t="s">
        <v>116</v>
      </c>
      <c r="D3317" s="49">
        <v>164.36</v>
      </c>
      <c r="E3317" s="49">
        <v>16.440000000000001</v>
      </c>
      <c r="F3317" s="49">
        <v>180.8</v>
      </c>
      <c r="G3317" s="39">
        <v>9</v>
      </c>
    </row>
    <row r="3318" spans="1:7" ht="28.8" x14ac:dyDescent="0.3">
      <c r="A3318" s="30" t="s">
        <v>5840</v>
      </c>
      <c r="B3318" s="47" t="s">
        <v>5841</v>
      </c>
      <c r="C3318" s="48" t="s">
        <v>116</v>
      </c>
      <c r="D3318" s="49">
        <v>181.05</v>
      </c>
      <c r="E3318" s="49">
        <v>16.440000000000001</v>
      </c>
      <c r="F3318" s="49">
        <v>197.49</v>
      </c>
      <c r="G3318" s="39">
        <v>9</v>
      </c>
    </row>
    <row r="3319" spans="1:7" ht="28.8" x14ac:dyDescent="0.3">
      <c r="A3319" s="30" t="s">
        <v>5842</v>
      </c>
      <c r="B3319" s="47" t="s">
        <v>5843</v>
      </c>
      <c r="C3319" s="48" t="s">
        <v>116</v>
      </c>
      <c r="D3319" s="49">
        <v>200.38</v>
      </c>
      <c r="E3319" s="49">
        <v>16.440000000000001</v>
      </c>
      <c r="F3319" s="49">
        <v>216.82</v>
      </c>
      <c r="G3319" s="39">
        <v>9</v>
      </c>
    </row>
    <row r="3320" spans="1:7" ht="28.8" x14ac:dyDescent="0.3">
      <c r="A3320" s="30" t="s">
        <v>5844</v>
      </c>
      <c r="B3320" s="47" t="s">
        <v>5845</v>
      </c>
      <c r="C3320" s="48" t="s">
        <v>116</v>
      </c>
      <c r="D3320" s="49">
        <v>232.5</v>
      </c>
      <c r="E3320" s="49">
        <v>16.440000000000001</v>
      </c>
      <c r="F3320" s="49">
        <v>248.94</v>
      </c>
      <c r="G3320" s="39">
        <v>9</v>
      </c>
    </row>
    <row r="3321" spans="1:7" ht="28.8" x14ac:dyDescent="0.3">
      <c r="A3321" s="30" t="s">
        <v>5846</v>
      </c>
      <c r="B3321" s="47" t="s">
        <v>5847</v>
      </c>
      <c r="C3321" s="48" t="s">
        <v>116</v>
      </c>
      <c r="D3321" s="49">
        <v>250.21</v>
      </c>
      <c r="E3321" s="49">
        <v>16.440000000000001</v>
      </c>
      <c r="F3321" s="49">
        <v>266.64999999999998</v>
      </c>
      <c r="G3321" s="39">
        <v>9</v>
      </c>
    </row>
    <row r="3322" spans="1:7" x14ac:dyDescent="0.3">
      <c r="A3322" s="30" t="s">
        <v>5848</v>
      </c>
      <c r="B3322" s="47" t="s">
        <v>5849</v>
      </c>
      <c r="C3322" s="48"/>
      <c r="D3322" s="49"/>
      <c r="E3322" s="49"/>
      <c r="F3322" s="49"/>
      <c r="G3322" s="39">
        <v>5</v>
      </c>
    </row>
    <row r="3323" spans="1:7" ht="43.2" x14ac:dyDescent="0.3">
      <c r="A3323" s="30" t="s">
        <v>5850</v>
      </c>
      <c r="B3323" s="47" t="s">
        <v>7985</v>
      </c>
      <c r="C3323" s="48" t="s">
        <v>116</v>
      </c>
      <c r="D3323" s="49">
        <v>29.32</v>
      </c>
      <c r="E3323" s="49">
        <v>16.059999999999999</v>
      </c>
      <c r="F3323" s="49">
        <v>45.38</v>
      </c>
      <c r="G3323" s="39">
        <v>9</v>
      </c>
    </row>
    <row r="3324" spans="1:7" ht="43.2" x14ac:dyDescent="0.3">
      <c r="A3324" s="30" t="s">
        <v>5851</v>
      </c>
      <c r="B3324" s="47" t="s">
        <v>7986</v>
      </c>
      <c r="C3324" s="48" t="s">
        <v>116</v>
      </c>
      <c r="D3324" s="49">
        <v>37.64</v>
      </c>
      <c r="E3324" s="49">
        <v>16.059999999999999</v>
      </c>
      <c r="F3324" s="49">
        <v>53.7</v>
      </c>
      <c r="G3324" s="39">
        <v>9</v>
      </c>
    </row>
    <row r="3325" spans="1:7" ht="43.2" x14ac:dyDescent="0.3">
      <c r="A3325" s="30" t="s">
        <v>5852</v>
      </c>
      <c r="B3325" s="47" t="s">
        <v>7987</v>
      </c>
      <c r="C3325" s="48" t="s">
        <v>116</v>
      </c>
      <c r="D3325" s="49">
        <v>42.9</v>
      </c>
      <c r="E3325" s="49">
        <v>16.059999999999999</v>
      </c>
      <c r="F3325" s="49">
        <v>58.96</v>
      </c>
      <c r="G3325" s="39">
        <v>9</v>
      </c>
    </row>
    <row r="3326" spans="1:7" ht="43.2" x14ac:dyDescent="0.3">
      <c r="A3326" s="30" t="s">
        <v>5853</v>
      </c>
      <c r="B3326" s="47" t="s">
        <v>7988</v>
      </c>
      <c r="C3326" s="48" t="s">
        <v>116</v>
      </c>
      <c r="D3326" s="49">
        <v>102.75</v>
      </c>
      <c r="E3326" s="49">
        <v>24.09</v>
      </c>
      <c r="F3326" s="49">
        <v>126.84</v>
      </c>
      <c r="G3326" s="39">
        <v>9</v>
      </c>
    </row>
    <row r="3327" spans="1:7" ht="28.8" x14ac:dyDescent="0.3">
      <c r="A3327" s="30" t="s">
        <v>5854</v>
      </c>
      <c r="B3327" s="47" t="s">
        <v>5855</v>
      </c>
      <c r="C3327" s="48" t="s">
        <v>141</v>
      </c>
      <c r="D3327" s="49">
        <v>11.76</v>
      </c>
      <c r="E3327" s="49">
        <v>10.5</v>
      </c>
      <c r="F3327" s="49">
        <v>22.26</v>
      </c>
      <c r="G3327" s="39">
        <v>9</v>
      </c>
    </row>
    <row r="3328" spans="1:7" ht="28.8" x14ac:dyDescent="0.3">
      <c r="A3328" s="30" t="s">
        <v>5856</v>
      </c>
      <c r="B3328" s="47" t="s">
        <v>5857</v>
      </c>
      <c r="C3328" s="48" t="s">
        <v>141</v>
      </c>
      <c r="D3328" s="49">
        <v>17.63</v>
      </c>
      <c r="E3328" s="49">
        <v>10.5</v>
      </c>
      <c r="F3328" s="49">
        <v>28.13</v>
      </c>
      <c r="G3328" s="39">
        <v>9</v>
      </c>
    </row>
    <row r="3329" spans="1:7" ht="28.8" x14ac:dyDescent="0.3">
      <c r="A3329" s="30" t="s">
        <v>5858</v>
      </c>
      <c r="B3329" s="47" t="s">
        <v>5859</v>
      </c>
      <c r="C3329" s="48" t="s">
        <v>141</v>
      </c>
      <c r="D3329" s="49">
        <v>18.8</v>
      </c>
      <c r="E3329" s="49">
        <v>15.98</v>
      </c>
      <c r="F3329" s="49">
        <v>34.78</v>
      </c>
      <c r="G3329" s="39">
        <v>9</v>
      </c>
    </row>
    <row r="3330" spans="1:7" ht="28.8" x14ac:dyDescent="0.3">
      <c r="A3330" s="30" t="s">
        <v>5860</v>
      </c>
      <c r="B3330" s="47" t="s">
        <v>5861</v>
      </c>
      <c r="C3330" s="48" t="s">
        <v>141</v>
      </c>
      <c r="D3330" s="49">
        <v>22.94</v>
      </c>
      <c r="E3330" s="49">
        <v>18.260000000000002</v>
      </c>
      <c r="F3330" s="49">
        <v>41.2</v>
      </c>
      <c r="G3330" s="39">
        <v>9</v>
      </c>
    </row>
    <row r="3331" spans="1:7" ht="28.8" x14ac:dyDescent="0.3">
      <c r="A3331" s="30" t="s">
        <v>5862</v>
      </c>
      <c r="B3331" s="47" t="s">
        <v>5863</v>
      </c>
      <c r="C3331" s="48" t="s">
        <v>141</v>
      </c>
      <c r="D3331" s="49">
        <v>12.28</v>
      </c>
      <c r="E3331" s="49">
        <v>10.5</v>
      </c>
      <c r="F3331" s="49">
        <v>22.78</v>
      </c>
      <c r="G3331" s="39">
        <v>9</v>
      </c>
    </row>
    <row r="3332" spans="1:7" ht="28.8" x14ac:dyDescent="0.3">
      <c r="A3332" s="30" t="s">
        <v>5864</v>
      </c>
      <c r="B3332" s="47" t="s">
        <v>5865</v>
      </c>
      <c r="C3332" s="48" t="s">
        <v>141</v>
      </c>
      <c r="D3332" s="49">
        <v>17.18</v>
      </c>
      <c r="E3332" s="49">
        <v>10.5</v>
      </c>
      <c r="F3332" s="49">
        <v>27.68</v>
      </c>
      <c r="G3332" s="39">
        <v>9</v>
      </c>
    </row>
    <row r="3333" spans="1:7" ht="28.8" x14ac:dyDescent="0.3">
      <c r="A3333" s="30" t="s">
        <v>5866</v>
      </c>
      <c r="B3333" s="47" t="s">
        <v>5867</v>
      </c>
      <c r="C3333" s="48" t="s">
        <v>141</v>
      </c>
      <c r="D3333" s="49">
        <v>23.41</v>
      </c>
      <c r="E3333" s="49">
        <v>15.98</v>
      </c>
      <c r="F3333" s="49">
        <v>39.39</v>
      </c>
      <c r="G3333" s="39">
        <v>9</v>
      </c>
    </row>
    <row r="3334" spans="1:7" ht="28.8" x14ac:dyDescent="0.3">
      <c r="A3334" s="30" t="s">
        <v>5868</v>
      </c>
      <c r="B3334" s="47" t="s">
        <v>7989</v>
      </c>
      <c r="C3334" s="48" t="s">
        <v>141</v>
      </c>
      <c r="D3334" s="49">
        <v>40.98</v>
      </c>
      <c r="E3334" s="49">
        <v>18.260000000000002</v>
      </c>
      <c r="F3334" s="49">
        <v>59.24</v>
      </c>
      <c r="G3334" s="39">
        <v>9</v>
      </c>
    </row>
    <row r="3335" spans="1:7" ht="28.8" x14ac:dyDescent="0.3">
      <c r="A3335" s="30" t="s">
        <v>5869</v>
      </c>
      <c r="B3335" s="47" t="s">
        <v>5870</v>
      </c>
      <c r="C3335" s="48" t="s">
        <v>141</v>
      </c>
      <c r="D3335" s="49">
        <v>15.05</v>
      </c>
      <c r="E3335" s="49">
        <v>10.5</v>
      </c>
      <c r="F3335" s="49">
        <v>25.55</v>
      </c>
      <c r="G3335" s="39">
        <v>9</v>
      </c>
    </row>
    <row r="3336" spans="1:7" ht="28.8" x14ac:dyDescent="0.3">
      <c r="A3336" s="30" t="s">
        <v>5871</v>
      </c>
      <c r="B3336" s="47" t="s">
        <v>5872</v>
      </c>
      <c r="C3336" s="48" t="s">
        <v>141</v>
      </c>
      <c r="D3336" s="49">
        <v>19.079999999999998</v>
      </c>
      <c r="E3336" s="49">
        <v>10.5</v>
      </c>
      <c r="F3336" s="49">
        <v>29.58</v>
      </c>
      <c r="G3336" s="39">
        <v>9</v>
      </c>
    </row>
    <row r="3337" spans="1:7" ht="28.8" x14ac:dyDescent="0.3">
      <c r="A3337" s="30" t="s">
        <v>5873</v>
      </c>
      <c r="B3337" s="47" t="s">
        <v>5874</v>
      </c>
      <c r="C3337" s="48" t="s">
        <v>141</v>
      </c>
      <c r="D3337" s="49">
        <v>22.44</v>
      </c>
      <c r="E3337" s="49">
        <v>15.98</v>
      </c>
      <c r="F3337" s="49">
        <v>38.42</v>
      </c>
      <c r="G3337" s="39">
        <v>9</v>
      </c>
    </row>
    <row r="3338" spans="1:7" ht="28.8" x14ac:dyDescent="0.3">
      <c r="A3338" s="30" t="s">
        <v>5875</v>
      </c>
      <c r="B3338" s="47" t="s">
        <v>5876</v>
      </c>
      <c r="C3338" s="48" t="s">
        <v>141</v>
      </c>
      <c r="D3338" s="49">
        <v>35.479999999999997</v>
      </c>
      <c r="E3338" s="49">
        <v>18.260000000000002</v>
      </c>
      <c r="F3338" s="49">
        <v>53.74</v>
      </c>
      <c r="G3338" s="39">
        <v>9</v>
      </c>
    </row>
    <row r="3339" spans="1:7" ht="28.8" x14ac:dyDescent="0.3">
      <c r="A3339" s="30" t="s">
        <v>5877</v>
      </c>
      <c r="B3339" s="47" t="s">
        <v>5878</v>
      </c>
      <c r="C3339" s="48" t="s">
        <v>141</v>
      </c>
      <c r="D3339" s="49">
        <v>12.64</v>
      </c>
      <c r="E3339" s="49">
        <v>10.5</v>
      </c>
      <c r="F3339" s="49">
        <v>23.14</v>
      </c>
      <c r="G3339" s="39">
        <v>9</v>
      </c>
    </row>
    <row r="3340" spans="1:7" ht="28.8" x14ac:dyDescent="0.3">
      <c r="A3340" s="30" t="s">
        <v>5879</v>
      </c>
      <c r="B3340" s="47" t="s">
        <v>5880</v>
      </c>
      <c r="C3340" s="48" t="s">
        <v>141</v>
      </c>
      <c r="D3340" s="49">
        <v>17.41</v>
      </c>
      <c r="E3340" s="49">
        <v>15.98</v>
      </c>
      <c r="F3340" s="49">
        <v>33.39</v>
      </c>
      <c r="G3340" s="39">
        <v>9</v>
      </c>
    </row>
    <row r="3341" spans="1:7" ht="28.8" x14ac:dyDescent="0.3">
      <c r="A3341" s="30" t="s">
        <v>5881</v>
      </c>
      <c r="B3341" s="47" t="s">
        <v>5882</v>
      </c>
      <c r="C3341" s="48" t="s">
        <v>141</v>
      </c>
      <c r="D3341" s="49">
        <v>30.08</v>
      </c>
      <c r="E3341" s="49">
        <v>18.260000000000002</v>
      </c>
      <c r="F3341" s="49">
        <v>48.34</v>
      </c>
      <c r="G3341" s="39">
        <v>9</v>
      </c>
    </row>
    <row r="3342" spans="1:7" ht="28.8" x14ac:dyDescent="0.3">
      <c r="A3342" s="30" t="s">
        <v>5883</v>
      </c>
      <c r="B3342" s="47" t="s">
        <v>5884</v>
      </c>
      <c r="C3342" s="48" t="s">
        <v>141</v>
      </c>
      <c r="D3342" s="49">
        <v>33.229999999999997</v>
      </c>
      <c r="E3342" s="49">
        <v>10.5</v>
      </c>
      <c r="F3342" s="49">
        <v>43.73</v>
      </c>
      <c r="G3342" s="39">
        <v>9</v>
      </c>
    </row>
    <row r="3343" spans="1:7" ht="28.8" x14ac:dyDescent="0.3">
      <c r="A3343" s="30" t="s">
        <v>5885</v>
      </c>
      <c r="B3343" s="47" t="s">
        <v>5886</v>
      </c>
      <c r="C3343" s="48" t="s">
        <v>141</v>
      </c>
      <c r="D3343" s="49">
        <v>42.34</v>
      </c>
      <c r="E3343" s="49">
        <v>15.98</v>
      </c>
      <c r="F3343" s="49">
        <v>58.32</v>
      </c>
      <c r="G3343" s="39">
        <v>9</v>
      </c>
    </row>
    <row r="3344" spans="1:7" ht="28.8" x14ac:dyDescent="0.3">
      <c r="A3344" s="30" t="s">
        <v>5887</v>
      </c>
      <c r="B3344" s="47" t="s">
        <v>5888</v>
      </c>
      <c r="C3344" s="48" t="s">
        <v>141</v>
      </c>
      <c r="D3344" s="49">
        <v>74.87</v>
      </c>
      <c r="E3344" s="49">
        <v>18.260000000000002</v>
      </c>
      <c r="F3344" s="49">
        <v>93.13</v>
      </c>
      <c r="G3344" s="39">
        <v>9</v>
      </c>
    </row>
    <row r="3345" spans="1:7" ht="28.8" x14ac:dyDescent="0.3">
      <c r="A3345" s="30" t="s">
        <v>5889</v>
      </c>
      <c r="B3345" s="47" t="s">
        <v>7990</v>
      </c>
      <c r="C3345" s="48" t="s">
        <v>141</v>
      </c>
      <c r="D3345" s="49">
        <v>66.44</v>
      </c>
      <c r="E3345" s="49">
        <v>18.260000000000002</v>
      </c>
      <c r="F3345" s="49">
        <v>84.7</v>
      </c>
      <c r="G3345" s="39">
        <v>9</v>
      </c>
    </row>
    <row r="3346" spans="1:7" ht="28.8" x14ac:dyDescent="0.3">
      <c r="A3346" s="30" t="s">
        <v>5890</v>
      </c>
      <c r="B3346" s="47" t="s">
        <v>5891</v>
      </c>
      <c r="C3346" s="48" t="s">
        <v>141</v>
      </c>
      <c r="D3346" s="49">
        <v>160.01</v>
      </c>
      <c r="E3346" s="49">
        <v>15.98</v>
      </c>
      <c r="F3346" s="49">
        <v>175.99</v>
      </c>
      <c r="G3346" s="39">
        <v>9</v>
      </c>
    </row>
    <row r="3347" spans="1:7" ht="28.8" x14ac:dyDescent="0.3">
      <c r="A3347" s="30" t="s">
        <v>5892</v>
      </c>
      <c r="B3347" s="47" t="s">
        <v>5893</v>
      </c>
      <c r="C3347" s="48" t="s">
        <v>141</v>
      </c>
      <c r="D3347" s="49">
        <v>34.06</v>
      </c>
      <c r="E3347" s="49">
        <v>10.5</v>
      </c>
      <c r="F3347" s="49">
        <v>44.56</v>
      </c>
      <c r="G3347" s="39">
        <v>9</v>
      </c>
    </row>
    <row r="3348" spans="1:7" ht="28.8" x14ac:dyDescent="0.3">
      <c r="A3348" s="30" t="s">
        <v>5894</v>
      </c>
      <c r="B3348" s="47" t="s">
        <v>5895</v>
      </c>
      <c r="C3348" s="48" t="s">
        <v>141</v>
      </c>
      <c r="D3348" s="49">
        <v>39.54</v>
      </c>
      <c r="E3348" s="49">
        <v>15.98</v>
      </c>
      <c r="F3348" s="49">
        <v>55.52</v>
      </c>
      <c r="G3348" s="39">
        <v>9</v>
      </c>
    </row>
    <row r="3349" spans="1:7" ht="28.8" x14ac:dyDescent="0.3">
      <c r="A3349" s="30" t="s">
        <v>5896</v>
      </c>
      <c r="B3349" s="47" t="s">
        <v>7991</v>
      </c>
      <c r="C3349" s="48" t="s">
        <v>141</v>
      </c>
      <c r="D3349" s="49">
        <v>72.680000000000007</v>
      </c>
      <c r="E3349" s="49">
        <v>18.260000000000002</v>
      </c>
      <c r="F3349" s="49">
        <v>90.94</v>
      </c>
      <c r="G3349" s="39">
        <v>9</v>
      </c>
    </row>
    <row r="3350" spans="1:7" ht="28.8" x14ac:dyDescent="0.3">
      <c r="A3350" s="30" t="s">
        <v>5897</v>
      </c>
      <c r="B3350" s="47" t="s">
        <v>7992</v>
      </c>
      <c r="C3350" s="48" t="s">
        <v>141</v>
      </c>
      <c r="D3350" s="49">
        <v>33.409999999999997</v>
      </c>
      <c r="E3350" s="49">
        <v>15.98</v>
      </c>
      <c r="F3350" s="49">
        <v>49.39</v>
      </c>
      <c r="G3350" s="39">
        <v>9</v>
      </c>
    </row>
    <row r="3351" spans="1:7" ht="28.8" x14ac:dyDescent="0.3">
      <c r="A3351" s="30" t="s">
        <v>5898</v>
      </c>
      <c r="B3351" s="47" t="s">
        <v>7993</v>
      </c>
      <c r="C3351" s="48" t="s">
        <v>141</v>
      </c>
      <c r="D3351" s="49">
        <v>62.44</v>
      </c>
      <c r="E3351" s="49">
        <v>18.260000000000002</v>
      </c>
      <c r="F3351" s="49">
        <v>80.7</v>
      </c>
      <c r="G3351" s="39">
        <v>9</v>
      </c>
    </row>
    <row r="3352" spans="1:7" ht="28.8" x14ac:dyDescent="0.3">
      <c r="A3352" s="30" t="s">
        <v>5899</v>
      </c>
      <c r="B3352" s="47" t="s">
        <v>7994</v>
      </c>
      <c r="C3352" s="48" t="s">
        <v>141</v>
      </c>
      <c r="D3352" s="49">
        <v>50.08</v>
      </c>
      <c r="E3352" s="49">
        <v>18.260000000000002</v>
      </c>
      <c r="F3352" s="49">
        <v>68.34</v>
      </c>
      <c r="G3352" s="39">
        <v>9</v>
      </c>
    </row>
    <row r="3353" spans="1:7" ht="28.8" x14ac:dyDescent="0.3">
      <c r="A3353" s="30" t="s">
        <v>5900</v>
      </c>
      <c r="B3353" s="47" t="s">
        <v>5901</v>
      </c>
      <c r="C3353" s="48" t="s">
        <v>141</v>
      </c>
      <c r="D3353" s="49">
        <v>68.73</v>
      </c>
      <c r="E3353" s="49">
        <v>18.260000000000002</v>
      </c>
      <c r="F3353" s="49">
        <v>86.99</v>
      </c>
      <c r="G3353" s="39">
        <v>9</v>
      </c>
    </row>
    <row r="3354" spans="1:7" ht="28.8" x14ac:dyDescent="0.3">
      <c r="A3354" s="30" t="s">
        <v>5902</v>
      </c>
      <c r="B3354" s="47" t="s">
        <v>7995</v>
      </c>
      <c r="C3354" s="48" t="s">
        <v>141</v>
      </c>
      <c r="D3354" s="49">
        <v>93.6</v>
      </c>
      <c r="E3354" s="49">
        <v>15.98</v>
      </c>
      <c r="F3354" s="49">
        <v>109.58</v>
      </c>
      <c r="G3354" s="39">
        <v>9</v>
      </c>
    </row>
    <row r="3355" spans="1:7" ht="28.8" x14ac:dyDescent="0.3">
      <c r="A3355" s="30" t="s">
        <v>5903</v>
      </c>
      <c r="B3355" s="47" t="s">
        <v>7996</v>
      </c>
      <c r="C3355" s="48" t="s">
        <v>141</v>
      </c>
      <c r="D3355" s="49">
        <v>67.62</v>
      </c>
      <c r="E3355" s="49">
        <v>18.260000000000002</v>
      </c>
      <c r="F3355" s="49">
        <v>85.88</v>
      </c>
      <c r="G3355" s="39">
        <v>9</v>
      </c>
    </row>
    <row r="3356" spans="1:7" ht="28.8" x14ac:dyDescent="0.3">
      <c r="A3356" s="30" t="s">
        <v>5904</v>
      </c>
      <c r="B3356" s="47" t="s">
        <v>5905</v>
      </c>
      <c r="C3356" s="48" t="s">
        <v>141</v>
      </c>
      <c r="D3356" s="49">
        <v>64.39</v>
      </c>
      <c r="E3356" s="49">
        <v>10.5</v>
      </c>
      <c r="F3356" s="49">
        <v>74.89</v>
      </c>
      <c r="G3356" s="39">
        <v>9</v>
      </c>
    </row>
    <row r="3357" spans="1:7" ht="28.8" x14ac:dyDescent="0.3">
      <c r="A3357" s="30" t="s">
        <v>5906</v>
      </c>
      <c r="B3357" s="47" t="s">
        <v>5907</v>
      </c>
      <c r="C3357" s="48" t="s">
        <v>141</v>
      </c>
      <c r="D3357" s="49">
        <v>10</v>
      </c>
      <c r="E3357" s="49">
        <v>10.5</v>
      </c>
      <c r="F3357" s="49">
        <v>20.5</v>
      </c>
      <c r="G3357" s="39">
        <v>9</v>
      </c>
    </row>
    <row r="3358" spans="1:7" ht="28.8" x14ac:dyDescent="0.3">
      <c r="A3358" s="30" t="s">
        <v>5908</v>
      </c>
      <c r="B3358" s="47" t="s">
        <v>5909</v>
      </c>
      <c r="C3358" s="48" t="s">
        <v>141</v>
      </c>
      <c r="D3358" s="49">
        <v>28.75</v>
      </c>
      <c r="E3358" s="49">
        <v>10.5</v>
      </c>
      <c r="F3358" s="49">
        <v>39.25</v>
      </c>
      <c r="G3358" s="39">
        <v>9</v>
      </c>
    </row>
    <row r="3359" spans="1:7" ht="28.8" x14ac:dyDescent="0.3">
      <c r="A3359" s="30" t="s">
        <v>5910</v>
      </c>
      <c r="B3359" s="47" t="s">
        <v>5911</v>
      </c>
      <c r="C3359" s="48" t="s">
        <v>141</v>
      </c>
      <c r="D3359" s="49">
        <v>41.22</v>
      </c>
      <c r="E3359" s="49">
        <v>15.98</v>
      </c>
      <c r="F3359" s="49">
        <v>57.2</v>
      </c>
      <c r="G3359" s="39">
        <v>9</v>
      </c>
    </row>
    <row r="3360" spans="1:7" x14ac:dyDescent="0.3">
      <c r="A3360" s="30" t="s">
        <v>5912</v>
      </c>
      <c r="B3360" s="47" t="s">
        <v>5913</v>
      </c>
      <c r="C3360" s="48" t="s">
        <v>386</v>
      </c>
      <c r="D3360" s="49">
        <v>76.56</v>
      </c>
      <c r="E3360" s="49">
        <v>4.57</v>
      </c>
      <c r="F3360" s="49">
        <v>81.13</v>
      </c>
      <c r="G3360" s="39">
        <v>9</v>
      </c>
    </row>
    <row r="3361" spans="1:7" ht="28.8" x14ac:dyDescent="0.3">
      <c r="A3361" s="30" t="s">
        <v>5914</v>
      </c>
      <c r="B3361" s="47" t="s">
        <v>5915</v>
      </c>
      <c r="C3361" s="48"/>
      <c r="D3361" s="49"/>
      <c r="E3361" s="49"/>
      <c r="F3361" s="49"/>
      <c r="G3361" s="39">
        <v>2</v>
      </c>
    </row>
    <row r="3362" spans="1:7" x14ac:dyDescent="0.3">
      <c r="A3362" s="30" t="s">
        <v>5916</v>
      </c>
      <c r="B3362" s="47" t="s">
        <v>5917</v>
      </c>
      <c r="C3362" s="48"/>
      <c r="D3362" s="49"/>
      <c r="E3362" s="49"/>
      <c r="F3362" s="49"/>
      <c r="G3362" s="39">
        <v>5</v>
      </c>
    </row>
    <row r="3363" spans="1:7" x14ac:dyDescent="0.3">
      <c r="A3363" s="30" t="s">
        <v>5918</v>
      </c>
      <c r="B3363" s="47" t="s">
        <v>5919</v>
      </c>
      <c r="C3363" s="48" t="s">
        <v>141</v>
      </c>
      <c r="D3363" s="49">
        <v>42.75</v>
      </c>
      <c r="E3363" s="49">
        <v>20.55</v>
      </c>
      <c r="F3363" s="49">
        <v>63.3</v>
      </c>
      <c r="G3363" s="39">
        <v>9</v>
      </c>
    </row>
    <row r="3364" spans="1:7" x14ac:dyDescent="0.3">
      <c r="A3364" s="30" t="s">
        <v>5920</v>
      </c>
      <c r="B3364" s="47" t="s">
        <v>5921</v>
      </c>
      <c r="C3364" s="48" t="s">
        <v>141</v>
      </c>
      <c r="D3364" s="49">
        <v>58.74</v>
      </c>
      <c r="E3364" s="49">
        <v>27.39</v>
      </c>
      <c r="F3364" s="49">
        <v>86.13</v>
      </c>
      <c r="G3364" s="39">
        <v>9</v>
      </c>
    </row>
    <row r="3365" spans="1:7" x14ac:dyDescent="0.3">
      <c r="A3365" s="30" t="s">
        <v>5922</v>
      </c>
      <c r="B3365" s="47" t="s">
        <v>5923</v>
      </c>
      <c r="C3365" s="48" t="s">
        <v>141</v>
      </c>
      <c r="D3365" s="49">
        <v>75.52</v>
      </c>
      <c r="E3365" s="49">
        <v>34.24</v>
      </c>
      <c r="F3365" s="49">
        <v>109.76</v>
      </c>
      <c r="G3365" s="39">
        <v>9</v>
      </c>
    </row>
    <row r="3366" spans="1:7" x14ac:dyDescent="0.3">
      <c r="A3366" s="30" t="s">
        <v>5924</v>
      </c>
      <c r="B3366" s="47" t="s">
        <v>5925</v>
      </c>
      <c r="C3366" s="48" t="s">
        <v>141</v>
      </c>
      <c r="D3366" s="49">
        <v>92.83</v>
      </c>
      <c r="E3366" s="49">
        <v>41.08</v>
      </c>
      <c r="F3366" s="49">
        <v>133.91</v>
      </c>
      <c r="G3366" s="39">
        <v>9</v>
      </c>
    </row>
    <row r="3367" spans="1:7" x14ac:dyDescent="0.3">
      <c r="A3367" s="30" t="s">
        <v>5926</v>
      </c>
      <c r="B3367" s="47" t="s">
        <v>5927</v>
      </c>
      <c r="C3367" s="48" t="s">
        <v>141</v>
      </c>
      <c r="D3367" s="49">
        <v>113.58</v>
      </c>
      <c r="E3367" s="49">
        <v>45.65</v>
      </c>
      <c r="F3367" s="49">
        <v>159.22999999999999</v>
      </c>
      <c r="G3367" s="39">
        <v>9</v>
      </c>
    </row>
    <row r="3368" spans="1:7" x14ac:dyDescent="0.3">
      <c r="A3368" s="30" t="s">
        <v>5928</v>
      </c>
      <c r="B3368" s="47" t="s">
        <v>5929</v>
      </c>
      <c r="C3368" s="48" t="s">
        <v>141</v>
      </c>
      <c r="D3368" s="49">
        <v>154.38</v>
      </c>
      <c r="E3368" s="49">
        <v>57.06</v>
      </c>
      <c r="F3368" s="49">
        <v>211.44</v>
      </c>
      <c r="G3368" s="39">
        <v>9</v>
      </c>
    </row>
    <row r="3369" spans="1:7" x14ac:dyDescent="0.3">
      <c r="A3369" s="30" t="s">
        <v>5930</v>
      </c>
      <c r="B3369" s="47" t="s">
        <v>5931</v>
      </c>
      <c r="C3369" s="48" t="s">
        <v>141</v>
      </c>
      <c r="D3369" s="49">
        <v>380.54</v>
      </c>
      <c r="E3369" s="49">
        <v>68.48</v>
      </c>
      <c r="F3369" s="49">
        <v>449.02</v>
      </c>
      <c r="G3369" s="39">
        <v>9</v>
      </c>
    </row>
    <row r="3370" spans="1:7" x14ac:dyDescent="0.3">
      <c r="A3370" s="30" t="s">
        <v>5932</v>
      </c>
      <c r="B3370" s="47" t="s">
        <v>5933</v>
      </c>
      <c r="C3370" s="48" t="s">
        <v>141</v>
      </c>
      <c r="D3370" s="49">
        <v>628.64</v>
      </c>
      <c r="E3370" s="49">
        <v>91.3</v>
      </c>
      <c r="F3370" s="49">
        <v>719.94</v>
      </c>
      <c r="G3370" s="39">
        <v>9</v>
      </c>
    </row>
    <row r="3371" spans="1:7" x14ac:dyDescent="0.3">
      <c r="A3371" s="30" t="s">
        <v>5934</v>
      </c>
      <c r="B3371" s="47" t="s">
        <v>5935</v>
      </c>
      <c r="C3371" s="48" t="s">
        <v>141</v>
      </c>
      <c r="D3371" s="49">
        <v>1048.1300000000001</v>
      </c>
      <c r="E3371" s="49">
        <v>136.94999999999999</v>
      </c>
      <c r="F3371" s="49">
        <v>1185.08</v>
      </c>
      <c r="G3371" s="39">
        <v>9</v>
      </c>
    </row>
    <row r="3372" spans="1:7" x14ac:dyDescent="0.3">
      <c r="A3372" s="30" t="s">
        <v>5936</v>
      </c>
      <c r="B3372" s="47" t="s">
        <v>5937</v>
      </c>
      <c r="C3372" s="48" t="s">
        <v>141</v>
      </c>
      <c r="D3372" s="49">
        <v>74.47</v>
      </c>
      <c r="E3372" s="49">
        <v>27.39</v>
      </c>
      <c r="F3372" s="49">
        <v>101.86</v>
      </c>
      <c r="G3372" s="39">
        <v>9</v>
      </c>
    </row>
    <row r="3373" spans="1:7" ht="28.8" x14ac:dyDescent="0.3">
      <c r="A3373" s="30" t="s">
        <v>5938</v>
      </c>
      <c r="B3373" s="47" t="s">
        <v>5939</v>
      </c>
      <c r="C3373" s="48" t="s">
        <v>141</v>
      </c>
      <c r="D3373" s="49">
        <v>32.5</v>
      </c>
      <c r="E3373" s="49">
        <v>20.55</v>
      </c>
      <c r="F3373" s="49">
        <v>53.05</v>
      </c>
      <c r="G3373" s="39">
        <v>9</v>
      </c>
    </row>
    <row r="3374" spans="1:7" ht="28.8" x14ac:dyDescent="0.3">
      <c r="A3374" s="30" t="s">
        <v>5940</v>
      </c>
      <c r="B3374" s="47" t="s">
        <v>5941</v>
      </c>
      <c r="C3374" s="48" t="s">
        <v>141</v>
      </c>
      <c r="D3374" s="49">
        <v>72.33</v>
      </c>
      <c r="E3374" s="49">
        <v>20.55</v>
      </c>
      <c r="F3374" s="49">
        <v>92.88</v>
      </c>
      <c r="G3374" s="39">
        <v>9</v>
      </c>
    </row>
    <row r="3375" spans="1:7" ht="28.8" x14ac:dyDescent="0.3">
      <c r="A3375" s="30" t="s">
        <v>5942</v>
      </c>
      <c r="B3375" s="47" t="s">
        <v>5943</v>
      </c>
      <c r="C3375" s="48" t="s">
        <v>141</v>
      </c>
      <c r="D3375" s="49">
        <v>72.48</v>
      </c>
      <c r="E3375" s="49">
        <v>20.55</v>
      </c>
      <c r="F3375" s="49">
        <v>93.03</v>
      </c>
      <c r="G3375" s="39">
        <v>9</v>
      </c>
    </row>
    <row r="3376" spans="1:7" ht="28.8" x14ac:dyDescent="0.3">
      <c r="A3376" s="30" t="s">
        <v>5944</v>
      </c>
      <c r="B3376" s="47" t="s">
        <v>5945</v>
      </c>
      <c r="C3376" s="48" t="s">
        <v>141</v>
      </c>
      <c r="D3376" s="49">
        <v>98.35</v>
      </c>
      <c r="E3376" s="49">
        <v>22.83</v>
      </c>
      <c r="F3376" s="49">
        <v>121.18</v>
      </c>
      <c r="G3376" s="39">
        <v>9</v>
      </c>
    </row>
    <row r="3377" spans="1:7" ht="28.8" x14ac:dyDescent="0.3">
      <c r="A3377" s="30" t="s">
        <v>5946</v>
      </c>
      <c r="B3377" s="47" t="s">
        <v>5947</v>
      </c>
      <c r="C3377" s="48" t="s">
        <v>141</v>
      </c>
      <c r="D3377" s="49">
        <v>254.18</v>
      </c>
      <c r="E3377" s="49">
        <v>20.55</v>
      </c>
      <c r="F3377" s="49">
        <v>274.73</v>
      </c>
      <c r="G3377" s="39">
        <v>9</v>
      </c>
    </row>
    <row r="3378" spans="1:7" ht="28.8" x14ac:dyDescent="0.3">
      <c r="A3378" s="30" t="s">
        <v>5948</v>
      </c>
      <c r="B3378" s="47" t="s">
        <v>5949</v>
      </c>
      <c r="C3378" s="48" t="s">
        <v>141</v>
      </c>
      <c r="D3378" s="49">
        <v>1314.64</v>
      </c>
      <c r="E3378" s="49">
        <v>45.65</v>
      </c>
      <c r="F3378" s="49">
        <v>1360.29</v>
      </c>
      <c r="G3378" s="39">
        <v>9</v>
      </c>
    </row>
    <row r="3379" spans="1:7" x14ac:dyDescent="0.3">
      <c r="A3379" s="30" t="s">
        <v>5950</v>
      </c>
      <c r="B3379" s="47" t="s">
        <v>5951</v>
      </c>
      <c r="C3379" s="48"/>
      <c r="D3379" s="49"/>
      <c r="E3379" s="49"/>
      <c r="F3379" s="49"/>
      <c r="G3379" s="39">
        <v>5</v>
      </c>
    </row>
    <row r="3380" spans="1:7" ht="28.8" x14ac:dyDescent="0.3">
      <c r="A3380" s="30" t="s">
        <v>5952</v>
      </c>
      <c r="B3380" s="47" t="s">
        <v>5953</v>
      </c>
      <c r="C3380" s="48" t="s">
        <v>141</v>
      </c>
      <c r="D3380" s="49">
        <v>69.069999999999993</v>
      </c>
      <c r="E3380" s="49">
        <v>20.55</v>
      </c>
      <c r="F3380" s="49">
        <v>89.62</v>
      </c>
      <c r="G3380" s="39">
        <v>9</v>
      </c>
    </row>
    <row r="3381" spans="1:7" ht="28.8" x14ac:dyDescent="0.3">
      <c r="A3381" s="30" t="s">
        <v>5954</v>
      </c>
      <c r="B3381" s="47" t="s">
        <v>5955</v>
      </c>
      <c r="C3381" s="48" t="s">
        <v>141</v>
      </c>
      <c r="D3381" s="49">
        <v>68.59</v>
      </c>
      <c r="E3381" s="49">
        <v>20.55</v>
      </c>
      <c r="F3381" s="49">
        <v>89.14</v>
      </c>
      <c r="G3381" s="39">
        <v>9</v>
      </c>
    </row>
    <row r="3382" spans="1:7" ht="28.8" x14ac:dyDescent="0.3">
      <c r="A3382" s="30" t="s">
        <v>5956</v>
      </c>
      <c r="B3382" s="47" t="s">
        <v>5957</v>
      </c>
      <c r="C3382" s="48" t="s">
        <v>141</v>
      </c>
      <c r="D3382" s="49">
        <v>122.73</v>
      </c>
      <c r="E3382" s="49">
        <v>20.55</v>
      </c>
      <c r="F3382" s="49">
        <v>143.28</v>
      </c>
      <c r="G3382" s="39">
        <v>9</v>
      </c>
    </row>
    <row r="3383" spans="1:7" ht="28.8" x14ac:dyDescent="0.3">
      <c r="A3383" s="30" t="s">
        <v>5958</v>
      </c>
      <c r="B3383" s="47" t="s">
        <v>5959</v>
      </c>
      <c r="C3383" s="48" t="s">
        <v>141</v>
      </c>
      <c r="D3383" s="49">
        <v>133.12</v>
      </c>
      <c r="E3383" s="49">
        <v>20.55</v>
      </c>
      <c r="F3383" s="49">
        <v>153.66999999999999</v>
      </c>
      <c r="G3383" s="39">
        <v>9</v>
      </c>
    </row>
    <row r="3384" spans="1:7" ht="28.8" x14ac:dyDescent="0.3">
      <c r="A3384" s="30" t="s">
        <v>5960</v>
      </c>
      <c r="B3384" s="47" t="s">
        <v>5961</v>
      </c>
      <c r="C3384" s="48" t="s">
        <v>141</v>
      </c>
      <c r="D3384" s="49">
        <v>178.69</v>
      </c>
      <c r="E3384" s="49">
        <v>20.55</v>
      </c>
      <c r="F3384" s="49">
        <v>199.24</v>
      </c>
      <c r="G3384" s="39">
        <v>9</v>
      </c>
    </row>
    <row r="3385" spans="1:7" ht="28.8" x14ac:dyDescent="0.3">
      <c r="A3385" s="30" t="s">
        <v>5962</v>
      </c>
      <c r="B3385" s="47" t="s">
        <v>5963</v>
      </c>
      <c r="C3385" s="48" t="s">
        <v>141</v>
      </c>
      <c r="D3385" s="49">
        <v>77.33</v>
      </c>
      <c r="E3385" s="49">
        <v>20.55</v>
      </c>
      <c r="F3385" s="49">
        <v>97.88</v>
      </c>
      <c r="G3385" s="39">
        <v>9</v>
      </c>
    </row>
    <row r="3386" spans="1:7" ht="28.8" x14ac:dyDescent="0.3">
      <c r="A3386" s="30" t="s">
        <v>5964</v>
      </c>
      <c r="B3386" s="47" t="s">
        <v>5965</v>
      </c>
      <c r="C3386" s="48" t="s">
        <v>141</v>
      </c>
      <c r="D3386" s="49">
        <v>53.14</v>
      </c>
      <c r="E3386" s="49">
        <v>20.55</v>
      </c>
      <c r="F3386" s="49">
        <v>73.69</v>
      </c>
      <c r="G3386" s="39">
        <v>9</v>
      </c>
    </row>
    <row r="3387" spans="1:7" ht="28.8" x14ac:dyDescent="0.3">
      <c r="A3387" s="30" t="s">
        <v>5966</v>
      </c>
      <c r="B3387" s="47" t="s">
        <v>5967</v>
      </c>
      <c r="C3387" s="48" t="s">
        <v>141</v>
      </c>
      <c r="D3387" s="49">
        <v>85.46</v>
      </c>
      <c r="E3387" s="49">
        <v>20.55</v>
      </c>
      <c r="F3387" s="49">
        <v>106.01</v>
      </c>
      <c r="G3387" s="39">
        <v>9</v>
      </c>
    </row>
    <row r="3388" spans="1:7" ht="28.8" x14ac:dyDescent="0.3">
      <c r="A3388" s="30" t="s">
        <v>5968</v>
      </c>
      <c r="B3388" s="47" t="s">
        <v>7997</v>
      </c>
      <c r="C3388" s="48" t="s">
        <v>141</v>
      </c>
      <c r="D3388" s="49">
        <v>85.49</v>
      </c>
      <c r="E3388" s="49">
        <v>20.55</v>
      </c>
      <c r="F3388" s="49">
        <v>106.04</v>
      </c>
      <c r="G3388" s="39">
        <v>9</v>
      </c>
    </row>
    <row r="3389" spans="1:7" x14ac:dyDescent="0.3">
      <c r="A3389" s="30" t="s">
        <v>5969</v>
      </c>
      <c r="B3389" s="47" t="s">
        <v>5970</v>
      </c>
      <c r="C3389" s="48"/>
      <c r="D3389" s="49"/>
      <c r="E3389" s="49"/>
      <c r="F3389" s="49"/>
      <c r="G3389" s="39">
        <v>5</v>
      </c>
    </row>
    <row r="3390" spans="1:7" ht="28.8" x14ac:dyDescent="0.3">
      <c r="A3390" s="30" t="s">
        <v>5971</v>
      </c>
      <c r="B3390" s="47" t="s">
        <v>5972</v>
      </c>
      <c r="C3390" s="48" t="s">
        <v>141</v>
      </c>
      <c r="D3390" s="49">
        <v>359.08</v>
      </c>
      <c r="E3390" s="49">
        <v>68.48</v>
      </c>
      <c r="F3390" s="49">
        <v>427.56</v>
      </c>
      <c r="G3390" s="39">
        <v>9</v>
      </c>
    </row>
    <row r="3391" spans="1:7" x14ac:dyDescent="0.3">
      <c r="A3391" s="30" t="s">
        <v>5973</v>
      </c>
      <c r="B3391" s="47" t="s">
        <v>5974</v>
      </c>
      <c r="C3391" s="48" t="s">
        <v>141</v>
      </c>
      <c r="D3391" s="49">
        <v>226.44</v>
      </c>
      <c r="E3391" s="49">
        <v>68.48</v>
      </c>
      <c r="F3391" s="49">
        <v>294.92</v>
      </c>
      <c r="G3391" s="39">
        <v>9</v>
      </c>
    </row>
    <row r="3392" spans="1:7" x14ac:dyDescent="0.3">
      <c r="A3392" s="30" t="s">
        <v>5975</v>
      </c>
      <c r="B3392" s="47" t="s">
        <v>5976</v>
      </c>
      <c r="C3392" s="48" t="s">
        <v>141</v>
      </c>
      <c r="D3392" s="49">
        <v>300.43</v>
      </c>
      <c r="E3392" s="49">
        <v>68.48</v>
      </c>
      <c r="F3392" s="49">
        <v>368.91</v>
      </c>
      <c r="G3392" s="39">
        <v>9</v>
      </c>
    </row>
    <row r="3393" spans="1:7" x14ac:dyDescent="0.3">
      <c r="A3393" s="30" t="s">
        <v>5977</v>
      </c>
      <c r="B3393" s="47" t="s">
        <v>5978</v>
      </c>
      <c r="C3393" s="48" t="s">
        <v>141</v>
      </c>
      <c r="D3393" s="49">
        <v>450.96</v>
      </c>
      <c r="E3393" s="49">
        <v>68.48</v>
      </c>
      <c r="F3393" s="49">
        <v>519.44000000000005</v>
      </c>
      <c r="G3393" s="39">
        <v>9</v>
      </c>
    </row>
    <row r="3394" spans="1:7" ht="28.8" x14ac:dyDescent="0.3">
      <c r="A3394" s="30" t="s">
        <v>5979</v>
      </c>
      <c r="B3394" s="47" t="s">
        <v>5980</v>
      </c>
      <c r="C3394" s="48" t="s">
        <v>141</v>
      </c>
      <c r="D3394" s="49">
        <v>1672.51</v>
      </c>
      <c r="E3394" s="49">
        <v>68.48</v>
      </c>
      <c r="F3394" s="49">
        <v>1740.99</v>
      </c>
      <c r="G3394" s="39">
        <v>9</v>
      </c>
    </row>
    <row r="3395" spans="1:7" x14ac:dyDescent="0.3">
      <c r="A3395" s="30" t="s">
        <v>5981</v>
      </c>
      <c r="B3395" s="47" t="s">
        <v>5982</v>
      </c>
      <c r="C3395" s="48" t="s">
        <v>141</v>
      </c>
      <c r="D3395" s="49">
        <v>552.48</v>
      </c>
      <c r="E3395" s="49">
        <v>27.39</v>
      </c>
      <c r="F3395" s="49">
        <v>579.87</v>
      </c>
      <c r="G3395" s="39">
        <v>9</v>
      </c>
    </row>
    <row r="3396" spans="1:7" x14ac:dyDescent="0.3">
      <c r="A3396" s="30" t="s">
        <v>5983</v>
      </c>
      <c r="B3396" s="47" t="s">
        <v>5984</v>
      </c>
      <c r="C3396" s="48" t="s">
        <v>141</v>
      </c>
      <c r="D3396" s="49">
        <v>444.96</v>
      </c>
      <c r="E3396" s="49">
        <v>27.39</v>
      </c>
      <c r="F3396" s="49">
        <v>472.35</v>
      </c>
      <c r="G3396" s="39">
        <v>9</v>
      </c>
    </row>
    <row r="3397" spans="1:7" x14ac:dyDescent="0.3">
      <c r="A3397" s="30" t="s">
        <v>5985</v>
      </c>
      <c r="B3397" s="47" t="s">
        <v>5986</v>
      </c>
      <c r="C3397" s="48" t="s">
        <v>141</v>
      </c>
      <c r="D3397" s="49">
        <v>1023.39</v>
      </c>
      <c r="E3397" s="49">
        <v>68.48</v>
      </c>
      <c r="F3397" s="49">
        <v>1091.8699999999999</v>
      </c>
      <c r="G3397" s="39">
        <v>9</v>
      </c>
    </row>
    <row r="3398" spans="1:7" ht="28.8" x14ac:dyDescent="0.3">
      <c r="A3398" s="30" t="s">
        <v>5987</v>
      </c>
      <c r="B3398" s="47" t="s">
        <v>5988</v>
      </c>
      <c r="C3398" s="48" t="s">
        <v>141</v>
      </c>
      <c r="D3398" s="49">
        <v>596.87</v>
      </c>
      <c r="E3398" s="49">
        <v>20.55</v>
      </c>
      <c r="F3398" s="49">
        <v>617.41999999999996</v>
      </c>
      <c r="G3398" s="39">
        <v>9</v>
      </c>
    </row>
    <row r="3399" spans="1:7" ht="28.8" x14ac:dyDescent="0.3">
      <c r="A3399" s="30" t="s">
        <v>5989</v>
      </c>
      <c r="B3399" s="47" t="s">
        <v>7998</v>
      </c>
      <c r="C3399" s="48" t="s">
        <v>141</v>
      </c>
      <c r="D3399" s="49">
        <v>339.06</v>
      </c>
      <c r="E3399" s="49">
        <v>68.48</v>
      </c>
      <c r="F3399" s="49">
        <v>407.54</v>
      </c>
      <c r="G3399" s="39">
        <v>9</v>
      </c>
    </row>
    <row r="3400" spans="1:7" x14ac:dyDescent="0.3">
      <c r="A3400" s="30" t="s">
        <v>5990</v>
      </c>
      <c r="B3400" s="47" t="s">
        <v>5991</v>
      </c>
      <c r="C3400" s="48"/>
      <c r="D3400" s="49"/>
      <c r="E3400" s="49"/>
      <c r="F3400" s="49"/>
      <c r="G3400" s="39">
        <v>5</v>
      </c>
    </row>
    <row r="3401" spans="1:7" x14ac:dyDescent="0.3">
      <c r="A3401" s="30" t="s">
        <v>5992</v>
      </c>
      <c r="B3401" s="47" t="s">
        <v>5993</v>
      </c>
      <c r="C3401" s="48" t="s">
        <v>141</v>
      </c>
      <c r="D3401" s="49">
        <v>109.39</v>
      </c>
      <c r="E3401" s="49">
        <v>20.55</v>
      </c>
      <c r="F3401" s="49">
        <v>129.94</v>
      </c>
      <c r="G3401" s="39">
        <v>9</v>
      </c>
    </row>
    <row r="3402" spans="1:7" x14ac:dyDescent="0.3">
      <c r="A3402" s="30" t="s">
        <v>5994</v>
      </c>
      <c r="B3402" s="47" t="s">
        <v>5995</v>
      </c>
      <c r="C3402" s="48" t="s">
        <v>141</v>
      </c>
      <c r="D3402" s="49">
        <v>139.96</v>
      </c>
      <c r="E3402" s="49">
        <v>20.55</v>
      </c>
      <c r="F3402" s="49">
        <v>160.51</v>
      </c>
      <c r="G3402" s="39">
        <v>9</v>
      </c>
    </row>
    <row r="3403" spans="1:7" x14ac:dyDescent="0.3">
      <c r="A3403" s="30" t="s">
        <v>5996</v>
      </c>
      <c r="B3403" s="47" t="s">
        <v>5997</v>
      </c>
      <c r="C3403" s="48" t="s">
        <v>141</v>
      </c>
      <c r="D3403" s="49">
        <v>193.36</v>
      </c>
      <c r="E3403" s="49">
        <v>20.55</v>
      </c>
      <c r="F3403" s="49">
        <v>213.91</v>
      </c>
      <c r="G3403" s="39">
        <v>9</v>
      </c>
    </row>
    <row r="3404" spans="1:7" x14ac:dyDescent="0.3">
      <c r="A3404" s="30" t="s">
        <v>5998</v>
      </c>
      <c r="B3404" s="47" t="s">
        <v>5999</v>
      </c>
      <c r="C3404" s="48" t="s">
        <v>141</v>
      </c>
      <c r="D3404" s="49">
        <v>230.47</v>
      </c>
      <c r="E3404" s="49">
        <v>20.55</v>
      </c>
      <c r="F3404" s="49">
        <v>251.02</v>
      </c>
      <c r="G3404" s="39">
        <v>9</v>
      </c>
    </row>
    <row r="3405" spans="1:7" x14ac:dyDescent="0.3">
      <c r="A3405" s="30" t="s">
        <v>6000</v>
      </c>
      <c r="B3405" s="47" t="s">
        <v>6001</v>
      </c>
      <c r="C3405" s="48" t="s">
        <v>141</v>
      </c>
      <c r="D3405" s="49">
        <v>334.02</v>
      </c>
      <c r="E3405" s="49">
        <v>20.55</v>
      </c>
      <c r="F3405" s="49">
        <v>354.57</v>
      </c>
      <c r="G3405" s="39">
        <v>9</v>
      </c>
    </row>
    <row r="3406" spans="1:7" x14ac:dyDescent="0.3">
      <c r="A3406" s="30" t="s">
        <v>6002</v>
      </c>
      <c r="B3406" s="47" t="s">
        <v>6003</v>
      </c>
      <c r="C3406" s="48" t="s">
        <v>141</v>
      </c>
      <c r="D3406" s="49">
        <v>586.67999999999995</v>
      </c>
      <c r="E3406" s="49">
        <v>20.55</v>
      </c>
      <c r="F3406" s="49">
        <v>607.23</v>
      </c>
      <c r="G3406" s="39">
        <v>9</v>
      </c>
    </row>
    <row r="3407" spans="1:7" x14ac:dyDescent="0.3">
      <c r="A3407" s="30" t="s">
        <v>6004</v>
      </c>
      <c r="B3407" s="47" t="s">
        <v>6005</v>
      </c>
      <c r="C3407" s="48" t="s">
        <v>141</v>
      </c>
      <c r="D3407" s="49">
        <v>710.33</v>
      </c>
      <c r="E3407" s="49">
        <v>20.55</v>
      </c>
      <c r="F3407" s="49">
        <v>730.88</v>
      </c>
      <c r="G3407" s="39">
        <v>9</v>
      </c>
    </row>
    <row r="3408" spans="1:7" x14ac:dyDescent="0.3">
      <c r="A3408" s="30" t="s">
        <v>6006</v>
      </c>
      <c r="B3408" s="47" t="s">
        <v>6007</v>
      </c>
      <c r="C3408" s="48" t="s">
        <v>141</v>
      </c>
      <c r="D3408" s="49">
        <v>101.86</v>
      </c>
      <c r="E3408" s="49">
        <v>20.55</v>
      </c>
      <c r="F3408" s="49">
        <v>122.41</v>
      </c>
      <c r="G3408" s="39">
        <v>9</v>
      </c>
    </row>
    <row r="3409" spans="1:7" x14ac:dyDescent="0.3">
      <c r="A3409" s="30" t="s">
        <v>6008</v>
      </c>
      <c r="B3409" s="47" t="s">
        <v>6009</v>
      </c>
      <c r="C3409" s="48" t="s">
        <v>141</v>
      </c>
      <c r="D3409" s="49">
        <v>139.51</v>
      </c>
      <c r="E3409" s="49">
        <v>20.55</v>
      </c>
      <c r="F3409" s="49">
        <v>160.06</v>
      </c>
      <c r="G3409" s="39">
        <v>9</v>
      </c>
    </row>
    <row r="3410" spans="1:7" x14ac:dyDescent="0.3">
      <c r="A3410" s="30" t="s">
        <v>6010</v>
      </c>
      <c r="B3410" s="47" t="s">
        <v>6011</v>
      </c>
      <c r="C3410" s="48" t="s">
        <v>141</v>
      </c>
      <c r="D3410" s="49">
        <v>173.68</v>
      </c>
      <c r="E3410" s="49">
        <v>20.55</v>
      </c>
      <c r="F3410" s="49">
        <v>194.23</v>
      </c>
      <c r="G3410" s="39">
        <v>9</v>
      </c>
    </row>
    <row r="3411" spans="1:7" x14ac:dyDescent="0.3">
      <c r="A3411" s="30" t="s">
        <v>6012</v>
      </c>
      <c r="B3411" s="47" t="s">
        <v>6013</v>
      </c>
      <c r="C3411" s="48" t="s">
        <v>141</v>
      </c>
      <c r="D3411" s="49">
        <v>249.71</v>
      </c>
      <c r="E3411" s="49">
        <v>20.55</v>
      </c>
      <c r="F3411" s="49">
        <v>270.26</v>
      </c>
      <c r="G3411" s="39">
        <v>9</v>
      </c>
    </row>
    <row r="3412" spans="1:7" x14ac:dyDescent="0.3">
      <c r="A3412" s="30" t="s">
        <v>6014</v>
      </c>
      <c r="B3412" s="47" t="s">
        <v>6015</v>
      </c>
      <c r="C3412" s="48" t="s">
        <v>141</v>
      </c>
      <c r="D3412" s="49">
        <v>402.65</v>
      </c>
      <c r="E3412" s="49">
        <v>20.55</v>
      </c>
      <c r="F3412" s="49">
        <v>423.2</v>
      </c>
      <c r="G3412" s="39">
        <v>9</v>
      </c>
    </row>
    <row r="3413" spans="1:7" x14ac:dyDescent="0.3">
      <c r="A3413" s="30" t="s">
        <v>6016</v>
      </c>
      <c r="B3413" s="47" t="s">
        <v>6017</v>
      </c>
      <c r="C3413" s="48" t="s">
        <v>141</v>
      </c>
      <c r="D3413" s="49">
        <v>586.02</v>
      </c>
      <c r="E3413" s="49">
        <v>20.55</v>
      </c>
      <c r="F3413" s="49">
        <v>606.57000000000005</v>
      </c>
      <c r="G3413" s="39">
        <v>9</v>
      </c>
    </row>
    <row r="3414" spans="1:7" x14ac:dyDescent="0.3">
      <c r="A3414" s="30" t="s">
        <v>6018</v>
      </c>
      <c r="B3414" s="47" t="s">
        <v>6019</v>
      </c>
      <c r="C3414" s="48" t="s">
        <v>141</v>
      </c>
      <c r="D3414" s="49">
        <v>1020.55</v>
      </c>
      <c r="E3414" s="49">
        <v>27.39</v>
      </c>
      <c r="F3414" s="49">
        <v>1047.94</v>
      </c>
      <c r="G3414" s="39">
        <v>9</v>
      </c>
    </row>
    <row r="3415" spans="1:7" x14ac:dyDescent="0.3">
      <c r="A3415" s="30" t="s">
        <v>6020</v>
      </c>
      <c r="B3415" s="47" t="s">
        <v>6021</v>
      </c>
      <c r="C3415" s="48" t="s">
        <v>141</v>
      </c>
      <c r="D3415" s="49">
        <v>96.33</v>
      </c>
      <c r="E3415" s="49">
        <v>20.55</v>
      </c>
      <c r="F3415" s="49">
        <v>116.88</v>
      </c>
      <c r="G3415" s="39">
        <v>9</v>
      </c>
    </row>
    <row r="3416" spans="1:7" x14ac:dyDescent="0.3">
      <c r="A3416" s="30" t="s">
        <v>6022</v>
      </c>
      <c r="B3416" s="47" t="s">
        <v>6023</v>
      </c>
      <c r="C3416" s="48" t="s">
        <v>141</v>
      </c>
      <c r="D3416" s="49">
        <v>125.66</v>
      </c>
      <c r="E3416" s="49">
        <v>20.55</v>
      </c>
      <c r="F3416" s="49">
        <v>146.21</v>
      </c>
      <c r="G3416" s="39">
        <v>9</v>
      </c>
    </row>
    <row r="3417" spans="1:7" x14ac:dyDescent="0.3">
      <c r="A3417" s="30" t="s">
        <v>6024</v>
      </c>
      <c r="B3417" s="47" t="s">
        <v>6025</v>
      </c>
      <c r="C3417" s="48" t="s">
        <v>141</v>
      </c>
      <c r="D3417" s="49">
        <v>159.16999999999999</v>
      </c>
      <c r="E3417" s="49">
        <v>20.55</v>
      </c>
      <c r="F3417" s="49">
        <v>179.72</v>
      </c>
      <c r="G3417" s="39">
        <v>9</v>
      </c>
    </row>
    <row r="3418" spans="1:7" x14ac:dyDescent="0.3">
      <c r="A3418" s="30" t="s">
        <v>6026</v>
      </c>
      <c r="B3418" s="47" t="s">
        <v>6027</v>
      </c>
      <c r="C3418" s="48" t="s">
        <v>141</v>
      </c>
      <c r="D3418" s="49">
        <v>220.37</v>
      </c>
      <c r="E3418" s="49">
        <v>20.55</v>
      </c>
      <c r="F3418" s="49">
        <v>240.92</v>
      </c>
      <c r="G3418" s="39">
        <v>9</v>
      </c>
    </row>
    <row r="3419" spans="1:7" x14ac:dyDescent="0.3">
      <c r="A3419" s="30" t="s">
        <v>6028</v>
      </c>
      <c r="B3419" s="47" t="s">
        <v>6029</v>
      </c>
      <c r="C3419" s="48" t="s">
        <v>141</v>
      </c>
      <c r="D3419" s="49">
        <v>355.65</v>
      </c>
      <c r="E3419" s="49">
        <v>20.55</v>
      </c>
      <c r="F3419" s="49">
        <v>376.2</v>
      </c>
      <c r="G3419" s="39">
        <v>9</v>
      </c>
    </row>
    <row r="3420" spans="1:7" ht="28.8" x14ac:dyDescent="0.3">
      <c r="A3420" s="30" t="s">
        <v>6030</v>
      </c>
      <c r="B3420" s="47" t="s">
        <v>7999</v>
      </c>
      <c r="C3420" s="48" t="s">
        <v>141</v>
      </c>
      <c r="D3420" s="49">
        <v>8075.68</v>
      </c>
      <c r="E3420" s="49">
        <v>34.24</v>
      </c>
      <c r="F3420" s="49">
        <v>8109.92</v>
      </c>
      <c r="G3420" s="39">
        <v>9</v>
      </c>
    </row>
    <row r="3421" spans="1:7" ht="28.8" x14ac:dyDescent="0.3">
      <c r="A3421" s="30" t="s">
        <v>6031</v>
      </c>
      <c r="B3421" s="47" t="s">
        <v>8000</v>
      </c>
      <c r="C3421" s="48" t="s">
        <v>141</v>
      </c>
      <c r="D3421" s="49">
        <v>196.07</v>
      </c>
      <c r="E3421" s="49">
        <v>20.55</v>
      </c>
      <c r="F3421" s="49">
        <v>216.62</v>
      </c>
      <c r="G3421" s="39">
        <v>9</v>
      </c>
    </row>
    <row r="3422" spans="1:7" ht="28.8" x14ac:dyDescent="0.3">
      <c r="A3422" s="30" t="s">
        <v>6032</v>
      </c>
      <c r="B3422" s="47" t="s">
        <v>8001</v>
      </c>
      <c r="C3422" s="48" t="s">
        <v>141</v>
      </c>
      <c r="D3422" s="49">
        <v>589</v>
      </c>
      <c r="E3422" s="49">
        <v>20.55</v>
      </c>
      <c r="F3422" s="49">
        <v>609.54999999999995</v>
      </c>
      <c r="G3422" s="39">
        <v>9</v>
      </c>
    </row>
    <row r="3423" spans="1:7" x14ac:dyDescent="0.3">
      <c r="A3423" s="30" t="s">
        <v>6033</v>
      </c>
      <c r="B3423" s="47" t="s">
        <v>6034</v>
      </c>
      <c r="C3423" s="48" t="s">
        <v>141</v>
      </c>
      <c r="D3423" s="49">
        <v>508.45</v>
      </c>
      <c r="E3423" s="49">
        <v>20.55</v>
      </c>
      <c r="F3423" s="49">
        <v>529</v>
      </c>
      <c r="G3423" s="39">
        <v>9</v>
      </c>
    </row>
    <row r="3424" spans="1:7" x14ac:dyDescent="0.3">
      <c r="A3424" s="30" t="s">
        <v>6035</v>
      </c>
      <c r="B3424" s="47" t="s">
        <v>6036</v>
      </c>
      <c r="C3424" s="48" t="s">
        <v>141</v>
      </c>
      <c r="D3424" s="49">
        <v>984.48</v>
      </c>
      <c r="E3424" s="49">
        <v>27.39</v>
      </c>
      <c r="F3424" s="49">
        <v>1011.87</v>
      </c>
      <c r="G3424" s="39">
        <v>9</v>
      </c>
    </row>
    <row r="3425" spans="1:7" x14ac:dyDescent="0.3">
      <c r="A3425" s="30" t="s">
        <v>6037</v>
      </c>
      <c r="B3425" s="47" t="s">
        <v>6038</v>
      </c>
      <c r="C3425" s="48" t="s">
        <v>141</v>
      </c>
      <c r="D3425" s="49">
        <v>415.88</v>
      </c>
      <c r="E3425" s="49">
        <v>20.55</v>
      </c>
      <c r="F3425" s="49">
        <v>436.43</v>
      </c>
      <c r="G3425" s="39">
        <v>9</v>
      </c>
    </row>
    <row r="3426" spans="1:7" ht="28.8" x14ac:dyDescent="0.3">
      <c r="A3426" s="30" t="s">
        <v>6039</v>
      </c>
      <c r="B3426" s="47" t="s">
        <v>8002</v>
      </c>
      <c r="C3426" s="48" t="s">
        <v>141</v>
      </c>
      <c r="D3426" s="49">
        <v>160.49</v>
      </c>
      <c r="E3426" s="49">
        <v>11.41</v>
      </c>
      <c r="F3426" s="49">
        <v>171.9</v>
      </c>
      <c r="G3426" s="39">
        <v>9</v>
      </c>
    </row>
    <row r="3427" spans="1:7" ht="28.8" x14ac:dyDescent="0.3">
      <c r="A3427" s="30" t="s">
        <v>6040</v>
      </c>
      <c r="B3427" s="47" t="s">
        <v>8003</v>
      </c>
      <c r="C3427" s="48" t="s">
        <v>141</v>
      </c>
      <c r="D3427" s="49">
        <v>6008.85</v>
      </c>
      <c r="E3427" s="49">
        <v>27.39</v>
      </c>
      <c r="F3427" s="49">
        <v>6036.24</v>
      </c>
      <c r="G3427" s="39">
        <v>9</v>
      </c>
    </row>
    <row r="3428" spans="1:7" ht="28.8" x14ac:dyDescent="0.3">
      <c r="A3428" s="30" t="s">
        <v>6041</v>
      </c>
      <c r="B3428" s="47" t="s">
        <v>8004</v>
      </c>
      <c r="C3428" s="48" t="s">
        <v>141</v>
      </c>
      <c r="D3428" s="49">
        <v>1599.09</v>
      </c>
      <c r="E3428" s="49">
        <v>27.39</v>
      </c>
      <c r="F3428" s="49">
        <v>1626.48</v>
      </c>
      <c r="G3428" s="39">
        <v>9</v>
      </c>
    </row>
    <row r="3429" spans="1:7" ht="28.8" x14ac:dyDescent="0.3">
      <c r="A3429" s="30" t="s">
        <v>6042</v>
      </c>
      <c r="B3429" s="47" t="s">
        <v>8005</v>
      </c>
      <c r="C3429" s="48" t="s">
        <v>141</v>
      </c>
      <c r="D3429" s="49">
        <v>432.39</v>
      </c>
      <c r="E3429" s="49">
        <v>20.55</v>
      </c>
      <c r="F3429" s="49">
        <v>452.94</v>
      </c>
      <c r="G3429" s="39">
        <v>9</v>
      </c>
    </row>
    <row r="3430" spans="1:7" ht="28.8" x14ac:dyDescent="0.3">
      <c r="A3430" s="30" t="s">
        <v>6043</v>
      </c>
      <c r="B3430" s="47" t="s">
        <v>8006</v>
      </c>
      <c r="C3430" s="48" t="s">
        <v>141</v>
      </c>
      <c r="D3430" s="49">
        <v>209.09</v>
      </c>
      <c r="E3430" s="49">
        <v>20.55</v>
      </c>
      <c r="F3430" s="49">
        <v>229.64</v>
      </c>
      <c r="G3430" s="39">
        <v>9</v>
      </c>
    </row>
    <row r="3431" spans="1:7" ht="28.8" x14ac:dyDescent="0.3">
      <c r="A3431" s="30" t="s">
        <v>6044</v>
      </c>
      <c r="B3431" s="47" t="s">
        <v>8007</v>
      </c>
      <c r="C3431" s="48" t="s">
        <v>141</v>
      </c>
      <c r="D3431" s="49">
        <v>294.04000000000002</v>
      </c>
      <c r="E3431" s="49">
        <v>20.55</v>
      </c>
      <c r="F3431" s="49">
        <v>314.58999999999997</v>
      </c>
      <c r="G3431" s="39">
        <v>9</v>
      </c>
    </row>
    <row r="3432" spans="1:7" ht="28.8" x14ac:dyDescent="0.3">
      <c r="A3432" s="30" t="s">
        <v>6045</v>
      </c>
      <c r="B3432" s="47" t="s">
        <v>8008</v>
      </c>
      <c r="C3432" s="48" t="s">
        <v>141</v>
      </c>
      <c r="D3432" s="49">
        <v>596.45000000000005</v>
      </c>
      <c r="E3432" s="49">
        <v>20.55</v>
      </c>
      <c r="F3432" s="49">
        <v>617</v>
      </c>
      <c r="G3432" s="39">
        <v>9</v>
      </c>
    </row>
    <row r="3433" spans="1:7" ht="28.8" x14ac:dyDescent="0.3">
      <c r="A3433" s="30" t="s">
        <v>6046</v>
      </c>
      <c r="B3433" s="47" t="s">
        <v>8009</v>
      </c>
      <c r="C3433" s="48" t="s">
        <v>141</v>
      </c>
      <c r="D3433" s="49">
        <v>784.05</v>
      </c>
      <c r="E3433" s="49">
        <v>20.55</v>
      </c>
      <c r="F3433" s="49">
        <v>804.6</v>
      </c>
      <c r="G3433" s="39">
        <v>9</v>
      </c>
    </row>
    <row r="3434" spans="1:7" ht="28.8" x14ac:dyDescent="0.3">
      <c r="A3434" s="30" t="s">
        <v>6047</v>
      </c>
      <c r="B3434" s="47" t="s">
        <v>8010</v>
      </c>
      <c r="C3434" s="48" t="s">
        <v>141</v>
      </c>
      <c r="D3434" s="49">
        <v>1276.3800000000001</v>
      </c>
      <c r="E3434" s="49">
        <v>20.55</v>
      </c>
      <c r="F3434" s="49">
        <v>1296.93</v>
      </c>
      <c r="G3434" s="39">
        <v>9</v>
      </c>
    </row>
    <row r="3435" spans="1:7" ht="28.8" x14ac:dyDescent="0.3">
      <c r="A3435" s="30" t="s">
        <v>6048</v>
      </c>
      <c r="B3435" s="47" t="s">
        <v>8011</v>
      </c>
      <c r="C3435" s="48" t="s">
        <v>141</v>
      </c>
      <c r="D3435" s="49">
        <v>2256.87</v>
      </c>
      <c r="E3435" s="49">
        <v>27.39</v>
      </c>
      <c r="F3435" s="49">
        <v>2284.2600000000002</v>
      </c>
      <c r="G3435" s="39">
        <v>9</v>
      </c>
    </row>
    <row r="3436" spans="1:7" ht="28.8" x14ac:dyDescent="0.3">
      <c r="A3436" s="30" t="s">
        <v>6049</v>
      </c>
      <c r="B3436" s="47" t="s">
        <v>8012</v>
      </c>
      <c r="C3436" s="48" t="s">
        <v>141</v>
      </c>
      <c r="D3436" s="49">
        <v>6598.16</v>
      </c>
      <c r="E3436" s="49">
        <v>27.39</v>
      </c>
      <c r="F3436" s="49">
        <v>6625.55</v>
      </c>
      <c r="G3436" s="39">
        <v>9</v>
      </c>
    </row>
    <row r="3437" spans="1:7" ht="28.8" x14ac:dyDescent="0.3">
      <c r="A3437" s="30" t="s">
        <v>6050</v>
      </c>
      <c r="B3437" s="47" t="s">
        <v>8013</v>
      </c>
      <c r="C3437" s="48" t="s">
        <v>141</v>
      </c>
      <c r="D3437" s="49">
        <v>76.150000000000006</v>
      </c>
      <c r="E3437" s="49">
        <v>13.69</v>
      </c>
      <c r="F3437" s="49">
        <v>89.84</v>
      </c>
      <c r="G3437" s="39">
        <v>9</v>
      </c>
    </row>
    <row r="3438" spans="1:7" ht="28.8" x14ac:dyDescent="0.3">
      <c r="A3438" s="30" t="s">
        <v>6051</v>
      </c>
      <c r="B3438" s="47" t="s">
        <v>8014</v>
      </c>
      <c r="C3438" s="48" t="s">
        <v>141</v>
      </c>
      <c r="D3438" s="49">
        <v>91.85</v>
      </c>
      <c r="E3438" s="49">
        <v>20.55</v>
      </c>
      <c r="F3438" s="49">
        <v>112.4</v>
      </c>
      <c r="G3438" s="39">
        <v>9</v>
      </c>
    </row>
    <row r="3439" spans="1:7" ht="43.2" x14ac:dyDescent="0.3">
      <c r="A3439" s="30" t="s">
        <v>6052</v>
      </c>
      <c r="B3439" s="47" t="s">
        <v>8015</v>
      </c>
      <c r="C3439" s="48" t="s">
        <v>141</v>
      </c>
      <c r="D3439" s="49">
        <v>115.6</v>
      </c>
      <c r="E3439" s="49">
        <v>18.260000000000002</v>
      </c>
      <c r="F3439" s="49">
        <v>133.86000000000001</v>
      </c>
      <c r="G3439" s="39">
        <v>9</v>
      </c>
    </row>
    <row r="3440" spans="1:7" ht="43.2" x14ac:dyDescent="0.3">
      <c r="A3440" s="30" t="s">
        <v>6053</v>
      </c>
      <c r="B3440" s="47" t="s">
        <v>8016</v>
      </c>
      <c r="C3440" s="48" t="s">
        <v>141</v>
      </c>
      <c r="D3440" s="49">
        <v>124.29</v>
      </c>
      <c r="E3440" s="49">
        <v>20.55</v>
      </c>
      <c r="F3440" s="49">
        <v>144.84</v>
      </c>
      <c r="G3440" s="39">
        <v>9</v>
      </c>
    </row>
    <row r="3441" spans="1:7" ht="43.2" x14ac:dyDescent="0.3">
      <c r="A3441" s="30" t="s">
        <v>6054</v>
      </c>
      <c r="B3441" s="47" t="s">
        <v>8017</v>
      </c>
      <c r="C3441" s="48" t="s">
        <v>141</v>
      </c>
      <c r="D3441" s="49">
        <v>483.69</v>
      </c>
      <c r="E3441" s="49">
        <v>20.55</v>
      </c>
      <c r="F3441" s="49">
        <v>504.24</v>
      </c>
      <c r="G3441" s="39">
        <v>9</v>
      </c>
    </row>
    <row r="3442" spans="1:7" ht="28.8" x14ac:dyDescent="0.3">
      <c r="A3442" s="30" t="s">
        <v>6055</v>
      </c>
      <c r="B3442" s="47" t="s">
        <v>8018</v>
      </c>
      <c r="C3442" s="48" t="s">
        <v>141</v>
      </c>
      <c r="D3442" s="49">
        <v>698.42</v>
      </c>
      <c r="E3442" s="49">
        <v>20.55</v>
      </c>
      <c r="F3442" s="49">
        <v>718.97</v>
      </c>
      <c r="G3442" s="39">
        <v>9</v>
      </c>
    </row>
    <row r="3443" spans="1:7" ht="43.2" x14ac:dyDescent="0.3">
      <c r="A3443" s="30" t="s">
        <v>6056</v>
      </c>
      <c r="B3443" s="47" t="s">
        <v>8019</v>
      </c>
      <c r="C3443" s="48" t="s">
        <v>141</v>
      </c>
      <c r="D3443" s="49">
        <v>6188.27</v>
      </c>
      <c r="E3443" s="49">
        <v>91.3</v>
      </c>
      <c r="F3443" s="49">
        <v>6279.57</v>
      </c>
      <c r="G3443" s="39">
        <v>9</v>
      </c>
    </row>
    <row r="3444" spans="1:7" ht="43.2" x14ac:dyDescent="0.3">
      <c r="A3444" s="30" t="s">
        <v>6057</v>
      </c>
      <c r="B3444" s="47" t="s">
        <v>8020</v>
      </c>
      <c r="C3444" s="48" t="s">
        <v>141</v>
      </c>
      <c r="D3444" s="49">
        <v>7338.46</v>
      </c>
      <c r="E3444" s="49">
        <v>91.3</v>
      </c>
      <c r="F3444" s="49">
        <v>7429.76</v>
      </c>
      <c r="G3444" s="39">
        <v>9</v>
      </c>
    </row>
    <row r="3445" spans="1:7" x14ac:dyDescent="0.3">
      <c r="A3445" s="30" t="s">
        <v>6058</v>
      </c>
      <c r="B3445" s="47" t="s">
        <v>6059</v>
      </c>
      <c r="C3445" s="48" t="s">
        <v>141</v>
      </c>
      <c r="D3445" s="49">
        <v>519.88</v>
      </c>
      <c r="E3445" s="49">
        <v>45.65</v>
      </c>
      <c r="F3445" s="49">
        <v>565.53</v>
      </c>
      <c r="G3445" s="39">
        <v>9</v>
      </c>
    </row>
    <row r="3446" spans="1:7" x14ac:dyDescent="0.3">
      <c r="A3446" s="30" t="s">
        <v>6060</v>
      </c>
      <c r="B3446" s="47" t="s">
        <v>6061</v>
      </c>
      <c r="C3446" s="48"/>
      <c r="D3446" s="49"/>
      <c r="E3446" s="49"/>
      <c r="F3446" s="49"/>
      <c r="G3446" s="39">
        <v>5</v>
      </c>
    </row>
    <row r="3447" spans="1:7" ht="28.8" x14ac:dyDescent="0.3">
      <c r="A3447" s="30" t="s">
        <v>6062</v>
      </c>
      <c r="B3447" s="47" t="s">
        <v>6063</v>
      </c>
      <c r="C3447" s="48" t="s">
        <v>141</v>
      </c>
      <c r="D3447" s="49">
        <v>1380.05</v>
      </c>
      <c r="E3447" s="49">
        <v>57.06</v>
      </c>
      <c r="F3447" s="49">
        <v>1437.11</v>
      </c>
      <c r="G3447" s="39">
        <v>9</v>
      </c>
    </row>
    <row r="3448" spans="1:7" ht="28.8" x14ac:dyDescent="0.3">
      <c r="A3448" s="30" t="s">
        <v>6064</v>
      </c>
      <c r="B3448" s="47" t="s">
        <v>6065</v>
      </c>
      <c r="C3448" s="48" t="s">
        <v>141</v>
      </c>
      <c r="D3448" s="49">
        <v>2114.98</v>
      </c>
      <c r="E3448" s="49">
        <v>159.78</v>
      </c>
      <c r="F3448" s="49">
        <v>2274.7600000000002</v>
      </c>
      <c r="G3448" s="39">
        <v>9</v>
      </c>
    </row>
    <row r="3449" spans="1:7" x14ac:dyDescent="0.3">
      <c r="A3449" s="30" t="s">
        <v>6066</v>
      </c>
      <c r="B3449" s="47" t="s">
        <v>6067</v>
      </c>
      <c r="C3449" s="48" t="s">
        <v>141</v>
      </c>
      <c r="D3449" s="49">
        <v>1342.89</v>
      </c>
      <c r="E3449" s="49">
        <v>159.78</v>
      </c>
      <c r="F3449" s="49">
        <v>1502.67</v>
      </c>
      <c r="G3449" s="39">
        <v>9</v>
      </c>
    </row>
    <row r="3450" spans="1:7" ht="28.8" x14ac:dyDescent="0.3">
      <c r="A3450" s="30" t="s">
        <v>6068</v>
      </c>
      <c r="B3450" s="47" t="s">
        <v>6069</v>
      </c>
      <c r="C3450" s="48" t="s">
        <v>141</v>
      </c>
      <c r="D3450" s="49">
        <v>3609.27</v>
      </c>
      <c r="E3450" s="49">
        <v>159.78</v>
      </c>
      <c r="F3450" s="49">
        <v>3769.05</v>
      </c>
      <c r="G3450" s="39">
        <v>9</v>
      </c>
    </row>
    <row r="3451" spans="1:7" x14ac:dyDescent="0.3">
      <c r="A3451" s="30" t="s">
        <v>6070</v>
      </c>
      <c r="B3451" s="47" t="s">
        <v>6071</v>
      </c>
      <c r="C3451" s="48" t="s">
        <v>141</v>
      </c>
      <c r="D3451" s="49">
        <v>1629.1</v>
      </c>
      <c r="E3451" s="49">
        <v>91.3</v>
      </c>
      <c r="F3451" s="49">
        <v>1720.4</v>
      </c>
      <c r="G3451" s="39">
        <v>9</v>
      </c>
    </row>
    <row r="3452" spans="1:7" x14ac:dyDescent="0.3">
      <c r="A3452" s="30" t="s">
        <v>6072</v>
      </c>
      <c r="B3452" s="47" t="s">
        <v>6073</v>
      </c>
      <c r="C3452" s="48" t="s">
        <v>141</v>
      </c>
      <c r="D3452" s="49">
        <v>2860.49</v>
      </c>
      <c r="E3452" s="49">
        <v>91.3</v>
      </c>
      <c r="F3452" s="49">
        <v>2951.79</v>
      </c>
      <c r="G3452" s="39">
        <v>9</v>
      </c>
    </row>
    <row r="3453" spans="1:7" ht="28.8" x14ac:dyDescent="0.3">
      <c r="A3453" s="30" t="s">
        <v>6074</v>
      </c>
      <c r="B3453" s="47" t="s">
        <v>6075</v>
      </c>
      <c r="C3453" s="48" t="s">
        <v>141</v>
      </c>
      <c r="D3453" s="49">
        <v>948.07</v>
      </c>
      <c r="E3453" s="49">
        <v>91.3</v>
      </c>
      <c r="F3453" s="49">
        <v>1039.3699999999999</v>
      </c>
      <c r="G3453" s="39">
        <v>9</v>
      </c>
    </row>
    <row r="3454" spans="1:7" x14ac:dyDescent="0.3">
      <c r="A3454" s="30" t="s">
        <v>6076</v>
      </c>
      <c r="B3454" s="47" t="s">
        <v>6077</v>
      </c>
      <c r="C3454" s="48" t="s">
        <v>141</v>
      </c>
      <c r="D3454" s="49">
        <v>833.7</v>
      </c>
      <c r="E3454" s="49">
        <v>91.3</v>
      </c>
      <c r="F3454" s="49">
        <v>925</v>
      </c>
      <c r="G3454" s="39">
        <v>9</v>
      </c>
    </row>
    <row r="3455" spans="1:7" ht="28.8" x14ac:dyDescent="0.3">
      <c r="A3455" s="30" t="s">
        <v>6078</v>
      </c>
      <c r="B3455" s="47" t="s">
        <v>8021</v>
      </c>
      <c r="C3455" s="48" t="s">
        <v>141</v>
      </c>
      <c r="D3455" s="49">
        <v>6238.62</v>
      </c>
      <c r="E3455" s="49">
        <v>57.06</v>
      </c>
      <c r="F3455" s="49">
        <v>6295.68</v>
      </c>
      <c r="G3455" s="39">
        <v>9</v>
      </c>
    </row>
    <row r="3456" spans="1:7" ht="28.8" x14ac:dyDescent="0.3">
      <c r="A3456" s="30" t="s">
        <v>6079</v>
      </c>
      <c r="B3456" s="47" t="s">
        <v>8022</v>
      </c>
      <c r="C3456" s="48" t="s">
        <v>141</v>
      </c>
      <c r="D3456" s="49">
        <v>2982.15</v>
      </c>
      <c r="E3456" s="49">
        <v>27.39</v>
      </c>
      <c r="F3456" s="49">
        <v>3009.54</v>
      </c>
      <c r="G3456" s="39">
        <v>9</v>
      </c>
    </row>
    <row r="3457" spans="1:7" x14ac:dyDescent="0.3">
      <c r="A3457" s="30" t="s">
        <v>6080</v>
      </c>
      <c r="B3457" s="47" t="s">
        <v>6081</v>
      </c>
      <c r="C3457" s="48" t="s">
        <v>141</v>
      </c>
      <c r="D3457" s="49">
        <v>1005.95</v>
      </c>
      <c r="E3457" s="49">
        <v>91.3</v>
      </c>
      <c r="F3457" s="49">
        <v>1097.25</v>
      </c>
      <c r="G3457" s="39">
        <v>9</v>
      </c>
    </row>
    <row r="3458" spans="1:7" ht="28.8" x14ac:dyDescent="0.3">
      <c r="A3458" s="30" t="s">
        <v>6082</v>
      </c>
      <c r="B3458" s="47" t="s">
        <v>6083</v>
      </c>
      <c r="C3458" s="48" t="s">
        <v>141</v>
      </c>
      <c r="D3458" s="49">
        <v>814.55</v>
      </c>
      <c r="E3458" s="49">
        <v>34.24</v>
      </c>
      <c r="F3458" s="49">
        <v>848.79</v>
      </c>
      <c r="G3458" s="39">
        <v>9</v>
      </c>
    </row>
    <row r="3459" spans="1:7" ht="28.8" x14ac:dyDescent="0.3">
      <c r="A3459" s="30" t="s">
        <v>6084</v>
      </c>
      <c r="B3459" s="47" t="s">
        <v>8023</v>
      </c>
      <c r="C3459" s="48" t="s">
        <v>141</v>
      </c>
      <c r="D3459" s="49">
        <v>5840.29</v>
      </c>
      <c r="E3459" s="49">
        <v>136.94999999999999</v>
      </c>
      <c r="F3459" s="49">
        <v>5977.24</v>
      </c>
      <c r="G3459" s="39">
        <v>9</v>
      </c>
    </row>
    <row r="3460" spans="1:7" ht="28.8" x14ac:dyDescent="0.3">
      <c r="A3460" s="30" t="s">
        <v>6085</v>
      </c>
      <c r="B3460" s="47" t="s">
        <v>6086</v>
      </c>
      <c r="C3460" s="48" t="s">
        <v>141</v>
      </c>
      <c r="D3460" s="49">
        <v>2157.61</v>
      </c>
      <c r="E3460" s="49">
        <v>91.3</v>
      </c>
      <c r="F3460" s="49">
        <v>2248.91</v>
      </c>
      <c r="G3460" s="39">
        <v>9</v>
      </c>
    </row>
    <row r="3461" spans="1:7" ht="28.8" x14ac:dyDescent="0.3">
      <c r="A3461" s="30" t="s">
        <v>6087</v>
      </c>
      <c r="B3461" s="47" t="s">
        <v>6088</v>
      </c>
      <c r="C3461" s="48" t="s">
        <v>141</v>
      </c>
      <c r="D3461" s="49">
        <v>3312.94</v>
      </c>
      <c r="E3461" s="49">
        <v>91.3</v>
      </c>
      <c r="F3461" s="49">
        <v>3404.24</v>
      </c>
      <c r="G3461" s="39">
        <v>9</v>
      </c>
    </row>
    <row r="3462" spans="1:7" ht="28.8" x14ac:dyDescent="0.3">
      <c r="A3462" s="30" t="s">
        <v>6089</v>
      </c>
      <c r="B3462" s="47" t="s">
        <v>6090</v>
      </c>
      <c r="C3462" s="48" t="s">
        <v>141</v>
      </c>
      <c r="D3462" s="49">
        <v>2287.75</v>
      </c>
      <c r="E3462" s="49">
        <v>91.3</v>
      </c>
      <c r="F3462" s="49">
        <v>2379.0500000000002</v>
      </c>
      <c r="G3462" s="39">
        <v>9</v>
      </c>
    </row>
    <row r="3463" spans="1:7" x14ac:dyDescent="0.3">
      <c r="A3463" s="30" t="s">
        <v>6091</v>
      </c>
      <c r="B3463" s="47" t="s">
        <v>6092</v>
      </c>
      <c r="C3463" s="48"/>
      <c r="D3463" s="49"/>
      <c r="E3463" s="49"/>
      <c r="F3463" s="49"/>
      <c r="G3463" s="39">
        <v>5</v>
      </c>
    </row>
    <row r="3464" spans="1:7" ht="43.2" x14ac:dyDescent="0.3">
      <c r="A3464" s="30" t="s">
        <v>6093</v>
      </c>
      <c r="B3464" s="47" t="s">
        <v>8341</v>
      </c>
      <c r="C3464" s="48" t="s">
        <v>141</v>
      </c>
      <c r="D3464" s="49">
        <v>89.26</v>
      </c>
      <c r="E3464" s="49">
        <v>20.55</v>
      </c>
      <c r="F3464" s="49">
        <v>109.81</v>
      </c>
      <c r="G3464" s="39">
        <v>9</v>
      </c>
    </row>
    <row r="3465" spans="1:7" ht="43.2" x14ac:dyDescent="0.3">
      <c r="A3465" s="30" t="s">
        <v>6094</v>
      </c>
      <c r="B3465" s="47" t="s">
        <v>8342</v>
      </c>
      <c r="C3465" s="48" t="s">
        <v>141</v>
      </c>
      <c r="D3465" s="49">
        <v>121.35</v>
      </c>
      <c r="E3465" s="49">
        <v>27.39</v>
      </c>
      <c r="F3465" s="49">
        <v>148.74</v>
      </c>
      <c r="G3465" s="39">
        <v>9</v>
      </c>
    </row>
    <row r="3466" spans="1:7" ht="43.2" x14ac:dyDescent="0.3">
      <c r="A3466" s="30" t="s">
        <v>6095</v>
      </c>
      <c r="B3466" s="47" t="s">
        <v>8343</v>
      </c>
      <c r="C3466" s="48" t="s">
        <v>141</v>
      </c>
      <c r="D3466" s="49">
        <v>179.03</v>
      </c>
      <c r="E3466" s="49">
        <v>34.24</v>
      </c>
      <c r="F3466" s="49">
        <v>213.27</v>
      </c>
      <c r="G3466" s="39">
        <v>9</v>
      </c>
    </row>
    <row r="3467" spans="1:7" ht="43.2" x14ac:dyDescent="0.3">
      <c r="A3467" s="30" t="s">
        <v>6096</v>
      </c>
      <c r="B3467" s="47" t="s">
        <v>8344</v>
      </c>
      <c r="C3467" s="48" t="s">
        <v>141</v>
      </c>
      <c r="D3467" s="49">
        <v>251.88</v>
      </c>
      <c r="E3467" s="49">
        <v>36.520000000000003</v>
      </c>
      <c r="F3467" s="49">
        <v>288.39999999999998</v>
      </c>
      <c r="G3467" s="39">
        <v>9</v>
      </c>
    </row>
    <row r="3468" spans="1:7" ht="43.2" x14ac:dyDescent="0.3">
      <c r="A3468" s="30" t="s">
        <v>6097</v>
      </c>
      <c r="B3468" s="47" t="s">
        <v>8345</v>
      </c>
      <c r="C3468" s="48" t="s">
        <v>141</v>
      </c>
      <c r="D3468" s="49">
        <v>501.36</v>
      </c>
      <c r="E3468" s="49">
        <v>57.06</v>
      </c>
      <c r="F3468" s="49">
        <v>558.41999999999996</v>
      </c>
      <c r="G3468" s="39">
        <v>9</v>
      </c>
    </row>
    <row r="3469" spans="1:7" x14ac:dyDescent="0.3">
      <c r="A3469" s="30" t="s">
        <v>6098</v>
      </c>
      <c r="B3469" s="47" t="s">
        <v>6099</v>
      </c>
      <c r="C3469" s="48"/>
      <c r="D3469" s="49"/>
      <c r="E3469" s="49"/>
      <c r="F3469" s="49"/>
      <c r="G3469" s="39">
        <v>5</v>
      </c>
    </row>
    <row r="3470" spans="1:7" ht="28.8" x14ac:dyDescent="0.3">
      <c r="A3470" s="30" t="s">
        <v>6100</v>
      </c>
      <c r="B3470" s="47" t="s">
        <v>8024</v>
      </c>
      <c r="C3470" s="48" t="s">
        <v>141</v>
      </c>
      <c r="D3470" s="49">
        <v>398.37</v>
      </c>
      <c r="E3470" s="49">
        <v>27.39</v>
      </c>
      <c r="F3470" s="49">
        <v>425.76</v>
      </c>
      <c r="G3470" s="39">
        <v>9</v>
      </c>
    </row>
    <row r="3471" spans="1:7" ht="28.8" x14ac:dyDescent="0.3">
      <c r="A3471" s="30" t="s">
        <v>6101</v>
      </c>
      <c r="B3471" s="47" t="s">
        <v>8025</v>
      </c>
      <c r="C3471" s="48" t="s">
        <v>141</v>
      </c>
      <c r="D3471" s="49">
        <v>517.17999999999995</v>
      </c>
      <c r="E3471" s="49">
        <v>34.24</v>
      </c>
      <c r="F3471" s="49">
        <v>551.41999999999996</v>
      </c>
      <c r="G3471" s="39">
        <v>9</v>
      </c>
    </row>
    <row r="3472" spans="1:7" ht="28.8" x14ac:dyDescent="0.3">
      <c r="A3472" s="30" t="s">
        <v>6102</v>
      </c>
      <c r="B3472" s="47" t="s">
        <v>8026</v>
      </c>
      <c r="C3472" s="48" t="s">
        <v>141</v>
      </c>
      <c r="D3472" s="49">
        <v>959.64</v>
      </c>
      <c r="E3472" s="49">
        <v>45.65</v>
      </c>
      <c r="F3472" s="49">
        <v>1005.29</v>
      </c>
      <c r="G3472" s="39">
        <v>9</v>
      </c>
    </row>
    <row r="3473" spans="1:7" ht="28.8" x14ac:dyDescent="0.3">
      <c r="A3473" s="30" t="s">
        <v>6103</v>
      </c>
      <c r="B3473" s="47" t="s">
        <v>8027</v>
      </c>
      <c r="C3473" s="48" t="s">
        <v>141</v>
      </c>
      <c r="D3473" s="49">
        <v>1302.8900000000001</v>
      </c>
      <c r="E3473" s="49">
        <v>57.06</v>
      </c>
      <c r="F3473" s="49">
        <v>1359.95</v>
      </c>
      <c r="G3473" s="39">
        <v>9</v>
      </c>
    </row>
    <row r="3474" spans="1:7" x14ac:dyDescent="0.3">
      <c r="A3474" s="30" t="s">
        <v>6104</v>
      </c>
      <c r="B3474" s="47" t="s">
        <v>6105</v>
      </c>
      <c r="C3474" s="48"/>
      <c r="D3474" s="49"/>
      <c r="E3474" s="49"/>
      <c r="F3474" s="49"/>
      <c r="G3474" s="39">
        <v>5</v>
      </c>
    </row>
    <row r="3475" spans="1:7" ht="43.2" x14ac:dyDescent="0.3">
      <c r="A3475" s="30" t="s">
        <v>6106</v>
      </c>
      <c r="B3475" s="47" t="s">
        <v>8028</v>
      </c>
      <c r="C3475" s="48" t="s">
        <v>141</v>
      </c>
      <c r="D3475" s="49">
        <v>546.41999999999996</v>
      </c>
      <c r="E3475" s="49">
        <v>20.55</v>
      </c>
      <c r="F3475" s="49">
        <v>566.97</v>
      </c>
      <c r="G3475" s="39">
        <v>9</v>
      </c>
    </row>
    <row r="3476" spans="1:7" x14ac:dyDescent="0.3">
      <c r="A3476" s="30" t="s">
        <v>6107</v>
      </c>
      <c r="B3476" s="47" t="s">
        <v>6108</v>
      </c>
      <c r="C3476" s="48"/>
      <c r="D3476" s="49"/>
      <c r="E3476" s="49"/>
      <c r="F3476" s="49"/>
      <c r="G3476" s="39">
        <v>5</v>
      </c>
    </row>
    <row r="3477" spans="1:7" ht="28.8" x14ac:dyDescent="0.3">
      <c r="A3477" s="30" t="s">
        <v>6109</v>
      </c>
      <c r="B3477" s="47" t="s">
        <v>8029</v>
      </c>
      <c r="C3477" s="48" t="s">
        <v>141</v>
      </c>
      <c r="D3477" s="49">
        <v>494.64</v>
      </c>
      <c r="E3477" s="49">
        <v>95.56</v>
      </c>
      <c r="F3477" s="49">
        <v>590.20000000000005</v>
      </c>
      <c r="G3477" s="39">
        <v>9</v>
      </c>
    </row>
    <row r="3478" spans="1:7" ht="28.8" x14ac:dyDescent="0.3">
      <c r="A3478" s="30" t="s">
        <v>6110</v>
      </c>
      <c r="B3478" s="47" t="s">
        <v>6111</v>
      </c>
      <c r="C3478" s="48" t="s">
        <v>141</v>
      </c>
      <c r="D3478" s="49">
        <v>193.63</v>
      </c>
      <c r="E3478" s="49">
        <v>9.1300000000000008</v>
      </c>
      <c r="F3478" s="49">
        <v>202.76</v>
      </c>
      <c r="G3478" s="39">
        <v>9</v>
      </c>
    </row>
    <row r="3479" spans="1:7" ht="28.8" x14ac:dyDescent="0.3">
      <c r="A3479" s="30" t="s">
        <v>6112</v>
      </c>
      <c r="B3479" s="47" t="s">
        <v>6113</v>
      </c>
      <c r="C3479" s="48" t="s">
        <v>141</v>
      </c>
      <c r="D3479" s="49">
        <v>229.89</v>
      </c>
      <c r="E3479" s="49">
        <v>22.83</v>
      </c>
      <c r="F3479" s="49">
        <v>252.72</v>
      </c>
      <c r="G3479" s="39">
        <v>9</v>
      </c>
    </row>
    <row r="3480" spans="1:7" ht="43.2" x14ac:dyDescent="0.3">
      <c r="A3480" s="30" t="s">
        <v>6114</v>
      </c>
      <c r="B3480" s="47" t="s">
        <v>8030</v>
      </c>
      <c r="C3480" s="48" t="s">
        <v>141</v>
      </c>
      <c r="D3480" s="49">
        <v>11575.54</v>
      </c>
      <c r="E3480" s="49">
        <v>95.56</v>
      </c>
      <c r="F3480" s="49">
        <v>11671.1</v>
      </c>
      <c r="G3480" s="39">
        <v>9</v>
      </c>
    </row>
    <row r="3481" spans="1:7" x14ac:dyDescent="0.3">
      <c r="A3481" s="30" t="s">
        <v>6115</v>
      </c>
      <c r="B3481" s="47" t="s">
        <v>6116</v>
      </c>
      <c r="C3481" s="48"/>
      <c r="D3481" s="49"/>
      <c r="E3481" s="49"/>
      <c r="F3481" s="49"/>
      <c r="G3481" s="39">
        <v>5</v>
      </c>
    </row>
    <row r="3482" spans="1:7" ht="28.8" x14ac:dyDescent="0.3">
      <c r="A3482" s="30" t="s">
        <v>6117</v>
      </c>
      <c r="B3482" s="47" t="s">
        <v>6118</v>
      </c>
      <c r="C3482" s="48" t="s">
        <v>141</v>
      </c>
      <c r="D3482" s="49">
        <v>2997.81</v>
      </c>
      <c r="E3482" s="49">
        <v>158.04</v>
      </c>
      <c r="F3482" s="49">
        <v>3155.85</v>
      </c>
      <c r="G3482" s="39">
        <v>9</v>
      </c>
    </row>
    <row r="3483" spans="1:7" ht="28.8" x14ac:dyDescent="0.3">
      <c r="A3483" s="30" t="s">
        <v>6119</v>
      </c>
      <c r="B3483" s="47" t="s">
        <v>6120</v>
      </c>
      <c r="C3483" s="48" t="s">
        <v>141</v>
      </c>
      <c r="D3483" s="49">
        <v>1036.92</v>
      </c>
      <c r="E3483" s="49">
        <v>158.04</v>
      </c>
      <c r="F3483" s="49">
        <v>1194.96</v>
      </c>
      <c r="G3483" s="39">
        <v>9</v>
      </c>
    </row>
    <row r="3484" spans="1:7" ht="28.8" x14ac:dyDescent="0.3">
      <c r="A3484" s="30" t="s">
        <v>6121</v>
      </c>
      <c r="B3484" s="47" t="s">
        <v>6122</v>
      </c>
      <c r="C3484" s="48" t="s">
        <v>141</v>
      </c>
      <c r="D3484" s="49">
        <v>1208.99</v>
      </c>
      <c r="E3484" s="49">
        <v>57.06</v>
      </c>
      <c r="F3484" s="49">
        <v>1266.05</v>
      </c>
      <c r="G3484" s="39">
        <v>9</v>
      </c>
    </row>
    <row r="3485" spans="1:7" ht="28.8" x14ac:dyDescent="0.3">
      <c r="A3485" s="30" t="s">
        <v>6123</v>
      </c>
      <c r="B3485" s="47" t="s">
        <v>8031</v>
      </c>
      <c r="C3485" s="48" t="s">
        <v>141</v>
      </c>
      <c r="D3485" s="49">
        <v>1602.38</v>
      </c>
      <c r="E3485" s="49">
        <v>102.71</v>
      </c>
      <c r="F3485" s="49">
        <v>1705.09</v>
      </c>
      <c r="G3485" s="39">
        <v>9</v>
      </c>
    </row>
    <row r="3486" spans="1:7" ht="28.8" x14ac:dyDescent="0.3">
      <c r="A3486" s="30" t="s">
        <v>6124</v>
      </c>
      <c r="B3486" s="47" t="s">
        <v>8032</v>
      </c>
      <c r="C3486" s="48" t="s">
        <v>141</v>
      </c>
      <c r="D3486" s="49">
        <v>2365.4</v>
      </c>
      <c r="E3486" s="49">
        <v>102.71</v>
      </c>
      <c r="F3486" s="49">
        <v>2468.11</v>
      </c>
      <c r="G3486" s="39">
        <v>9</v>
      </c>
    </row>
    <row r="3487" spans="1:7" ht="28.8" x14ac:dyDescent="0.3">
      <c r="A3487" s="30" t="s">
        <v>6125</v>
      </c>
      <c r="B3487" s="47" t="s">
        <v>6126</v>
      </c>
      <c r="C3487" s="48" t="s">
        <v>141</v>
      </c>
      <c r="D3487" s="49">
        <v>7043.56</v>
      </c>
      <c r="E3487" s="49">
        <v>158.04</v>
      </c>
      <c r="F3487" s="49">
        <v>7201.6</v>
      </c>
      <c r="G3487" s="39">
        <v>9</v>
      </c>
    </row>
    <row r="3488" spans="1:7" ht="28.8" x14ac:dyDescent="0.3">
      <c r="A3488" s="30" t="s">
        <v>6127</v>
      </c>
      <c r="B3488" s="47" t="s">
        <v>6128</v>
      </c>
      <c r="C3488" s="48" t="s">
        <v>141</v>
      </c>
      <c r="D3488" s="49">
        <v>1146.26</v>
      </c>
      <c r="E3488" s="49">
        <v>158.04</v>
      </c>
      <c r="F3488" s="49">
        <v>1304.3</v>
      </c>
      <c r="G3488" s="39">
        <v>9</v>
      </c>
    </row>
    <row r="3489" spans="1:7" ht="28.8" x14ac:dyDescent="0.3">
      <c r="A3489" s="30" t="s">
        <v>6129</v>
      </c>
      <c r="B3489" s="47" t="s">
        <v>6130</v>
      </c>
      <c r="C3489" s="48" t="s">
        <v>141</v>
      </c>
      <c r="D3489" s="49">
        <v>1929.69</v>
      </c>
      <c r="E3489" s="49">
        <v>158.04</v>
      </c>
      <c r="F3489" s="49">
        <v>2087.73</v>
      </c>
      <c r="G3489" s="39">
        <v>9</v>
      </c>
    </row>
    <row r="3490" spans="1:7" x14ac:dyDescent="0.3">
      <c r="A3490" s="30" t="s">
        <v>6131</v>
      </c>
      <c r="B3490" s="47" t="s">
        <v>6132</v>
      </c>
      <c r="C3490" s="48" t="s">
        <v>141</v>
      </c>
      <c r="D3490" s="49">
        <v>1098.1199999999999</v>
      </c>
      <c r="E3490" s="49">
        <v>13.69</v>
      </c>
      <c r="F3490" s="49">
        <v>1111.81</v>
      </c>
      <c r="G3490" s="39">
        <v>9</v>
      </c>
    </row>
    <row r="3491" spans="1:7" ht="28.8" x14ac:dyDescent="0.3">
      <c r="A3491" s="30" t="s">
        <v>6133</v>
      </c>
      <c r="B3491" s="47" t="s">
        <v>6134</v>
      </c>
      <c r="C3491" s="48" t="s">
        <v>141</v>
      </c>
      <c r="D3491" s="49">
        <v>2913.23</v>
      </c>
      <c r="E3491" s="49">
        <v>20.09</v>
      </c>
      <c r="F3491" s="49">
        <v>2933.32</v>
      </c>
      <c r="G3491" s="39">
        <v>9</v>
      </c>
    </row>
    <row r="3492" spans="1:7" x14ac:dyDescent="0.3">
      <c r="A3492" s="30" t="s">
        <v>6135</v>
      </c>
      <c r="B3492" s="47" t="s">
        <v>6136</v>
      </c>
      <c r="C3492" s="48"/>
      <c r="D3492" s="49"/>
      <c r="E3492" s="49"/>
      <c r="F3492" s="49"/>
      <c r="G3492" s="39">
        <v>5</v>
      </c>
    </row>
    <row r="3493" spans="1:7" x14ac:dyDescent="0.3">
      <c r="A3493" s="30" t="s">
        <v>6137</v>
      </c>
      <c r="B3493" s="47" t="s">
        <v>6138</v>
      </c>
      <c r="C3493" s="48" t="s">
        <v>141</v>
      </c>
      <c r="D3493" s="49">
        <v>12.47</v>
      </c>
      <c r="E3493" s="49">
        <v>20.55</v>
      </c>
      <c r="F3493" s="49">
        <v>33.020000000000003</v>
      </c>
      <c r="G3493" s="39">
        <v>9</v>
      </c>
    </row>
    <row r="3494" spans="1:7" ht="28.8" x14ac:dyDescent="0.3">
      <c r="A3494" s="30" t="s">
        <v>6139</v>
      </c>
      <c r="B3494" s="47" t="s">
        <v>6140</v>
      </c>
      <c r="C3494" s="48" t="s">
        <v>141</v>
      </c>
      <c r="D3494" s="49">
        <v>53.57</v>
      </c>
      <c r="E3494" s="49">
        <v>20.55</v>
      </c>
      <c r="F3494" s="49">
        <v>74.12</v>
      </c>
      <c r="G3494" s="39">
        <v>9</v>
      </c>
    </row>
    <row r="3495" spans="1:7" x14ac:dyDescent="0.3">
      <c r="A3495" s="30" t="s">
        <v>6141</v>
      </c>
      <c r="B3495" s="47" t="s">
        <v>6142</v>
      </c>
      <c r="C3495" s="48"/>
      <c r="D3495" s="49"/>
      <c r="E3495" s="49"/>
      <c r="F3495" s="49"/>
      <c r="G3495" s="39">
        <v>5</v>
      </c>
    </row>
    <row r="3496" spans="1:7" x14ac:dyDescent="0.3">
      <c r="A3496" s="30" t="s">
        <v>6143</v>
      </c>
      <c r="B3496" s="47" t="s">
        <v>6144</v>
      </c>
      <c r="C3496" s="48" t="s">
        <v>141</v>
      </c>
      <c r="D3496" s="49">
        <v>130.12</v>
      </c>
      <c r="E3496" s="49">
        <v>6.85</v>
      </c>
      <c r="F3496" s="49">
        <v>136.97</v>
      </c>
      <c r="G3496" s="39">
        <v>9</v>
      </c>
    </row>
    <row r="3497" spans="1:7" x14ac:dyDescent="0.3">
      <c r="A3497" s="30" t="s">
        <v>6145</v>
      </c>
      <c r="B3497" s="47" t="s">
        <v>6146</v>
      </c>
      <c r="C3497" s="48" t="s">
        <v>141</v>
      </c>
      <c r="D3497" s="49">
        <v>539.1</v>
      </c>
      <c r="E3497" s="49">
        <v>57.06</v>
      </c>
      <c r="F3497" s="49">
        <v>596.16</v>
      </c>
      <c r="G3497" s="39">
        <v>9</v>
      </c>
    </row>
    <row r="3498" spans="1:7" ht="28.8" x14ac:dyDescent="0.3">
      <c r="A3498" s="30" t="s">
        <v>6147</v>
      </c>
      <c r="B3498" s="47" t="s">
        <v>8033</v>
      </c>
      <c r="C3498" s="48" t="s">
        <v>141</v>
      </c>
      <c r="D3498" s="49">
        <v>489.33</v>
      </c>
      <c r="E3498" s="49">
        <v>57.06</v>
      </c>
      <c r="F3498" s="49">
        <v>546.39</v>
      </c>
      <c r="G3498" s="39">
        <v>9</v>
      </c>
    </row>
    <row r="3499" spans="1:7" ht="28.8" x14ac:dyDescent="0.3">
      <c r="A3499" s="30" t="s">
        <v>6148</v>
      </c>
      <c r="B3499" s="47" t="s">
        <v>8034</v>
      </c>
      <c r="C3499" s="48" t="s">
        <v>141</v>
      </c>
      <c r="D3499" s="49">
        <v>30.26</v>
      </c>
      <c r="E3499" s="49">
        <v>9.6300000000000008</v>
      </c>
      <c r="F3499" s="49">
        <v>39.89</v>
      </c>
      <c r="G3499" s="39">
        <v>9</v>
      </c>
    </row>
    <row r="3500" spans="1:7" ht="28.8" x14ac:dyDescent="0.3">
      <c r="A3500" s="30" t="s">
        <v>6149</v>
      </c>
      <c r="B3500" s="47" t="s">
        <v>6150</v>
      </c>
      <c r="C3500" s="48" t="s">
        <v>141</v>
      </c>
      <c r="D3500" s="49">
        <v>633.91</v>
      </c>
      <c r="E3500" s="49">
        <v>32.11</v>
      </c>
      <c r="F3500" s="49">
        <v>666.02</v>
      </c>
      <c r="G3500" s="39">
        <v>9</v>
      </c>
    </row>
    <row r="3501" spans="1:7" ht="28.8" x14ac:dyDescent="0.3">
      <c r="A3501" s="30" t="s">
        <v>6151</v>
      </c>
      <c r="B3501" s="47" t="s">
        <v>6152</v>
      </c>
      <c r="C3501" s="48" t="s">
        <v>141</v>
      </c>
      <c r="D3501" s="49">
        <v>306.97000000000003</v>
      </c>
      <c r="E3501" s="49">
        <v>32.11</v>
      </c>
      <c r="F3501" s="49">
        <v>339.08</v>
      </c>
      <c r="G3501" s="39">
        <v>9</v>
      </c>
    </row>
    <row r="3502" spans="1:7" ht="28.8" x14ac:dyDescent="0.3">
      <c r="A3502" s="30" t="s">
        <v>6153</v>
      </c>
      <c r="B3502" s="47" t="s">
        <v>6154</v>
      </c>
      <c r="C3502" s="48" t="s">
        <v>141</v>
      </c>
      <c r="D3502" s="49">
        <v>95.52</v>
      </c>
      <c r="E3502" s="49">
        <v>22.83</v>
      </c>
      <c r="F3502" s="49">
        <v>118.35</v>
      </c>
      <c r="G3502" s="39">
        <v>9</v>
      </c>
    </row>
    <row r="3503" spans="1:7" ht="28.8" x14ac:dyDescent="0.3">
      <c r="A3503" s="30" t="s">
        <v>6155</v>
      </c>
      <c r="B3503" s="47" t="s">
        <v>8035</v>
      </c>
      <c r="C3503" s="48" t="s">
        <v>141</v>
      </c>
      <c r="D3503" s="49">
        <v>3928.64</v>
      </c>
      <c r="E3503" s="49">
        <v>136.94999999999999</v>
      </c>
      <c r="F3503" s="49">
        <v>4065.59</v>
      </c>
      <c r="G3503" s="39">
        <v>9</v>
      </c>
    </row>
    <row r="3504" spans="1:7" x14ac:dyDescent="0.3">
      <c r="A3504" s="30" t="s">
        <v>6156</v>
      </c>
      <c r="B3504" s="47" t="s">
        <v>6157</v>
      </c>
      <c r="C3504" s="48" t="s">
        <v>141</v>
      </c>
      <c r="D3504" s="49">
        <v>124.66</v>
      </c>
      <c r="E3504" s="49">
        <v>18.260000000000002</v>
      </c>
      <c r="F3504" s="49">
        <v>142.91999999999999</v>
      </c>
      <c r="G3504" s="39">
        <v>9</v>
      </c>
    </row>
    <row r="3505" spans="1:7" ht="28.8" x14ac:dyDescent="0.3">
      <c r="A3505" s="30" t="s">
        <v>6158</v>
      </c>
      <c r="B3505" s="47" t="s">
        <v>8036</v>
      </c>
      <c r="C3505" s="48" t="s">
        <v>141</v>
      </c>
      <c r="D3505" s="49">
        <v>448.45</v>
      </c>
      <c r="E3505" s="49">
        <v>54.16</v>
      </c>
      <c r="F3505" s="49">
        <v>502.61</v>
      </c>
      <c r="G3505" s="39">
        <v>9</v>
      </c>
    </row>
    <row r="3506" spans="1:7" ht="28.8" x14ac:dyDescent="0.3">
      <c r="A3506" s="30" t="s">
        <v>6159</v>
      </c>
      <c r="B3506" s="47" t="s">
        <v>6160</v>
      </c>
      <c r="C3506" s="48" t="s">
        <v>141</v>
      </c>
      <c r="D3506" s="49">
        <v>349.28</v>
      </c>
      <c r="E3506" s="49">
        <v>57.06</v>
      </c>
      <c r="F3506" s="49">
        <v>406.34</v>
      </c>
      <c r="G3506" s="39">
        <v>9</v>
      </c>
    </row>
    <row r="3507" spans="1:7" ht="28.8" x14ac:dyDescent="0.3">
      <c r="A3507" s="30" t="s">
        <v>6161</v>
      </c>
      <c r="B3507" s="47" t="s">
        <v>6162</v>
      </c>
      <c r="C3507" s="48" t="s">
        <v>141</v>
      </c>
      <c r="D3507" s="49">
        <v>424.09</v>
      </c>
      <c r="E3507" s="49">
        <v>57.06</v>
      </c>
      <c r="F3507" s="49">
        <v>481.15</v>
      </c>
      <c r="G3507" s="39">
        <v>9</v>
      </c>
    </row>
    <row r="3508" spans="1:7" x14ac:dyDescent="0.3">
      <c r="A3508" s="30" t="s">
        <v>6163</v>
      </c>
      <c r="B3508" s="47" t="s">
        <v>6164</v>
      </c>
      <c r="C3508" s="48"/>
      <c r="D3508" s="49"/>
      <c r="E3508" s="49"/>
      <c r="F3508" s="49"/>
      <c r="G3508" s="39">
        <v>2</v>
      </c>
    </row>
    <row r="3509" spans="1:7" x14ac:dyDescent="0.3">
      <c r="A3509" s="30" t="s">
        <v>6165</v>
      </c>
      <c r="B3509" s="47" t="s">
        <v>6166</v>
      </c>
      <c r="C3509" s="48"/>
      <c r="D3509" s="49"/>
      <c r="E3509" s="49"/>
      <c r="F3509" s="49"/>
      <c r="G3509" s="39">
        <v>5</v>
      </c>
    </row>
    <row r="3510" spans="1:7" x14ac:dyDescent="0.3">
      <c r="A3510" s="30" t="s">
        <v>6167</v>
      </c>
      <c r="B3510" s="47" t="s">
        <v>6168</v>
      </c>
      <c r="C3510" s="48" t="s">
        <v>141</v>
      </c>
      <c r="D3510" s="49">
        <v>9710.19</v>
      </c>
      <c r="E3510" s="49">
        <v>101.36</v>
      </c>
      <c r="F3510" s="49">
        <v>9811.5499999999993</v>
      </c>
      <c r="G3510" s="39">
        <v>9</v>
      </c>
    </row>
    <row r="3511" spans="1:7" x14ac:dyDescent="0.3">
      <c r="A3511" s="30" t="s">
        <v>6169</v>
      </c>
      <c r="B3511" s="47" t="s">
        <v>6170</v>
      </c>
      <c r="C3511" s="48" t="s">
        <v>141</v>
      </c>
      <c r="D3511" s="49">
        <v>11159.49</v>
      </c>
      <c r="E3511" s="49">
        <v>138.5</v>
      </c>
      <c r="F3511" s="49">
        <v>11297.99</v>
      </c>
      <c r="G3511" s="39">
        <v>9</v>
      </c>
    </row>
    <row r="3512" spans="1:7" ht="28.8" x14ac:dyDescent="0.3">
      <c r="A3512" s="30" t="s">
        <v>6171</v>
      </c>
      <c r="B3512" s="47" t="s">
        <v>6172</v>
      </c>
      <c r="C3512" s="48" t="s">
        <v>141</v>
      </c>
      <c r="D3512" s="49">
        <v>1037.1099999999999</v>
      </c>
      <c r="E3512" s="49">
        <v>54.94</v>
      </c>
      <c r="F3512" s="49">
        <v>1092.05</v>
      </c>
      <c r="G3512" s="39">
        <v>9</v>
      </c>
    </row>
    <row r="3513" spans="1:7" ht="28.8" x14ac:dyDescent="0.3">
      <c r="A3513" s="30" t="s">
        <v>6173</v>
      </c>
      <c r="B3513" s="47" t="s">
        <v>6174</v>
      </c>
      <c r="C3513" s="48" t="s">
        <v>141</v>
      </c>
      <c r="D3513" s="49">
        <v>1910.65</v>
      </c>
      <c r="E3513" s="49">
        <v>54.94</v>
      </c>
      <c r="F3513" s="49">
        <v>1965.59</v>
      </c>
      <c r="G3513" s="39">
        <v>9</v>
      </c>
    </row>
    <row r="3514" spans="1:7" ht="28.8" x14ac:dyDescent="0.3">
      <c r="A3514" s="30" t="s">
        <v>6175</v>
      </c>
      <c r="B3514" s="47" t="s">
        <v>6176</v>
      </c>
      <c r="C3514" s="48" t="s">
        <v>141</v>
      </c>
      <c r="D3514" s="49">
        <v>2903.91</v>
      </c>
      <c r="E3514" s="49">
        <v>64.22</v>
      </c>
      <c r="F3514" s="49">
        <v>2968.13</v>
      </c>
      <c r="G3514" s="39">
        <v>9</v>
      </c>
    </row>
    <row r="3515" spans="1:7" ht="28.8" x14ac:dyDescent="0.3">
      <c r="A3515" s="30" t="s">
        <v>6177</v>
      </c>
      <c r="B3515" s="47" t="s">
        <v>6178</v>
      </c>
      <c r="C3515" s="48" t="s">
        <v>141</v>
      </c>
      <c r="D3515" s="49">
        <v>5330.47</v>
      </c>
      <c r="E3515" s="49">
        <v>82.79</v>
      </c>
      <c r="F3515" s="49">
        <v>5413.26</v>
      </c>
      <c r="G3515" s="39">
        <v>9</v>
      </c>
    </row>
    <row r="3516" spans="1:7" ht="43.2" x14ac:dyDescent="0.3">
      <c r="A3516" s="30" t="s">
        <v>6179</v>
      </c>
      <c r="B3516" s="47" t="s">
        <v>8037</v>
      </c>
      <c r="C3516" s="48" t="s">
        <v>141</v>
      </c>
      <c r="D3516" s="49">
        <v>6816.7</v>
      </c>
      <c r="E3516" s="49">
        <v>73.510000000000005</v>
      </c>
      <c r="F3516" s="49">
        <v>6890.21</v>
      </c>
      <c r="G3516" s="39">
        <v>9</v>
      </c>
    </row>
    <row r="3517" spans="1:7" ht="43.2" x14ac:dyDescent="0.3">
      <c r="A3517" s="30" t="s">
        <v>6180</v>
      </c>
      <c r="B3517" s="47" t="s">
        <v>8038</v>
      </c>
      <c r="C3517" s="48" t="s">
        <v>141</v>
      </c>
      <c r="D3517" s="49">
        <v>14212</v>
      </c>
      <c r="E3517" s="49">
        <v>101.36</v>
      </c>
      <c r="F3517" s="49">
        <v>14313.36</v>
      </c>
      <c r="G3517" s="39">
        <v>9</v>
      </c>
    </row>
    <row r="3518" spans="1:7" ht="28.8" x14ac:dyDescent="0.3">
      <c r="A3518" s="30" t="s">
        <v>6181</v>
      </c>
      <c r="B3518" s="47" t="s">
        <v>6182</v>
      </c>
      <c r="C3518" s="48" t="s">
        <v>141</v>
      </c>
      <c r="D3518" s="49">
        <v>891.1</v>
      </c>
      <c r="E3518" s="49">
        <v>64.22</v>
      </c>
      <c r="F3518" s="49">
        <v>955.32</v>
      </c>
      <c r="G3518" s="39">
        <v>9</v>
      </c>
    </row>
    <row r="3519" spans="1:7" ht="28.8" x14ac:dyDescent="0.3">
      <c r="A3519" s="30" t="s">
        <v>6183</v>
      </c>
      <c r="B3519" s="47" t="s">
        <v>6184</v>
      </c>
      <c r="C3519" s="48" t="s">
        <v>141</v>
      </c>
      <c r="D3519" s="49">
        <v>554.63</v>
      </c>
      <c r="E3519" s="49">
        <v>64.22</v>
      </c>
      <c r="F3519" s="49">
        <v>618.85</v>
      </c>
      <c r="G3519" s="39">
        <v>9</v>
      </c>
    </row>
    <row r="3520" spans="1:7" x14ac:dyDescent="0.3">
      <c r="A3520" s="30" t="s">
        <v>6185</v>
      </c>
      <c r="B3520" s="47" t="s">
        <v>6186</v>
      </c>
      <c r="C3520" s="48"/>
      <c r="D3520" s="49"/>
      <c r="E3520" s="49"/>
      <c r="F3520" s="49"/>
      <c r="G3520" s="39">
        <v>5</v>
      </c>
    </row>
    <row r="3521" spans="1:7" ht="28.8" x14ac:dyDescent="0.3">
      <c r="A3521" s="30" t="s">
        <v>6187</v>
      </c>
      <c r="B3521" s="47" t="s">
        <v>6188</v>
      </c>
      <c r="C3521" s="48" t="s">
        <v>386</v>
      </c>
      <c r="D3521" s="49">
        <v>5269.64</v>
      </c>
      <c r="E3521" s="49">
        <v>64.22</v>
      </c>
      <c r="F3521" s="49">
        <v>5333.86</v>
      </c>
      <c r="G3521" s="39">
        <v>9</v>
      </c>
    </row>
    <row r="3522" spans="1:7" ht="28.8" x14ac:dyDescent="0.3">
      <c r="A3522" s="30" t="s">
        <v>6189</v>
      </c>
      <c r="B3522" s="47" t="s">
        <v>6190</v>
      </c>
      <c r="C3522" s="48" t="s">
        <v>386</v>
      </c>
      <c r="D3522" s="49">
        <v>7384.97</v>
      </c>
      <c r="E3522" s="49">
        <v>64.22</v>
      </c>
      <c r="F3522" s="49">
        <v>7449.19</v>
      </c>
      <c r="G3522" s="39">
        <v>9</v>
      </c>
    </row>
    <row r="3523" spans="1:7" ht="28.8" x14ac:dyDescent="0.3">
      <c r="A3523" s="30" t="s">
        <v>6191</v>
      </c>
      <c r="B3523" s="47" t="s">
        <v>6192</v>
      </c>
      <c r="C3523" s="48" t="s">
        <v>386</v>
      </c>
      <c r="D3523" s="49">
        <v>13388.3</v>
      </c>
      <c r="E3523" s="49">
        <v>64.22</v>
      </c>
      <c r="F3523" s="49">
        <v>13452.52</v>
      </c>
      <c r="G3523" s="39">
        <v>9</v>
      </c>
    </row>
    <row r="3524" spans="1:7" x14ac:dyDescent="0.3">
      <c r="A3524" s="30" t="s">
        <v>6193</v>
      </c>
      <c r="B3524" s="47" t="s">
        <v>6194</v>
      </c>
      <c r="C3524" s="48"/>
      <c r="D3524" s="49"/>
      <c r="E3524" s="49"/>
      <c r="F3524" s="49"/>
      <c r="G3524" s="39">
        <v>5</v>
      </c>
    </row>
    <row r="3525" spans="1:7" ht="43.2" x14ac:dyDescent="0.3">
      <c r="A3525" s="30" t="s">
        <v>6195</v>
      </c>
      <c r="B3525" s="47" t="s">
        <v>8039</v>
      </c>
      <c r="C3525" s="48" t="s">
        <v>116</v>
      </c>
      <c r="D3525" s="49">
        <v>18087.509999999998</v>
      </c>
      <c r="E3525" s="49">
        <v>3424.55</v>
      </c>
      <c r="F3525" s="49">
        <v>21512.06</v>
      </c>
      <c r="G3525" s="39">
        <v>9</v>
      </c>
    </row>
    <row r="3526" spans="1:7" ht="43.2" x14ac:dyDescent="0.3">
      <c r="A3526" s="30" t="s">
        <v>6196</v>
      </c>
      <c r="B3526" s="47" t="s">
        <v>8040</v>
      </c>
      <c r="C3526" s="48" t="s">
        <v>116</v>
      </c>
      <c r="D3526" s="49">
        <v>34828.879999999997</v>
      </c>
      <c r="E3526" s="49">
        <v>7335.43</v>
      </c>
      <c r="F3526" s="49">
        <v>42164.31</v>
      </c>
      <c r="G3526" s="39">
        <v>9</v>
      </c>
    </row>
    <row r="3527" spans="1:7" x14ac:dyDescent="0.3">
      <c r="A3527" s="30" t="s">
        <v>6197</v>
      </c>
      <c r="B3527" s="47" t="s">
        <v>6198</v>
      </c>
      <c r="C3527" s="48"/>
      <c r="D3527" s="49"/>
      <c r="E3527" s="49"/>
      <c r="F3527" s="49"/>
      <c r="G3527" s="39">
        <v>5</v>
      </c>
    </row>
    <row r="3528" spans="1:7" x14ac:dyDescent="0.3">
      <c r="A3528" s="30" t="s">
        <v>6199</v>
      </c>
      <c r="B3528" s="47" t="s">
        <v>6200</v>
      </c>
      <c r="C3528" s="48" t="s">
        <v>141</v>
      </c>
      <c r="D3528" s="49">
        <v>91.97</v>
      </c>
      <c r="E3528" s="49">
        <v>13.69</v>
      </c>
      <c r="F3528" s="49">
        <v>105.66</v>
      </c>
      <c r="G3528" s="39">
        <v>9</v>
      </c>
    </row>
    <row r="3529" spans="1:7" x14ac:dyDescent="0.3">
      <c r="A3529" s="30" t="s">
        <v>6201</v>
      </c>
      <c r="B3529" s="47" t="s">
        <v>6202</v>
      </c>
      <c r="C3529" s="48" t="s">
        <v>141</v>
      </c>
      <c r="D3529" s="49">
        <v>121.01</v>
      </c>
      <c r="E3529" s="49">
        <v>18.260000000000002</v>
      </c>
      <c r="F3529" s="49">
        <v>139.27000000000001</v>
      </c>
      <c r="G3529" s="39">
        <v>9</v>
      </c>
    </row>
    <row r="3530" spans="1:7" x14ac:dyDescent="0.3">
      <c r="A3530" s="30" t="s">
        <v>6203</v>
      </c>
      <c r="B3530" s="47" t="s">
        <v>6204</v>
      </c>
      <c r="C3530" s="48" t="s">
        <v>141</v>
      </c>
      <c r="D3530" s="49">
        <v>232.8</v>
      </c>
      <c r="E3530" s="49">
        <v>20.55</v>
      </c>
      <c r="F3530" s="49">
        <v>253.35</v>
      </c>
      <c r="G3530" s="39">
        <v>9</v>
      </c>
    </row>
    <row r="3531" spans="1:7" x14ac:dyDescent="0.3">
      <c r="A3531" s="30" t="s">
        <v>6205</v>
      </c>
      <c r="B3531" s="47" t="s">
        <v>6206</v>
      </c>
      <c r="C3531" s="48" t="s">
        <v>141</v>
      </c>
      <c r="D3531" s="49">
        <v>247.31</v>
      </c>
      <c r="E3531" s="49">
        <v>20.55</v>
      </c>
      <c r="F3531" s="49">
        <v>267.86</v>
      </c>
      <c r="G3531" s="39">
        <v>9</v>
      </c>
    </row>
    <row r="3532" spans="1:7" x14ac:dyDescent="0.3">
      <c r="A3532" s="30" t="s">
        <v>6207</v>
      </c>
      <c r="B3532" s="47" t="s">
        <v>6208</v>
      </c>
      <c r="C3532" s="48" t="s">
        <v>141</v>
      </c>
      <c r="D3532" s="49">
        <v>317.8</v>
      </c>
      <c r="E3532" s="49">
        <v>27.39</v>
      </c>
      <c r="F3532" s="49">
        <v>345.19</v>
      </c>
      <c r="G3532" s="39">
        <v>9</v>
      </c>
    </row>
    <row r="3533" spans="1:7" x14ac:dyDescent="0.3">
      <c r="A3533" s="30" t="s">
        <v>6209</v>
      </c>
      <c r="B3533" s="47" t="s">
        <v>6210</v>
      </c>
      <c r="C3533" s="48" t="s">
        <v>141</v>
      </c>
      <c r="D3533" s="49">
        <v>1525.48</v>
      </c>
      <c r="E3533" s="49">
        <v>20.55</v>
      </c>
      <c r="F3533" s="49">
        <v>1546.03</v>
      </c>
      <c r="G3533" s="39">
        <v>9</v>
      </c>
    </row>
    <row r="3534" spans="1:7" x14ac:dyDescent="0.3">
      <c r="A3534" s="30" t="s">
        <v>6211</v>
      </c>
      <c r="B3534" s="47" t="s">
        <v>6212</v>
      </c>
      <c r="C3534" s="48" t="s">
        <v>141</v>
      </c>
      <c r="D3534" s="49">
        <v>2185.4</v>
      </c>
      <c r="E3534" s="49">
        <v>91.3</v>
      </c>
      <c r="F3534" s="49">
        <v>2276.6999999999998</v>
      </c>
      <c r="G3534" s="39">
        <v>9</v>
      </c>
    </row>
    <row r="3535" spans="1:7" x14ac:dyDescent="0.3">
      <c r="A3535" s="30" t="s">
        <v>6213</v>
      </c>
      <c r="B3535" s="47" t="s">
        <v>6214</v>
      </c>
      <c r="C3535" s="48"/>
      <c r="D3535" s="49"/>
      <c r="E3535" s="49"/>
      <c r="F3535" s="49"/>
      <c r="G3535" s="39">
        <v>5</v>
      </c>
    </row>
    <row r="3536" spans="1:7" x14ac:dyDescent="0.3">
      <c r="A3536" s="30" t="s">
        <v>6215</v>
      </c>
      <c r="B3536" s="47" t="s">
        <v>6216</v>
      </c>
      <c r="C3536" s="48" t="s">
        <v>141</v>
      </c>
      <c r="D3536" s="49"/>
      <c r="E3536" s="49">
        <v>55.71</v>
      </c>
      <c r="F3536" s="49">
        <v>55.71</v>
      </c>
      <c r="G3536" s="39">
        <v>9</v>
      </c>
    </row>
    <row r="3537" spans="1:7" x14ac:dyDescent="0.3">
      <c r="A3537" s="30" t="s">
        <v>6217</v>
      </c>
      <c r="B3537" s="47" t="s">
        <v>6218</v>
      </c>
      <c r="C3537" s="48" t="s">
        <v>141</v>
      </c>
      <c r="D3537" s="49"/>
      <c r="E3537" s="49">
        <v>148.56</v>
      </c>
      <c r="F3537" s="49">
        <v>148.56</v>
      </c>
      <c r="G3537" s="39">
        <v>9</v>
      </c>
    </row>
    <row r="3538" spans="1:7" x14ac:dyDescent="0.3">
      <c r="A3538" s="30" t="s">
        <v>6219</v>
      </c>
      <c r="B3538" s="47" t="s">
        <v>6220</v>
      </c>
      <c r="C3538" s="48" t="s">
        <v>141</v>
      </c>
      <c r="D3538" s="49"/>
      <c r="E3538" s="49">
        <v>334.26</v>
      </c>
      <c r="F3538" s="49">
        <v>334.26</v>
      </c>
      <c r="G3538" s="39">
        <v>9</v>
      </c>
    </row>
    <row r="3539" spans="1:7" x14ac:dyDescent="0.3">
      <c r="A3539" s="30" t="s">
        <v>6221</v>
      </c>
      <c r="B3539" s="47" t="s">
        <v>6222</v>
      </c>
      <c r="C3539" s="48"/>
      <c r="D3539" s="49"/>
      <c r="E3539" s="49"/>
      <c r="F3539" s="49"/>
      <c r="G3539" s="39">
        <v>2</v>
      </c>
    </row>
    <row r="3540" spans="1:7" x14ac:dyDescent="0.3">
      <c r="A3540" s="30" t="s">
        <v>6223</v>
      </c>
      <c r="B3540" s="47" t="s">
        <v>6224</v>
      </c>
      <c r="C3540" s="48"/>
      <c r="D3540" s="49"/>
      <c r="E3540" s="49"/>
      <c r="F3540" s="49"/>
      <c r="G3540" s="39">
        <v>5</v>
      </c>
    </row>
    <row r="3541" spans="1:7" x14ac:dyDescent="0.3">
      <c r="A3541" s="30" t="s">
        <v>6225</v>
      </c>
      <c r="B3541" s="47" t="s">
        <v>6226</v>
      </c>
      <c r="C3541" s="48" t="s">
        <v>141</v>
      </c>
      <c r="D3541" s="49">
        <v>35.86</v>
      </c>
      <c r="E3541" s="49">
        <v>45.65</v>
      </c>
      <c r="F3541" s="49">
        <v>81.510000000000005</v>
      </c>
      <c r="G3541" s="39">
        <v>9</v>
      </c>
    </row>
    <row r="3542" spans="1:7" x14ac:dyDescent="0.3">
      <c r="A3542" s="30" t="s">
        <v>6227</v>
      </c>
      <c r="B3542" s="47" t="s">
        <v>6228</v>
      </c>
      <c r="C3542" s="48" t="s">
        <v>141</v>
      </c>
      <c r="D3542" s="49">
        <v>48.92</v>
      </c>
      <c r="E3542" s="49">
        <v>45.65</v>
      </c>
      <c r="F3542" s="49">
        <v>94.57</v>
      </c>
      <c r="G3542" s="39">
        <v>9</v>
      </c>
    </row>
    <row r="3543" spans="1:7" x14ac:dyDescent="0.3">
      <c r="A3543" s="30" t="s">
        <v>6229</v>
      </c>
      <c r="B3543" s="47" t="s">
        <v>6230</v>
      </c>
      <c r="C3543" s="48" t="s">
        <v>141</v>
      </c>
      <c r="D3543" s="49">
        <v>62.71</v>
      </c>
      <c r="E3543" s="49">
        <v>45.65</v>
      </c>
      <c r="F3543" s="49">
        <v>108.36</v>
      </c>
      <c r="G3543" s="39">
        <v>9</v>
      </c>
    </row>
    <row r="3544" spans="1:7" x14ac:dyDescent="0.3">
      <c r="A3544" s="30" t="s">
        <v>6231</v>
      </c>
      <c r="B3544" s="47" t="s">
        <v>6232</v>
      </c>
      <c r="C3544" s="48" t="s">
        <v>141</v>
      </c>
      <c r="D3544" s="49">
        <v>72.069999999999993</v>
      </c>
      <c r="E3544" s="49">
        <v>45.65</v>
      </c>
      <c r="F3544" s="49">
        <v>117.72</v>
      </c>
      <c r="G3544" s="39">
        <v>9</v>
      </c>
    </row>
    <row r="3545" spans="1:7" x14ac:dyDescent="0.3">
      <c r="A3545" s="30" t="s">
        <v>6233</v>
      </c>
      <c r="B3545" s="47" t="s">
        <v>6234</v>
      </c>
      <c r="C3545" s="48" t="s">
        <v>141</v>
      </c>
      <c r="D3545" s="49">
        <v>76.349999999999994</v>
      </c>
      <c r="E3545" s="49">
        <v>45.65</v>
      </c>
      <c r="F3545" s="49">
        <v>122</v>
      </c>
      <c r="G3545" s="39">
        <v>9</v>
      </c>
    </row>
    <row r="3546" spans="1:7" x14ac:dyDescent="0.3">
      <c r="A3546" s="30" t="s">
        <v>6235</v>
      </c>
      <c r="B3546" s="47" t="s">
        <v>6236</v>
      </c>
      <c r="C3546" s="48" t="s">
        <v>141</v>
      </c>
      <c r="D3546" s="49">
        <v>107.07</v>
      </c>
      <c r="E3546" s="49">
        <v>45.65</v>
      </c>
      <c r="F3546" s="49">
        <v>152.72</v>
      </c>
      <c r="G3546" s="39">
        <v>9</v>
      </c>
    </row>
    <row r="3547" spans="1:7" x14ac:dyDescent="0.3">
      <c r="A3547" s="30" t="s">
        <v>6237</v>
      </c>
      <c r="B3547" s="47" t="s">
        <v>6238</v>
      </c>
      <c r="C3547" s="48"/>
      <c r="D3547" s="49"/>
      <c r="E3547" s="49"/>
      <c r="F3547" s="49"/>
      <c r="G3547" s="39">
        <v>5</v>
      </c>
    </row>
    <row r="3548" spans="1:7" x14ac:dyDescent="0.3">
      <c r="A3548" s="30" t="s">
        <v>6239</v>
      </c>
      <c r="B3548" s="47" t="s">
        <v>6240</v>
      </c>
      <c r="C3548" s="48" t="s">
        <v>141</v>
      </c>
      <c r="D3548" s="49">
        <v>116.12</v>
      </c>
      <c r="E3548" s="49">
        <v>206.55</v>
      </c>
      <c r="F3548" s="49">
        <v>322.67</v>
      </c>
      <c r="G3548" s="39">
        <v>9</v>
      </c>
    </row>
    <row r="3549" spans="1:7" x14ac:dyDescent="0.3">
      <c r="A3549" s="30" t="s">
        <v>7277</v>
      </c>
      <c r="B3549" s="47" t="s">
        <v>8041</v>
      </c>
      <c r="C3549" s="48" t="s">
        <v>141</v>
      </c>
      <c r="D3549" s="49">
        <v>74.66</v>
      </c>
      <c r="E3549" s="49">
        <v>50.17</v>
      </c>
      <c r="F3549" s="49">
        <v>124.83</v>
      </c>
      <c r="G3549" s="39">
        <v>9</v>
      </c>
    </row>
    <row r="3550" spans="1:7" ht="28.8" x14ac:dyDescent="0.3">
      <c r="A3550" s="30" t="s">
        <v>6241</v>
      </c>
      <c r="B3550" s="47" t="s">
        <v>6242</v>
      </c>
      <c r="C3550" s="48" t="s">
        <v>141</v>
      </c>
      <c r="D3550" s="49">
        <v>358.22</v>
      </c>
      <c r="E3550" s="49">
        <v>45.65</v>
      </c>
      <c r="F3550" s="49">
        <v>403.87</v>
      </c>
      <c r="G3550" s="39">
        <v>9</v>
      </c>
    </row>
    <row r="3551" spans="1:7" x14ac:dyDescent="0.3">
      <c r="A3551" s="30" t="s">
        <v>6243</v>
      </c>
      <c r="B3551" s="47" t="s">
        <v>6244</v>
      </c>
      <c r="C3551" s="48"/>
      <c r="D3551" s="49"/>
      <c r="E3551" s="49"/>
      <c r="F3551" s="49"/>
      <c r="G3551" s="39">
        <v>5</v>
      </c>
    </row>
    <row r="3552" spans="1:7" x14ac:dyDescent="0.3">
      <c r="A3552" s="30" t="s">
        <v>6245</v>
      </c>
      <c r="B3552" s="47" t="s">
        <v>6246</v>
      </c>
      <c r="C3552" s="48" t="s">
        <v>141</v>
      </c>
      <c r="D3552" s="49">
        <v>33.21</v>
      </c>
      <c r="E3552" s="49">
        <v>45.65</v>
      </c>
      <c r="F3552" s="49">
        <v>78.86</v>
      </c>
      <c r="G3552" s="39">
        <v>9</v>
      </c>
    </row>
    <row r="3553" spans="1:7" x14ac:dyDescent="0.3">
      <c r="A3553" s="30" t="s">
        <v>6247</v>
      </c>
      <c r="B3553" s="47" t="s">
        <v>6248</v>
      </c>
      <c r="C3553" s="48"/>
      <c r="D3553" s="49"/>
      <c r="E3553" s="49"/>
      <c r="F3553" s="49"/>
      <c r="G3553" s="39">
        <v>5</v>
      </c>
    </row>
    <row r="3554" spans="1:7" ht="28.8" x14ac:dyDescent="0.3">
      <c r="A3554" s="30" t="s">
        <v>6249</v>
      </c>
      <c r="B3554" s="47" t="s">
        <v>6250</v>
      </c>
      <c r="C3554" s="48" t="s">
        <v>141</v>
      </c>
      <c r="D3554" s="49">
        <v>139.94999999999999</v>
      </c>
      <c r="E3554" s="49">
        <v>54.78</v>
      </c>
      <c r="F3554" s="49">
        <v>194.73</v>
      </c>
      <c r="G3554" s="39">
        <v>9</v>
      </c>
    </row>
    <row r="3555" spans="1:7" x14ac:dyDescent="0.3">
      <c r="A3555" s="30" t="s">
        <v>6251</v>
      </c>
      <c r="B3555" s="47" t="s">
        <v>6252</v>
      </c>
      <c r="C3555" s="48" t="s">
        <v>141</v>
      </c>
      <c r="D3555" s="49">
        <v>542.11</v>
      </c>
      <c r="E3555" s="49">
        <v>68.48</v>
      </c>
      <c r="F3555" s="49">
        <v>610.59</v>
      </c>
      <c r="G3555" s="39">
        <v>9</v>
      </c>
    </row>
    <row r="3556" spans="1:7" x14ac:dyDescent="0.3">
      <c r="A3556" s="30" t="s">
        <v>6253</v>
      </c>
      <c r="B3556" s="47" t="s">
        <v>6254</v>
      </c>
      <c r="C3556" s="48"/>
      <c r="D3556" s="49"/>
      <c r="E3556" s="49"/>
      <c r="F3556" s="49"/>
      <c r="G3556" s="39">
        <v>5</v>
      </c>
    </row>
    <row r="3557" spans="1:7" x14ac:dyDescent="0.3">
      <c r="A3557" s="30" t="s">
        <v>6255</v>
      </c>
      <c r="B3557" s="47" t="s">
        <v>8042</v>
      </c>
      <c r="C3557" s="48" t="s">
        <v>141</v>
      </c>
      <c r="D3557" s="49">
        <v>14.21</v>
      </c>
      <c r="E3557" s="49">
        <v>2.73</v>
      </c>
      <c r="F3557" s="49">
        <v>16.940000000000001</v>
      </c>
      <c r="G3557" s="39">
        <v>9</v>
      </c>
    </row>
    <row r="3558" spans="1:7" x14ac:dyDescent="0.3">
      <c r="A3558" s="30" t="s">
        <v>6256</v>
      </c>
      <c r="B3558" s="47" t="s">
        <v>6257</v>
      </c>
      <c r="C3558" s="48" t="s">
        <v>115</v>
      </c>
      <c r="D3558" s="49">
        <v>1085.1199999999999</v>
      </c>
      <c r="E3558" s="49">
        <v>29.88</v>
      </c>
      <c r="F3558" s="49">
        <v>1115</v>
      </c>
      <c r="G3558" s="39">
        <v>9</v>
      </c>
    </row>
    <row r="3559" spans="1:7" x14ac:dyDescent="0.3">
      <c r="A3559" s="30" t="s">
        <v>6258</v>
      </c>
      <c r="B3559" s="47" t="s">
        <v>8043</v>
      </c>
      <c r="C3559" s="48" t="s">
        <v>141</v>
      </c>
      <c r="D3559" s="49">
        <v>10.48</v>
      </c>
      <c r="E3559" s="49">
        <v>2.73</v>
      </c>
      <c r="F3559" s="49">
        <v>13.21</v>
      </c>
      <c r="G3559" s="39">
        <v>9</v>
      </c>
    </row>
    <row r="3560" spans="1:7" x14ac:dyDescent="0.3">
      <c r="A3560" s="30" t="s">
        <v>6259</v>
      </c>
      <c r="B3560" s="47" t="s">
        <v>6260</v>
      </c>
      <c r="C3560" s="48" t="s">
        <v>141</v>
      </c>
      <c r="D3560" s="49">
        <v>318.95</v>
      </c>
      <c r="E3560" s="49">
        <v>23.9</v>
      </c>
      <c r="F3560" s="49">
        <v>342.85</v>
      </c>
      <c r="G3560" s="39">
        <v>9</v>
      </c>
    </row>
    <row r="3561" spans="1:7" x14ac:dyDescent="0.3">
      <c r="A3561" s="30" t="s">
        <v>6261</v>
      </c>
      <c r="B3561" s="47" t="s">
        <v>8044</v>
      </c>
      <c r="C3561" s="48" t="s">
        <v>141</v>
      </c>
      <c r="D3561" s="49">
        <v>31.55</v>
      </c>
      <c r="E3561" s="49">
        <v>2.73</v>
      </c>
      <c r="F3561" s="49">
        <v>34.28</v>
      </c>
      <c r="G3561" s="39">
        <v>9</v>
      </c>
    </row>
    <row r="3562" spans="1:7" x14ac:dyDescent="0.3">
      <c r="A3562" s="30" t="s">
        <v>6262</v>
      </c>
      <c r="B3562" s="47" t="s">
        <v>8045</v>
      </c>
      <c r="C3562" s="48" t="s">
        <v>141</v>
      </c>
      <c r="D3562" s="49">
        <v>6.76</v>
      </c>
      <c r="E3562" s="49">
        <v>2.73</v>
      </c>
      <c r="F3562" s="49">
        <v>9.49</v>
      </c>
      <c r="G3562" s="39">
        <v>9</v>
      </c>
    </row>
    <row r="3563" spans="1:7" x14ac:dyDescent="0.3">
      <c r="A3563" s="30" t="s">
        <v>6263</v>
      </c>
      <c r="B3563" s="47" t="s">
        <v>6264</v>
      </c>
      <c r="C3563" s="48" t="s">
        <v>115</v>
      </c>
      <c r="D3563" s="49">
        <v>1147.94</v>
      </c>
      <c r="E3563" s="49">
        <v>29.88</v>
      </c>
      <c r="F3563" s="49">
        <v>1177.82</v>
      </c>
      <c r="G3563" s="39">
        <v>9</v>
      </c>
    </row>
    <row r="3564" spans="1:7" x14ac:dyDescent="0.3">
      <c r="A3564" s="30" t="s">
        <v>6265</v>
      </c>
      <c r="B3564" s="47" t="s">
        <v>6266</v>
      </c>
      <c r="C3564" s="48" t="s">
        <v>115</v>
      </c>
      <c r="D3564" s="49">
        <v>1380.96</v>
      </c>
      <c r="E3564" s="49">
        <v>29.88</v>
      </c>
      <c r="F3564" s="49">
        <v>1410.84</v>
      </c>
      <c r="G3564" s="39">
        <v>9</v>
      </c>
    </row>
    <row r="3565" spans="1:7" ht="28.8" x14ac:dyDescent="0.3">
      <c r="A3565" s="30" t="s">
        <v>6267</v>
      </c>
      <c r="B3565" s="47" t="s">
        <v>6268</v>
      </c>
      <c r="C3565" s="48" t="s">
        <v>141</v>
      </c>
      <c r="D3565" s="49">
        <v>82.3</v>
      </c>
      <c r="E3565" s="49">
        <v>14.94</v>
      </c>
      <c r="F3565" s="49">
        <v>97.24</v>
      </c>
      <c r="G3565" s="39">
        <v>9</v>
      </c>
    </row>
    <row r="3566" spans="1:7" x14ac:dyDescent="0.3">
      <c r="A3566" s="30" t="s">
        <v>8506</v>
      </c>
      <c r="B3566" s="47" t="s">
        <v>8507</v>
      </c>
      <c r="C3566" s="48" t="s">
        <v>141</v>
      </c>
      <c r="D3566" s="49">
        <v>10.35</v>
      </c>
      <c r="E3566" s="49">
        <v>2.73</v>
      </c>
      <c r="F3566" s="49">
        <v>13.08</v>
      </c>
      <c r="G3566" s="39">
        <v>9</v>
      </c>
    </row>
    <row r="3567" spans="1:7" x14ac:dyDescent="0.3">
      <c r="A3567" s="30" t="s">
        <v>8508</v>
      </c>
      <c r="B3567" s="47" t="s">
        <v>8509</v>
      </c>
      <c r="C3567" s="48" t="s">
        <v>141</v>
      </c>
      <c r="D3567" s="49">
        <v>22.19</v>
      </c>
      <c r="E3567" s="49">
        <v>2.73</v>
      </c>
      <c r="F3567" s="49">
        <v>24.92</v>
      </c>
      <c r="G3567" s="39">
        <v>9</v>
      </c>
    </row>
    <row r="3568" spans="1:7" ht="28.8" x14ac:dyDescent="0.3">
      <c r="A3568" s="30" t="s">
        <v>6269</v>
      </c>
      <c r="B3568" s="47" t="s">
        <v>8046</v>
      </c>
      <c r="C3568" s="48" t="s">
        <v>141</v>
      </c>
      <c r="D3568" s="49">
        <v>3956.28</v>
      </c>
      <c r="E3568" s="49">
        <v>54.78</v>
      </c>
      <c r="F3568" s="49">
        <v>4011.06</v>
      </c>
      <c r="G3568" s="39">
        <v>9</v>
      </c>
    </row>
    <row r="3569" spans="1:7" ht="28.8" x14ac:dyDescent="0.3">
      <c r="A3569" s="30" t="s">
        <v>6270</v>
      </c>
      <c r="B3569" s="47" t="s">
        <v>8047</v>
      </c>
      <c r="C3569" s="48" t="s">
        <v>141</v>
      </c>
      <c r="D3569" s="49">
        <v>5052.7</v>
      </c>
      <c r="E3569" s="49">
        <v>54.78</v>
      </c>
      <c r="F3569" s="49">
        <v>5107.4799999999996</v>
      </c>
      <c r="G3569" s="39">
        <v>9</v>
      </c>
    </row>
    <row r="3570" spans="1:7" ht="28.8" x14ac:dyDescent="0.3">
      <c r="A3570" s="30" t="s">
        <v>6271</v>
      </c>
      <c r="B3570" s="47" t="s">
        <v>6272</v>
      </c>
      <c r="C3570" s="48" t="s">
        <v>141</v>
      </c>
      <c r="D3570" s="49">
        <v>375.19</v>
      </c>
      <c r="E3570" s="49">
        <v>61.78</v>
      </c>
      <c r="F3570" s="49">
        <v>436.97</v>
      </c>
      <c r="G3570" s="39">
        <v>9</v>
      </c>
    </row>
    <row r="3571" spans="1:7" ht="28.8" x14ac:dyDescent="0.3">
      <c r="A3571" s="30" t="s">
        <v>6273</v>
      </c>
      <c r="B3571" s="47" t="s">
        <v>8279</v>
      </c>
      <c r="C3571" s="48" t="s">
        <v>141</v>
      </c>
      <c r="D3571" s="49">
        <v>412.22</v>
      </c>
      <c r="E3571" s="49">
        <v>61.78</v>
      </c>
      <c r="F3571" s="49">
        <v>474</v>
      </c>
      <c r="G3571" s="39">
        <v>9</v>
      </c>
    </row>
    <row r="3572" spans="1:7" ht="28.8" x14ac:dyDescent="0.3">
      <c r="A3572" s="30" t="s">
        <v>6274</v>
      </c>
      <c r="B3572" s="47" t="s">
        <v>6275</v>
      </c>
      <c r="C3572" s="48" t="s">
        <v>141</v>
      </c>
      <c r="D3572" s="49">
        <v>494.2</v>
      </c>
      <c r="E3572" s="49">
        <v>61.78</v>
      </c>
      <c r="F3572" s="49">
        <v>555.98</v>
      </c>
      <c r="G3572" s="39">
        <v>9</v>
      </c>
    </row>
    <row r="3573" spans="1:7" ht="28.8" x14ac:dyDescent="0.3">
      <c r="A3573" s="30" t="s">
        <v>6276</v>
      </c>
      <c r="B3573" s="47" t="s">
        <v>6277</v>
      </c>
      <c r="C3573" s="48" t="s">
        <v>141</v>
      </c>
      <c r="D3573" s="49">
        <v>123.18</v>
      </c>
      <c r="E3573" s="49">
        <v>61.78</v>
      </c>
      <c r="F3573" s="49">
        <v>184.96</v>
      </c>
      <c r="G3573" s="39">
        <v>9</v>
      </c>
    </row>
    <row r="3574" spans="1:7" ht="28.8" x14ac:dyDescent="0.3">
      <c r="A3574" s="30" t="s">
        <v>6278</v>
      </c>
      <c r="B3574" s="47" t="s">
        <v>6279</v>
      </c>
      <c r="C3574" s="48" t="s">
        <v>141</v>
      </c>
      <c r="D3574" s="49">
        <v>184.21</v>
      </c>
      <c r="E3574" s="49">
        <v>61.78</v>
      </c>
      <c r="F3574" s="49">
        <v>245.99</v>
      </c>
      <c r="G3574" s="39">
        <v>9</v>
      </c>
    </row>
    <row r="3575" spans="1:7" ht="28.8" x14ac:dyDescent="0.3">
      <c r="A3575" s="30" t="s">
        <v>6280</v>
      </c>
      <c r="B3575" s="47" t="s">
        <v>6281</v>
      </c>
      <c r="C3575" s="48" t="s">
        <v>141</v>
      </c>
      <c r="D3575" s="49">
        <v>323.98</v>
      </c>
      <c r="E3575" s="49">
        <v>61.78</v>
      </c>
      <c r="F3575" s="49">
        <v>385.76</v>
      </c>
      <c r="G3575" s="39">
        <v>9</v>
      </c>
    </row>
    <row r="3576" spans="1:7" ht="28.8" x14ac:dyDescent="0.3">
      <c r="A3576" s="30" t="s">
        <v>6282</v>
      </c>
      <c r="B3576" s="47" t="s">
        <v>6283</v>
      </c>
      <c r="C3576" s="48" t="s">
        <v>141</v>
      </c>
      <c r="D3576" s="49">
        <v>372.18</v>
      </c>
      <c r="E3576" s="49">
        <v>61.78</v>
      </c>
      <c r="F3576" s="49">
        <v>433.96</v>
      </c>
      <c r="G3576" s="39">
        <v>9</v>
      </c>
    </row>
    <row r="3577" spans="1:7" ht="28.8" x14ac:dyDescent="0.3">
      <c r="A3577" s="30" t="s">
        <v>6284</v>
      </c>
      <c r="B3577" s="47" t="s">
        <v>8048</v>
      </c>
      <c r="C3577" s="48" t="s">
        <v>141</v>
      </c>
      <c r="D3577" s="49">
        <v>331.53</v>
      </c>
      <c r="E3577" s="49">
        <v>61.78</v>
      </c>
      <c r="F3577" s="49">
        <v>393.31</v>
      </c>
      <c r="G3577" s="39">
        <v>9</v>
      </c>
    </row>
    <row r="3578" spans="1:7" ht="28.8" x14ac:dyDescent="0.3">
      <c r="A3578" s="30" t="s">
        <v>8049</v>
      </c>
      <c r="B3578" s="47" t="s">
        <v>8050</v>
      </c>
      <c r="C3578" s="48" t="s">
        <v>141</v>
      </c>
      <c r="D3578" s="49">
        <v>1565.4</v>
      </c>
      <c r="E3578" s="49">
        <v>61.78</v>
      </c>
      <c r="F3578" s="49">
        <v>1627.18</v>
      </c>
      <c r="G3578" s="39">
        <v>9</v>
      </c>
    </row>
    <row r="3579" spans="1:7" ht="28.8" x14ac:dyDescent="0.3">
      <c r="A3579" s="30" t="s">
        <v>6285</v>
      </c>
      <c r="B3579" s="47" t="s">
        <v>6286</v>
      </c>
      <c r="C3579" s="48" t="s">
        <v>116</v>
      </c>
      <c r="D3579" s="49">
        <v>1014.2</v>
      </c>
      <c r="E3579" s="49">
        <v>19.36</v>
      </c>
      <c r="F3579" s="49">
        <v>1033.56</v>
      </c>
      <c r="G3579" s="39">
        <v>9</v>
      </c>
    </row>
    <row r="3580" spans="1:7" ht="28.8" x14ac:dyDescent="0.3">
      <c r="A3580" s="30" t="s">
        <v>6287</v>
      </c>
      <c r="B3580" s="47" t="s">
        <v>6288</v>
      </c>
      <c r="C3580" s="48" t="s">
        <v>116</v>
      </c>
      <c r="D3580" s="49">
        <v>1128.48</v>
      </c>
      <c r="E3580" s="49">
        <v>25.53</v>
      </c>
      <c r="F3580" s="49">
        <v>1154.01</v>
      </c>
      <c r="G3580" s="39">
        <v>9</v>
      </c>
    </row>
    <row r="3581" spans="1:7" x14ac:dyDescent="0.3">
      <c r="A3581" s="30" t="s">
        <v>6289</v>
      </c>
      <c r="B3581" s="47" t="s">
        <v>6290</v>
      </c>
      <c r="C3581" s="48"/>
      <c r="D3581" s="49"/>
      <c r="E3581" s="49"/>
      <c r="F3581" s="49"/>
      <c r="G3581" s="39">
        <v>5</v>
      </c>
    </row>
    <row r="3582" spans="1:7" x14ac:dyDescent="0.3">
      <c r="A3582" s="30" t="s">
        <v>6291</v>
      </c>
      <c r="B3582" s="47" t="s">
        <v>6292</v>
      </c>
      <c r="C3582" s="48" t="s">
        <v>141</v>
      </c>
      <c r="D3582" s="49">
        <v>425.18</v>
      </c>
      <c r="E3582" s="49">
        <v>45.65</v>
      </c>
      <c r="F3582" s="49">
        <v>470.83</v>
      </c>
      <c r="G3582" s="39">
        <v>9</v>
      </c>
    </row>
    <row r="3583" spans="1:7" x14ac:dyDescent="0.3">
      <c r="A3583" s="30" t="s">
        <v>6293</v>
      </c>
      <c r="B3583" s="47" t="s">
        <v>6294</v>
      </c>
      <c r="C3583" s="48"/>
      <c r="D3583" s="49"/>
      <c r="E3583" s="49"/>
      <c r="F3583" s="49"/>
      <c r="G3583" s="39">
        <v>5</v>
      </c>
    </row>
    <row r="3584" spans="1:7" x14ac:dyDescent="0.3">
      <c r="A3584" s="30" t="s">
        <v>6295</v>
      </c>
      <c r="B3584" s="47" t="s">
        <v>6296</v>
      </c>
      <c r="C3584" s="48" t="s">
        <v>116</v>
      </c>
      <c r="D3584" s="49">
        <v>450.27</v>
      </c>
      <c r="E3584" s="49">
        <v>10.29</v>
      </c>
      <c r="F3584" s="49">
        <v>460.56</v>
      </c>
      <c r="G3584" s="39">
        <v>9</v>
      </c>
    </row>
    <row r="3585" spans="1:7" ht="28.8" x14ac:dyDescent="0.3">
      <c r="A3585" s="30" t="s">
        <v>6297</v>
      </c>
      <c r="B3585" s="47" t="s">
        <v>6298</v>
      </c>
      <c r="C3585" s="48" t="s">
        <v>116</v>
      </c>
      <c r="D3585" s="49">
        <v>259.05</v>
      </c>
      <c r="E3585" s="49">
        <v>10.29</v>
      </c>
      <c r="F3585" s="49">
        <v>269.33999999999997</v>
      </c>
      <c r="G3585" s="39">
        <v>9</v>
      </c>
    </row>
    <row r="3586" spans="1:7" ht="28.8" x14ac:dyDescent="0.3">
      <c r="A3586" s="30" t="s">
        <v>6299</v>
      </c>
      <c r="B3586" s="47" t="s">
        <v>6300</v>
      </c>
      <c r="C3586" s="48" t="s">
        <v>116</v>
      </c>
      <c r="D3586" s="49">
        <v>347.7</v>
      </c>
      <c r="E3586" s="49">
        <v>10.29</v>
      </c>
      <c r="F3586" s="49">
        <v>357.99</v>
      </c>
      <c r="G3586" s="39">
        <v>9</v>
      </c>
    </row>
    <row r="3587" spans="1:7" x14ac:dyDescent="0.3">
      <c r="A3587" s="30" t="s">
        <v>6301</v>
      </c>
      <c r="B3587" s="47" t="s">
        <v>6302</v>
      </c>
      <c r="C3587" s="48"/>
      <c r="D3587" s="49"/>
      <c r="E3587" s="49"/>
      <c r="F3587" s="49"/>
      <c r="G3587" s="39">
        <v>5</v>
      </c>
    </row>
    <row r="3588" spans="1:7" x14ac:dyDescent="0.3">
      <c r="A3588" s="30" t="s">
        <v>6303</v>
      </c>
      <c r="B3588" s="47" t="s">
        <v>6304</v>
      </c>
      <c r="C3588" s="48" t="s">
        <v>141</v>
      </c>
      <c r="D3588" s="49">
        <v>1903.59</v>
      </c>
      <c r="E3588" s="49">
        <v>1474.4</v>
      </c>
      <c r="F3588" s="49">
        <v>3377.99</v>
      </c>
      <c r="G3588" s="39">
        <v>9</v>
      </c>
    </row>
    <row r="3589" spans="1:7" x14ac:dyDescent="0.3">
      <c r="A3589" s="30" t="s">
        <v>6305</v>
      </c>
      <c r="B3589" s="47" t="s">
        <v>6306</v>
      </c>
      <c r="C3589" s="48" t="s">
        <v>141</v>
      </c>
      <c r="D3589" s="49">
        <v>3218.34</v>
      </c>
      <c r="E3589" s="49">
        <v>2291.5500000000002</v>
      </c>
      <c r="F3589" s="49">
        <v>5509.89</v>
      </c>
      <c r="G3589" s="39">
        <v>9</v>
      </c>
    </row>
    <row r="3590" spans="1:7" x14ac:dyDescent="0.3">
      <c r="A3590" s="30" t="s">
        <v>6307</v>
      </c>
      <c r="B3590" s="47" t="s">
        <v>6308</v>
      </c>
      <c r="C3590" s="48" t="s">
        <v>141</v>
      </c>
      <c r="D3590" s="49">
        <v>4478.47</v>
      </c>
      <c r="E3590" s="49">
        <v>3102.8</v>
      </c>
      <c r="F3590" s="49">
        <v>7581.27</v>
      </c>
      <c r="G3590" s="39">
        <v>9</v>
      </c>
    </row>
    <row r="3591" spans="1:7" x14ac:dyDescent="0.3">
      <c r="A3591" s="30" t="s">
        <v>6309</v>
      </c>
      <c r="B3591" s="47" t="s">
        <v>6310</v>
      </c>
      <c r="C3591" s="48" t="s">
        <v>141</v>
      </c>
      <c r="D3591" s="49">
        <v>1265.6500000000001</v>
      </c>
      <c r="E3591" s="49">
        <v>1455.07</v>
      </c>
      <c r="F3591" s="49">
        <v>2720.72</v>
      </c>
      <c r="G3591" s="39">
        <v>9</v>
      </c>
    </row>
    <row r="3592" spans="1:7" x14ac:dyDescent="0.3">
      <c r="A3592" s="30" t="s">
        <v>6311</v>
      </c>
      <c r="B3592" s="47" t="s">
        <v>6312</v>
      </c>
      <c r="C3592" s="48" t="s">
        <v>141</v>
      </c>
      <c r="D3592" s="49">
        <v>3946.68</v>
      </c>
      <c r="E3592" s="49">
        <v>2495.11</v>
      </c>
      <c r="F3592" s="49">
        <v>6441.79</v>
      </c>
      <c r="G3592" s="39">
        <v>9</v>
      </c>
    </row>
    <row r="3593" spans="1:7" ht="28.8" x14ac:dyDescent="0.3">
      <c r="A3593" s="30" t="s">
        <v>6313</v>
      </c>
      <c r="B3593" s="47" t="s">
        <v>6314</v>
      </c>
      <c r="C3593" s="48" t="s">
        <v>116</v>
      </c>
      <c r="D3593" s="49">
        <v>313.52999999999997</v>
      </c>
      <c r="E3593" s="49">
        <v>362.48</v>
      </c>
      <c r="F3593" s="49">
        <v>676.01</v>
      </c>
      <c r="G3593" s="39">
        <v>9</v>
      </c>
    </row>
    <row r="3594" spans="1:7" x14ac:dyDescent="0.3">
      <c r="A3594" s="30" t="s">
        <v>6315</v>
      </c>
      <c r="B3594" s="47" t="s">
        <v>6316</v>
      </c>
      <c r="C3594" s="48" t="s">
        <v>141</v>
      </c>
      <c r="D3594" s="49">
        <v>2409.17</v>
      </c>
      <c r="E3594" s="49">
        <v>2310.62</v>
      </c>
      <c r="F3594" s="49">
        <v>4719.79</v>
      </c>
      <c r="G3594" s="39">
        <v>9</v>
      </c>
    </row>
    <row r="3595" spans="1:7" x14ac:dyDescent="0.3">
      <c r="A3595" s="30" t="s">
        <v>6317</v>
      </c>
      <c r="B3595" s="47" t="s">
        <v>6318</v>
      </c>
      <c r="C3595" s="48"/>
      <c r="D3595" s="49"/>
      <c r="E3595" s="49"/>
      <c r="F3595" s="49"/>
      <c r="G3595" s="39">
        <v>5</v>
      </c>
    </row>
    <row r="3596" spans="1:7" ht="28.8" x14ac:dyDescent="0.3">
      <c r="A3596" s="30" t="s">
        <v>6319</v>
      </c>
      <c r="B3596" s="47" t="s">
        <v>8051</v>
      </c>
      <c r="C3596" s="48" t="s">
        <v>141</v>
      </c>
      <c r="D3596" s="49">
        <v>3944.19</v>
      </c>
      <c r="E3596" s="49">
        <v>2900.54</v>
      </c>
      <c r="F3596" s="49">
        <v>6844.73</v>
      </c>
      <c r="G3596" s="39">
        <v>9</v>
      </c>
    </row>
    <row r="3597" spans="1:7" ht="28.8" x14ac:dyDescent="0.3">
      <c r="A3597" s="30" t="s">
        <v>6320</v>
      </c>
      <c r="B3597" s="47" t="s">
        <v>8052</v>
      </c>
      <c r="C3597" s="48" t="s">
        <v>141</v>
      </c>
      <c r="D3597" s="49">
        <v>6507.7</v>
      </c>
      <c r="E3597" s="49">
        <v>4714.47</v>
      </c>
      <c r="F3597" s="49">
        <v>11222.17</v>
      </c>
      <c r="G3597" s="39">
        <v>9</v>
      </c>
    </row>
    <row r="3598" spans="1:7" ht="28.8" x14ac:dyDescent="0.3">
      <c r="A3598" s="30" t="s">
        <v>6321</v>
      </c>
      <c r="B3598" s="47" t="s">
        <v>8053</v>
      </c>
      <c r="C3598" s="48" t="s">
        <v>141</v>
      </c>
      <c r="D3598" s="49">
        <v>9281.7999999999993</v>
      </c>
      <c r="E3598" s="49">
        <v>6225.95</v>
      </c>
      <c r="F3598" s="49">
        <v>15507.75</v>
      </c>
      <c r="G3598" s="39">
        <v>9</v>
      </c>
    </row>
    <row r="3599" spans="1:7" ht="28.8" x14ac:dyDescent="0.3">
      <c r="A3599" s="30" t="s">
        <v>6322</v>
      </c>
      <c r="B3599" s="47" t="s">
        <v>8054</v>
      </c>
      <c r="C3599" s="48" t="s">
        <v>141</v>
      </c>
      <c r="D3599" s="49">
        <v>14255.92</v>
      </c>
      <c r="E3599" s="49">
        <v>7760.39</v>
      </c>
      <c r="F3599" s="49">
        <v>22016.31</v>
      </c>
      <c r="G3599" s="39">
        <v>9</v>
      </c>
    </row>
    <row r="3600" spans="1:7" x14ac:dyDescent="0.3">
      <c r="A3600" s="30" t="s">
        <v>6323</v>
      </c>
      <c r="B3600" s="47" t="s">
        <v>6324</v>
      </c>
      <c r="C3600" s="48"/>
      <c r="D3600" s="49"/>
      <c r="E3600" s="49"/>
      <c r="F3600" s="49"/>
      <c r="G3600" s="39">
        <v>5</v>
      </c>
    </row>
    <row r="3601" spans="1:7" ht="28.8" x14ac:dyDescent="0.3">
      <c r="A3601" s="30" t="s">
        <v>6325</v>
      </c>
      <c r="B3601" s="47" t="s">
        <v>8055</v>
      </c>
      <c r="C3601" s="48" t="s">
        <v>141</v>
      </c>
      <c r="D3601" s="49">
        <v>2724.41</v>
      </c>
      <c r="E3601" s="49">
        <v>1451.29</v>
      </c>
      <c r="F3601" s="49">
        <v>4175.7</v>
      </c>
      <c r="G3601" s="39">
        <v>9</v>
      </c>
    </row>
    <row r="3602" spans="1:7" ht="28.8" x14ac:dyDescent="0.3">
      <c r="A3602" s="30" t="s">
        <v>6326</v>
      </c>
      <c r="B3602" s="47" t="s">
        <v>8056</v>
      </c>
      <c r="C3602" s="48" t="s">
        <v>141</v>
      </c>
      <c r="D3602" s="49">
        <v>7607.31</v>
      </c>
      <c r="E3602" s="49">
        <v>2167.64</v>
      </c>
      <c r="F3602" s="49">
        <v>9774.9500000000007</v>
      </c>
      <c r="G3602" s="39">
        <v>9</v>
      </c>
    </row>
    <row r="3603" spans="1:7" ht="28.8" x14ac:dyDescent="0.3">
      <c r="A3603" s="30" t="s">
        <v>6327</v>
      </c>
      <c r="B3603" s="47" t="s">
        <v>8057</v>
      </c>
      <c r="C3603" s="48" t="s">
        <v>141</v>
      </c>
      <c r="D3603" s="49">
        <v>11418.52</v>
      </c>
      <c r="E3603" s="49">
        <v>4335.2700000000004</v>
      </c>
      <c r="F3603" s="49">
        <v>15753.79</v>
      </c>
      <c r="G3603" s="39">
        <v>9</v>
      </c>
    </row>
    <row r="3604" spans="1:7" x14ac:dyDescent="0.3">
      <c r="A3604" s="30" t="s">
        <v>6328</v>
      </c>
      <c r="B3604" s="47" t="s">
        <v>6329</v>
      </c>
      <c r="C3604" s="48" t="s">
        <v>116</v>
      </c>
      <c r="D3604" s="49">
        <v>1553.85</v>
      </c>
      <c r="E3604" s="49">
        <v>721.46</v>
      </c>
      <c r="F3604" s="49">
        <v>2275.31</v>
      </c>
      <c r="G3604" s="39">
        <v>9</v>
      </c>
    </row>
    <row r="3605" spans="1:7" ht="28.8" x14ac:dyDescent="0.3">
      <c r="A3605" s="30" t="s">
        <v>6330</v>
      </c>
      <c r="B3605" s="47" t="s">
        <v>6331</v>
      </c>
      <c r="C3605" s="48" t="s">
        <v>141</v>
      </c>
      <c r="D3605" s="49">
        <v>1125.27</v>
      </c>
      <c r="E3605" s="49">
        <v>41.18</v>
      </c>
      <c r="F3605" s="49">
        <v>1166.45</v>
      </c>
      <c r="G3605" s="39">
        <v>9</v>
      </c>
    </row>
    <row r="3606" spans="1:7" x14ac:dyDescent="0.3">
      <c r="A3606" s="30" t="s">
        <v>6332</v>
      </c>
      <c r="B3606" s="47" t="s">
        <v>6333</v>
      </c>
      <c r="C3606" s="48"/>
      <c r="D3606" s="49"/>
      <c r="E3606" s="49"/>
      <c r="F3606" s="49"/>
      <c r="G3606" s="39">
        <v>5</v>
      </c>
    </row>
    <row r="3607" spans="1:7" x14ac:dyDescent="0.3">
      <c r="A3607" s="30" t="s">
        <v>6334</v>
      </c>
      <c r="B3607" s="47" t="s">
        <v>6335</v>
      </c>
      <c r="C3607" s="48" t="s">
        <v>116</v>
      </c>
      <c r="D3607" s="49">
        <v>379.46</v>
      </c>
      <c r="E3607" s="49">
        <v>29.88</v>
      </c>
      <c r="F3607" s="49">
        <v>409.34</v>
      </c>
      <c r="G3607" s="39">
        <v>9</v>
      </c>
    </row>
    <row r="3608" spans="1:7" x14ac:dyDescent="0.3">
      <c r="A3608" s="30" t="s">
        <v>6336</v>
      </c>
      <c r="B3608" s="47" t="s">
        <v>6337</v>
      </c>
      <c r="C3608" s="48" t="s">
        <v>116</v>
      </c>
      <c r="D3608" s="49">
        <v>586.08000000000004</v>
      </c>
      <c r="E3608" s="49">
        <v>44.82</v>
      </c>
      <c r="F3608" s="49">
        <v>630.9</v>
      </c>
      <c r="G3608" s="39">
        <v>9</v>
      </c>
    </row>
    <row r="3609" spans="1:7" x14ac:dyDescent="0.3">
      <c r="A3609" s="30" t="s">
        <v>6338</v>
      </c>
      <c r="B3609" s="47" t="s">
        <v>6339</v>
      </c>
      <c r="C3609" s="48" t="s">
        <v>116</v>
      </c>
      <c r="D3609" s="49">
        <v>611.01</v>
      </c>
      <c r="E3609" s="49">
        <v>59.75</v>
      </c>
      <c r="F3609" s="49">
        <v>670.76</v>
      </c>
      <c r="G3609" s="39">
        <v>9</v>
      </c>
    </row>
    <row r="3610" spans="1:7" x14ac:dyDescent="0.3">
      <c r="A3610" s="30" t="s">
        <v>6340</v>
      </c>
      <c r="B3610" s="47" t="s">
        <v>6341</v>
      </c>
      <c r="C3610" s="48" t="s">
        <v>116</v>
      </c>
      <c r="D3610" s="49">
        <v>990.81</v>
      </c>
      <c r="E3610" s="49">
        <v>74.69</v>
      </c>
      <c r="F3610" s="49">
        <v>1065.5</v>
      </c>
      <c r="G3610" s="39">
        <v>9</v>
      </c>
    </row>
    <row r="3611" spans="1:7" x14ac:dyDescent="0.3">
      <c r="A3611" s="30" t="s">
        <v>6342</v>
      </c>
      <c r="B3611" s="47" t="s">
        <v>6343</v>
      </c>
      <c r="C3611" s="48" t="s">
        <v>116</v>
      </c>
      <c r="D3611" s="49">
        <v>1553.38</v>
      </c>
      <c r="E3611" s="49">
        <v>89.63</v>
      </c>
      <c r="F3611" s="49">
        <v>1643.01</v>
      </c>
      <c r="G3611" s="39">
        <v>9</v>
      </c>
    </row>
    <row r="3612" spans="1:7" x14ac:dyDescent="0.3">
      <c r="A3612" s="30" t="s">
        <v>6344</v>
      </c>
      <c r="B3612" s="47" t="s">
        <v>6345</v>
      </c>
      <c r="C3612" s="48" t="s">
        <v>116</v>
      </c>
      <c r="D3612" s="49">
        <v>3047.98</v>
      </c>
      <c r="E3612" s="49">
        <v>149.38</v>
      </c>
      <c r="F3612" s="49">
        <v>3197.36</v>
      </c>
      <c r="G3612" s="39">
        <v>9</v>
      </c>
    </row>
    <row r="3613" spans="1:7" x14ac:dyDescent="0.3">
      <c r="A3613" s="30" t="s">
        <v>6346</v>
      </c>
      <c r="B3613" s="47" t="s">
        <v>6347</v>
      </c>
      <c r="C3613" s="48"/>
      <c r="D3613" s="49"/>
      <c r="E3613" s="49"/>
      <c r="F3613" s="49"/>
      <c r="G3613" s="39">
        <v>5</v>
      </c>
    </row>
    <row r="3614" spans="1:7" x14ac:dyDescent="0.3">
      <c r="A3614" s="30" t="s">
        <v>6348</v>
      </c>
      <c r="B3614" s="47" t="s">
        <v>8058</v>
      </c>
      <c r="C3614" s="48" t="s">
        <v>141</v>
      </c>
      <c r="D3614" s="49">
        <v>453.01</v>
      </c>
      <c r="E3614" s="49">
        <v>18.260000000000002</v>
      </c>
      <c r="F3614" s="49">
        <v>471.27</v>
      </c>
      <c r="G3614" s="39">
        <v>9</v>
      </c>
    </row>
    <row r="3615" spans="1:7" x14ac:dyDescent="0.3">
      <c r="A3615" s="30" t="s">
        <v>6349</v>
      </c>
      <c r="B3615" s="47" t="s">
        <v>6350</v>
      </c>
      <c r="C3615" s="48" t="s">
        <v>141</v>
      </c>
      <c r="D3615" s="49">
        <v>218.74</v>
      </c>
      <c r="E3615" s="49">
        <v>22.83</v>
      </c>
      <c r="F3615" s="49">
        <v>241.57</v>
      </c>
      <c r="G3615" s="39">
        <v>9</v>
      </c>
    </row>
    <row r="3616" spans="1:7" x14ac:dyDescent="0.3">
      <c r="A3616" s="30" t="s">
        <v>6351</v>
      </c>
      <c r="B3616" s="47" t="s">
        <v>6352</v>
      </c>
      <c r="C3616" s="48"/>
      <c r="D3616" s="49"/>
      <c r="E3616" s="49"/>
      <c r="F3616" s="49"/>
      <c r="G3616" s="39">
        <v>2</v>
      </c>
    </row>
    <row r="3617" spans="1:7" x14ac:dyDescent="0.3">
      <c r="A3617" s="30" t="s">
        <v>6353</v>
      </c>
      <c r="B3617" s="47" t="s">
        <v>6354</v>
      </c>
      <c r="C3617" s="48"/>
      <c r="D3617" s="49"/>
      <c r="E3617" s="49"/>
      <c r="F3617" s="49"/>
      <c r="G3617" s="39">
        <v>5</v>
      </c>
    </row>
    <row r="3618" spans="1:7" ht="28.8" x14ac:dyDescent="0.3">
      <c r="A3618" s="30" t="s">
        <v>6355</v>
      </c>
      <c r="B3618" s="47" t="s">
        <v>6356</v>
      </c>
      <c r="C3618" s="48" t="s">
        <v>141</v>
      </c>
      <c r="D3618" s="49">
        <v>952.53</v>
      </c>
      <c r="E3618" s="49">
        <v>159.78</v>
      </c>
      <c r="F3618" s="49">
        <v>1112.31</v>
      </c>
      <c r="G3618" s="39">
        <v>9</v>
      </c>
    </row>
    <row r="3619" spans="1:7" x14ac:dyDescent="0.3">
      <c r="A3619" s="30" t="s">
        <v>6357</v>
      </c>
      <c r="B3619" s="47" t="s">
        <v>6358</v>
      </c>
      <c r="C3619" s="48" t="s">
        <v>141</v>
      </c>
      <c r="D3619" s="49">
        <v>369.48</v>
      </c>
      <c r="E3619" s="49">
        <v>159.78</v>
      </c>
      <c r="F3619" s="49">
        <v>529.26</v>
      </c>
      <c r="G3619" s="39">
        <v>9</v>
      </c>
    </row>
    <row r="3620" spans="1:7" x14ac:dyDescent="0.3">
      <c r="A3620" s="30" t="s">
        <v>6359</v>
      </c>
      <c r="B3620" s="47" t="s">
        <v>6360</v>
      </c>
      <c r="C3620" s="48" t="s">
        <v>116</v>
      </c>
      <c r="D3620" s="49">
        <v>20.010000000000002</v>
      </c>
      <c r="E3620" s="49">
        <v>4.57</v>
      </c>
      <c r="F3620" s="49">
        <v>24.58</v>
      </c>
      <c r="G3620" s="39">
        <v>9</v>
      </c>
    </row>
    <row r="3621" spans="1:7" x14ac:dyDescent="0.3">
      <c r="A3621" s="30" t="s">
        <v>6361</v>
      </c>
      <c r="B3621" s="47" t="s">
        <v>6362</v>
      </c>
      <c r="C3621" s="48" t="s">
        <v>141</v>
      </c>
      <c r="D3621" s="49">
        <v>73.13</v>
      </c>
      <c r="E3621" s="49">
        <v>13.69</v>
      </c>
      <c r="F3621" s="49">
        <v>86.82</v>
      </c>
      <c r="G3621" s="39">
        <v>9</v>
      </c>
    </row>
    <row r="3622" spans="1:7" x14ac:dyDescent="0.3">
      <c r="A3622" s="30" t="s">
        <v>6363</v>
      </c>
      <c r="B3622" s="47" t="s">
        <v>6364</v>
      </c>
      <c r="C3622" s="48" t="s">
        <v>116</v>
      </c>
      <c r="D3622" s="49">
        <v>30.26</v>
      </c>
      <c r="E3622" s="49">
        <v>4.57</v>
      </c>
      <c r="F3622" s="49">
        <v>34.83</v>
      </c>
      <c r="G3622" s="39">
        <v>9</v>
      </c>
    </row>
    <row r="3623" spans="1:7" x14ac:dyDescent="0.3">
      <c r="A3623" s="30" t="s">
        <v>6365</v>
      </c>
      <c r="B3623" s="47" t="s">
        <v>6366</v>
      </c>
      <c r="C3623" s="48" t="s">
        <v>141</v>
      </c>
      <c r="D3623" s="49">
        <v>228.61</v>
      </c>
      <c r="E3623" s="49">
        <v>4.57</v>
      </c>
      <c r="F3623" s="49">
        <v>233.18</v>
      </c>
      <c r="G3623" s="39">
        <v>9</v>
      </c>
    </row>
    <row r="3624" spans="1:7" ht="43.2" x14ac:dyDescent="0.3">
      <c r="A3624" s="30" t="s">
        <v>6367</v>
      </c>
      <c r="B3624" s="47" t="s">
        <v>8059</v>
      </c>
      <c r="C3624" s="48" t="s">
        <v>141</v>
      </c>
      <c r="D3624" s="49">
        <v>3906.95</v>
      </c>
      <c r="E3624" s="49">
        <v>251.07</v>
      </c>
      <c r="F3624" s="49">
        <v>4158.0200000000004</v>
      </c>
      <c r="G3624" s="39">
        <v>9</v>
      </c>
    </row>
    <row r="3625" spans="1:7" x14ac:dyDescent="0.3">
      <c r="A3625" s="30" t="s">
        <v>6368</v>
      </c>
      <c r="B3625" s="47" t="s">
        <v>6369</v>
      </c>
      <c r="C3625" s="48" t="s">
        <v>141</v>
      </c>
      <c r="D3625" s="49">
        <v>65.400000000000006</v>
      </c>
      <c r="E3625" s="49">
        <v>4.57</v>
      </c>
      <c r="F3625" s="49">
        <v>69.97</v>
      </c>
      <c r="G3625" s="39">
        <v>9</v>
      </c>
    </row>
    <row r="3626" spans="1:7" x14ac:dyDescent="0.3">
      <c r="A3626" s="30" t="s">
        <v>6370</v>
      </c>
      <c r="B3626" s="47" t="s">
        <v>6371</v>
      </c>
      <c r="C3626" s="48" t="s">
        <v>141</v>
      </c>
      <c r="D3626" s="49">
        <v>89.52</v>
      </c>
      <c r="E3626" s="49">
        <v>4.57</v>
      </c>
      <c r="F3626" s="49">
        <v>94.09</v>
      </c>
      <c r="G3626" s="39">
        <v>9</v>
      </c>
    </row>
    <row r="3627" spans="1:7" x14ac:dyDescent="0.3">
      <c r="A3627" s="30" t="s">
        <v>6372</v>
      </c>
      <c r="B3627" s="47" t="s">
        <v>6373</v>
      </c>
      <c r="C3627" s="48" t="s">
        <v>141</v>
      </c>
      <c r="D3627" s="49">
        <v>2089.25</v>
      </c>
      <c r="E3627" s="49">
        <v>58.59</v>
      </c>
      <c r="F3627" s="49">
        <v>2147.84</v>
      </c>
      <c r="G3627" s="39">
        <v>9</v>
      </c>
    </row>
    <row r="3628" spans="1:7" x14ac:dyDescent="0.3">
      <c r="A3628" s="30" t="s">
        <v>6374</v>
      </c>
      <c r="B3628" s="47" t="s">
        <v>6375</v>
      </c>
      <c r="C3628" s="48" t="s">
        <v>141</v>
      </c>
      <c r="D3628" s="49">
        <v>111.22</v>
      </c>
      <c r="E3628" s="49">
        <v>4.57</v>
      </c>
      <c r="F3628" s="49">
        <v>115.79</v>
      </c>
      <c r="G3628" s="39">
        <v>9</v>
      </c>
    </row>
    <row r="3629" spans="1:7" x14ac:dyDescent="0.3">
      <c r="A3629" s="30" t="s">
        <v>6376</v>
      </c>
      <c r="B3629" s="47" t="s">
        <v>6377</v>
      </c>
      <c r="C3629" s="48" t="s">
        <v>141</v>
      </c>
      <c r="D3629" s="49">
        <v>86.4</v>
      </c>
      <c r="E3629" s="49">
        <v>4.57</v>
      </c>
      <c r="F3629" s="49">
        <v>90.97</v>
      </c>
      <c r="G3629" s="39">
        <v>9</v>
      </c>
    </row>
    <row r="3630" spans="1:7" x14ac:dyDescent="0.3">
      <c r="A3630" s="30" t="s">
        <v>6378</v>
      </c>
      <c r="B3630" s="47" t="s">
        <v>6379</v>
      </c>
      <c r="C3630" s="48" t="s">
        <v>141</v>
      </c>
      <c r="D3630" s="49">
        <v>17.86</v>
      </c>
      <c r="E3630" s="49">
        <v>0.61</v>
      </c>
      <c r="F3630" s="49">
        <v>18.47</v>
      </c>
      <c r="G3630" s="39">
        <v>9</v>
      </c>
    </row>
    <row r="3631" spans="1:7" x14ac:dyDescent="0.3">
      <c r="A3631" s="30" t="s">
        <v>6380</v>
      </c>
      <c r="B3631" s="47" t="s">
        <v>6381</v>
      </c>
      <c r="C3631" s="48" t="s">
        <v>141</v>
      </c>
      <c r="D3631" s="49">
        <v>158.97</v>
      </c>
      <c r="E3631" s="49">
        <v>4.57</v>
      </c>
      <c r="F3631" s="49">
        <v>163.54</v>
      </c>
      <c r="G3631" s="39">
        <v>9</v>
      </c>
    </row>
    <row r="3632" spans="1:7" ht="28.8" x14ac:dyDescent="0.3">
      <c r="A3632" s="30" t="s">
        <v>6382</v>
      </c>
      <c r="B3632" s="47" t="s">
        <v>6383</v>
      </c>
      <c r="C3632" s="48" t="s">
        <v>141</v>
      </c>
      <c r="D3632" s="49">
        <v>1936.41</v>
      </c>
      <c r="E3632" s="49">
        <v>237.38</v>
      </c>
      <c r="F3632" s="49">
        <v>2173.79</v>
      </c>
      <c r="G3632" s="39">
        <v>9</v>
      </c>
    </row>
    <row r="3633" spans="1:7" ht="28.8" x14ac:dyDescent="0.3">
      <c r="A3633" s="30" t="s">
        <v>6384</v>
      </c>
      <c r="B3633" s="47" t="s">
        <v>6385</v>
      </c>
      <c r="C3633" s="48" t="s">
        <v>141</v>
      </c>
      <c r="D3633" s="49">
        <v>2494.85</v>
      </c>
      <c r="E3633" s="49">
        <v>237.38</v>
      </c>
      <c r="F3633" s="49">
        <v>2732.23</v>
      </c>
      <c r="G3633" s="39">
        <v>9</v>
      </c>
    </row>
    <row r="3634" spans="1:7" ht="28.8" x14ac:dyDescent="0.3">
      <c r="A3634" s="30" t="s">
        <v>6386</v>
      </c>
      <c r="B3634" s="47" t="s">
        <v>6387</v>
      </c>
      <c r="C3634" s="48" t="s">
        <v>141</v>
      </c>
      <c r="D3634" s="49">
        <v>2855.87</v>
      </c>
      <c r="E3634" s="49">
        <v>743.29</v>
      </c>
      <c r="F3634" s="49">
        <v>3599.16</v>
      </c>
      <c r="G3634" s="39">
        <v>9</v>
      </c>
    </row>
    <row r="3635" spans="1:7" x14ac:dyDescent="0.3">
      <c r="A3635" s="30" t="s">
        <v>6388</v>
      </c>
      <c r="B3635" s="47" t="s">
        <v>6389</v>
      </c>
      <c r="C3635" s="48"/>
      <c r="D3635" s="49"/>
      <c r="E3635" s="49"/>
      <c r="F3635" s="49"/>
      <c r="G3635" s="39">
        <v>5</v>
      </c>
    </row>
    <row r="3636" spans="1:7" x14ac:dyDescent="0.3">
      <c r="A3636" s="30" t="s">
        <v>6390</v>
      </c>
      <c r="B3636" s="47" t="s">
        <v>6391</v>
      </c>
      <c r="C3636" s="48" t="s">
        <v>141</v>
      </c>
      <c r="D3636" s="49">
        <v>30.42</v>
      </c>
      <c r="E3636" s="49">
        <v>16.059999999999999</v>
      </c>
      <c r="F3636" s="49">
        <v>46.48</v>
      </c>
      <c r="G3636" s="39">
        <v>9</v>
      </c>
    </row>
    <row r="3637" spans="1:7" x14ac:dyDescent="0.3">
      <c r="A3637" s="30" t="s">
        <v>6392</v>
      </c>
      <c r="B3637" s="47" t="s">
        <v>6393</v>
      </c>
      <c r="C3637" s="48" t="s">
        <v>141</v>
      </c>
      <c r="D3637" s="49">
        <v>734.71</v>
      </c>
      <c r="E3637" s="49">
        <v>22.83</v>
      </c>
      <c r="F3637" s="49">
        <v>757.54</v>
      </c>
      <c r="G3637" s="39">
        <v>9</v>
      </c>
    </row>
    <row r="3638" spans="1:7" x14ac:dyDescent="0.3">
      <c r="A3638" s="30" t="s">
        <v>6394</v>
      </c>
      <c r="B3638" s="47" t="s">
        <v>6395</v>
      </c>
      <c r="C3638" s="48" t="s">
        <v>141</v>
      </c>
      <c r="D3638" s="49">
        <v>30.27</v>
      </c>
      <c r="E3638" s="49">
        <v>16.059999999999999</v>
      </c>
      <c r="F3638" s="49">
        <v>46.33</v>
      </c>
      <c r="G3638" s="39">
        <v>9</v>
      </c>
    </row>
    <row r="3639" spans="1:7" ht="28.8" x14ac:dyDescent="0.3">
      <c r="A3639" s="30" t="s">
        <v>6396</v>
      </c>
      <c r="B3639" s="47" t="s">
        <v>8060</v>
      </c>
      <c r="C3639" s="48" t="s">
        <v>141</v>
      </c>
      <c r="D3639" s="49">
        <v>7278.43</v>
      </c>
      <c r="E3639" s="49">
        <v>136.94999999999999</v>
      </c>
      <c r="F3639" s="49">
        <v>7415.38</v>
      </c>
      <c r="G3639" s="39">
        <v>9</v>
      </c>
    </row>
    <row r="3640" spans="1:7" x14ac:dyDescent="0.3">
      <c r="A3640" s="30" t="s">
        <v>6397</v>
      </c>
      <c r="B3640" s="47" t="s">
        <v>6398</v>
      </c>
      <c r="C3640" s="48"/>
      <c r="D3640" s="49"/>
      <c r="E3640" s="49"/>
      <c r="F3640" s="49"/>
      <c r="G3640" s="39">
        <v>5</v>
      </c>
    </row>
    <row r="3641" spans="1:7" x14ac:dyDescent="0.3">
      <c r="A3641" s="30" t="s">
        <v>6399</v>
      </c>
      <c r="B3641" s="47" t="s">
        <v>6400</v>
      </c>
      <c r="C3641" s="48" t="s">
        <v>141</v>
      </c>
      <c r="D3641" s="49">
        <v>243.63</v>
      </c>
      <c r="E3641" s="49">
        <v>36.520000000000003</v>
      </c>
      <c r="F3641" s="49">
        <v>280.14999999999998</v>
      </c>
      <c r="G3641" s="39">
        <v>9</v>
      </c>
    </row>
    <row r="3642" spans="1:7" x14ac:dyDescent="0.3">
      <c r="A3642" s="30" t="s">
        <v>6401</v>
      </c>
      <c r="B3642" s="47" t="s">
        <v>6402</v>
      </c>
      <c r="C3642" s="48" t="s">
        <v>141</v>
      </c>
      <c r="D3642" s="49">
        <v>25376.14</v>
      </c>
      <c r="E3642" s="49">
        <v>14.54</v>
      </c>
      <c r="F3642" s="49">
        <v>25390.68</v>
      </c>
      <c r="G3642" s="39">
        <v>9</v>
      </c>
    </row>
    <row r="3643" spans="1:7" ht="28.8" x14ac:dyDescent="0.3">
      <c r="A3643" s="30" t="s">
        <v>8280</v>
      </c>
      <c r="B3643" s="47" t="s">
        <v>8281</v>
      </c>
      <c r="C3643" s="48" t="s">
        <v>141</v>
      </c>
      <c r="D3643" s="49">
        <v>76.8</v>
      </c>
      <c r="E3643" s="49">
        <v>22.83</v>
      </c>
      <c r="F3643" s="49">
        <v>99.63</v>
      </c>
      <c r="G3643" s="39">
        <v>9</v>
      </c>
    </row>
    <row r="3644" spans="1:7" ht="28.8" x14ac:dyDescent="0.3">
      <c r="A3644" s="30" t="s">
        <v>6403</v>
      </c>
      <c r="B3644" s="47" t="s">
        <v>8061</v>
      </c>
      <c r="C3644" s="48" t="s">
        <v>141</v>
      </c>
      <c r="D3644" s="49">
        <v>418.59</v>
      </c>
      <c r="E3644" s="49">
        <v>13.69</v>
      </c>
      <c r="F3644" s="49">
        <v>432.28</v>
      </c>
      <c r="G3644" s="39">
        <v>9</v>
      </c>
    </row>
    <row r="3645" spans="1:7" x14ac:dyDescent="0.3">
      <c r="A3645" s="30" t="s">
        <v>6404</v>
      </c>
      <c r="B3645" s="47" t="s">
        <v>6405</v>
      </c>
      <c r="C3645" s="48" t="s">
        <v>141</v>
      </c>
      <c r="D3645" s="49">
        <v>64.91</v>
      </c>
      <c r="E3645" s="49">
        <v>13.69</v>
      </c>
      <c r="F3645" s="49">
        <v>78.599999999999994</v>
      </c>
      <c r="G3645" s="39">
        <v>9</v>
      </c>
    </row>
    <row r="3646" spans="1:7" x14ac:dyDescent="0.3">
      <c r="A3646" s="30" t="s">
        <v>6406</v>
      </c>
      <c r="B3646" s="47" t="s">
        <v>6407</v>
      </c>
      <c r="C3646" s="48" t="s">
        <v>141</v>
      </c>
      <c r="D3646" s="49">
        <v>177.84</v>
      </c>
      <c r="E3646" s="49">
        <v>13.69</v>
      </c>
      <c r="F3646" s="49">
        <v>191.53</v>
      </c>
      <c r="G3646" s="39">
        <v>9</v>
      </c>
    </row>
    <row r="3647" spans="1:7" ht="28.8" x14ac:dyDescent="0.3">
      <c r="A3647" s="30" t="s">
        <v>6408</v>
      </c>
      <c r="B3647" s="47" t="s">
        <v>6409</v>
      </c>
      <c r="C3647" s="48" t="s">
        <v>141</v>
      </c>
      <c r="D3647" s="49">
        <v>325</v>
      </c>
      <c r="E3647" s="49">
        <v>13.69</v>
      </c>
      <c r="F3647" s="49">
        <v>338.69</v>
      </c>
      <c r="G3647" s="39">
        <v>9</v>
      </c>
    </row>
    <row r="3648" spans="1:7" x14ac:dyDescent="0.3">
      <c r="A3648" s="30" t="s">
        <v>6410</v>
      </c>
      <c r="B3648" s="47" t="s">
        <v>6411</v>
      </c>
      <c r="C3648" s="48" t="s">
        <v>141</v>
      </c>
      <c r="D3648" s="49">
        <v>306.52</v>
      </c>
      <c r="E3648" s="49">
        <v>13.69</v>
      </c>
      <c r="F3648" s="49">
        <v>320.20999999999998</v>
      </c>
      <c r="G3648" s="39">
        <v>9</v>
      </c>
    </row>
    <row r="3649" spans="1:7" ht="28.8" x14ac:dyDescent="0.3">
      <c r="A3649" s="30" t="s">
        <v>6412</v>
      </c>
      <c r="B3649" s="47" t="s">
        <v>6413</v>
      </c>
      <c r="C3649" s="48" t="s">
        <v>141</v>
      </c>
      <c r="D3649" s="49">
        <v>835.1</v>
      </c>
      <c r="E3649" s="49">
        <v>14.54</v>
      </c>
      <c r="F3649" s="49">
        <v>849.64</v>
      </c>
      <c r="G3649" s="39">
        <v>9</v>
      </c>
    </row>
    <row r="3650" spans="1:7" ht="28.8" x14ac:dyDescent="0.3">
      <c r="A3650" s="30" t="s">
        <v>6414</v>
      </c>
      <c r="B3650" s="47" t="s">
        <v>8062</v>
      </c>
      <c r="C3650" s="48" t="s">
        <v>141</v>
      </c>
      <c r="D3650" s="49">
        <v>782.76</v>
      </c>
      <c r="E3650" s="49">
        <v>14.54</v>
      </c>
      <c r="F3650" s="49">
        <v>797.3</v>
      </c>
      <c r="G3650" s="39">
        <v>9</v>
      </c>
    </row>
    <row r="3651" spans="1:7" x14ac:dyDescent="0.3">
      <c r="A3651" s="30" t="s">
        <v>6415</v>
      </c>
      <c r="B3651" s="47" t="s">
        <v>6416</v>
      </c>
      <c r="C3651" s="48" t="s">
        <v>141</v>
      </c>
      <c r="D3651" s="49">
        <v>96.91</v>
      </c>
      <c r="E3651" s="49">
        <v>13.69</v>
      </c>
      <c r="F3651" s="49">
        <v>110.6</v>
      </c>
      <c r="G3651" s="39">
        <v>9</v>
      </c>
    </row>
    <row r="3652" spans="1:7" ht="43.2" x14ac:dyDescent="0.3">
      <c r="A3652" s="30" t="s">
        <v>6417</v>
      </c>
      <c r="B3652" s="47" t="s">
        <v>8063</v>
      </c>
      <c r="C3652" s="48" t="s">
        <v>141</v>
      </c>
      <c r="D3652" s="49">
        <v>221.26</v>
      </c>
      <c r="E3652" s="49">
        <v>14.54</v>
      </c>
      <c r="F3652" s="49">
        <v>235.8</v>
      </c>
      <c r="G3652" s="39">
        <v>9</v>
      </c>
    </row>
    <row r="3653" spans="1:7" x14ac:dyDescent="0.3">
      <c r="A3653" s="30" t="s">
        <v>6418</v>
      </c>
      <c r="B3653" s="47" t="s">
        <v>6419</v>
      </c>
      <c r="C3653" s="48" t="s">
        <v>141</v>
      </c>
      <c r="D3653" s="49">
        <v>76.3</v>
      </c>
      <c r="E3653" s="49">
        <v>50.22</v>
      </c>
      <c r="F3653" s="49">
        <v>126.52</v>
      </c>
      <c r="G3653" s="39">
        <v>9</v>
      </c>
    </row>
    <row r="3654" spans="1:7" x14ac:dyDescent="0.3">
      <c r="A3654" s="30" t="s">
        <v>6420</v>
      </c>
      <c r="B3654" s="47" t="s">
        <v>6421</v>
      </c>
      <c r="C3654" s="48" t="s">
        <v>141</v>
      </c>
      <c r="D3654" s="49">
        <v>182.42</v>
      </c>
      <c r="E3654" s="49">
        <v>45.65</v>
      </c>
      <c r="F3654" s="49">
        <v>228.07</v>
      </c>
      <c r="G3654" s="39">
        <v>9</v>
      </c>
    </row>
    <row r="3655" spans="1:7" x14ac:dyDescent="0.3">
      <c r="A3655" s="30" t="s">
        <v>6422</v>
      </c>
      <c r="B3655" s="47" t="s">
        <v>6423</v>
      </c>
      <c r="C3655" s="48" t="s">
        <v>141</v>
      </c>
      <c r="D3655" s="49">
        <v>1200.19</v>
      </c>
      <c r="E3655" s="49">
        <v>13.69</v>
      </c>
      <c r="F3655" s="49">
        <v>1213.8800000000001</v>
      </c>
      <c r="G3655" s="39">
        <v>9</v>
      </c>
    </row>
    <row r="3656" spans="1:7" x14ac:dyDescent="0.3">
      <c r="A3656" s="30" t="s">
        <v>6424</v>
      </c>
      <c r="B3656" s="47" t="s">
        <v>6425</v>
      </c>
      <c r="C3656" s="48" t="s">
        <v>141</v>
      </c>
      <c r="D3656" s="49">
        <v>174.44</v>
      </c>
      <c r="E3656" s="49">
        <v>13.69</v>
      </c>
      <c r="F3656" s="49">
        <v>188.13</v>
      </c>
      <c r="G3656" s="39">
        <v>9</v>
      </c>
    </row>
    <row r="3657" spans="1:7" x14ac:dyDescent="0.3">
      <c r="A3657" s="30" t="s">
        <v>6426</v>
      </c>
      <c r="B3657" s="47" t="s">
        <v>6427</v>
      </c>
      <c r="C3657" s="48" t="s">
        <v>141</v>
      </c>
      <c r="D3657" s="49">
        <v>136.15</v>
      </c>
      <c r="E3657" s="49">
        <v>22.83</v>
      </c>
      <c r="F3657" s="49">
        <v>158.97999999999999</v>
      </c>
      <c r="G3657" s="39">
        <v>9</v>
      </c>
    </row>
    <row r="3658" spans="1:7" x14ac:dyDescent="0.3">
      <c r="A3658" s="30" t="s">
        <v>6428</v>
      </c>
      <c r="B3658" s="47" t="s">
        <v>6429</v>
      </c>
      <c r="C3658" s="48" t="s">
        <v>141</v>
      </c>
      <c r="D3658" s="49">
        <v>380.41</v>
      </c>
      <c r="E3658" s="49">
        <v>13.69</v>
      </c>
      <c r="F3658" s="49">
        <v>394.1</v>
      </c>
      <c r="G3658" s="39">
        <v>9</v>
      </c>
    </row>
    <row r="3659" spans="1:7" x14ac:dyDescent="0.3">
      <c r="A3659" s="30" t="s">
        <v>6430</v>
      </c>
      <c r="B3659" s="47" t="s">
        <v>6431</v>
      </c>
      <c r="C3659" s="48" t="s">
        <v>141</v>
      </c>
      <c r="D3659" s="49">
        <v>262.64</v>
      </c>
      <c r="E3659" s="49">
        <v>11.41</v>
      </c>
      <c r="F3659" s="49">
        <v>274.05</v>
      </c>
      <c r="G3659" s="39">
        <v>9</v>
      </c>
    </row>
    <row r="3660" spans="1:7" x14ac:dyDescent="0.3">
      <c r="A3660" s="30" t="s">
        <v>6432</v>
      </c>
      <c r="B3660" s="47" t="s">
        <v>6433</v>
      </c>
      <c r="C3660" s="48" t="s">
        <v>141</v>
      </c>
      <c r="D3660" s="49">
        <v>266.66000000000003</v>
      </c>
      <c r="E3660" s="49">
        <v>11.41</v>
      </c>
      <c r="F3660" s="49">
        <v>278.07</v>
      </c>
      <c r="G3660" s="39">
        <v>9</v>
      </c>
    </row>
    <row r="3661" spans="1:7" x14ac:dyDescent="0.3">
      <c r="A3661" s="30" t="s">
        <v>6434</v>
      </c>
      <c r="B3661" s="47" t="s">
        <v>6435</v>
      </c>
      <c r="C3661" s="48"/>
      <c r="D3661" s="49"/>
      <c r="E3661" s="49"/>
      <c r="F3661" s="49"/>
      <c r="G3661" s="39">
        <v>5</v>
      </c>
    </row>
    <row r="3662" spans="1:7" x14ac:dyDescent="0.3">
      <c r="A3662" s="30" t="s">
        <v>6436</v>
      </c>
      <c r="B3662" s="47" t="s">
        <v>6437</v>
      </c>
      <c r="C3662" s="48" t="s">
        <v>141</v>
      </c>
      <c r="D3662" s="49">
        <v>1528.99</v>
      </c>
      <c r="E3662" s="49">
        <v>18.96</v>
      </c>
      <c r="F3662" s="49">
        <v>1547.95</v>
      </c>
      <c r="G3662" s="39">
        <v>9</v>
      </c>
    </row>
    <row r="3663" spans="1:7" x14ac:dyDescent="0.3">
      <c r="A3663" s="30" t="s">
        <v>6438</v>
      </c>
      <c r="B3663" s="47" t="s">
        <v>6439</v>
      </c>
      <c r="C3663" s="48" t="s">
        <v>141</v>
      </c>
      <c r="D3663" s="49">
        <v>6562.95</v>
      </c>
      <c r="E3663" s="49">
        <v>18.96</v>
      </c>
      <c r="F3663" s="49">
        <v>6581.91</v>
      </c>
      <c r="G3663" s="39">
        <v>9</v>
      </c>
    </row>
    <row r="3664" spans="1:7" x14ac:dyDescent="0.3">
      <c r="A3664" s="30" t="s">
        <v>6440</v>
      </c>
      <c r="B3664" s="47" t="s">
        <v>6441</v>
      </c>
      <c r="C3664" s="48" t="s">
        <v>141</v>
      </c>
      <c r="D3664" s="49">
        <v>185.51</v>
      </c>
      <c r="E3664" s="49">
        <v>18.96</v>
      </c>
      <c r="F3664" s="49">
        <v>204.47</v>
      </c>
      <c r="G3664" s="39">
        <v>9</v>
      </c>
    </row>
    <row r="3665" spans="1:7" x14ac:dyDescent="0.3">
      <c r="A3665" s="30" t="s">
        <v>6442</v>
      </c>
      <c r="B3665" s="47" t="s">
        <v>6443</v>
      </c>
      <c r="C3665" s="48" t="s">
        <v>141</v>
      </c>
      <c r="D3665" s="49">
        <v>263.32</v>
      </c>
      <c r="E3665" s="49">
        <v>18.96</v>
      </c>
      <c r="F3665" s="49">
        <v>282.27999999999997</v>
      </c>
      <c r="G3665" s="39">
        <v>9</v>
      </c>
    </row>
    <row r="3666" spans="1:7" x14ac:dyDescent="0.3">
      <c r="A3666" s="30" t="s">
        <v>6444</v>
      </c>
      <c r="B3666" s="47" t="s">
        <v>6445</v>
      </c>
      <c r="C3666" s="48" t="s">
        <v>141</v>
      </c>
      <c r="D3666" s="49">
        <v>301.44</v>
      </c>
      <c r="E3666" s="49">
        <v>18.96</v>
      </c>
      <c r="F3666" s="49">
        <v>320.39999999999998</v>
      </c>
      <c r="G3666" s="39">
        <v>9</v>
      </c>
    </row>
    <row r="3667" spans="1:7" x14ac:dyDescent="0.3">
      <c r="A3667" s="30" t="s">
        <v>6446</v>
      </c>
      <c r="B3667" s="47" t="s">
        <v>6447</v>
      </c>
      <c r="C3667" s="48" t="s">
        <v>141</v>
      </c>
      <c r="D3667" s="49">
        <v>1775.97</v>
      </c>
      <c r="E3667" s="49"/>
      <c r="F3667" s="49">
        <v>1775.97</v>
      </c>
      <c r="G3667" s="39">
        <v>9</v>
      </c>
    </row>
    <row r="3668" spans="1:7" x14ac:dyDescent="0.3">
      <c r="A3668" s="30" t="s">
        <v>6448</v>
      </c>
      <c r="B3668" s="47" t="s">
        <v>6449</v>
      </c>
      <c r="C3668" s="48" t="s">
        <v>141</v>
      </c>
      <c r="D3668" s="49">
        <v>203.31</v>
      </c>
      <c r="E3668" s="49">
        <v>18.96</v>
      </c>
      <c r="F3668" s="49">
        <v>222.27</v>
      </c>
      <c r="G3668" s="39">
        <v>9</v>
      </c>
    </row>
    <row r="3669" spans="1:7" x14ac:dyDescent="0.3">
      <c r="A3669" s="30" t="s">
        <v>6450</v>
      </c>
      <c r="B3669" s="47" t="s">
        <v>6451</v>
      </c>
      <c r="C3669" s="48" t="s">
        <v>141</v>
      </c>
      <c r="D3669" s="49">
        <v>199.64</v>
      </c>
      <c r="E3669" s="49">
        <v>18.96</v>
      </c>
      <c r="F3669" s="49">
        <v>218.6</v>
      </c>
      <c r="G3669" s="39">
        <v>9</v>
      </c>
    </row>
    <row r="3670" spans="1:7" x14ac:dyDescent="0.3">
      <c r="A3670" s="30" t="s">
        <v>6452</v>
      </c>
      <c r="B3670" s="47" t="s">
        <v>6453</v>
      </c>
      <c r="C3670" s="48" t="s">
        <v>141</v>
      </c>
      <c r="D3670" s="49">
        <v>250.88</v>
      </c>
      <c r="E3670" s="49">
        <v>18.96</v>
      </c>
      <c r="F3670" s="49">
        <v>269.83999999999997</v>
      </c>
      <c r="G3670" s="39">
        <v>9</v>
      </c>
    </row>
    <row r="3671" spans="1:7" x14ac:dyDescent="0.3">
      <c r="A3671" s="30" t="s">
        <v>6454</v>
      </c>
      <c r="B3671" s="47" t="s">
        <v>6455</v>
      </c>
      <c r="C3671" s="48" t="s">
        <v>141</v>
      </c>
      <c r="D3671" s="49">
        <v>610.20000000000005</v>
      </c>
      <c r="E3671" s="49">
        <v>18.96</v>
      </c>
      <c r="F3671" s="49">
        <v>629.16</v>
      </c>
      <c r="G3671" s="39">
        <v>9</v>
      </c>
    </row>
    <row r="3672" spans="1:7" x14ac:dyDescent="0.3">
      <c r="A3672" s="30" t="s">
        <v>6456</v>
      </c>
      <c r="B3672" s="47" t="s">
        <v>6457</v>
      </c>
      <c r="C3672" s="48" t="s">
        <v>141</v>
      </c>
      <c r="D3672" s="49">
        <v>219.17</v>
      </c>
      <c r="E3672" s="49">
        <v>1.86</v>
      </c>
      <c r="F3672" s="49">
        <v>221.03</v>
      </c>
      <c r="G3672" s="39">
        <v>9</v>
      </c>
    </row>
    <row r="3673" spans="1:7" x14ac:dyDescent="0.3">
      <c r="A3673" s="30" t="s">
        <v>6458</v>
      </c>
      <c r="B3673" s="47" t="s">
        <v>6459</v>
      </c>
      <c r="C3673" s="48" t="s">
        <v>141</v>
      </c>
      <c r="D3673" s="49">
        <v>307.17</v>
      </c>
      <c r="E3673" s="49">
        <v>1.86</v>
      </c>
      <c r="F3673" s="49">
        <v>309.02999999999997</v>
      </c>
      <c r="G3673" s="39">
        <v>9</v>
      </c>
    </row>
    <row r="3674" spans="1:7" x14ac:dyDescent="0.3">
      <c r="A3674" s="30" t="s">
        <v>6460</v>
      </c>
      <c r="B3674" s="47" t="s">
        <v>6461</v>
      </c>
      <c r="C3674" s="48"/>
      <c r="D3674" s="49"/>
      <c r="E3674" s="49"/>
      <c r="F3674" s="49"/>
      <c r="G3674" s="39">
        <v>5</v>
      </c>
    </row>
    <row r="3675" spans="1:7" x14ac:dyDescent="0.3">
      <c r="A3675" s="30" t="s">
        <v>6462</v>
      </c>
      <c r="B3675" s="47" t="s">
        <v>6463</v>
      </c>
      <c r="C3675" s="48" t="s">
        <v>71</v>
      </c>
      <c r="D3675" s="49">
        <v>2.86</v>
      </c>
      <c r="E3675" s="49"/>
      <c r="F3675" s="49">
        <v>2.86</v>
      </c>
      <c r="G3675" s="39">
        <v>9</v>
      </c>
    </row>
    <row r="3676" spans="1:7" x14ac:dyDescent="0.3">
      <c r="A3676" s="30" t="s">
        <v>6464</v>
      </c>
      <c r="B3676" s="47" t="s">
        <v>6465</v>
      </c>
      <c r="C3676" s="48" t="s">
        <v>601</v>
      </c>
      <c r="D3676" s="49">
        <v>14.37</v>
      </c>
      <c r="E3676" s="49"/>
      <c r="F3676" s="49">
        <v>14.37</v>
      </c>
      <c r="G3676" s="39">
        <v>9</v>
      </c>
    </row>
    <row r="3677" spans="1:7" x14ac:dyDescent="0.3">
      <c r="A3677" s="30" t="s">
        <v>6466</v>
      </c>
      <c r="B3677" s="47" t="s">
        <v>6467</v>
      </c>
      <c r="C3677" s="48" t="s">
        <v>601</v>
      </c>
      <c r="D3677" s="49">
        <v>8.93</v>
      </c>
      <c r="E3677" s="49"/>
      <c r="F3677" s="49">
        <v>8.93</v>
      </c>
      <c r="G3677" s="39">
        <v>9</v>
      </c>
    </row>
    <row r="3678" spans="1:7" ht="28.8" x14ac:dyDescent="0.3">
      <c r="A3678" s="30" t="s">
        <v>6468</v>
      </c>
      <c r="B3678" s="47" t="s">
        <v>8064</v>
      </c>
      <c r="C3678" s="48" t="s">
        <v>141</v>
      </c>
      <c r="D3678" s="49">
        <v>36.75</v>
      </c>
      <c r="E3678" s="49"/>
      <c r="F3678" s="49">
        <v>36.75</v>
      </c>
      <c r="G3678" s="39">
        <v>9</v>
      </c>
    </row>
    <row r="3679" spans="1:7" ht="28.8" x14ac:dyDescent="0.3">
      <c r="A3679" s="30" t="s">
        <v>6469</v>
      </c>
      <c r="B3679" s="47" t="s">
        <v>8065</v>
      </c>
      <c r="C3679" s="48" t="s">
        <v>141</v>
      </c>
      <c r="D3679" s="49">
        <v>23.48</v>
      </c>
      <c r="E3679" s="49"/>
      <c r="F3679" s="49">
        <v>23.48</v>
      </c>
      <c r="G3679" s="39">
        <v>9</v>
      </c>
    </row>
    <row r="3680" spans="1:7" x14ac:dyDescent="0.3">
      <c r="A3680" s="30" t="s">
        <v>6470</v>
      </c>
      <c r="B3680" s="47" t="s">
        <v>6471</v>
      </c>
      <c r="C3680" s="48" t="s">
        <v>141</v>
      </c>
      <c r="D3680" s="49">
        <v>0.06</v>
      </c>
      <c r="E3680" s="49">
        <v>16.059999999999999</v>
      </c>
      <c r="F3680" s="49">
        <v>16.12</v>
      </c>
      <c r="G3680" s="39">
        <v>9</v>
      </c>
    </row>
    <row r="3681" spans="1:7" x14ac:dyDescent="0.3">
      <c r="A3681" s="30" t="s">
        <v>6472</v>
      </c>
      <c r="B3681" s="47" t="s">
        <v>6473</v>
      </c>
      <c r="C3681" s="48"/>
      <c r="D3681" s="49"/>
      <c r="E3681" s="49"/>
      <c r="F3681" s="49"/>
      <c r="G3681" s="39">
        <v>2</v>
      </c>
    </row>
    <row r="3682" spans="1:7" x14ac:dyDescent="0.3">
      <c r="A3682" s="30" t="s">
        <v>6474</v>
      </c>
      <c r="B3682" s="47" t="s">
        <v>6475</v>
      </c>
      <c r="C3682" s="48"/>
      <c r="D3682" s="49"/>
      <c r="E3682" s="49"/>
      <c r="F3682" s="49"/>
      <c r="G3682" s="39">
        <v>5</v>
      </c>
    </row>
    <row r="3683" spans="1:7" ht="28.8" x14ac:dyDescent="0.3">
      <c r="A3683" s="30" t="s">
        <v>6476</v>
      </c>
      <c r="B3683" s="47" t="s">
        <v>6477</v>
      </c>
      <c r="C3683" s="48" t="s">
        <v>115</v>
      </c>
      <c r="D3683" s="49">
        <v>3.39</v>
      </c>
      <c r="E3683" s="49">
        <v>0.15</v>
      </c>
      <c r="F3683" s="49">
        <v>3.54</v>
      </c>
      <c r="G3683" s="39">
        <v>9</v>
      </c>
    </row>
    <row r="3684" spans="1:7" ht="28.8" x14ac:dyDescent="0.3">
      <c r="A3684" s="30" t="s">
        <v>6478</v>
      </c>
      <c r="B3684" s="47" t="s">
        <v>8066</v>
      </c>
      <c r="C3684" s="48" t="s">
        <v>115</v>
      </c>
      <c r="D3684" s="49">
        <v>29.38</v>
      </c>
      <c r="E3684" s="49">
        <v>0.3</v>
      </c>
      <c r="F3684" s="49">
        <v>29.68</v>
      </c>
      <c r="G3684" s="39">
        <v>9</v>
      </c>
    </row>
    <row r="3685" spans="1:7" x14ac:dyDescent="0.3">
      <c r="A3685" s="30" t="s">
        <v>6479</v>
      </c>
      <c r="B3685" s="47" t="s">
        <v>6480</v>
      </c>
      <c r="C3685" s="48" t="s">
        <v>128</v>
      </c>
      <c r="D3685" s="49">
        <v>20.54</v>
      </c>
      <c r="E3685" s="49">
        <v>0.59</v>
      </c>
      <c r="F3685" s="49">
        <v>21.13</v>
      </c>
      <c r="G3685" s="39">
        <v>9</v>
      </c>
    </row>
    <row r="3686" spans="1:7" x14ac:dyDescent="0.3">
      <c r="A3686" s="30" t="s">
        <v>6481</v>
      </c>
      <c r="B3686" s="47" t="s">
        <v>6482</v>
      </c>
      <c r="C3686" s="48" t="s">
        <v>128</v>
      </c>
      <c r="D3686" s="49">
        <v>323.81</v>
      </c>
      <c r="E3686" s="49">
        <v>27.86</v>
      </c>
      <c r="F3686" s="49">
        <v>351.67</v>
      </c>
      <c r="G3686" s="39">
        <v>9</v>
      </c>
    </row>
    <row r="3687" spans="1:7" x14ac:dyDescent="0.3">
      <c r="A3687" s="30" t="s">
        <v>6483</v>
      </c>
      <c r="B3687" s="47" t="s">
        <v>6484</v>
      </c>
      <c r="C3687" s="48" t="s">
        <v>128</v>
      </c>
      <c r="D3687" s="49">
        <v>265.01</v>
      </c>
      <c r="E3687" s="49">
        <v>2.86</v>
      </c>
      <c r="F3687" s="49">
        <v>267.87</v>
      </c>
      <c r="G3687" s="39">
        <v>9</v>
      </c>
    </row>
    <row r="3688" spans="1:7" x14ac:dyDescent="0.3">
      <c r="A3688" s="30" t="s">
        <v>6485</v>
      </c>
      <c r="B3688" s="47" t="s">
        <v>6486</v>
      </c>
      <c r="C3688" s="48" t="s">
        <v>128</v>
      </c>
      <c r="D3688" s="49">
        <v>229.54</v>
      </c>
      <c r="E3688" s="49">
        <v>2.86</v>
      </c>
      <c r="F3688" s="49">
        <v>232.4</v>
      </c>
      <c r="G3688" s="39">
        <v>9</v>
      </c>
    </row>
    <row r="3689" spans="1:7" x14ac:dyDescent="0.3">
      <c r="A3689" s="30" t="s">
        <v>6487</v>
      </c>
      <c r="B3689" s="47" t="s">
        <v>6488</v>
      </c>
      <c r="C3689" s="48" t="s">
        <v>128</v>
      </c>
      <c r="D3689" s="49">
        <v>1021.58</v>
      </c>
      <c r="E3689" s="49">
        <v>13.93</v>
      </c>
      <c r="F3689" s="49">
        <v>1035.51</v>
      </c>
      <c r="G3689" s="39">
        <v>9</v>
      </c>
    </row>
    <row r="3690" spans="1:7" ht="28.8" x14ac:dyDescent="0.3">
      <c r="A3690" s="30" t="s">
        <v>6489</v>
      </c>
      <c r="B3690" s="47" t="s">
        <v>8067</v>
      </c>
      <c r="C3690" s="48" t="s">
        <v>115</v>
      </c>
      <c r="D3690" s="49">
        <v>24.36</v>
      </c>
      <c r="E3690" s="49">
        <v>0.42</v>
      </c>
      <c r="F3690" s="49">
        <v>24.78</v>
      </c>
      <c r="G3690" s="39">
        <v>9</v>
      </c>
    </row>
    <row r="3691" spans="1:7" x14ac:dyDescent="0.3">
      <c r="A3691" s="30" t="s">
        <v>6490</v>
      </c>
      <c r="B3691" s="47" t="s">
        <v>6491</v>
      </c>
      <c r="C3691" s="48" t="s">
        <v>115</v>
      </c>
      <c r="D3691" s="49"/>
      <c r="E3691" s="49">
        <v>0.74</v>
      </c>
      <c r="F3691" s="49">
        <v>0.74</v>
      </c>
      <c r="G3691" s="39">
        <v>9</v>
      </c>
    </row>
    <row r="3692" spans="1:7" x14ac:dyDescent="0.3">
      <c r="A3692" s="30" t="s">
        <v>6492</v>
      </c>
      <c r="B3692" s="47" t="s">
        <v>6493</v>
      </c>
      <c r="C3692" s="48"/>
      <c r="D3692" s="49"/>
      <c r="E3692" s="49"/>
      <c r="F3692" s="49"/>
      <c r="G3692" s="39">
        <v>5</v>
      </c>
    </row>
    <row r="3693" spans="1:7" ht="28.8" x14ac:dyDescent="0.3">
      <c r="A3693" s="30" t="s">
        <v>6494</v>
      </c>
      <c r="B3693" s="47" t="s">
        <v>6495</v>
      </c>
      <c r="C3693" s="48" t="s">
        <v>128</v>
      </c>
      <c r="D3693" s="49">
        <v>120.3</v>
      </c>
      <c r="E3693" s="49">
        <v>11.88</v>
      </c>
      <c r="F3693" s="49">
        <v>132.18</v>
      </c>
      <c r="G3693" s="39">
        <v>9</v>
      </c>
    </row>
    <row r="3694" spans="1:7" ht="28.8" x14ac:dyDescent="0.3">
      <c r="A3694" s="30" t="s">
        <v>8068</v>
      </c>
      <c r="B3694" s="47" t="s">
        <v>8069</v>
      </c>
      <c r="C3694" s="48" t="s">
        <v>128</v>
      </c>
      <c r="D3694" s="49">
        <v>204.14</v>
      </c>
      <c r="E3694" s="49">
        <v>87.61</v>
      </c>
      <c r="F3694" s="49">
        <v>291.75</v>
      </c>
      <c r="G3694" s="39">
        <v>9</v>
      </c>
    </row>
    <row r="3695" spans="1:7" x14ac:dyDescent="0.3">
      <c r="A3695" s="30" t="s">
        <v>6496</v>
      </c>
      <c r="B3695" s="47" t="s">
        <v>6497</v>
      </c>
      <c r="C3695" s="48"/>
      <c r="D3695" s="49"/>
      <c r="E3695" s="49"/>
      <c r="F3695" s="49"/>
      <c r="G3695" s="39">
        <v>5</v>
      </c>
    </row>
    <row r="3696" spans="1:7" x14ac:dyDescent="0.3">
      <c r="A3696" s="30" t="s">
        <v>6498</v>
      </c>
      <c r="B3696" s="47" t="s">
        <v>6499</v>
      </c>
      <c r="C3696" s="48" t="s">
        <v>128</v>
      </c>
      <c r="D3696" s="49">
        <v>1235.0899999999999</v>
      </c>
      <c r="E3696" s="49">
        <v>15.47</v>
      </c>
      <c r="F3696" s="49">
        <v>1250.56</v>
      </c>
      <c r="G3696" s="39">
        <v>9</v>
      </c>
    </row>
    <row r="3697" spans="1:7" ht="28.8" x14ac:dyDescent="0.3">
      <c r="A3697" s="30" t="s">
        <v>6500</v>
      </c>
      <c r="B3697" s="47" t="s">
        <v>6501</v>
      </c>
      <c r="C3697" s="48" t="s">
        <v>128</v>
      </c>
      <c r="D3697" s="49">
        <v>1543.97</v>
      </c>
      <c r="E3697" s="49">
        <v>15.47</v>
      </c>
      <c r="F3697" s="49">
        <v>1559.44</v>
      </c>
      <c r="G3697" s="39">
        <v>9</v>
      </c>
    </row>
    <row r="3698" spans="1:7" ht="28.8" x14ac:dyDescent="0.3">
      <c r="A3698" s="30" t="s">
        <v>6502</v>
      </c>
      <c r="B3698" s="47" t="s">
        <v>6503</v>
      </c>
      <c r="C3698" s="48" t="s">
        <v>128</v>
      </c>
      <c r="D3698" s="49">
        <v>1543.97</v>
      </c>
      <c r="E3698" s="49">
        <v>15.47</v>
      </c>
      <c r="F3698" s="49">
        <v>1559.44</v>
      </c>
      <c r="G3698" s="39">
        <v>9</v>
      </c>
    </row>
    <row r="3699" spans="1:7" x14ac:dyDescent="0.3">
      <c r="A3699" s="30" t="s">
        <v>6504</v>
      </c>
      <c r="B3699" s="47" t="s">
        <v>6505</v>
      </c>
      <c r="C3699" s="48" t="s">
        <v>115</v>
      </c>
      <c r="D3699" s="49">
        <v>6.38</v>
      </c>
      <c r="E3699" s="49">
        <v>0.09</v>
      </c>
      <c r="F3699" s="49">
        <v>6.47</v>
      </c>
      <c r="G3699" s="39">
        <v>9</v>
      </c>
    </row>
    <row r="3700" spans="1:7" x14ac:dyDescent="0.3">
      <c r="A3700" s="30" t="s">
        <v>6506</v>
      </c>
      <c r="B3700" s="47" t="s">
        <v>6507</v>
      </c>
      <c r="C3700" s="48" t="s">
        <v>115</v>
      </c>
      <c r="D3700" s="49">
        <v>12.96</v>
      </c>
      <c r="E3700" s="49">
        <v>0.11</v>
      </c>
      <c r="F3700" s="49">
        <v>13.07</v>
      </c>
      <c r="G3700" s="39">
        <v>9</v>
      </c>
    </row>
    <row r="3701" spans="1:7" x14ac:dyDescent="0.3">
      <c r="A3701" s="30" t="s">
        <v>6508</v>
      </c>
      <c r="B3701" s="47" t="s">
        <v>6509</v>
      </c>
      <c r="C3701" s="48" t="s">
        <v>128</v>
      </c>
      <c r="D3701" s="49">
        <v>1452.38</v>
      </c>
      <c r="E3701" s="49">
        <v>15.47</v>
      </c>
      <c r="F3701" s="49">
        <v>1467.85</v>
      </c>
      <c r="G3701" s="39">
        <v>9</v>
      </c>
    </row>
    <row r="3702" spans="1:7" x14ac:dyDescent="0.3">
      <c r="A3702" s="30" t="s">
        <v>6510</v>
      </c>
      <c r="B3702" s="47" t="s">
        <v>6511</v>
      </c>
      <c r="C3702" s="48" t="s">
        <v>128</v>
      </c>
      <c r="D3702" s="49">
        <v>1350.42</v>
      </c>
      <c r="E3702" s="49">
        <v>37.14</v>
      </c>
      <c r="F3702" s="49">
        <v>1387.56</v>
      </c>
      <c r="G3702" s="39">
        <v>9</v>
      </c>
    </row>
    <row r="3703" spans="1:7" x14ac:dyDescent="0.3">
      <c r="A3703" s="30" t="s">
        <v>6512</v>
      </c>
      <c r="B3703" s="47" t="s">
        <v>6513</v>
      </c>
      <c r="C3703" s="48"/>
      <c r="D3703" s="49"/>
      <c r="E3703" s="49"/>
      <c r="F3703" s="49"/>
      <c r="G3703" s="39">
        <v>5</v>
      </c>
    </row>
    <row r="3704" spans="1:7" x14ac:dyDescent="0.3">
      <c r="A3704" s="30" t="s">
        <v>6514</v>
      </c>
      <c r="B3704" s="47" t="s">
        <v>6515</v>
      </c>
      <c r="C3704" s="48" t="s">
        <v>115</v>
      </c>
      <c r="D3704" s="49">
        <v>310.11</v>
      </c>
      <c r="E3704" s="49">
        <v>23.75</v>
      </c>
      <c r="F3704" s="49">
        <v>333.86</v>
      </c>
      <c r="G3704" s="39">
        <v>9</v>
      </c>
    </row>
    <row r="3705" spans="1:7" x14ac:dyDescent="0.3">
      <c r="A3705" s="30" t="s">
        <v>6516</v>
      </c>
      <c r="B3705" s="47" t="s">
        <v>6517</v>
      </c>
      <c r="C3705" s="48" t="s">
        <v>115</v>
      </c>
      <c r="D3705" s="49">
        <v>15.23</v>
      </c>
      <c r="E3705" s="49">
        <v>1.86</v>
      </c>
      <c r="F3705" s="49">
        <v>17.09</v>
      </c>
      <c r="G3705" s="39">
        <v>9</v>
      </c>
    </row>
    <row r="3706" spans="1:7" ht="28.8" x14ac:dyDescent="0.3">
      <c r="A3706" s="30" t="s">
        <v>6518</v>
      </c>
      <c r="B3706" s="47" t="s">
        <v>6519</v>
      </c>
      <c r="C3706" s="48" t="s">
        <v>115</v>
      </c>
      <c r="D3706" s="49">
        <v>10.4</v>
      </c>
      <c r="E3706" s="49">
        <v>5.76</v>
      </c>
      <c r="F3706" s="49">
        <v>16.16</v>
      </c>
      <c r="G3706" s="39">
        <v>9</v>
      </c>
    </row>
    <row r="3707" spans="1:7" x14ac:dyDescent="0.3">
      <c r="A3707" s="30" t="s">
        <v>6520</v>
      </c>
      <c r="B3707" s="47" t="s">
        <v>6521</v>
      </c>
      <c r="C3707" s="48" t="s">
        <v>115</v>
      </c>
      <c r="D3707" s="49">
        <v>50.38</v>
      </c>
      <c r="E3707" s="49">
        <v>4.6399999999999997</v>
      </c>
      <c r="F3707" s="49">
        <v>55.02</v>
      </c>
      <c r="G3707" s="39">
        <v>9</v>
      </c>
    </row>
    <row r="3708" spans="1:7" ht="43.2" x14ac:dyDescent="0.3">
      <c r="A3708" s="30" t="s">
        <v>6522</v>
      </c>
      <c r="B3708" s="47" t="s">
        <v>8070</v>
      </c>
      <c r="C3708" s="48" t="s">
        <v>115</v>
      </c>
      <c r="D3708" s="49">
        <v>95.98</v>
      </c>
      <c r="E3708" s="49">
        <v>17.920000000000002</v>
      </c>
      <c r="F3708" s="49">
        <v>113.9</v>
      </c>
      <c r="G3708" s="39">
        <v>9</v>
      </c>
    </row>
    <row r="3709" spans="1:7" ht="43.2" x14ac:dyDescent="0.3">
      <c r="A3709" s="30" t="s">
        <v>6523</v>
      </c>
      <c r="B3709" s="47" t="s">
        <v>8071</v>
      </c>
      <c r="C3709" s="48" t="s">
        <v>115</v>
      </c>
      <c r="D3709" s="49">
        <v>95.78</v>
      </c>
      <c r="E3709" s="49">
        <v>17.920000000000002</v>
      </c>
      <c r="F3709" s="49">
        <v>113.7</v>
      </c>
      <c r="G3709" s="39">
        <v>9</v>
      </c>
    </row>
    <row r="3710" spans="1:7" ht="28.8" x14ac:dyDescent="0.3">
      <c r="A3710" s="30" t="s">
        <v>6524</v>
      </c>
      <c r="B3710" s="47" t="s">
        <v>8072</v>
      </c>
      <c r="C3710" s="48" t="s">
        <v>115</v>
      </c>
      <c r="D3710" s="49">
        <v>93.19</v>
      </c>
      <c r="E3710" s="49">
        <v>23.9</v>
      </c>
      <c r="F3710" s="49">
        <v>117.09</v>
      </c>
      <c r="G3710" s="39">
        <v>9</v>
      </c>
    </row>
    <row r="3711" spans="1:7" ht="28.8" x14ac:dyDescent="0.3">
      <c r="A3711" s="30" t="s">
        <v>6525</v>
      </c>
      <c r="B3711" s="47" t="s">
        <v>8386</v>
      </c>
      <c r="C3711" s="48" t="s">
        <v>115</v>
      </c>
      <c r="D3711" s="49">
        <v>133.19999999999999</v>
      </c>
      <c r="E3711" s="49">
        <v>8.7799999999999994</v>
      </c>
      <c r="F3711" s="49">
        <v>141.97999999999999</v>
      </c>
      <c r="G3711" s="39">
        <v>9</v>
      </c>
    </row>
    <row r="3712" spans="1:7" ht="28.8" x14ac:dyDescent="0.3">
      <c r="A3712" s="30" t="s">
        <v>6526</v>
      </c>
      <c r="B3712" s="47" t="s">
        <v>8073</v>
      </c>
      <c r="C3712" s="48" t="s">
        <v>115</v>
      </c>
      <c r="D3712" s="49">
        <v>112.49</v>
      </c>
      <c r="E3712" s="49">
        <v>18.579999999999998</v>
      </c>
      <c r="F3712" s="49">
        <v>131.07</v>
      </c>
      <c r="G3712" s="39">
        <v>9</v>
      </c>
    </row>
    <row r="3713" spans="1:7" ht="28.8" x14ac:dyDescent="0.3">
      <c r="A3713" s="30" t="s">
        <v>8074</v>
      </c>
      <c r="B3713" s="47" t="s">
        <v>8075</v>
      </c>
      <c r="C3713" s="48" t="s">
        <v>115</v>
      </c>
      <c r="D3713" s="49">
        <v>128.56</v>
      </c>
      <c r="E3713" s="49">
        <v>18.579999999999998</v>
      </c>
      <c r="F3713" s="49">
        <v>147.13999999999999</v>
      </c>
      <c r="G3713" s="39">
        <v>9</v>
      </c>
    </row>
    <row r="3714" spans="1:7" x14ac:dyDescent="0.3">
      <c r="A3714" s="30" t="s">
        <v>6527</v>
      </c>
      <c r="B3714" s="47" t="s">
        <v>6528</v>
      </c>
      <c r="C3714" s="48"/>
      <c r="D3714" s="49"/>
      <c r="E3714" s="49"/>
      <c r="F3714" s="49"/>
      <c r="G3714" s="39">
        <v>5</v>
      </c>
    </row>
    <row r="3715" spans="1:7" x14ac:dyDescent="0.3">
      <c r="A3715" s="30" t="s">
        <v>6529</v>
      </c>
      <c r="B3715" s="47" t="s">
        <v>6530</v>
      </c>
      <c r="C3715" s="48" t="s">
        <v>116</v>
      </c>
      <c r="D3715" s="49">
        <v>48.4</v>
      </c>
      <c r="E3715" s="49">
        <v>11.21</v>
      </c>
      <c r="F3715" s="49">
        <v>59.61</v>
      </c>
      <c r="G3715" s="39">
        <v>9</v>
      </c>
    </row>
    <row r="3716" spans="1:7" x14ac:dyDescent="0.3">
      <c r="A3716" s="30" t="s">
        <v>6531</v>
      </c>
      <c r="B3716" s="47" t="s">
        <v>6532</v>
      </c>
      <c r="C3716" s="48" t="s">
        <v>116</v>
      </c>
      <c r="D3716" s="49">
        <v>45.8</v>
      </c>
      <c r="E3716" s="49">
        <v>11.21</v>
      </c>
      <c r="F3716" s="49">
        <v>57.01</v>
      </c>
      <c r="G3716" s="39">
        <v>9</v>
      </c>
    </row>
    <row r="3717" spans="1:7" ht="28.8" x14ac:dyDescent="0.3">
      <c r="A3717" s="30" t="s">
        <v>6533</v>
      </c>
      <c r="B3717" s="47" t="s">
        <v>6534</v>
      </c>
      <c r="C3717" s="48" t="s">
        <v>128</v>
      </c>
      <c r="D3717" s="49">
        <v>552.85</v>
      </c>
      <c r="E3717" s="49">
        <v>40.369999999999997</v>
      </c>
      <c r="F3717" s="49">
        <v>593.22</v>
      </c>
      <c r="G3717" s="39">
        <v>9</v>
      </c>
    </row>
    <row r="3718" spans="1:7" ht="28.8" x14ac:dyDescent="0.3">
      <c r="A3718" s="30" t="s">
        <v>6535</v>
      </c>
      <c r="B3718" s="47" t="s">
        <v>6536</v>
      </c>
      <c r="C3718" s="48" t="s">
        <v>128</v>
      </c>
      <c r="D3718" s="49">
        <v>576.16</v>
      </c>
      <c r="E3718" s="49">
        <v>40.369999999999997</v>
      </c>
      <c r="F3718" s="49">
        <v>616.53</v>
      </c>
      <c r="G3718" s="39">
        <v>9</v>
      </c>
    </row>
    <row r="3719" spans="1:7" x14ac:dyDescent="0.3">
      <c r="A3719" s="30" t="s">
        <v>8076</v>
      </c>
      <c r="B3719" s="47" t="s">
        <v>8077</v>
      </c>
      <c r="C3719" s="48" t="s">
        <v>128</v>
      </c>
      <c r="D3719" s="49">
        <v>91.33</v>
      </c>
      <c r="E3719" s="49">
        <v>290.77999999999997</v>
      </c>
      <c r="F3719" s="49">
        <v>382.11</v>
      </c>
      <c r="G3719" s="39">
        <v>9</v>
      </c>
    </row>
    <row r="3720" spans="1:7" ht="28.8" x14ac:dyDescent="0.3">
      <c r="A3720" s="30" t="s">
        <v>6537</v>
      </c>
      <c r="B3720" s="47" t="s">
        <v>6538</v>
      </c>
      <c r="C3720" s="48" t="s">
        <v>128</v>
      </c>
      <c r="D3720" s="49">
        <v>775.61</v>
      </c>
      <c r="E3720" s="49">
        <v>82.36</v>
      </c>
      <c r="F3720" s="49">
        <v>857.97</v>
      </c>
      <c r="G3720" s="39">
        <v>9</v>
      </c>
    </row>
    <row r="3721" spans="1:7" ht="28.8" x14ac:dyDescent="0.3">
      <c r="A3721" s="30" t="s">
        <v>6539</v>
      </c>
      <c r="B3721" s="47" t="s">
        <v>6540</v>
      </c>
      <c r="C3721" s="48" t="s">
        <v>128</v>
      </c>
      <c r="D3721" s="49">
        <v>798.92</v>
      </c>
      <c r="E3721" s="49">
        <v>82.36</v>
      </c>
      <c r="F3721" s="49">
        <v>881.28</v>
      </c>
      <c r="G3721" s="39">
        <v>9</v>
      </c>
    </row>
    <row r="3722" spans="1:7" x14ac:dyDescent="0.3">
      <c r="A3722" s="30" t="s">
        <v>6541</v>
      </c>
      <c r="B3722" s="47" t="s">
        <v>6542</v>
      </c>
      <c r="C3722" s="48"/>
      <c r="D3722" s="49"/>
      <c r="E3722" s="49"/>
      <c r="F3722" s="49"/>
      <c r="G3722" s="39">
        <v>5</v>
      </c>
    </row>
    <row r="3723" spans="1:7" x14ac:dyDescent="0.3">
      <c r="A3723" s="30" t="s">
        <v>6543</v>
      </c>
      <c r="B3723" s="47" t="s">
        <v>6544</v>
      </c>
      <c r="C3723" s="48" t="s">
        <v>115</v>
      </c>
      <c r="D3723" s="49">
        <v>374.42</v>
      </c>
      <c r="E3723" s="49"/>
      <c r="F3723" s="49">
        <v>374.42</v>
      </c>
      <c r="G3723" s="39">
        <v>9</v>
      </c>
    </row>
    <row r="3724" spans="1:7" ht="28.8" x14ac:dyDescent="0.3">
      <c r="A3724" s="30" t="s">
        <v>6545</v>
      </c>
      <c r="B3724" s="47" t="s">
        <v>8387</v>
      </c>
      <c r="C3724" s="48" t="s">
        <v>115</v>
      </c>
      <c r="D3724" s="49">
        <v>100.83</v>
      </c>
      <c r="E3724" s="49">
        <v>10.49</v>
      </c>
      <c r="F3724" s="49">
        <v>111.32</v>
      </c>
      <c r="G3724" s="39">
        <v>9</v>
      </c>
    </row>
    <row r="3725" spans="1:7" ht="28.8" x14ac:dyDescent="0.3">
      <c r="A3725" s="30" t="s">
        <v>6546</v>
      </c>
      <c r="B3725" s="47" t="s">
        <v>8078</v>
      </c>
      <c r="C3725" s="48" t="s">
        <v>115</v>
      </c>
      <c r="D3725" s="49">
        <v>89.05</v>
      </c>
      <c r="E3725" s="49">
        <v>10.49</v>
      </c>
      <c r="F3725" s="49">
        <v>99.54</v>
      </c>
      <c r="G3725" s="39">
        <v>9</v>
      </c>
    </row>
    <row r="3726" spans="1:7" ht="28.8" x14ac:dyDescent="0.3">
      <c r="A3726" s="30" t="s">
        <v>6547</v>
      </c>
      <c r="B3726" s="47" t="s">
        <v>8079</v>
      </c>
      <c r="C3726" s="48" t="s">
        <v>115</v>
      </c>
      <c r="D3726" s="49">
        <v>4.9400000000000004</v>
      </c>
      <c r="E3726" s="49">
        <v>9.36</v>
      </c>
      <c r="F3726" s="49">
        <v>14.3</v>
      </c>
      <c r="G3726" s="39">
        <v>9</v>
      </c>
    </row>
    <row r="3727" spans="1:7" ht="28.8" x14ac:dyDescent="0.3">
      <c r="A3727" s="30" t="s">
        <v>6548</v>
      </c>
      <c r="B3727" s="47" t="s">
        <v>8080</v>
      </c>
      <c r="C3727" s="48" t="s">
        <v>115</v>
      </c>
      <c r="D3727" s="49">
        <v>1.99</v>
      </c>
      <c r="E3727" s="49">
        <v>9.36</v>
      </c>
      <c r="F3727" s="49">
        <v>11.35</v>
      </c>
      <c r="G3727" s="39">
        <v>9</v>
      </c>
    </row>
    <row r="3728" spans="1:7" ht="28.8" x14ac:dyDescent="0.3">
      <c r="A3728" s="30" t="s">
        <v>6549</v>
      </c>
      <c r="B3728" s="47" t="s">
        <v>8081</v>
      </c>
      <c r="C3728" s="48" t="s">
        <v>115</v>
      </c>
      <c r="D3728" s="49">
        <v>121.59</v>
      </c>
      <c r="E3728" s="49">
        <v>26.57</v>
      </c>
      <c r="F3728" s="49">
        <v>148.16</v>
      </c>
      <c r="G3728" s="39">
        <v>9</v>
      </c>
    </row>
    <row r="3729" spans="1:7" x14ac:dyDescent="0.3">
      <c r="A3729" s="30" t="s">
        <v>8346</v>
      </c>
      <c r="B3729" s="47" t="s">
        <v>8347</v>
      </c>
      <c r="C3729" s="48"/>
      <c r="D3729" s="49"/>
      <c r="E3729" s="49"/>
      <c r="F3729" s="49"/>
      <c r="G3729" s="39">
        <v>5</v>
      </c>
    </row>
    <row r="3730" spans="1:7" ht="28.8" x14ac:dyDescent="0.3">
      <c r="A3730" s="30" t="s">
        <v>8348</v>
      </c>
      <c r="B3730" s="47" t="s">
        <v>8349</v>
      </c>
      <c r="C3730" s="48" t="s">
        <v>115</v>
      </c>
      <c r="D3730" s="49">
        <v>0.25</v>
      </c>
      <c r="E3730" s="49">
        <v>0.25</v>
      </c>
      <c r="F3730" s="49">
        <v>0.5</v>
      </c>
      <c r="G3730" s="39">
        <v>9</v>
      </c>
    </row>
    <row r="3731" spans="1:7" x14ac:dyDescent="0.3">
      <c r="A3731" s="30" t="s">
        <v>8350</v>
      </c>
      <c r="B3731" s="47" t="s">
        <v>8351</v>
      </c>
      <c r="C3731" s="48" t="s">
        <v>115</v>
      </c>
      <c r="D3731" s="49">
        <v>0.98</v>
      </c>
      <c r="E3731" s="49">
        <v>0.25</v>
      </c>
      <c r="F3731" s="49">
        <v>1.23</v>
      </c>
      <c r="G3731" s="39">
        <v>9</v>
      </c>
    </row>
    <row r="3732" spans="1:7" ht="28.8" x14ac:dyDescent="0.3">
      <c r="A3732" s="30" t="s">
        <v>21202</v>
      </c>
      <c r="B3732" s="47" t="s">
        <v>21203</v>
      </c>
      <c r="C3732" s="48" t="s">
        <v>116</v>
      </c>
      <c r="D3732" s="49">
        <v>3.38</v>
      </c>
      <c r="E3732" s="49">
        <v>0.15</v>
      </c>
      <c r="F3732" s="49">
        <v>3.53</v>
      </c>
      <c r="G3732" s="39">
        <v>9</v>
      </c>
    </row>
    <row r="3733" spans="1:7" ht="28.8" x14ac:dyDescent="0.3">
      <c r="A3733" s="30" t="s">
        <v>8352</v>
      </c>
      <c r="B3733" s="47" t="s">
        <v>8353</v>
      </c>
      <c r="C3733" s="48" t="s">
        <v>601</v>
      </c>
      <c r="D3733" s="49">
        <v>34.65</v>
      </c>
      <c r="E3733" s="49">
        <v>0.15</v>
      </c>
      <c r="F3733" s="49">
        <v>34.799999999999997</v>
      </c>
      <c r="G3733" s="39">
        <v>9</v>
      </c>
    </row>
    <row r="3734" spans="1:7" x14ac:dyDescent="0.3">
      <c r="A3734" s="30" t="s">
        <v>8354</v>
      </c>
      <c r="B3734" s="47" t="s">
        <v>8355</v>
      </c>
      <c r="C3734" s="48" t="s">
        <v>601</v>
      </c>
      <c r="D3734" s="49">
        <v>27.57</v>
      </c>
      <c r="E3734" s="49">
        <v>0.15</v>
      </c>
      <c r="F3734" s="49">
        <v>27.72</v>
      </c>
      <c r="G3734" s="39">
        <v>9</v>
      </c>
    </row>
    <row r="3735" spans="1:7" x14ac:dyDescent="0.3">
      <c r="A3735" s="30" t="s">
        <v>6550</v>
      </c>
      <c r="B3735" s="47" t="s">
        <v>6551</v>
      </c>
      <c r="C3735" s="48"/>
      <c r="D3735" s="49"/>
      <c r="E3735" s="49"/>
      <c r="F3735" s="49"/>
      <c r="G3735" s="39">
        <v>5</v>
      </c>
    </row>
    <row r="3736" spans="1:7" x14ac:dyDescent="0.3">
      <c r="A3736" s="30" t="s">
        <v>6552</v>
      </c>
      <c r="B3736" s="47" t="s">
        <v>6553</v>
      </c>
      <c r="C3736" s="48" t="s">
        <v>116</v>
      </c>
      <c r="D3736" s="49">
        <v>70.319999999999993</v>
      </c>
      <c r="E3736" s="49">
        <v>12.81</v>
      </c>
      <c r="F3736" s="49">
        <v>83.13</v>
      </c>
      <c r="G3736" s="39">
        <v>9</v>
      </c>
    </row>
    <row r="3737" spans="1:7" x14ac:dyDescent="0.3">
      <c r="A3737" s="30" t="s">
        <v>8282</v>
      </c>
      <c r="B3737" s="47" t="s">
        <v>8283</v>
      </c>
      <c r="C3737" s="48" t="s">
        <v>141</v>
      </c>
      <c r="D3737" s="49">
        <v>112.65</v>
      </c>
      <c r="E3737" s="49">
        <v>18</v>
      </c>
      <c r="F3737" s="49">
        <v>130.65</v>
      </c>
      <c r="G3737" s="39">
        <v>9</v>
      </c>
    </row>
    <row r="3738" spans="1:7" x14ac:dyDescent="0.3">
      <c r="A3738" s="30" t="s">
        <v>6554</v>
      </c>
      <c r="B3738" s="47" t="s">
        <v>6555</v>
      </c>
      <c r="C3738" s="48" t="s">
        <v>116</v>
      </c>
      <c r="D3738" s="49">
        <v>10.56</v>
      </c>
      <c r="E3738" s="49">
        <v>11.21</v>
      </c>
      <c r="F3738" s="49">
        <v>21.77</v>
      </c>
      <c r="G3738" s="39">
        <v>9</v>
      </c>
    </row>
    <row r="3739" spans="1:7" x14ac:dyDescent="0.3">
      <c r="A3739" s="30" t="s">
        <v>6556</v>
      </c>
      <c r="B3739" s="47" t="s">
        <v>6557</v>
      </c>
      <c r="C3739" s="48" t="s">
        <v>115</v>
      </c>
      <c r="D3739" s="49">
        <v>17.399999999999999</v>
      </c>
      <c r="E3739" s="49">
        <v>23.75</v>
      </c>
      <c r="F3739" s="49">
        <v>41.15</v>
      </c>
      <c r="G3739" s="39">
        <v>9</v>
      </c>
    </row>
    <row r="3740" spans="1:7" ht="28.8" x14ac:dyDescent="0.3">
      <c r="A3740" s="30" t="s">
        <v>6558</v>
      </c>
      <c r="B3740" s="47" t="s">
        <v>6559</v>
      </c>
      <c r="C3740" s="48" t="s">
        <v>115</v>
      </c>
      <c r="D3740" s="49">
        <v>10.79</v>
      </c>
      <c r="E3740" s="49">
        <v>14.67</v>
      </c>
      <c r="F3740" s="49">
        <v>25.46</v>
      </c>
      <c r="G3740" s="39">
        <v>9</v>
      </c>
    </row>
    <row r="3741" spans="1:7" ht="28.8" x14ac:dyDescent="0.3">
      <c r="A3741" s="30" t="s">
        <v>6560</v>
      </c>
      <c r="B3741" s="47" t="s">
        <v>6561</v>
      </c>
      <c r="C3741" s="48" t="s">
        <v>115</v>
      </c>
      <c r="D3741" s="49">
        <v>10.9</v>
      </c>
      <c r="E3741" s="49">
        <v>16.989999999999998</v>
      </c>
      <c r="F3741" s="49">
        <v>27.89</v>
      </c>
      <c r="G3741" s="39">
        <v>9</v>
      </c>
    </row>
    <row r="3742" spans="1:7" ht="28.8" x14ac:dyDescent="0.3">
      <c r="A3742" s="30" t="s">
        <v>6562</v>
      </c>
      <c r="B3742" s="47" t="s">
        <v>8082</v>
      </c>
      <c r="C3742" s="48" t="s">
        <v>115</v>
      </c>
      <c r="D3742" s="49">
        <v>11.08</v>
      </c>
      <c r="E3742" s="49">
        <v>20.41</v>
      </c>
      <c r="F3742" s="49">
        <v>31.49</v>
      </c>
      <c r="G3742" s="39">
        <v>9</v>
      </c>
    </row>
    <row r="3743" spans="1:7" ht="43.2" x14ac:dyDescent="0.3">
      <c r="A3743" s="30" t="s">
        <v>8526</v>
      </c>
      <c r="B3743" s="47" t="s">
        <v>8527</v>
      </c>
      <c r="C3743" s="48" t="s">
        <v>116</v>
      </c>
      <c r="D3743" s="49">
        <v>0.08</v>
      </c>
      <c r="E3743" s="49">
        <v>0.37</v>
      </c>
      <c r="F3743" s="49">
        <v>0.45</v>
      </c>
      <c r="G3743" s="39">
        <v>9</v>
      </c>
    </row>
    <row r="3744" spans="1:7" x14ac:dyDescent="0.3">
      <c r="A3744" s="30" t="s">
        <v>6563</v>
      </c>
      <c r="B3744" s="47" t="s">
        <v>6564</v>
      </c>
      <c r="C3744" s="48"/>
      <c r="D3744" s="49"/>
      <c r="E3744" s="49"/>
      <c r="F3744" s="49"/>
      <c r="G3744" s="39">
        <v>2</v>
      </c>
    </row>
    <row r="3745" spans="1:7" x14ac:dyDescent="0.3">
      <c r="A3745" s="30" t="s">
        <v>6565</v>
      </c>
      <c r="B3745" s="47" t="s">
        <v>6566</v>
      </c>
      <c r="C3745" s="48"/>
      <c r="D3745" s="49"/>
      <c r="E3745" s="49"/>
      <c r="F3745" s="49"/>
      <c r="G3745" s="39">
        <v>5</v>
      </c>
    </row>
    <row r="3746" spans="1:7" x14ac:dyDescent="0.3">
      <c r="A3746" s="30" t="s">
        <v>6567</v>
      </c>
      <c r="B3746" s="47" t="s">
        <v>6568</v>
      </c>
      <c r="C3746" s="48" t="s">
        <v>115</v>
      </c>
      <c r="D3746" s="49"/>
      <c r="E3746" s="49">
        <v>13</v>
      </c>
      <c r="F3746" s="49">
        <v>13</v>
      </c>
      <c r="G3746" s="39">
        <v>9</v>
      </c>
    </row>
    <row r="3747" spans="1:7" x14ac:dyDescent="0.3">
      <c r="A3747" s="30" t="s">
        <v>6569</v>
      </c>
      <c r="B3747" s="47" t="s">
        <v>6570</v>
      </c>
      <c r="C3747" s="48" t="s">
        <v>115</v>
      </c>
      <c r="D3747" s="49">
        <v>2.83</v>
      </c>
      <c r="E3747" s="49">
        <v>5.37</v>
      </c>
      <c r="F3747" s="49">
        <v>8.1999999999999993</v>
      </c>
      <c r="G3747" s="39">
        <v>9</v>
      </c>
    </row>
    <row r="3748" spans="1:7" x14ac:dyDescent="0.3">
      <c r="A3748" s="30" t="s">
        <v>6571</v>
      </c>
      <c r="B3748" s="47" t="s">
        <v>6572</v>
      </c>
      <c r="C3748" s="48" t="s">
        <v>115</v>
      </c>
      <c r="D3748" s="49">
        <v>2.02</v>
      </c>
      <c r="E3748" s="49">
        <v>3.71</v>
      </c>
      <c r="F3748" s="49">
        <v>5.73</v>
      </c>
      <c r="G3748" s="39">
        <v>9</v>
      </c>
    </row>
    <row r="3749" spans="1:7" x14ac:dyDescent="0.3">
      <c r="A3749" s="30" t="s">
        <v>6573</v>
      </c>
      <c r="B3749" s="47" t="s">
        <v>6574</v>
      </c>
      <c r="C3749" s="48" t="s">
        <v>141</v>
      </c>
      <c r="D3749" s="49"/>
      <c r="E3749" s="49">
        <v>14.86</v>
      </c>
      <c r="F3749" s="49">
        <v>14.86</v>
      </c>
      <c r="G3749" s="39">
        <v>9</v>
      </c>
    </row>
    <row r="3750" spans="1:7" x14ac:dyDescent="0.3">
      <c r="A3750" s="30" t="s">
        <v>6575</v>
      </c>
      <c r="B3750" s="47" t="s">
        <v>6576</v>
      </c>
      <c r="C3750" s="48" t="s">
        <v>115</v>
      </c>
      <c r="D3750" s="49"/>
      <c r="E3750" s="49">
        <v>13.93</v>
      </c>
      <c r="F3750" s="49">
        <v>13.93</v>
      </c>
      <c r="G3750" s="39">
        <v>9</v>
      </c>
    </row>
    <row r="3751" spans="1:7" ht="28.8" x14ac:dyDescent="0.3">
      <c r="A3751" s="30" t="s">
        <v>6577</v>
      </c>
      <c r="B3751" s="47" t="s">
        <v>8083</v>
      </c>
      <c r="C3751" s="48" t="s">
        <v>115</v>
      </c>
      <c r="D3751" s="49">
        <v>9.58</v>
      </c>
      <c r="E3751" s="49">
        <v>5.37</v>
      </c>
      <c r="F3751" s="49">
        <v>14.95</v>
      </c>
      <c r="G3751" s="39">
        <v>9</v>
      </c>
    </row>
    <row r="3752" spans="1:7" x14ac:dyDescent="0.3">
      <c r="A3752" s="30" t="s">
        <v>6578</v>
      </c>
      <c r="B3752" s="47" t="s">
        <v>6579</v>
      </c>
      <c r="C3752" s="48" t="s">
        <v>115</v>
      </c>
      <c r="D3752" s="49">
        <v>7.73</v>
      </c>
      <c r="E3752" s="49"/>
      <c r="F3752" s="49">
        <v>7.73</v>
      </c>
      <c r="G3752" s="39">
        <v>9</v>
      </c>
    </row>
    <row r="3753" spans="1:7" x14ac:dyDescent="0.3">
      <c r="A3753" s="30" t="s">
        <v>6580</v>
      </c>
      <c r="B3753" s="47" t="s">
        <v>6581</v>
      </c>
      <c r="C3753" s="48"/>
      <c r="D3753" s="49"/>
      <c r="E3753" s="49"/>
      <c r="F3753" s="49"/>
      <c r="G3753" s="39">
        <v>5</v>
      </c>
    </row>
    <row r="3754" spans="1:7" x14ac:dyDescent="0.3">
      <c r="A3754" s="30" t="s">
        <v>6582</v>
      </c>
      <c r="B3754" s="47" t="s">
        <v>6583</v>
      </c>
      <c r="C3754" s="48" t="s">
        <v>141</v>
      </c>
      <c r="D3754" s="49"/>
      <c r="E3754" s="49">
        <v>5.57</v>
      </c>
      <c r="F3754" s="49">
        <v>5.57</v>
      </c>
      <c r="G3754" s="39">
        <v>9</v>
      </c>
    </row>
    <row r="3755" spans="1:7" x14ac:dyDescent="0.3">
      <c r="A3755" s="30" t="s">
        <v>6584</v>
      </c>
      <c r="B3755" s="47" t="s">
        <v>6585</v>
      </c>
      <c r="C3755" s="48" t="s">
        <v>141</v>
      </c>
      <c r="D3755" s="49">
        <v>25.33</v>
      </c>
      <c r="E3755" s="49">
        <v>18.57</v>
      </c>
      <c r="F3755" s="49">
        <v>43.9</v>
      </c>
      <c r="G3755" s="39">
        <v>9</v>
      </c>
    </row>
    <row r="3756" spans="1:7" x14ac:dyDescent="0.3">
      <c r="A3756" s="30" t="s">
        <v>6586</v>
      </c>
      <c r="B3756" s="47" t="s">
        <v>6587</v>
      </c>
      <c r="C3756" s="48" t="s">
        <v>128</v>
      </c>
      <c r="D3756" s="49">
        <v>197.49</v>
      </c>
      <c r="E3756" s="49"/>
      <c r="F3756" s="49">
        <v>197.49</v>
      </c>
      <c r="G3756" s="39">
        <v>9</v>
      </c>
    </row>
    <row r="3757" spans="1:7" x14ac:dyDescent="0.3">
      <c r="A3757" s="30" t="s">
        <v>6588</v>
      </c>
      <c r="B3757" s="47" t="s">
        <v>6589</v>
      </c>
      <c r="C3757" s="48" t="s">
        <v>141</v>
      </c>
      <c r="D3757" s="49"/>
      <c r="E3757" s="49">
        <v>20.6</v>
      </c>
      <c r="F3757" s="49">
        <v>20.6</v>
      </c>
      <c r="G3757" s="39">
        <v>9</v>
      </c>
    </row>
    <row r="3758" spans="1:7" ht="28.8" x14ac:dyDescent="0.3">
      <c r="A3758" s="30" t="s">
        <v>6590</v>
      </c>
      <c r="B3758" s="47" t="s">
        <v>6591</v>
      </c>
      <c r="C3758" s="48" t="s">
        <v>116</v>
      </c>
      <c r="D3758" s="49"/>
      <c r="E3758" s="49">
        <v>10.29</v>
      </c>
      <c r="F3758" s="49">
        <v>10.29</v>
      </c>
      <c r="G3758" s="39">
        <v>9</v>
      </c>
    </row>
    <row r="3759" spans="1:7" x14ac:dyDescent="0.3">
      <c r="A3759" s="30" t="s">
        <v>6592</v>
      </c>
      <c r="B3759" s="47" t="s">
        <v>6593</v>
      </c>
      <c r="C3759" s="48" t="s">
        <v>116</v>
      </c>
      <c r="D3759" s="49"/>
      <c r="E3759" s="49">
        <v>10.99</v>
      </c>
      <c r="F3759" s="49">
        <v>10.99</v>
      </c>
      <c r="G3759" s="39">
        <v>9</v>
      </c>
    </row>
    <row r="3760" spans="1:7" x14ac:dyDescent="0.3">
      <c r="A3760" s="30" t="s">
        <v>6594</v>
      </c>
      <c r="B3760" s="47" t="s">
        <v>6595</v>
      </c>
      <c r="C3760" s="48"/>
      <c r="D3760" s="49"/>
      <c r="E3760" s="49"/>
      <c r="F3760" s="49"/>
      <c r="G3760" s="39">
        <v>5</v>
      </c>
    </row>
    <row r="3761" spans="1:7" x14ac:dyDescent="0.3">
      <c r="A3761" s="30" t="s">
        <v>6596</v>
      </c>
      <c r="B3761" s="47" t="s">
        <v>6597</v>
      </c>
      <c r="C3761" s="48" t="s">
        <v>457</v>
      </c>
      <c r="D3761" s="49">
        <v>101.25</v>
      </c>
      <c r="E3761" s="49"/>
      <c r="F3761" s="49">
        <v>101.25</v>
      </c>
      <c r="G3761" s="39">
        <v>9</v>
      </c>
    </row>
    <row r="3762" spans="1:7" x14ac:dyDescent="0.3">
      <c r="A3762" s="30" t="s">
        <v>6598</v>
      </c>
      <c r="B3762" s="47" t="s">
        <v>6599</v>
      </c>
      <c r="C3762" s="48"/>
      <c r="D3762" s="49"/>
      <c r="E3762" s="49"/>
      <c r="F3762" s="49"/>
      <c r="G3762" s="39">
        <v>2</v>
      </c>
    </row>
    <row r="3763" spans="1:7" x14ac:dyDescent="0.3">
      <c r="A3763" s="30" t="s">
        <v>6600</v>
      </c>
      <c r="B3763" s="47" t="s">
        <v>6601</v>
      </c>
      <c r="C3763" s="48"/>
      <c r="D3763" s="49"/>
      <c r="E3763" s="49"/>
      <c r="F3763" s="49"/>
      <c r="G3763" s="39">
        <v>5</v>
      </c>
    </row>
    <row r="3764" spans="1:7" ht="28.8" x14ac:dyDescent="0.3">
      <c r="A3764" s="30" t="s">
        <v>6602</v>
      </c>
      <c r="B3764" s="47" t="s">
        <v>8084</v>
      </c>
      <c r="C3764" s="48" t="s">
        <v>386</v>
      </c>
      <c r="D3764" s="49">
        <v>190760.72</v>
      </c>
      <c r="E3764" s="49"/>
      <c r="F3764" s="49">
        <v>190760.72</v>
      </c>
      <c r="G3764" s="39">
        <v>9</v>
      </c>
    </row>
    <row r="3765" spans="1:7" ht="28.8" x14ac:dyDescent="0.3">
      <c r="A3765" s="30" t="s">
        <v>6603</v>
      </c>
      <c r="B3765" s="47" t="s">
        <v>8085</v>
      </c>
      <c r="C3765" s="48" t="s">
        <v>386</v>
      </c>
      <c r="D3765" s="49">
        <v>206466.67</v>
      </c>
      <c r="E3765" s="49"/>
      <c r="F3765" s="49">
        <v>206466.67</v>
      </c>
      <c r="G3765" s="39">
        <v>9</v>
      </c>
    </row>
    <row r="3766" spans="1:7" ht="28.8" x14ac:dyDescent="0.3">
      <c r="A3766" s="30" t="s">
        <v>6604</v>
      </c>
      <c r="B3766" s="47" t="s">
        <v>8086</v>
      </c>
      <c r="C3766" s="48" t="s">
        <v>386</v>
      </c>
      <c r="D3766" s="49">
        <v>230582.92</v>
      </c>
      <c r="E3766" s="49"/>
      <c r="F3766" s="49">
        <v>230582.92</v>
      </c>
      <c r="G3766" s="39">
        <v>9</v>
      </c>
    </row>
    <row r="3767" spans="1:7" ht="28.8" x14ac:dyDescent="0.3">
      <c r="A3767" s="30" t="s">
        <v>6605</v>
      </c>
      <c r="B3767" s="47" t="s">
        <v>8087</v>
      </c>
      <c r="C3767" s="48" t="s">
        <v>386</v>
      </c>
      <c r="D3767" s="49">
        <v>204117.81</v>
      </c>
      <c r="E3767" s="49"/>
      <c r="F3767" s="49">
        <v>204117.81</v>
      </c>
      <c r="G3767" s="39">
        <v>9</v>
      </c>
    </row>
    <row r="3768" spans="1:7" ht="28.8" x14ac:dyDescent="0.3">
      <c r="A3768" s="30" t="s">
        <v>6606</v>
      </c>
      <c r="B3768" s="47" t="s">
        <v>8088</v>
      </c>
      <c r="C3768" s="48" t="s">
        <v>386</v>
      </c>
      <c r="D3768" s="49">
        <v>213985.34</v>
      </c>
      <c r="E3768" s="49"/>
      <c r="F3768" s="49">
        <v>213985.34</v>
      </c>
      <c r="G3768" s="39">
        <v>9</v>
      </c>
    </row>
    <row r="3769" spans="1:7" x14ac:dyDescent="0.3">
      <c r="A3769" s="30" t="s">
        <v>6607</v>
      </c>
      <c r="B3769" s="47" t="s">
        <v>6608</v>
      </c>
      <c r="C3769" s="48" t="s">
        <v>115</v>
      </c>
      <c r="D3769" s="49">
        <v>1573.66</v>
      </c>
      <c r="E3769" s="49"/>
      <c r="F3769" s="49">
        <v>1573.66</v>
      </c>
      <c r="G3769" s="39">
        <v>9</v>
      </c>
    </row>
    <row r="3770" spans="1:7" x14ac:dyDescent="0.3">
      <c r="A3770" s="30" t="s">
        <v>6609</v>
      </c>
      <c r="B3770" s="47" t="s">
        <v>6610</v>
      </c>
      <c r="C3770" s="48"/>
      <c r="D3770" s="49"/>
      <c r="E3770" s="49"/>
      <c r="F3770" s="49"/>
      <c r="G3770" s="39">
        <v>5</v>
      </c>
    </row>
    <row r="3771" spans="1:7" ht="28.8" x14ac:dyDescent="0.3">
      <c r="A3771" s="30" t="s">
        <v>6611</v>
      </c>
      <c r="B3771" s="47" t="s">
        <v>6612</v>
      </c>
      <c r="C3771" s="48" t="s">
        <v>141</v>
      </c>
      <c r="D3771" s="49">
        <v>451320.6</v>
      </c>
      <c r="E3771" s="49">
        <v>28298.15</v>
      </c>
      <c r="F3771" s="49">
        <v>479618.75</v>
      </c>
      <c r="G3771" s="39">
        <v>9</v>
      </c>
    </row>
    <row r="3772" spans="1:7" ht="28.8" x14ac:dyDescent="0.3">
      <c r="A3772" s="30" t="s">
        <v>6613</v>
      </c>
      <c r="B3772" s="47" t="s">
        <v>6614</v>
      </c>
      <c r="C3772" s="48" t="s">
        <v>141</v>
      </c>
      <c r="D3772" s="49">
        <v>477176.67</v>
      </c>
      <c r="E3772" s="49">
        <v>30144.400000000001</v>
      </c>
      <c r="F3772" s="49">
        <v>507321.07</v>
      </c>
      <c r="G3772" s="39">
        <v>9</v>
      </c>
    </row>
    <row r="3773" spans="1:7" ht="28.8" x14ac:dyDescent="0.3">
      <c r="A3773" s="30" t="s">
        <v>6615</v>
      </c>
      <c r="B3773" s="47" t="s">
        <v>8089</v>
      </c>
      <c r="C3773" s="48" t="s">
        <v>141</v>
      </c>
      <c r="D3773" s="49">
        <v>676360.72</v>
      </c>
      <c r="E3773" s="49">
        <v>27406.25</v>
      </c>
      <c r="F3773" s="49">
        <v>703766.97</v>
      </c>
      <c r="G3773" s="39">
        <v>9</v>
      </c>
    </row>
    <row r="3774" spans="1:7" ht="28.8" x14ac:dyDescent="0.3">
      <c r="A3774" s="30" t="s">
        <v>6616</v>
      </c>
      <c r="B3774" s="47" t="s">
        <v>6617</v>
      </c>
      <c r="C3774" s="48" t="s">
        <v>141</v>
      </c>
      <c r="D3774" s="49">
        <v>275610.94</v>
      </c>
      <c r="E3774" s="49">
        <v>22638.52</v>
      </c>
      <c r="F3774" s="49">
        <v>298249.46000000002</v>
      </c>
      <c r="G3774" s="39">
        <v>9</v>
      </c>
    </row>
    <row r="3775" spans="1:7" ht="28.8" x14ac:dyDescent="0.3">
      <c r="A3775" s="30" t="s">
        <v>6618</v>
      </c>
      <c r="B3775" s="47" t="s">
        <v>6619</v>
      </c>
      <c r="C3775" s="48" t="s">
        <v>141</v>
      </c>
      <c r="D3775" s="49">
        <v>83769.94</v>
      </c>
      <c r="E3775" s="49">
        <v>14149.08</v>
      </c>
      <c r="F3775" s="49">
        <v>97919.02</v>
      </c>
      <c r="G3775" s="39">
        <v>9</v>
      </c>
    </row>
    <row r="3776" spans="1:7" ht="28.8" x14ac:dyDescent="0.3">
      <c r="A3776" s="30" t="s">
        <v>6620</v>
      </c>
      <c r="B3776" s="47" t="s">
        <v>8090</v>
      </c>
      <c r="C3776" s="48" t="s">
        <v>141</v>
      </c>
      <c r="D3776" s="49">
        <v>23463.24</v>
      </c>
      <c r="E3776" s="49">
        <v>3349.9</v>
      </c>
      <c r="F3776" s="49">
        <v>26813.14</v>
      </c>
      <c r="G3776" s="39">
        <v>9</v>
      </c>
    </row>
    <row r="3777" spans="1:7" ht="28.8" x14ac:dyDescent="0.3">
      <c r="A3777" s="30" t="s">
        <v>7278</v>
      </c>
      <c r="B3777" s="47" t="s">
        <v>8236</v>
      </c>
      <c r="C3777" s="48" t="s">
        <v>141</v>
      </c>
      <c r="D3777" s="49">
        <v>19848.689999999999</v>
      </c>
      <c r="E3777" s="49">
        <v>3349.9</v>
      </c>
      <c r="F3777" s="49">
        <v>23198.59</v>
      </c>
      <c r="G3777" s="39">
        <v>9</v>
      </c>
    </row>
    <row r="3778" spans="1:7" ht="28.8" x14ac:dyDescent="0.3">
      <c r="A3778" s="30" t="s">
        <v>6621</v>
      </c>
      <c r="B3778" s="47" t="s">
        <v>8091</v>
      </c>
      <c r="C3778" s="48" t="s">
        <v>141</v>
      </c>
      <c r="D3778" s="49">
        <v>64625.08</v>
      </c>
      <c r="E3778" s="49">
        <v>7317.8</v>
      </c>
      <c r="F3778" s="49">
        <v>71942.880000000005</v>
      </c>
      <c r="G3778" s="39">
        <v>9</v>
      </c>
    </row>
    <row r="3779" spans="1:7" ht="28.8" x14ac:dyDescent="0.3">
      <c r="A3779" s="30" t="s">
        <v>6622</v>
      </c>
      <c r="B3779" s="47" t="s">
        <v>8092</v>
      </c>
      <c r="C3779" s="48" t="s">
        <v>141</v>
      </c>
      <c r="D3779" s="49">
        <v>58921.77</v>
      </c>
      <c r="E3779" s="49">
        <v>8929.5499999999993</v>
      </c>
      <c r="F3779" s="49">
        <v>67851.320000000007</v>
      </c>
      <c r="G3779" s="39">
        <v>9</v>
      </c>
    </row>
    <row r="3780" spans="1:7" ht="43.2" x14ac:dyDescent="0.3">
      <c r="A3780" s="30" t="s">
        <v>6623</v>
      </c>
      <c r="B3780" s="47" t="s">
        <v>8093</v>
      </c>
      <c r="C3780" s="48" t="s">
        <v>141</v>
      </c>
      <c r="D3780" s="49">
        <v>5681.81</v>
      </c>
      <c r="E3780" s="49">
        <v>564.96</v>
      </c>
      <c r="F3780" s="49">
        <v>6246.77</v>
      </c>
      <c r="G3780" s="39">
        <v>9</v>
      </c>
    </row>
    <row r="3781" spans="1:7" ht="43.2" x14ac:dyDescent="0.3">
      <c r="A3781" s="30" t="s">
        <v>6624</v>
      </c>
      <c r="B3781" s="47" t="s">
        <v>8094</v>
      </c>
      <c r="C3781" s="48" t="s">
        <v>141</v>
      </c>
      <c r="D3781" s="49">
        <v>5851.21</v>
      </c>
      <c r="E3781" s="49">
        <v>706.2</v>
      </c>
      <c r="F3781" s="49">
        <v>6557.41</v>
      </c>
      <c r="G3781" s="39">
        <v>9</v>
      </c>
    </row>
    <row r="3782" spans="1:7" ht="43.2" x14ac:dyDescent="0.3">
      <c r="A3782" s="30" t="s">
        <v>6625</v>
      </c>
      <c r="B3782" s="47" t="s">
        <v>8095</v>
      </c>
      <c r="C3782" s="48" t="s">
        <v>141</v>
      </c>
      <c r="D3782" s="49">
        <v>6408.1</v>
      </c>
      <c r="E3782" s="49">
        <v>847.44</v>
      </c>
      <c r="F3782" s="49">
        <v>7255.54</v>
      </c>
      <c r="G3782" s="39">
        <v>9</v>
      </c>
    </row>
    <row r="3783" spans="1:7" ht="43.2" x14ac:dyDescent="0.3">
      <c r="A3783" s="30" t="s">
        <v>6626</v>
      </c>
      <c r="B3783" s="47" t="s">
        <v>8096</v>
      </c>
      <c r="C3783" s="48" t="s">
        <v>141</v>
      </c>
      <c r="D3783" s="49">
        <v>6591.54</v>
      </c>
      <c r="E3783" s="49">
        <v>918.06</v>
      </c>
      <c r="F3783" s="49">
        <v>7509.6</v>
      </c>
      <c r="G3783" s="39">
        <v>9</v>
      </c>
    </row>
    <row r="3784" spans="1:7" ht="28.8" x14ac:dyDescent="0.3">
      <c r="A3784" s="30" t="s">
        <v>6627</v>
      </c>
      <c r="B3784" s="47" t="s">
        <v>8097</v>
      </c>
      <c r="C3784" s="48" t="s">
        <v>141</v>
      </c>
      <c r="D3784" s="49">
        <v>4296.3900000000003</v>
      </c>
      <c r="E3784" s="49">
        <v>442.29</v>
      </c>
      <c r="F3784" s="49">
        <v>4738.68</v>
      </c>
      <c r="G3784" s="39">
        <v>9</v>
      </c>
    </row>
    <row r="3785" spans="1:7" ht="28.8" x14ac:dyDescent="0.3">
      <c r="A3785" s="30" t="s">
        <v>6628</v>
      </c>
      <c r="B3785" s="47" t="s">
        <v>8098</v>
      </c>
      <c r="C3785" s="48" t="s">
        <v>141</v>
      </c>
      <c r="D3785" s="49">
        <v>4869.3</v>
      </c>
      <c r="E3785" s="49">
        <v>442.29</v>
      </c>
      <c r="F3785" s="49">
        <v>5311.59</v>
      </c>
      <c r="G3785" s="39">
        <v>9</v>
      </c>
    </row>
    <row r="3786" spans="1:7" ht="28.8" x14ac:dyDescent="0.3">
      <c r="A3786" s="30" t="s">
        <v>6629</v>
      </c>
      <c r="B3786" s="47" t="s">
        <v>8099</v>
      </c>
      <c r="C3786" s="48" t="s">
        <v>141</v>
      </c>
      <c r="D3786" s="49">
        <v>5844.71</v>
      </c>
      <c r="E3786" s="49">
        <v>442.29</v>
      </c>
      <c r="F3786" s="49">
        <v>6287</v>
      </c>
      <c r="G3786" s="39">
        <v>9</v>
      </c>
    </row>
    <row r="3787" spans="1:7" x14ac:dyDescent="0.3">
      <c r="A3787" s="30" t="s">
        <v>6630</v>
      </c>
      <c r="B3787" s="47" t="s">
        <v>8100</v>
      </c>
      <c r="C3787" s="48" t="s">
        <v>116</v>
      </c>
      <c r="D3787" s="49">
        <v>10.4</v>
      </c>
      <c r="E3787" s="49">
        <v>12.27</v>
      </c>
      <c r="F3787" s="49">
        <v>22.67</v>
      </c>
      <c r="G3787" s="39">
        <v>9</v>
      </c>
    </row>
    <row r="3788" spans="1:7" x14ac:dyDescent="0.3">
      <c r="A3788" s="30" t="s">
        <v>6631</v>
      </c>
      <c r="B3788" s="47" t="s">
        <v>8101</v>
      </c>
      <c r="C3788" s="48" t="s">
        <v>116</v>
      </c>
      <c r="D3788" s="49">
        <v>18.05</v>
      </c>
      <c r="E3788" s="49">
        <v>12.27</v>
      </c>
      <c r="F3788" s="49">
        <v>30.32</v>
      </c>
      <c r="G3788" s="39">
        <v>9</v>
      </c>
    </row>
    <row r="3789" spans="1:7" x14ac:dyDescent="0.3">
      <c r="A3789" s="30" t="s">
        <v>6632</v>
      </c>
      <c r="B3789" s="47" t="s">
        <v>8102</v>
      </c>
      <c r="C3789" s="48" t="s">
        <v>116</v>
      </c>
      <c r="D3789" s="49">
        <v>17.29</v>
      </c>
      <c r="E3789" s="49">
        <v>12.27</v>
      </c>
      <c r="F3789" s="49">
        <v>29.56</v>
      </c>
      <c r="G3789" s="39">
        <v>9</v>
      </c>
    </row>
    <row r="3790" spans="1:7" x14ac:dyDescent="0.3">
      <c r="A3790" s="30" t="s">
        <v>6633</v>
      </c>
      <c r="B3790" s="47" t="s">
        <v>6634</v>
      </c>
      <c r="C3790" s="48" t="s">
        <v>115</v>
      </c>
      <c r="D3790" s="49">
        <v>99.22</v>
      </c>
      <c r="E3790" s="49">
        <v>88.28</v>
      </c>
      <c r="F3790" s="49">
        <v>187.5</v>
      </c>
      <c r="G3790" s="39">
        <v>9</v>
      </c>
    </row>
    <row r="3791" spans="1:7" ht="28.8" x14ac:dyDescent="0.3">
      <c r="A3791" s="30" t="s">
        <v>6635</v>
      </c>
      <c r="B3791" s="47" t="s">
        <v>6636</v>
      </c>
      <c r="C3791" s="48" t="s">
        <v>115</v>
      </c>
      <c r="D3791" s="49">
        <v>6425.66</v>
      </c>
      <c r="E3791" s="49"/>
      <c r="F3791" s="49">
        <v>6425.66</v>
      </c>
      <c r="G3791" s="39">
        <v>9</v>
      </c>
    </row>
    <row r="3792" spans="1:7" x14ac:dyDescent="0.3">
      <c r="A3792" s="30" t="s">
        <v>6637</v>
      </c>
      <c r="B3792" s="47" t="s">
        <v>6638</v>
      </c>
      <c r="C3792" s="48" t="s">
        <v>115</v>
      </c>
      <c r="D3792" s="49">
        <v>2028.63</v>
      </c>
      <c r="E3792" s="49">
        <v>114.51</v>
      </c>
      <c r="F3792" s="49">
        <v>2143.14</v>
      </c>
      <c r="G3792" s="39">
        <v>9</v>
      </c>
    </row>
    <row r="3793" spans="1:7" x14ac:dyDescent="0.3">
      <c r="A3793" s="30" t="s">
        <v>6639</v>
      </c>
      <c r="B3793" s="47" t="s">
        <v>6640</v>
      </c>
      <c r="C3793" s="48" t="s">
        <v>115</v>
      </c>
      <c r="D3793" s="49">
        <v>1707.48</v>
      </c>
      <c r="E3793" s="49">
        <v>88.49</v>
      </c>
      <c r="F3793" s="49">
        <v>1795.97</v>
      </c>
      <c r="G3793" s="39">
        <v>9</v>
      </c>
    </row>
    <row r="3794" spans="1:7" x14ac:dyDescent="0.3">
      <c r="A3794" s="30" t="s">
        <v>6641</v>
      </c>
      <c r="B3794" s="47" t="s">
        <v>6642</v>
      </c>
      <c r="C3794" s="48" t="s">
        <v>115</v>
      </c>
      <c r="D3794" s="49">
        <v>1329.45</v>
      </c>
      <c r="E3794" s="49">
        <v>78.08</v>
      </c>
      <c r="F3794" s="49">
        <v>1407.53</v>
      </c>
      <c r="G3794" s="39">
        <v>9</v>
      </c>
    </row>
    <row r="3795" spans="1:7" x14ac:dyDescent="0.3">
      <c r="A3795" s="30" t="s">
        <v>6643</v>
      </c>
      <c r="B3795" s="47" t="s">
        <v>6644</v>
      </c>
      <c r="C3795" s="48" t="s">
        <v>141</v>
      </c>
      <c r="D3795" s="49"/>
      <c r="E3795" s="49">
        <v>332.64</v>
      </c>
      <c r="F3795" s="49">
        <v>332.64</v>
      </c>
      <c r="G3795" s="39">
        <v>9</v>
      </c>
    </row>
    <row r="3796" spans="1:7" ht="28.8" x14ac:dyDescent="0.3">
      <c r="A3796" s="30" t="s">
        <v>6645</v>
      </c>
      <c r="B3796" s="47" t="s">
        <v>6646</v>
      </c>
      <c r="C3796" s="48" t="s">
        <v>141</v>
      </c>
      <c r="D3796" s="49">
        <v>9546.65</v>
      </c>
      <c r="E3796" s="49">
        <v>1412.4</v>
      </c>
      <c r="F3796" s="49">
        <v>10959.05</v>
      </c>
      <c r="G3796" s="39">
        <v>9</v>
      </c>
    </row>
    <row r="3797" spans="1:7" x14ac:dyDescent="0.3">
      <c r="A3797" s="30" t="s">
        <v>6647</v>
      </c>
      <c r="B3797" s="47" t="s">
        <v>6648</v>
      </c>
      <c r="C3797" s="48" t="s">
        <v>141</v>
      </c>
      <c r="D3797" s="49">
        <v>185.63</v>
      </c>
      <c r="E3797" s="49">
        <v>41.64</v>
      </c>
      <c r="F3797" s="49">
        <v>227.27</v>
      </c>
      <c r="G3797" s="39">
        <v>9</v>
      </c>
    </row>
    <row r="3798" spans="1:7" ht="28.8" x14ac:dyDescent="0.3">
      <c r="A3798" s="30" t="s">
        <v>6649</v>
      </c>
      <c r="B3798" s="47" t="s">
        <v>6650</v>
      </c>
      <c r="C3798" s="48" t="s">
        <v>141</v>
      </c>
      <c r="D3798" s="49">
        <v>1223.81</v>
      </c>
      <c r="E3798" s="49">
        <v>119.71</v>
      </c>
      <c r="F3798" s="49">
        <v>1343.52</v>
      </c>
      <c r="G3798" s="39">
        <v>9</v>
      </c>
    </row>
    <row r="3799" spans="1:7" x14ac:dyDescent="0.3">
      <c r="A3799" s="30" t="s">
        <v>6651</v>
      </c>
      <c r="B3799" s="47" t="s">
        <v>6652</v>
      </c>
      <c r="C3799" s="48" t="s">
        <v>115</v>
      </c>
      <c r="D3799" s="49">
        <v>4364.3100000000004</v>
      </c>
      <c r="E3799" s="49">
        <v>182.18</v>
      </c>
      <c r="F3799" s="49">
        <v>4546.49</v>
      </c>
      <c r="G3799" s="39">
        <v>9</v>
      </c>
    </row>
    <row r="3800" spans="1:7" x14ac:dyDescent="0.3">
      <c r="A3800" s="30" t="s">
        <v>6653</v>
      </c>
      <c r="B3800" s="47" t="s">
        <v>6654</v>
      </c>
      <c r="C3800" s="48" t="s">
        <v>116</v>
      </c>
      <c r="D3800" s="49">
        <v>4936.1000000000004</v>
      </c>
      <c r="E3800" s="49">
        <v>45.65</v>
      </c>
      <c r="F3800" s="49">
        <v>4981.75</v>
      </c>
      <c r="G3800" s="39">
        <v>9</v>
      </c>
    </row>
    <row r="3801" spans="1:7" x14ac:dyDescent="0.3">
      <c r="A3801" s="30" t="s">
        <v>6655</v>
      </c>
      <c r="B3801" s="47" t="s">
        <v>6656</v>
      </c>
      <c r="C3801" s="48" t="s">
        <v>141</v>
      </c>
      <c r="D3801" s="49">
        <v>100.09</v>
      </c>
      <c r="E3801" s="49">
        <v>41.64</v>
      </c>
      <c r="F3801" s="49">
        <v>141.72999999999999</v>
      </c>
      <c r="G3801" s="39">
        <v>9</v>
      </c>
    </row>
    <row r="3802" spans="1:7" x14ac:dyDescent="0.3">
      <c r="A3802" s="30" t="s">
        <v>6657</v>
      </c>
      <c r="B3802" s="47" t="s">
        <v>6658</v>
      </c>
      <c r="C3802" s="48" t="s">
        <v>141</v>
      </c>
      <c r="D3802" s="49">
        <v>125.4</v>
      </c>
      <c r="E3802" s="49">
        <v>41.64</v>
      </c>
      <c r="F3802" s="49">
        <v>167.04</v>
      </c>
      <c r="G3802" s="39">
        <v>9</v>
      </c>
    </row>
    <row r="3803" spans="1:7" x14ac:dyDescent="0.3">
      <c r="A3803" s="30" t="s">
        <v>6659</v>
      </c>
      <c r="B3803" s="47" t="s">
        <v>6660</v>
      </c>
      <c r="C3803" s="48" t="s">
        <v>141</v>
      </c>
      <c r="D3803" s="49">
        <v>373.69</v>
      </c>
      <c r="E3803" s="49">
        <v>41.64</v>
      </c>
      <c r="F3803" s="49">
        <v>415.33</v>
      </c>
      <c r="G3803" s="39">
        <v>9</v>
      </c>
    </row>
    <row r="3804" spans="1:7" x14ac:dyDescent="0.3">
      <c r="A3804" s="30" t="s">
        <v>6661</v>
      </c>
      <c r="B3804" s="47" t="s">
        <v>6662</v>
      </c>
      <c r="C3804" s="48" t="s">
        <v>141</v>
      </c>
      <c r="D3804" s="49">
        <v>292.66000000000003</v>
      </c>
      <c r="E3804" s="49">
        <v>41.64</v>
      </c>
      <c r="F3804" s="49">
        <v>334.3</v>
      </c>
      <c r="G3804" s="39">
        <v>9</v>
      </c>
    </row>
    <row r="3805" spans="1:7" ht="28.8" x14ac:dyDescent="0.3">
      <c r="A3805" s="30" t="s">
        <v>6663</v>
      </c>
      <c r="B3805" s="47" t="s">
        <v>6664</v>
      </c>
      <c r="C3805" s="48" t="s">
        <v>115</v>
      </c>
      <c r="D3805" s="49">
        <v>3459.8</v>
      </c>
      <c r="E3805" s="49">
        <v>255.04</v>
      </c>
      <c r="F3805" s="49">
        <v>3714.84</v>
      </c>
      <c r="G3805" s="39">
        <v>9</v>
      </c>
    </row>
    <row r="3806" spans="1:7" ht="28.8" x14ac:dyDescent="0.3">
      <c r="A3806" s="30" t="s">
        <v>6665</v>
      </c>
      <c r="B3806" s="47" t="s">
        <v>8103</v>
      </c>
      <c r="C3806" s="48" t="s">
        <v>115</v>
      </c>
      <c r="D3806" s="49">
        <v>2215.31</v>
      </c>
      <c r="E3806" s="49">
        <v>104.1</v>
      </c>
      <c r="F3806" s="49">
        <v>2319.41</v>
      </c>
      <c r="G3806" s="39">
        <v>9</v>
      </c>
    </row>
    <row r="3807" spans="1:7" ht="28.8" x14ac:dyDescent="0.3">
      <c r="A3807" s="30" t="s">
        <v>6666</v>
      </c>
      <c r="B3807" s="47" t="s">
        <v>8104</v>
      </c>
      <c r="C3807" s="48" t="s">
        <v>115</v>
      </c>
      <c r="D3807" s="49">
        <v>1768.76</v>
      </c>
      <c r="E3807" s="49">
        <v>52.05</v>
      </c>
      <c r="F3807" s="49">
        <v>1820.81</v>
      </c>
      <c r="G3807" s="39">
        <v>9</v>
      </c>
    </row>
    <row r="3808" spans="1:7" x14ac:dyDescent="0.3">
      <c r="A3808" s="30" t="s">
        <v>6667</v>
      </c>
      <c r="B3808" s="47" t="s">
        <v>6668</v>
      </c>
      <c r="C3808" s="48" t="s">
        <v>115</v>
      </c>
      <c r="D3808" s="49">
        <v>1661.77</v>
      </c>
      <c r="E3808" s="49">
        <v>114.51</v>
      </c>
      <c r="F3808" s="49">
        <v>1776.28</v>
      </c>
      <c r="G3808" s="39">
        <v>9</v>
      </c>
    </row>
    <row r="3809" spans="1:7" x14ac:dyDescent="0.3">
      <c r="A3809" s="30" t="s">
        <v>6669</v>
      </c>
      <c r="B3809" s="47" t="s">
        <v>6670</v>
      </c>
      <c r="C3809" s="48" t="s">
        <v>115</v>
      </c>
      <c r="D3809" s="49">
        <v>2208.79</v>
      </c>
      <c r="E3809" s="49">
        <v>150.94</v>
      </c>
      <c r="F3809" s="49">
        <v>2359.73</v>
      </c>
      <c r="G3809" s="39">
        <v>9</v>
      </c>
    </row>
    <row r="3810" spans="1:7" x14ac:dyDescent="0.3">
      <c r="A3810" s="30" t="s">
        <v>6671</v>
      </c>
      <c r="B3810" s="47" t="s">
        <v>6672</v>
      </c>
      <c r="C3810" s="48" t="s">
        <v>115</v>
      </c>
      <c r="D3810" s="49">
        <v>3768.17</v>
      </c>
      <c r="E3810" s="49">
        <v>249.84</v>
      </c>
      <c r="F3810" s="49">
        <v>4018.01</v>
      </c>
      <c r="G3810" s="39">
        <v>9</v>
      </c>
    </row>
    <row r="3811" spans="1:7" ht="28.8" x14ac:dyDescent="0.3">
      <c r="A3811" s="30" t="s">
        <v>6673</v>
      </c>
      <c r="B3811" s="47" t="s">
        <v>6674</v>
      </c>
      <c r="C3811" s="48" t="s">
        <v>115</v>
      </c>
      <c r="D3811" s="49">
        <v>2555.1799999999998</v>
      </c>
      <c r="E3811" s="49">
        <v>187.38</v>
      </c>
      <c r="F3811" s="49">
        <v>2742.56</v>
      </c>
      <c r="G3811" s="39">
        <v>9</v>
      </c>
    </row>
    <row r="3812" spans="1:7" ht="28.8" x14ac:dyDescent="0.3">
      <c r="A3812" s="30" t="s">
        <v>6675</v>
      </c>
      <c r="B3812" s="47" t="s">
        <v>6676</v>
      </c>
      <c r="C3812" s="48" t="s">
        <v>115</v>
      </c>
      <c r="D3812" s="49">
        <v>1867.6</v>
      </c>
      <c r="E3812" s="49">
        <v>130.13</v>
      </c>
      <c r="F3812" s="49">
        <v>1997.73</v>
      </c>
      <c r="G3812" s="39">
        <v>9</v>
      </c>
    </row>
    <row r="3813" spans="1:7" ht="28.8" x14ac:dyDescent="0.3">
      <c r="A3813" s="30" t="s">
        <v>6677</v>
      </c>
      <c r="B3813" s="47" t="s">
        <v>6678</v>
      </c>
      <c r="C3813" s="48" t="s">
        <v>115</v>
      </c>
      <c r="D3813" s="49">
        <v>1508.42</v>
      </c>
      <c r="E3813" s="49">
        <v>104.1</v>
      </c>
      <c r="F3813" s="49">
        <v>1612.52</v>
      </c>
      <c r="G3813" s="39">
        <v>9</v>
      </c>
    </row>
    <row r="3814" spans="1:7" ht="28.8" x14ac:dyDescent="0.3">
      <c r="A3814" s="30" t="s">
        <v>6679</v>
      </c>
      <c r="B3814" s="47" t="s">
        <v>6680</v>
      </c>
      <c r="C3814" s="48" t="s">
        <v>115</v>
      </c>
      <c r="D3814" s="49">
        <v>1333.99</v>
      </c>
      <c r="E3814" s="49">
        <v>88.49</v>
      </c>
      <c r="F3814" s="49">
        <v>1422.48</v>
      </c>
      <c r="G3814" s="39">
        <v>9</v>
      </c>
    </row>
    <row r="3815" spans="1:7" ht="28.8" x14ac:dyDescent="0.3">
      <c r="A3815" s="30" t="s">
        <v>6681</v>
      </c>
      <c r="B3815" s="47" t="s">
        <v>6682</v>
      </c>
      <c r="C3815" s="48" t="s">
        <v>115</v>
      </c>
      <c r="D3815" s="49">
        <v>1188.3900000000001</v>
      </c>
      <c r="E3815" s="49">
        <v>78.08</v>
      </c>
      <c r="F3815" s="49">
        <v>1266.47</v>
      </c>
      <c r="G3815" s="39">
        <v>9</v>
      </c>
    </row>
    <row r="3816" spans="1:7" x14ac:dyDescent="0.3">
      <c r="A3816" s="30" t="s">
        <v>6683</v>
      </c>
      <c r="B3816" s="47" t="s">
        <v>6684</v>
      </c>
      <c r="C3816" s="48" t="s">
        <v>115</v>
      </c>
      <c r="D3816" s="49">
        <v>1410.95</v>
      </c>
      <c r="E3816" s="49">
        <v>104.1</v>
      </c>
      <c r="F3816" s="49">
        <v>1515.05</v>
      </c>
      <c r="G3816" s="39">
        <v>9</v>
      </c>
    </row>
    <row r="3817" spans="1:7" x14ac:dyDescent="0.3">
      <c r="A3817" s="30" t="s">
        <v>6685</v>
      </c>
      <c r="B3817" s="47" t="s">
        <v>6686</v>
      </c>
      <c r="C3817" s="48" t="s">
        <v>115</v>
      </c>
      <c r="D3817" s="49">
        <v>1199.58</v>
      </c>
      <c r="E3817" s="49">
        <v>62.46</v>
      </c>
      <c r="F3817" s="49">
        <v>1262.04</v>
      </c>
      <c r="G3817" s="39">
        <v>9</v>
      </c>
    </row>
    <row r="3818" spans="1:7" x14ac:dyDescent="0.3">
      <c r="A3818" s="30" t="s">
        <v>6687</v>
      </c>
      <c r="B3818" s="47" t="s">
        <v>6688</v>
      </c>
      <c r="C3818" s="48" t="s">
        <v>141</v>
      </c>
      <c r="D3818" s="49">
        <v>205.51</v>
      </c>
      <c r="E3818" s="49">
        <v>46.84</v>
      </c>
      <c r="F3818" s="49">
        <v>252.35</v>
      </c>
      <c r="G3818" s="39">
        <v>9</v>
      </c>
    </row>
    <row r="3819" spans="1:7" x14ac:dyDescent="0.3">
      <c r="A3819" s="30" t="s">
        <v>6689</v>
      </c>
      <c r="B3819" s="47" t="s">
        <v>6690</v>
      </c>
      <c r="C3819" s="48" t="s">
        <v>141</v>
      </c>
      <c r="D3819" s="49">
        <v>318.31</v>
      </c>
      <c r="E3819" s="49">
        <v>62.46</v>
      </c>
      <c r="F3819" s="49">
        <v>380.77</v>
      </c>
      <c r="G3819" s="39">
        <v>9</v>
      </c>
    </row>
    <row r="3820" spans="1:7" x14ac:dyDescent="0.3">
      <c r="A3820" s="30" t="s">
        <v>6691</v>
      </c>
      <c r="B3820" s="47" t="s">
        <v>6692</v>
      </c>
      <c r="C3820" s="48"/>
      <c r="D3820" s="49"/>
      <c r="E3820" s="49"/>
      <c r="F3820" s="49"/>
      <c r="G3820" s="39">
        <v>5</v>
      </c>
    </row>
    <row r="3821" spans="1:7" ht="28.8" x14ac:dyDescent="0.3">
      <c r="A3821" s="30" t="s">
        <v>6693</v>
      </c>
      <c r="B3821" s="47" t="s">
        <v>8105</v>
      </c>
      <c r="C3821" s="48" t="s">
        <v>141</v>
      </c>
      <c r="D3821" s="49">
        <v>5133.8500000000004</v>
      </c>
      <c r="E3821" s="49">
        <v>312.3</v>
      </c>
      <c r="F3821" s="49">
        <v>5446.15</v>
      </c>
      <c r="G3821" s="39">
        <v>9</v>
      </c>
    </row>
    <row r="3822" spans="1:7" ht="28.8" x14ac:dyDescent="0.3">
      <c r="A3822" s="30" t="s">
        <v>6694</v>
      </c>
      <c r="B3822" s="47" t="s">
        <v>8106</v>
      </c>
      <c r="C3822" s="48" t="s">
        <v>141</v>
      </c>
      <c r="D3822" s="49">
        <v>19962.27</v>
      </c>
      <c r="E3822" s="49">
        <v>312.3</v>
      </c>
      <c r="F3822" s="49">
        <v>20274.57</v>
      </c>
      <c r="G3822" s="39">
        <v>9</v>
      </c>
    </row>
    <row r="3823" spans="1:7" ht="28.8" x14ac:dyDescent="0.3">
      <c r="A3823" s="30" t="s">
        <v>6695</v>
      </c>
      <c r="B3823" s="47" t="s">
        <v>8107</v>
      </c>
      <c r="C3823" s="48" t="s">
        <v>141</v>
      </c>
      <c r="D3823" s="49">
        <v>9735.2099999999991</v>
      </c>
      <c r="E3823" s="49">
        <v>273.89999999999998</v>
      </c>
      <c r="F3823" s="49">
        <v>10009.11</v>
      </c>
      <c r="G3823" s="39">
        <v>9</v>
      </c>
    </row>
    <row r="3824" spans="1:7" ht="28.8" x14ac:dyDescent="0.3">
      <c r="A3824" s="30" t="s">
        <v>7279</v>
      </c>
      <c r="B3824" s="47" t="s">
        <v>8108</v>
      </c>
      <c r="C3824" s="48" t="s">
        <v>141</v>
      </c>
      <c r="D3824" s="49">
        <v>7093.34</v>
      </c>
      <c r="E3824" s="49">
        <v>273.89999999999998</v>
      </c>
      <c r="F3824" s="49">
        <v>7367.24</v>
      </c>
      <c r="G3824" s="39">
        <v>9</v>
      </c>
    </row>
    <row r="3825" spans="1:7" ht="28.8" x14ac:dyDescent="0.3">
      <c r="A3825" s="30" t="s">
        <v>6696</v>
      </c>
      <c r="B3825" s="47" t="s">
        <v>8109</v>
      </c>
      <c r="C3825" s="48" t="s">
        <v>141</v>
      </c>
      <c r="D3825" s="49">
        <v>3688.45</v>
      </c>
      <c r="E3825" s="49">
        <v>273.89999999999998</v>
      </c>
      <c r="F3825" s="49">
        <v>3962.35</v>
      </c>
      <c r="G3825" s="39">
        <v>9</v>
      </c>
    </row>
    <row r="3826" spans="1:7" ht="28.8" x14ac:dyDescent="0.3">
      <c r="A3826" s="30" t="s">
        <v>6697</v>
      </c>
      <c r="B3826" s="47" t="s">
        <v>8110</v>
      </c>
      <c r="C3826" s="48" t="s">
        <v>141</v>
      </c>
      <c r="D3826" s="49">
        <v>3902.6</v>
      </c>
      <c r="E3826" s="49">
        <v>273.89999999999998</v>
      </c>
      <c r="F3826" s="49">
        <v>4176.5</v>
      </c>
      <c r="G3826" s="39">
        <v>9</v>
      </c>
    </row>
    <row r="3827" spans="1:7" ht="28.8" x14ac:dyDescent="0.3">
      <c r="A3827" s="30" t="s">
        <v>6698</v>
      </c>
      <c r="B3827" s="47" t="s">
        <v>8111</v>
      </c>
      <c r="C3827" s="48" t="s">
        <v>141</v>
      </c>
      <c r="D3827" s="49">
        <v>14430.6</v>
      </c>
      <c r="E3827" s="49">
        <v>642.20000000000005</v>
      </c>
      <c r="F3827" s="49">
        <v>15072.8</v>
      </c>
      <c r="G3827" s="39">
        <v>9</v>
      </c>
    </row>
    <row r="3828" spans="1:7" x14ac:dyDescent="0.3">
      <c r="A3828" s="30" t="s">
        <v>6699</v>
      </c>
      <c r="B3828" s="47" t="s">
        <v>6700</v>
      </c>
      <c r="C3828" s="48"/>
      <c r="D3828" s="49"/>
      <c r="E3828" s="49"/>
      <c r="F3828" s="49"/>
      <c r="G3828" s="39">
        <v>5</v>
      </c>
    </row>
    <row r="3829" spans="1:7" ht="28.8" x14ac:dyDescent="0.3">
      <c r="A3829" s="30" t="s">
        <v>6701</v>
      </c>
      <c r="B3829" s="47" t="s">
        <v>6702</v>
      </c>
      <c r="C3829" s="48" t="s">
        <v>141</v>
      </c>
      <c r="D3829" s="49">
        <v>152.25</v>
      </c>
      <c r="E3829" s="49">
        <v>2.2799999999999998</v>
      </c>
      <c r="F3829" s="49">
        <v>154.53</v>
      </c>
      <c r="G3829" s="39">
        <v>9</v>
      </c>
    </row>
    <row r="3830" spans="1:7" x14ac:dyDescent="0.3">
      <c r="A3830" s="30" t="s">
        <v>6703</v>
      </c>
      <c r="B3830" s="47" t="s">
        <v>6704</v>
      </c>
      <c r="C3830" s="48" t="s">
        <v>141</v>
      </c>
      <c r="D3830" s="49">
        <v>9.8699999999999992</v>
      </c>
      <c r="E3830" s="49">
        <v>13.69</v>
      </c>
      <c r="F3830" s="49">
        <v>23.56</v>
      </c>
      <c r="G3830" s="39">
        <v>9</v>
      </c>
    </row>
    <row r="3831" spans="1:7" ht="28.8" x14ac:dyDescent="0.3">
      <c r="A3831" s="30" t="s">
        <v>6705</v>
      </c>
      <c r="B3831" s="47" t="s">
        <v>6706</v>
      </c>
      <c r="C3831" s="48" t="s">
        <v>141</v>
      </c>
      <c r="D3831" s="49">
        <v>227.43</v>
      </c>
      <c r="E3831" s="49">
        <v>2.2799999999999998</v>
      </c>
      <c r="F3831" s="49">
        <v>229.71</v>
      </c>
      <c r="G3831" s="39">
        <v>9</v>
      </c>
    </row>
    <row r="3832" spans="1:7" ht="28.8" x14ac:dyDescent="0.3">
      <c r="A3832" s="30" t="s">
        <v>6707</v>
      </c>
      <c r="B3832" s="47" t="s">
        <v>8112</v>
      </c>
      <c r="C3832" s="48" t="s">
        <v>141</v>
      </c>
      <c r="D3832" s="49">
        <v>2216.2600000000002</v>
      </c>
      <c r="E3832" s="49">
        <v>13.87</v>
      </c>
      <c r="F3832" s="49">
        <v>2230.13</v>
      </c>
      <c r="G3832" s="39">
        <v>9</v>
      </c>
    </row>
    <row r="3833" spans="1:7" ht="28.8" x14ac:dyDescent="0.3">
      <c r="A3833" s="30" t="s">
        <v>6708</v>
      </c>
      <c r="B3833" s="47" t="s">
        <v>8113</v>
      </c>
      <c r="C3833" s="48" t="s">
        <v>141</v>
      </c>
      <c r="D3833" s="49">
        <v>2441.42</v>
      </c>
      <c r="E3833" s="49">
        <v>20.79</v>
      </c>
      <c r="F3833" s="49">
        <v>2462.21</v>
      </c>
      <c r="G3833" s="39">
        <v>9</v>
      </c>
    </row>
    <row r="3834" spans="1:7" x14ac:dyDescent="0.3">
      <c r="A3834" s="30" t="s">
        <v>6709</v>
      </c>
      <c r="B3834" s="47" t="s">
        <v>8114</v>
      </c>
      <c r="C3834" s="48" t="s">
        <v>141</v>
      </c>
      <c r="D3834" s="49">
        <v>1083.46</v>
      </c>
      <c r="E3834" s="49">
        <v>16.149999999999999</v>
      </c>
      <c r="F3834" s="49">
        <v>1099.6099999999999</v>
      </c>
      <c r="G3834" s="39">
        <v>9</v>
      </c>
    </row>
    <row r="3835" spans="1:7" ht="28.8" x14ac:dyDescent="0.3">
      <c r="A3835" s="30" t="s">
        <v>6710</v>
      </c>
      <c r="B3835" s="47" t="s">
        <v>8115</v>
      </c>
      <c r="C3835" s="48" t="s">
        <v>141</v>
      </c>
      <c r="D3835" s="49">
        <v>3001.19</v>
      </c>
      <c r="E3835" s="49">
        <v>20.79</v>
      </c>
      <c r="F3835" s="49">
        <v>3021.98</v>
      </c>
      <c r="G3835" s="39">
        <v>9</v>
      </c>
    </row>
    <row r="3836" spans="1:7" x14ac:dyDescent="0.3">
      <c r="A3836" s="30" t="s">
        <v>6711</v>
      </c>
      <c r="B3836" s="47" t="s">
        <v>8116</v>
      </c>
      <c r="C3836" s="48" t="s">
        <v>141</v>
      </c>
      <c r="D3836" s="49">
        <v>344.4</v>
      </c>
      <c r="E3836" s="49">
        <v>20.79</v>
      </c>
      <c r="F3836" s="49">
        <v>365.19</v>
      </c>
      <c r="G3836" s="39">
        <v>9</v>
      </c>
    </row>
    <row r="3837" spans="1:7" ht="28.8" x14ac:dyDescent="0.3">
      <c r="A3837" s="30" t="s">
        <v>6712</v>
      </c>
      <c r="B3837" s="47" t="s">
        <v>8117</v>
      </c>
      <c r="C3837" s="48" t="s">
        <v>141</v>
      </c>
      <c r="D3837" s="49">
        <v>2493.09</v>
      </c>
      <c r="E3837" s="49">
        <v>20.79</v>
      </c>
      <c r="F3837" s="49">
        <v>2513.88</v>
      </c>
      <c r="G3837" s="39">
        <v>9</v>
      </c>
    </row>
    <row r="3838" spans="1:7" ht="28.8" x14ac:dyDescent="0.3">
      <c r="A3838" s="30" t="s">
        <v>6713</v>
      </c>
      <c r="B3838" s="47" t="s">
        <v>6714</v>
      </c>
      <c r="C3838" s="48" t="s">
        <v>141</v>
      </c>
      <c r="D3838" s="49">
        <v>1140.67</v>
      </c>
      <c r="E3838" s="49">
        <v>13.87</v>
      </c>
      <c r="F3838" s="49">
        <v>1154.54</v>
      </c>
      <c r="G3838" s="39">
        <v>9</v>
      </c>
    </row>
    <row r="3839" spans="1:7" x14ac:dyDescent="0.3">
      <c r="A3839" s="30" t="s">
        <v>6715</v>
      </c>
      <c r="B3839" s="47" t="s">
        <v>8118</v>
      </c>
      <c r="C3839" s="48" t="s">
        <v>141</v>
      </c>
      <c r="D3839" s="49">
        <v>2537.73</v>
      </c>
      <c r="E3839" s="49">
        <v>16.149999999999999</v>
      </c>
      <c r="F3839" s="49">
        <v>2553.88</v>
      </c>
      <c r="G3839" s="39">
        <v>9</v>
      </c>
    </row>
    <row r="3840" spans="1:7" x14ac:dyDescent="0.3">
      <c r="A3840" s="30" t="s">
        <v>6716</v>
      </c>
      <c r="B3840" s="47" t="s">
        <v>6717</v>
      </c>
      <c r="C3840" s="48" t="s">
        <v>141</v>
      </c>
      <c r="D3840" s="49">
        <v>127.31</v>
      </c>
      <c r="E3840" s="49">
        <v>6.85</v>
      </c>
      <c r="F3840" s="49">
        <v>134.16</v>
      </c>
      <c r="G3840" s="39">
        <v>9</v>
      </c>
    </row>
    <row r="3841" spans="1:7" x14ac:dyDescent="0.3">
      <c r="A3841" s="30" t="s">
        <v>6718</v>
      </c>
      <c r="B3841" s="47" t="s">
        <v>6719</v>
      </c>
      <c r="C3841" s="48" t="s">
        <v>141</v>
      </c>
      <c r="D3841" s="49">
        <v>252.17</v>
      </c>
      <c r="E3841" s="49">
        <v>68.75</v>
      </c>
      <c r="F3841" s="49">
        <v>320.92</v>
      </c>
      <c r="G3841" s="39">
        <v>9</v>
      </c>
    </row>
    <row r="3842" spans="1:7" x14ac:dyDescent="0.3">
      <c r="A3842" s="30" t="s">
        <v>6720</v>
      </c>
      <c r="B3842" s="47" t="s">
        <v>6721</v>
      </c>
      <c r="C3842" s="48" t="s">
        <v>141</v>
      </c>
      <c r="D3842" s="49">
        <v>1622.06</v>
      </c>
      <c r="E3842" s="49">
        <v>47.06</v>
      </c>
      <c r="F3842" s="49">
        <v>1669.12</v>
      </c>
      <c r="G3842" s="39">
        <v>9</v>
      </c>
    </row>
    <row r="3843" spans="1:7" x14ac:dyDescent="0.3">
      <c r="A3843" s="30" t="s">
        <v>6722</v>
      </c>
      <c r="B3843" s="47" t="s">
        <v>6723</v>
      </c>
      <c r="C3843" s="48" t="s">
        <v>141</v>
      </c>
      <c r="D3843" s="49">
        <v>348.86</v>
      </c>
      <c r="E3843" s="49">
        <v>34.24</v>
      </c>
      <c r="F3843" s="49">
        <v>383.1</v>
      </c>
      <c r="G3843" s="39">
        <v>9</v>
      </c>
    </row>
    <row r="3844" spans="1:7" x14ac:dyDescent="0.3">
      <c r="A3844" s="30" t="s">
        <v>6724</v>
      </c>
      <c r="B3844" s="47" t="s">
        <v>21223</v>
      </c>
      <c r="C3844" s="48" t="s">
        <v>141</v>
      </c>
      <c r="D3844" s="49">
        <v>208.1</v>
      </c>
      <c r="E3844" s="49">
        <v>68.75</v>
      </c>
      <c r="F3844" s="49">
        <v>276.85000000000002</v>
      </c>
      <c r="G3844" s="39">
        <v>9</v>
      </c>
    </row>
    <row r="3845" spans="1:7" ht="28.8" x14ac:dyDescent="0.3">
      <c r="A3845" s="30" t="s">
        <v>6725</v>
      </c>
      <c r="B3845" s="47" t="s">
        <v>6726</v>
      </c>
      <c r="C3845" s="48" t="s">
        <v>141</v>
      </c>
      <c r="D3845" s="49">
        <v>64.260000000000005</v>
      </c>
      <c r="E3845" s="49">
        <v>75.19</v>
      </c>
      <c r="F3845" s="49">
        <v>139.44999999999999</v>
      </c>
      <c r="G3845" s="39">
        <v>9</v>
      </c>
    </row>
    <row r="3846" spans="1:7" x14ac:dyDescent="0.3">
      <c r="A3846" s="30" t="s">
        <v>6727</v>
      </c>
      <c r="B3846" s="47" t="s">
        <v>6728</v>
      </c>
      <c r="C3846" s="48" t="s">
        <v>141</v>
      </c>
      <c r="D3846" s="49">
        <v>1178.79</v>
      </c>
      <c r="E3846" s="49">
        <v>68.75</v>
      </c>
      <c r="F3846" s="49">
        <v>1247.54</v>
      </c>
      <c r="G3846" s="39">
        <v>9</v>
      </c>
    </row>
    <row r="3847" spans="1:7" ht="28.8" x14ac:dyDescent="0.3">
      <c r="A3847" s="30" t="s">
        <v>6729</v>
      </c>
      <c r="B3847" s="47" t="s">
        <v>6730</v>
      </c>
      <c r="C3847" s="48" t="s">
        <v>141</v>
      </c>
      <c r="D3847" s="49">
        <v>1025.55</v>
      </c>
      <c r="E3847" s="49">
        <v>68.75</v>
      </c>
      <c r="F3847" s="49">
        <v>1094.3</v>
      </c>
      <c r="G3847" s="39">
        <v>9</v>
      </c>
    </row>
    <row r="3848" spans="1:7" ht="28.8" x14ac:dyDescent="0.3">
      <c r="A3848" s="30" t="s">
        <v>6731</v>
      </c>
      <c r="B3848" s="47" t="s">
        <v>8119</v>
      </c>
      <c r="C3848" s="48" t="s">
        <v>141</v>
      </c>
      <c r="D3848" s="49">
        <v>1819.44</v>
      </c>
      <c r="E3848" s="49">
        <v>68.75</v>
      </c>
      <c r="F3848" s="49">
        <v>1888.19</v>
      </c>
      <c r="G3848" s="39">
        <v>9</v>
      </c>
    </row>
    <row r="3849" spans="1:7" x14ac:dyDescent="0.3">
      <c r="A3849" s="30" t="s">
        <v>6732</v>
      </c>
      <c r="B3849" s="47" t="s">
        <v>6733</v>
      </c>
      <c r="C3849" s="48" t="s">
        <v>141</v>
      </c>
      <c r="D3849" s="49">
        <v>5356.51</v>
      </c>
      <c r="E3849" s="49">
        <v>312.27999999999997</v>
      </c>
      <c r="F3849" s="49">
        <v>5668.79</v>
      </c>
      <c r="G3849" s="39">
        <v>9</v>
      </c>
    </row>
    <row r="3850" spans="1:7" x14ac:dyDescent="0.3">
      <c r="A3850" s="30" t="s">
        <v>6734</v>
      </c>
      <c r="B3850" s="47" t="s">
        <v>6735</v>
      </c>
      <c r="C3850" s="48" t="s">
        <v>141</v>
      </c>
      <c r="D3850" s="49">
        <v>3475.04</v>
      </c>
      <c r="E3850" s="49">
        <v>183.22</v>
      </c>
      <c r="F3850" s="49">
        <v>3658.26</v>
      </c>
      <c r="G3850" s="39">
        <v>9</v>
      </c>
    </row>
    <row r="3851" spans="1:7" x14ac:dyDescent="0.3">
      <c r="A3851" s="30" t="s">
        <v>6736</v>
      </c>
      <c r="B3851" s="47" t="s">
        <v>6737</v>
      </c>
      <c r="C3851" s="48" t="s">
        <v>141</v>
      </c>
      <c r="D3851" s="49">
        <v>3739.33</v>
      </c>
      <c r="E3851" s="49">
        <v>183.22</v>
      </c>
      <c r="F3851" s="49">
        <v>3922.55</v>
      </c>
      <c r="G3851" s="39">
        <v>9</v>
      </c>
    </row>
    <row r="3852" spans="1:7" x14ac:dyDescent="0.3">
      <c r="A3852" s="30" t="s">
        <v>6738</v>
      </c>
      <c r="B3852" s="47" t="s">
        <v>6739</v>
      </c>
      <c r="C3852" s="48" t="s">
        <v>141</v>
      </c>
      <c r="D3852" s="49">
        <v>816.25</v>
      </c>
      <c r="E3852" s="49">
        <v>210.18</v>
      </c>
      <c r="F3852" s="49">
        <v>1026.43</v>
      </c>
      <c r="G3852" s="39">
        <v>9</v>
      </c>
    </row>
    <row r="3853" spans="1:7" x14ac:dyDescent="0.3">
      <c r="A3853" s="30" t="s">
        <v>6740</v>
      </c>
      <c r="B3853" s="47" t="s">
        <v>6741</v>
      </c>
      <c r="C3853" s="48"/>
      <c r="D3853" s="49"/>
      <c r="E3853" s="49"/>
      <c r="F3853" s="49"/>
      <c r="G3853" s="39">
        <v>5</v>
      </c>
    </row>
    <row r="3854" spans="1:7" x14ac:dyDescent="0.3">
      <c r="A3854" s="30" t="s">
        <v>6742</v>
      </c>
      <c r="B3854" s="47" t="s">
        <v>6743</v>
      </c>
      <c r="C3854" s="48" t="s">
        <v>386</v>
      </c>
      <c r="D3854" s="49">
        <v>1028.5999999999999</v>
      </c>
      <c r="E3854" s="49">
        <v>12</v>
      </c>
      <c r="F3854" s="49">
        <v>1040.5999999999999</v>
      </c>
      <c r="G3854" s="39">
        <v>9</v>
      </c>
    </row>
    <row r="3855" spans="1:7" x14ac:dyDescent="0.3">
      <c r="A3855" s="30" t="s">
        <v>6744</v>
      </c>
      <c r="B3855" s="47" t="s">
        <v>6745</v>
      </c>
      <c r="C3855" s="48" t="s">
        <v>386</v>
      </c>
      <c r="D3855" s="49">
        <v>1249.53</v>
      </c>
      <c r="E3855" s="49">
        <v>12</v>
      </c>
      <c r="F3855" s="49">
        <v>1261.53</v>
      </c>
      <c r="G3855" s="39">
        <v>9</v>
      </c>
    </row>
    <row r="3856" spans="1:7" ht="28.8" x14ac:dyDescent="0.3">
      <c r="A3856" s="30" t="s">
        <v>6746</v>
      </c>
      <c r="B3856" s="47" t="s">
        <v>6747</v>
      </c>
      <c r="C3856" s="48" t="s">
        <v>386</v>
      </c>
      <c r="D3856" s="49">
        <v>1342.14</v>
      </c>
      <c r="E3856" s="49">
        <v>484.86</v>
      </c>
      <c r="F3856" s="49">
        <v>1827</v>
      </c>
      <c r="G3856" s="39">
        <v>9</v>
      </c>
    </row>
    <row r="3857" spans="1:7" ht="28.8" x14ac:dyDescent="0.3">
      <c r="A3857" s="30" t="s">
        <v>6748</v>
      </c>
      <c r="B3857" s="47" t="s">
        <v>6749</v>
      </c>
      <c r="C3857" s="48" t="s">
        <v>386</v>
      </c>
      <c r="D3857" s="49">
        <v>1583.14</v>
      </c>
      <c r="E3857" s="49">
        <v>516.97</v>
      </c>
      <c r="F3857" s="49">
        <v>2100.11</v>
      </c>
      <c r="G3857" s="39">
        <v>9</v>
      </c>
    </row>
    <row r="3858" spans="1:7" ht="28.8" x14ac:dyDescent="0.3">
      <c r="A3858" s="30" t="s">
        <v>6750</v>
      </c>
      <c r="B3858" s="47" t="s">
        <v>6751</v>
      </c>
      <c r="C3858" s="48" t="s">
        <v>386</v>
      </c>
      <c r="D3858" s="49">
        <v>1835.25</v>
      </c>
      <c r="E3858" s="49">
        <v>581.19000000000005</v>
      </c>
      <c r="F3858" s="49">
        <v>2416.44</v>
      </c>
      <c r="G3858" s="39">
        <v>9</v>
      </c>
    </row>
    <row r="3859" spans="1:7" ht="28.8" x14ac:dyDescent="0.3">
      <c r="A3859" s="30" t="s">
        <v>6752</v>
      </c>
      <c r="B3859" s="47" t="s">
        <v>6753</v>
      </c>
      <c r="C3859" s="48" t="s">
        <v>386</v>
      </c>
      <c r="D3859" s="49">
        <v>2630.69</v>
      </c>
      <c r="E3859" s="49">
        <v>613.29999999999995</v>
      </c>
      <c r="F3859" s="49">
        <v>3243.99</v>
      </c>
      <c r="G3859" s="39">
        <v>9</v>
      </c>
    </row>
    <row r="3860" spans="1:7" x14ac:dyDescent="0.3">
      <c r="A3860" s="30" t="s">
        <v>6754</v>
      </c>
      <c r="B3860" s="47" t="s">
        <v>6755</v>
      </c>
      <c r="C3860" s="48" t="s">
        <v>601</v>
      </c>
      <c r="D3860" s="49">
        <v>20.78</v>
      </c>
      <c r="E3860" s="49">
        <v>26.43</v>
      </c>
      <c r="F3860" s="49">
        <v>47.21</v>
      </c>
      <c r="G3860" s="39">
        <v>9</v>
      </c>
    </row>
    <row r="3861" spans="1:7" x14ac:dyDescent="0.3">
      <c r="A3861" s="30" t="s">
        <v>8120</v>
      </c>
      <c r="B3861" s="47" t="s">
        <v>8121</v>
      </c>
      <c r="C3861" s="48" t="s">
        <v>141</v>
      </c>
      <c r="D3861" s="49">
        <v>169.82</v>
      </c>
      <c r="E3861" s="49">
        <v>14.75</v>
      </c>
      <c r="F3861" s="49">
        <v>184.57</v>
      </c>
      <c r="G3861" s="39">
        <v>9</v>
      </c>
    </row>
    <row r="3862" spans="1:7" x14ac:dyDescent="0.3">
      <c r="A3862" s="30" t="s">
        <v>6756</v>
      </c>
      <c r="B3862" s="47" t="s">
        <v>6757</v>
      </c>
      <c r="C3862" s="48"/>
      <c r="D3862" s="49"/>
      <c r="E3862" s="49"/>
      <c r="F3862" s="49"/>
      <c r="G3862" s="39">
        <v>2</v>
      </c>
    </row>
    <row r="3863" spans="1:7" x14ac:dyDescent="0.3">
      <c r="A3863" s="30" t="s">
        <v>6758</v>
      </c>
      <c r="B3863" s="47" t="s">
        <v>6759</v>
      </c>
      <c r="C3863" s="48"/>
      <c r="D3863" s="49"/>
      <c r="E3863" s="49"/>
      <c r="F3863" s="49"/>
      <c r="G3863" s="39">
        <v>5</v>
      </c>
    </row>
    <row r="3864" spans="1:7" x14ac:dyDescent="0.3">
      <c r="A3864" s="30" t="s">
        <v>6760</v>
      </c>
      <c r="B3864" s="47" t="s">
        <v>6761</v>
      </c>
      <c r="C3864" s="48" t="s">
        <v>141</v>
      </c>
      <c r="D3864" s="49">
        <v>6538.82</v>
      </c>
      <c r="E3864" s="49">
        <v>22.83</v>
      </c>
      <c r="F3864" s="49">
        <v>6561.65</v>
      </c>
      <c r="G3864" s="39">
        <v>9</v>
      </c>
    </row>
    <row r="3865" spans="1:7" x14ac:dyDescent="0.3">
      <c r="A3865" s="30" t="s">
        <v>6762</v>
      </c>
      <c r="B3865" s="47" t="s">
        <v>6763</v>
      </c>
      <c r="C3865" s="48" t="s">
        <v>116</v>
      </c>
      <c r="D3865" s="49">
        <v>2690.52</v>
      </c>
      <c r="E3865" s="49"/>
      <c r="F3865" s="49">
        <v>2690.52</v>
      </c>
      <c r="G3865" s="39">
        <v>9</v>
      </c>
    </row>
    <row r="3866" spans="1:7" ht="28.8" x14ac:dyDescent="0.3">
      <c r="A3866" s="30" t="s">
        <v>6764</v>
      </c>
      <c r="B3866" s="47" t="s">
        <v>6765</v>
      </c>
      <c r="C3866" s="48" t="s">
        <v>116</v>
      </c>
      <c r="D3866" s="49">
        <v>3054.38</v>
      </c>
      <c r="E3866" s="49"/>
      <c r="F3866" s="49">
        <v>3054.38</v>
      </c>
      <c r="G3866" s="39">
        <v>9</v>
      </c>
    </row>
    <row r="3867" spans="1:7" x14ac:dyDescent="0.3">
      <c r="A3867" s="30" t="s">
        <v>6766</v>
      </c>
      <c r="B3867" s="47" t="s">
        <v>6767</v>
      </c>
      <c r="C3867" s="48"/>
      <c r="D3867" s="49"/>
      <c r="E3867" s="49"/>
      <c r="F3867" s="49"/>
      <c r="G3867" s="39">
        <v>5</v>
      </c>
    </row>
    <row r="3868" spans="1:7" ht="28.8" x14ac:dyDescent="0.3">
      <c r="A3868" s="30" t="s">
        <v>6768</v>
      </c>
      <c r="B3868" s="47" t="s">
        <v>6769</v>
      </c>
      <c r="C3868" s="48" t="s">
        <v>115</v>
      </c>
      <c r="D3868" s="49">
        <v>10643.63</v>
      </c>
      <c r="E3868" s="49"/>
      <c r="F3868" s="49">
        <v>10643.63</v>
      </c>
      <c r="G3868" s="39">
        <v>9</v>
      </c>
    </row>
    <row r="3869" spans="1:7" ht="28.8" x14ac:dyDescent="0.3">
      <c r="A3869" s="30" t="s">
        <v>6770</v>
      </c>
      <c r="B3869" s="47" t="s">
        <v>6771</v>
      </c>
      <c r="C3869" s="48" t="s">
        <v>115</v>
      </c>
      <c r="D3869" s="49">
        <v>8882.7800000000007</v>
      </c>
      <c r="E3869" s="49"/>
      <c r="F3869" s="49">
        <v>8882.7800000000007</v>
      </c>
      <c r="G3869" s="39">
        <v>9</v>
      </c>
    </row>
    <row r="3870" spans="1:7" ht="28.8" x14ac:dyDescent="0.3">
      <c r="A3870" s="30" t="s">
        <v>6772</v>
      </c>
      <c r="B3870" s="47" t="s">
        <v>6773</v>
      </c>
      <c r="C3870" s="48" t="s">
        <v>115</v>
      </c>
      <c r="D3870" s="49">
        <v>4561.62</v>
      </c>
      <c r="E3870" s="49"/>
      <c r="F3870" s="49">
        <v>4561.62</v>
      </c>
      <c r="G3870" s="39">
        <v>9</v>
      </c>
    </row>
    <row r="3871" spans="1:7" x14ac:dyDescent="0.3">
      <c r="A3871" s="30" t="s">
        <v>6774</v>
      </c>
      <c r="B3871" s="47" t="s">
        <v>6775</v>
      </c>
      <c r="C3871" s="48"/>
      <c r="D3871" s="49"/>
      <c r="E3871" s="49"/>
      <c r="F3871" s="49"/>
      <c r="G3871" s="39">
        <v>2</v>
      </c>
    </row>
    <row r="3872" spans="1:7" x14ac:dyDescent="0.3">
      <c r="A3872" s="30" t="s">
        <v>6776</v>
      </c>
      <c r="B3872" s="47" t="s">
        <v>6777</v>
      </c>
      <c r="C3872" s="48"/>
      <c r="D3872" s="49"/>
      <c r="E3872" s="49"/>
      <c r="F3872" s="49"/>
      <c r="G3872" s="39">
        <v>5</v>
      </c>
    </row>
    <row r="3873" spans="1:7" x14ac:dyDescent="0.3">
      <c r="A3873" s="30" t="s">
        <v>6778</v>
      </c>
      <c r="B3873" s="47" t="s">
        <v>6779</v>
      </c>
      <c r="C3873" s="48" t="s">
        <v>115</v>
      </c>
      <c r="D3873" s="49">
        <v>2148.86</v>
      </c>
      <c r="E3873" s="49"/>
      <c r="F3873" s="49">
        <v>2148.86</v>
      </c>
      <c r="G3873" s="39">
        <v>9</v>
      </c>
    </row>
    <row r="3874" spans="1:7" x14ac:dyDescent="0.3">
      <c r="A3874" s="30" t="s">
        <v>6780</v>
      </c>
      <c r="B3874" s="47" t="s">
        <v>6781</v>
      </c>
      <c r="C3874" s="48"/>
      <c r="D3874" s="49"/>
      <c r="E3874" s="49"/>
      <c r="F3874" s="49"/>
      <c r="G3874" s="39">
        <v>5</v>
      </c>
    </row>
    <row r="3875" spans="1:7" x14ac:dyDescent="0.3">
      <c r="A3875" s="30" t="s">
        <v>6782</v>
      </c>
      <c r="B3875" s="47" t="s">
        <v>6783</v>
      </c>
      <c r="C3875" s="48" t="s">
        <v>115</v>
      </c>
      <c r="D3875" s="49">
        <v>2589.89</v>
      </c>
      <c r="E3875" s="49"/>
      <c r="F3875" s="49">
        <v>2589.89</v>
      </c>
      <c r="G3875" s="39">
        <v>9</v>
      </c>
    </row>
    <row r="3876" spans="1:7" x14ac:dyDescent="0.3">
      <c r="A3876" s="30" t="s">
        <v>6784</v>
      </c>
      <c r="B3876" s="47" t="s">
        <v>6785</v>
      </c>
      <c r="C3876" s="48"/>
      <c r="D3876" s="49"/>
      <c r="E3876" s="49"/>
      <c r="F3876" s="49"/>
      <c r="G3876" s="39">
        <v>2</v>
      </c>
    </row>
    <row r="3877" spans="1:7" x14ac:dyDescent="0.3">
      <c r="A3877" s="30" t="s">
        <v>6786</v>
      </c>
      <c r="B3877" s="47" t="s">
        <v>6787</v>
      </c>
      <c r="C3877" s="48"/>
      <c r="D3877" s="49"/>
      <c r="E3877" s="49"/>
      <c r="F3877" s="49"/>
      <c r="G3877" s="39">
        <v>5</v>
      </c>
    </row>
    <row r="3878" spans="1:7" ht="28.8" x14ac:dyDescent="0.3">
      <c r="A3878" s="30" t="s">
        <v>6788</v>
      </c>
      <c r="B3878" s="47" t="s">
        <v>6789</v>
      </c>
      <c r="C3878" s="48" t="s">
        <v>141</v>
      </c>
      <c r="D3878" s="49">
        <v>854.76</v>
      </c>
      <c r="E3878" s="49">
        <v>13.69</v>
      </c>
      <c r="F3878" s="49">
        <v>868.45</v>
      </c>
      <c r="G3878" s="39">
        <v>9</v>
      </c>
    </row>
    <row r="3879" spans="1:7" x14ac:dyDescent="0.3">
      <c r="A3879" s="30" t="s">
        <v>6790</v>
      </c>
      <c r="B3879" s="47" t="s">
        <v>6791</v>
      </c>
      <c r="C3879" s="48" t="s">
        <v>141</v>
      </c>
      <c r="D3879" s="49">
        <v>14009.06</v>
      </c>
      <c r="E3879" s="49"/>
      <c r="F3879" s="49">
        <v>14009.06</v>
      </c>
      <c r="G3879" s="39">
        <v>9</v>
      </c>
    </row>
    <row r="3880" spans="1:7" x14ac:dyDescent="0.3">
      <c r="A3880" s="30" t="s">
        <v>6792</v>
      </c>
      <c r="B3880" s="47" t="s">
        <v>6793</v>
      </c>
      <c r="C3880" s="48" t="s">
        <v>386</v>
      </c>
      <c r="D3880" s="49">
        <v>191.88</v>
      </c>
      <c r="E3880" s="49">
        <v>45.65</v>
      </c>
      <c r="F3880" s="49">
        <v>237.53</v>
      </c>
      <c r="G3880" s="39">
        <v>9</v>
      </c>
    </row>
    <row r="3881" spans="1:7" ht="28.8" x14ac:dyDescent="0.3">
      <c r="A3881" s="30" t="s">
        <v>6794</v>
      </c>
      <c r="B3881" s="47" t="s">
        <v>6795</v>
      </c>
      <c r="C3881" s="48" t="s">
        <v>386</v>
      </c>
      <c r="D3881" s="49">
        <v>1895.81</v>
      </c>
      <c r="E3881" s="49"/>
      <c r="F3881" s="49">
        <v>1895.81</v>
      </c>
      <c r="G3881" s="39">
        <v>9</v>
      </c>
    </row>
    <row r="3882" spans="1:7" ht="28.8" x14ac:dyDescent="0.3">
      <c r="A3882" s="30" t="s">
        <v>6796</v>
      </c>
      <c r="B3882" s="47" t="s">
        <v>8122</v>
      </c>
      <c r="C3882" s="48" t="s">
        <v>386</v>
      </c>
      <c r="D3882" s="49">
        <v>5860.44</v>
      </c>
      <c r="E3882" s="49"/>
      <c r="F3882" s="49">
        <v>5860.44</v>
      </c>
      <c r="G3882" s="39">
        <v>9</v>
      </c>
    </row>
    <row r="3883" spans="1:7" x14ac:dyDescent="0.3">
      <c r="A3883" s="30" t="s">
        <v>6797</v>
      </c>
      <c r="B3883" s="47" t="s">
        <v>6798</v>
      </c>
      <c r="C3883" s="48" t="s">
        <v>386</v>
      </c>
      <c r="D3883" s="49">
        <v>1599.48</v>
      </c>
      <c r="E3883" s="49">
        <v>114.13</v>
      </c>
      <c r="F3883" s="49">
        <v>1713.61</v>
      </c>
      <c r="G3883" s="39">
        <v>9</v>
      </c>
    </row>
    <row r="3884" spans="1:7" x14ac:dyDescent="0.3">
      <c r="A3884" s="30" t="s">
        <v>6799</v>
      </c>
      <c r="B3884" s="47" t="s">
        <v>6800</v>
      </c>
      <c r="C3884" s="48" t="s">
        <v>141</v>
      </c>
      <c r="D3884" s="49">
        <v>2649.7</v>
      </c>
      <c r="E3884" s="49">
        <v>13.69</v>
      </c>
      <c r="F3884" s="49">
        <v>2663.39</v>
      </c>
      <c r="G3884" s="39">
        <v>9</v>
      </c>
    </row>
    <row r="3885" spans="1:7" ht="28.8" x14ac:dyDescent="0.3">
      <c r="A3885" s="30" t="s">
        <v>6801</v>
      </c>
      <c r="B3885" s="47" t="s">
        <v>8123</v>
      </c>
      <c r="C3885" s="48" t="s">
        <v>386</v>
      </c>
      <c r="D3885" s="49">
        <v>3297.64</v>
      </c>
      <c r="E3885" s="49">
        <v>621.64</v>
      </c>
      <c r="F3885" s="49">
        <v>3919.28</v>
      </c>
      <c r="G3885" s="39">
        <v>9</v>
      </c>
    </row>
    <row r="3886" spans="1:7" x14ac:dyDescent="0.3">
      <c r="A3886" s="30" t="s">
        <v>6802</v>
      </c>
      <c r="B3886" s="47" t="s">
        <v>6803</v>
      </c>
      <c r="C3886" s="48"/>
      <c r="D3886" s="49"/>
      <c r="E3886" s="49"/>
      <c r="F3886" s="49"/>
      <c r="G3886" s="39">
        <v>5</v>
      </c>
    </row>
    <row r="3887" spans="1:7" ht="28.8" x14ac:dyDescent="0.3">
      <c r="A3887" s="30" t="s">
        <v>6804</v>
      </c>
      <c r="B3887" s="47" t="s">
        <v>8124</v>
      </c>
      <c r="C3887" s="48" t="s">
        <v>141</v>
      </c>
      <c r="D3887" s="49">
        <v>3939.37</v>
      </c>
      <c r="E3887" s="49">
        <v>1008.96</v>
      </c>
      <c r="F3887" s="49">
        <v>4948.33</v>
      </c>
      <c r="G3887" s="39">
        <v>9</v>
      </c>
    </row>
    <row r="3888" spans="1:7" x14ac:dyDescent="0.3">
      <c r="A3888" s="30" t="s">
        <v>6805</v>
      </c>
      <c r="B3888" s="47" t="s">
        <v>6806</v>
      </c>
      <c r="C3888" s="48" t="s">
        <v>141</v>
      </c>
      <c r="D3888" s="49">
        <v>892.39</v>
      </c>
      <c r="E3888" s="49">
        <v>315.3</v>
      </c>
      <c r="F3888" s="49">
        <v>1207.69</v>
      </c>
      <c r="G3888" s="39">
        <v>9</v>
      </c>
    </row>
    <row r="3889" spans="1:7" x14ac:dyDescent="0.3">
      <c r="A3889" s="30" t="s">
        <v>6807</v>
      </c>
      <c r="B3889" s="47" t="s">
        <v>6808</v>
      </c>
      <c r="C3889" s="48" t="s">
        <v>141</v>
      </c>
      <c r="D3889" s="49">
        <v>1282.8</v>
      </c>
      <c r="E3889" s="49">
        <v>315.3</v>
      </c>
      <c r="F3889" s="49">
        <v>1598.1</v>
      </c>
      <c r="G3889" s="39">
        <v>9</v>
      </c>
    </row>
    <row r="3890" spans="1:7" x14ac:dyDescent="0.3">
      <c r="A3890" s="30" t="s">
        <v>6809</v>
      </c>
      <c r="B3890" s="47" t="s">
        <v>6810</v>
      </c>
      <c r="C3890" s="48" t="s">
        <v>141</v>
      </c>
      <c r="D3890" s="49">
        <v>1277.1099999999999</v>
      </c>
      <c r="E3890" s="49">
        <v>315.3</v>
      </c>
      <c r="F3890" s="49">
        <v>1592.41</v>
      </c>
      <c r="G3890" s="39">
        <v>9</v>
      </c>
    </row>
    <row r="3891" spans="1:7" x14ac:dyDescent="0.3">
      <c r="A3891" s="30" t="s">
        <v>6811</v>
      </c>
      <c r="B3891" s="47" t="s">
        <v>6812</v>
      </c>
      <c r="C3891" s="48" t="s">
        <v>141</v>
      </c>
      <c r="D3891" s="49">
        <v>2746.46</v>
      </c>
      <c r="E3891" s="49">
        <v>630.6</v>
      </c>
      <c r="F3891" s="49">
        <v>3377.06</v>
      </c>
      <c r="G3891" s="39">
        <v>9</v>
      </c>
    </row>
    <row r="3892" spans="1:7" x14ac:dyDescent="0.3">
      <c r="A3892" s="30" t="s">
        <v>6813</v>
      </c>
      <c r="B3892" s="47" t="s">
        <v>8125</v>
      </c>
      <c r="C3892" s="48" t="s">
        <v>141</v>
      </c>
      <c r="D3892" s="49">
        <v>686.42</v>
      </c>
      <c r="E3892" s="49">
        <v>10.06</v>
      </c>
      <c r="F3892" s="49">
        <v>696.48</v>
      </c>
      <c r="G3892" s="39">
        <v>9</v>
      </c>
    </row>
    <row r="3893" spans="1:7" ht="28.8" x14ac:dyDescent="0.3">
      <c r="A3893" s="30" t="s">
        <v>6814</v>
      </c>
      <c r="B3893" s="47" t="s">
        <v>6815</v>
      </c>
      <c r="C3893" s="48" t="s">
        <v>141</v>
      </c>
      <c r="D3893" s="49">
        <v>987.7</v>
      </c>
      <c r="E3893" s="49">
        <v>182.6</v>
      </c>
      <c r="F3893" s="49">
        <v>1170.3</v>
      </c>
      <c r="G3893" s="39">
        <v>9</v>
      </c>
    </row>
    <row r="3894" spans="1:7" x14ac:dyDescent="0.3">
      <c r="A3894" s="30" t="s">
        <v>6816</v>
      </c>
      <c r="B3894" s="47" t="s">
        <v>6817</v>
      </c>
      <c r="C3894" s="48" t="s">
        <v>141</v>
      </c>
      <c r="D3894" s="49">
        <v>225.3</v>
      </c>
      <c r="E3894" s="49">
        <v>45.65</v>
      </c>
      <c r="F3894" s="49">
        <v>270.95</v>
      </c>
      <c r="G3894" s="39">
        <v>9</v>
      </c>
    </row>
    <row r="3895" spans="1:7" x14ac:dyDescent="0.3">
      <c r="A3895" s="30" t="s">
        <v>6818</v>
      </c>
      <c r="B3895" s="47" t="s">
        <v>6819</v>
      </c>
      <c r="C3895" s="48" t="s">
        <v>141</v>
      </c>
      <c r="D3895" s="49">
        <v>508.61</v>
      </c>
      <c r="E3895" s="49">
        <v>13.69</v>
      </c>
      <c r="F3895" s="49">
        <v>522.29999999999995</v>
      </c>
      <c r="G3895" s="39">
        <v>9</v>
      </c>
    </row>
    <row r="3896" spans="1:7" ht="28.8" x14ac:dyDescent="0.3">
      <c r="A3896" s="30" t="s">
        <v>6820</v>
      </c>
      <c r="B3896" s="47" t="s">
        <v>6821</v>
      </c>
      <c r="C3896" s="48" t="s">
        <v>141</v>
      </c>
      <c r="D3896" s="49">
        <v>1123.81</v>
      </c>
      <c r="E3896" s="49">
        <v>185.2</v>
      </c>
      <c r="F3896" s="49">
        <v>1309.01</v>
      </c>
      <c r="G3896" s="39">
        <v>9</v>
      </c>
    </row>
    <row r="3897" spans="1:7" ht="28.8" x14ac:dyDescent="0.3">
      <c r="A3897" s="30" t="s">
        <v>6822</v>
      </c>
      <c r="B3897" s="47" t="s">
        <v>6823</v>
      </c>
      <c r="C3897" s="48" t="s">
        <v>141</v>
      </c>
      <c r="D3897" s="49">
        <v>4246.1899999999996</v>
      </c>
      <c r="E3897" s="49">
        <v>185.2</v>
      </c>
      <c r="F3897" s="49">
        <v>4431.3900000000003</v>
      </c>
      <c r="G3897" s="39">
        <v>9</v>
      </c>
    </row>
    <row r="3898" spans="1:7" ht="28.8" x14ac:dyDescent="0.3">
      <c r="A3898" s="30" t="s">
        <v>6824</v>
      </c>
      <c r="B3898" s="47" t="s">
        <v>6825</v>
      </c>
      <c r="C3898" s="48" t="s">
        <v>141</v>
      </c>
      <c r="D3898" s="49">
        <v>12145.69</v>
      </c>
      <c r="E3898" s="49">
        <v>185.2</v>
      </c>
      <c r="F3898" s="49">
        <v>12330.89</v>
      </c>
      <c r="G3898" s="39">
        <v>9</v>
      </c>
    </row>
    <row r="3899" spans="1:7" x14ac:dyDescent="0.3">
      <c r="A3899" s="30" t="s">
        <v>6826</v>
      </c>
      <c r="B3899" s="47" t="s">
        <v>6827</v>
      </c>
      <c r="C3899" s="48" t="s">
        <v>141</v>
      </c>
      <c r="D3899" s="49">
        <v>1188.8499999999999</v>
      </c>
      <c r="E3899" s="49">
        <v>3.35</v>
      </c>
      <c r="F3899" s="49">
        <v>1192.2</v>
      </c>
      <c r="G3899" s="39">
        <v>9</v>
      </c>
    </row>
    <row r="3900" spans="1:7" ht="28.8" x14ac:dyDescent="0.3">
      <c r="A3900" s="30" t="s">
        <v>6828</v>
      </c>
      <c r="B3900" s="47" t="s">
        <v>6829</v>
      </c>
      <c r="C3900" s="48" t="s">
        <v>386</v>
      </c>
      <c r="D3900" s="49">
        <v>12433.44</v>
      </c>
      <c r="E3900" s="49">
        <v>239.46</v>
      </c>
      <c r="F3900" s="49">
        <v>12672.9</v>
      </c>
      <c r="G3900" s="39">
        <v>9</v>
      </c>
    </row>
    <row r="3901" spans="1:7" ht="28.8" x14ac:dyDescent="0.3">
      <c r="A3901" s="30" t="s">
        <v>6830</v>
      </c>
      <c r="B3901" s="47" t="s">
        <v>6831</v>
      </c>
      <c r="C3901" s="48" t="s">
        <v>386</v>
      </c>
      <c r="D3901" s="49">
        <v>18794.78</v>
      </c>
      <c r="E3901" s="49">
        <v>239.46</v>
      </c>
      <c r="F3901" s="49">
        <v>19034.240000000002</v>
      </c>
      <c r="G3901" s="39">
        <v>9</v>
      </c>
    </row>
    <row r="3902" spans="1:7" ht="43.2" x14ac:dyDescent="0.3">
      <c r="A3902" s="30" t="s">
        <v>6832</v>
      </c>
      <c r="B3902" s="47" t="s">
        <v>8126</v>
      </c>
      <c r="C3902" s="48" t="s">
        <v>141</v>
      </c>
      <c r="D3902" s="49">
        <v>1765.7</v>
      </c>
      <c r="E3902" s="49">
        <v>159.63999999999999</v>
      </c>
      <c r="F3902" s="49">
        <v>1925.34</v>
      </c>
      <c r="G3902" s="39">
        <v>9</v>
      </c>
    </row>
    <row r="3903" spans="1:7" ht="43.2" x14ac:dyDescent="0.3">
      <c r="A3903" s="30" t="s">
        <v>6833</v>
      </c>
      <c r="B3903" s="47" t="s">
        <v>8127</v>
      </c>
      <c r="C3903" s="48" t="s">
        <v>141</v>
      </c>
      <c r="D3903" s="49">
        <v>2195.8000000000002</v>
      </c>
      <c r="E3903" s="49">
        <v>239.46</v>
      </c>
      <c r="F3903" s="49">
        <v>2435.2600000000002</v>
      </c>
      <c r="G3903" s="39">
        <v>9</v>
      </c>
    </row>
    <row r="3904" spans="1:7" ht="43.2" x14ac:dyDescent="0.3">
      <c r="A3904" s="30" t="s">
        <v>6834</v>
      </c>
      <c r="B3904" s="47" t="s">
        <v>8128</v>
      </c>
      <c r="C3904" s="48" t="s">
        <v>141</v>
      </c>
      <c r="D3904" s="49">
        <v>5553.88</v>
      </c>
      <c r="E3904" s="49">
        <v>315.3</v>
      </c>
      <c r="F3904" s="49">
        <v>5869.18</v>
      </c>
      <c r="G3904" s="39">
        <v>9</v>
      </c>
    </row>
    <row r="3905" spans="1:7" x14ac:dyDescent="0.3">
      <c r="A3905" s="30" t="s">
        <v>6835</v>
      </c>
      <c r="B3905" s="47" t="s">
        <v>6836</v>
      </c>
      <c r="C3905" s="48"/>
      <c r="D3905" s="49"/>
      <c r="E3905" s="49"/>
      <c r="F3905" s="49"/>
      <c r="G3905" s="39">
        <v>5</v>
      </c>
    </row>
    <row r="3906" spans="1:7" x14ac:dyDescent="0.3">
      <c r="A3906" s="30" t="s">
        <v>6837</v>
      </c>
      <c r="B3906" s="47" t="s">
        <v>6838</v>
      </c>
      <c r="C3906" s="48" t="s">
        <v>141</v>
      </c>
      <c r="D3906" s="49">
        <v>23.51</v>
      </c>
      <c r="E3906" s="49">
        <v>12.61</v>
      </c>
      <c r="F3906" s="49">
        <v>36.119999999999997</v>
      </c>
      <c r="G3906" s="39">
        <v>9</v>
      </c>
    </row>
    <row r="3907" spans="1:7" x14ac:dyDescent="0.3">
      <c r="A3907" s="30" t="s">
        <v>6839</v>
      </c>
      <c r="B3907" s="47" t="s">
        <v>6840</v>
      </c>
      <c r="C3907" s="48" t="s">
        <v>141</v>
      </c>
      <c r="D3907" s="49">
        <v>40.56</v>
      </c>
      <c r="E3907" s="49">
        <v>12.61</v>
      </c>
      <c r="F3907" s="49">
        <v>53.17</v>
      </c>
      <c r="G3907" s="39">
        <v>9</v>
      </c>
    </row>
    <row r="3908" spans="1:7" x14ac:dyDescent="0.3">
      <c r="A3908" s="30" t="s">
        <v>6841</v>
      </c>
      <c r="B3908" s="47" t="s">
        <v>6842</v>
      </c>
      <c r="C3908" s="48" t="s">
        <v>141</v>
      </c>
      <c r="D3908" s="49"/>
      <c r="E3908" s="49">
        <v>185.2</v>
      </c>
      <c r="F3908" s="49">
        <v>185.2</v>
      </c>
      <c r="G3908" s="39">
        <v>9</v>
      </c>
    </row>
    <row r="3909" spans="1:7" x14ac:dyDescent="0.3">
      <c r="A3909" s="30" t="s">
        <v>6843</v>
      </c>
      <c r="B3909" s="47" t="s">
        <v>6844</v>
      </c>
      <c r="C3909" s="48" t="s">
        <v>141</v>
      </c>
      <c r="D3909" s="49"/>
      <c r="E3909" s="49">
        <v>185.2</v>
      </c>
      <c r="F3909" s="49">
        <v>185.2</v>
      </c>
      <c r="G3909" s="39">
        <v>9</v>
      </c>
    </row>
    <row r="3910" spans="1:7" ht="28.8" x14ac:dyDescent="0.3">
      <c r="A3910" s="30" t="s">
        <v>6845</v>
      </c>
      <c r="B3910" s="47" t="s">
        <v>21224</v>
      </c>
      <c r="C3910" s="48" t="s">
        <v>141</v>
      </c>
      <c r="D3910" s="49">
        <v>15465.24</v>
      </c>
      <c r="E3910" s="49">
        <v>16.760000000000002</v>
      </c>
      <c r="F3910" s="49">
        <v>15482</v>
      </c>
      <c r="G3910" s="39">
        <v>9</v>
      </c>
    </row>
    <row r="3911" spans="1:7" x14ac:dyDescent="0.3">
      <c r="A3911" s="30" t="s">
        <v>6846</v>
      </c>
      <c r="B3911" s="47" t="s">
        <v>6847</v>
      </c>
      <c r="C3911" s="48" t="s">
        <v>141</v>
      </c>
      <c r="D3911" s="49">
        <v>2245.46</v>
      </c>
      <c r="E3911" s="49">
        <v>16.760000000000002</v>
      </c>
      <c r="F3911" s="49">
        <v>2262.2199999999998</v>
      </c>
      <c r="G3911" s="39">
        <v>9</v>
      </c>
    </row>
    <row r="3912" spans="1:7" ht="28.8" x14ac:dyDescent="0.3">
      <c r="A3912" s="30" t="s">
        <v>6848</v>
      </c>
      <c r="B3912" s="47" t="s">
        <v>6849</v>
      </c>
      <c r="C3912" s="48"/>
      <c r="D3912" s="49"/>
      <c r="E3912" s="49"/>
      <c r="F3912" s="49"/>
      <c r="G3912" s="39">
        <v>2</v>
      </c>
    </row>
    <row r="3913" spans="1:7" x14ac:dyDescent="0.3">
      <c r="A3913" s="30" t="s">
        <v>6850</v>
      </c>
      <c r="B3913" s="47" t="s">
        <v>6851</v>
      </c>
      <c r="C3913" s="48"/>
      <c r="D3913" s="49"/>
      <c r="E3913" s="49"/>
      <c r="F3913" s="49"/>
      <c r="G3913" s="39">
        <v>5</v>
      </c>
    </row>
    <row r="3914" spans="1:7" x14ac:dyDescent="0.3">
      <c r="A3914" s="30" t="s">
        <v>6852</v>
      </c>
      <c r="B3914" s="47" t="s">
        <v>6853</v>
      </c>
      <c r="C3914" s="48" t="s">
        <v>141</v>
      </c>
      <c r="D3914" s="49">
        <v>2538.9499999999998</v>
      </c>
      <c r="E3914" s="49">
        <v>82.36</v>
      </c>
      <c r="F3914" s="49">
        <v>2621.31</v>
      </c>
      <c r="G3914" s="39">
        <v>9</v>
      </c>
    </row>
    <row r="3915" spans="1:7" x14ac:dyDescent="0.3">
      <c r="A3915" s="30" t="s">
        <v>6854</v>
      </c>
      <c r="B3915" s="47" t="s">
        <v>6855</v>
      </c>
      <c r="C3915" s="48" t="s">
        <v>115</v>
      </c>
      <c r="D3915" s="49">
        <v>1108.56</v>
      </c>
      <c r="E3915" s="49">
        <v>9.2899999999999991</v>
      </c>
      <c r="F3915" s="49">
        <v>1117.8499999999999</v>
      </c>
      <c r="G3915" s="39">
        <v>9</v>
      </c>
    </row>
    <row r="3916" spans="1:7" ht="28.8" x14ac:dyDescent="0.3">
      <c r="A3916" s="30" t="s">
        <v>6856</v>
      </c>
      <c r="B3916" s="47" t="s">
        <v>6857</v>
      </c>
      <c r="C3916" s="48" t="s">
        <v>115</v>
      </c>
      <c r="D3916" s="49">
        <v>3040.29</v>
      </c>
      <c r="E3916" s="49">
        <v>9.2899999999999991</v>
      </c>
      <c r="F3916" s="49">
        <v>3049.58</v>
      </c>
      <c r="G3916" s="39">
        <v>9</v>
      </c>
    </row>
    <row r="3917" spans="1:7" ht="28.8" x14ac:dyDescent="0.3">
      <c r="A3917" s="30" t="s">
        <v>6858</v>
      </c>
      <c r="B3917" s="47" t="s">
        <v>6859</v>
      </c>
      <c r="C3917" s="48" t="s">
        <v>141</v>
      </c>
      <c r="D3917" s="49">
        <v>1027.69</v>
      </c>
      <c r="E3917" s="49">
        <v>4.6399999999999997</v>
      </c>
      <c r="F3917" s="49">
        <v>1032.33</v>
      </c>
      <c r="G3917" s="39">
        <v>9</v>
      </c>
    </row>
    <row r="3918" spans="1:7" ht="28.8" x14ac:dyDescent="0.3">
      <c r="A3918" s="30" t="s">
        <v>6860</v>
      </c>
      <c r="B3918" s="47" t="s">
        <v>8129</v>
      </c>
      <c r="C3918" s="48" t="s">
        <v>141</v>
      </c>
      <c r="D3918" s="49">
        <v>23469.77</v>
      </c>
      <c r="E3918" s="49">
        <v>165.15</v>
      </c>
      <c r="F3918" s="49">
        <v>23634.92</v>
      </c>
      <c r="G3918" s="39">
        <v>9</v>
      </c>
    </row>
    <row r="3919" spans="1:7" x14ac:dyDescent="0.3">
      <c r="A3919" s="30" t="s">
        <v>6861</v>
      </c>
      <c r="B3919" s="47" t="s">
        <v>6862</v>
      </c>
      <c r="C3919" s="48" t="s">
        <v>115</v>
      </c>
      <c r="D3919" s="49">
        <v>5633.72</v>
      </c>
      <c r="E3919" s="49">
        <v>29.88</v>
      </c>
      <c r="F3919" s="49">
        <v>5663.6</v>
      </c>
      <c r="G3919" s="39">
        <v>9</v>
      </c>
    </row>
    <row r="3920" spans="1:7" ht="28.8" x14ac:dyDescent="0.3">
      <c r="A3920" s="30" t="s">
        <v>6863</v>
      </c>
      <c r="B3920" s="47" t="s">
        <v>8130</v>
      </c>
      <c r="C3920" s="48" t="s">
        <v>141</v>
      </c>
      <c r="D3920" s="49">
        <v>111691.06</v>
      </c>
      <c r="E3920" s="49"/>
      <c r="F3920" s="49">
        <v>111691.06</v>
      </c>
      <c r="G3920" s="39">
        <v>9</v>
      </c>
    </row>
    <row r="3921" spans="1:7" ht="28.8" x14ac:dyDescent="0.3">
      <c r="A3921" s="30" t="s">
        <v>6864</v>
      </c>
      <c r="B3921" s="47" t="s">
        <v>8131</v>
      </c>
      <c r="C3921" s="48" t="s">
        <v>141</v>
      </c>
      <c r="D3921" s="49">
        <v>58676.46</v>
      </c>
      <c r="E3921" s="49">
        <v>266.94</v>
      </c>
      <c r="F3921" s="49">
        <v>58943.4</v>
      </c>
      <c r="G3921" s="39">
        <v>9</v>
      </c>
    </row>
    <row r="3922" spans="1:7" ht="43.2" x14ac:dyDescent="0.3">
      <c r="A3922" s="30" t="s">
        <v>6865</v>
      </c>
      <c r="B3922" s="47" t="s">
        <v>8132</v>
      </c>
      <c r="C3922" s="48" t="s">
        <v>386</v>
      </c>
      <c r="D3922" s="49">
        <v>503651.11</v>
      </c>
      <c r="E3922" s="49"/>
      <c r="F3922" s="49">
        <v>503651.11</v>
      </c>
      <c r="G3922" s="39">
        <v>9</v>
      </c>
    </row>
    <row r="3923" spans="1:7" ht="57.6" x14ac:dyDescent="0.3">
      <c r="A3923" s="30" t="s">
        <v>6866</v>
      </c>
      <c r="B3923" s="47" t="s">
        <v>8133</v>
      </c>
      <c r="C3923" s="48" t="s">
        <v>386</v>
      </c>
      <c r="D3923" s="49">
        <v>6392.13</v>
      </c>
      <c r="E3923" s="49">
        <v>57553.36</v>
      </c>
      <c r="F3923" s="49">
        <v>63945.49</v>
      </c>
      <c r="G3923" s="39">
        <v>9</v>
      </c>
    </row>
    <row r="3924" spans="1:7" ht="57.6" x14ac:dyDescent="0.3">
      <c r="A3924" s="30" t="s">
        <v>6867</v>
      </c>
      <c r="B3924" s="47" t="s">
        <v>8134</v>
      </c>
      <c r="C3924" s="48" t="s">
        <v>386</v>
      </c>
      <c r="D3924" s="49">
        <v>8847.5300000000007</v>
      </c>
      <c r="E3924" s="49">
        <v>69470.84</v>
      </c>
      <c r="F3924" s="49">
        <v>78318.37</v>
      </c>
      <c r="G3924" s="39">
        <v>9</v>
      </c>
    </row>
    <row r="3925" spans="1:7" x14ac:dyDescent="0.3">
      <c r="A3925" s="30" t="s">
        <v>6868</v>
      </c>
      <c r="B3925" s="47" t="s">
        <v>6869</v>
      </c>
      <c r="C3925" s="48"/>
      <c r="D3925" s="49"/>
      <c r="E3925" s="49"/>
      <c r="F3925" s="49"/>
      <c r="G3925" s="39">
        <v>2</v>
      </c>
    </row>
    <row r="3926" spans="1:7" x14ac:dyDescent="0.3">
      <c r="A3926" s="30" t="s">
        <v>6870</v>
      </c>
      <c r="B3926" s="47" t="s">
        <v>6871</v>
      </c>
      <c r="C3926" s="48"/>
      <c r="D3926" s="49"/>
      <c r="E3926" s="49"/>
      <c r="F3926" s="49"/>
      <c r="G3926" s="39">
        <v>5</v>
      </c>
    </row>
    <row r="3927" spans="1:7" x14ac:dyDescent="0.3">
      <c r="A3927" s="30" t="s">
        <v>6872</v>
      </c>
      <c r="B3927" s="47" t="s">
        <v>6873</v>
      </c>
      <c r="C3927" s="48" t="s">
        <v>141</v>
      </c>
      <c r="D3927" s="49">
        <v>1370.57</v>
      </c>
      <c r="E3927" s="49">
        <v>278.86</v>
      </c>
      <c r="F3927" s="49">
        <v>1649.43</v>
      </c>
      <c r="G3927" s="39">
        <v>9</v>
      </c>
    </row>
    <row r="3928" spans="1:7" x14ac:dyDescent="0.3">
      <c r="A3928" s="30" t="s">
        <v>6874</v>
      </c>
      <c r="B3928" s="47" t="s">
        <v>6875</v>
      </c>
      <c r="C3928" s="48" t="s">
        <v>141</v>
      </c>
      <c r="D3928" s="49">
        <v>1445.69</v>
      </c>
      <c r="E3928" s="49">
        <v>278.86</v>
      </c>
      <c r="F3928" s="49">
        <v>1724.55</v>
      </c>
      <c r="G3928" s="39">
        <v>9</v>
      </c>
    </row>
    <row r="3929" spans="1:7" x14ac:dyDescent="0.3">
      <c r="A3929" s="30" t="s">
        <v>6876</v>
      </c>
      <c r="B3929" s="47" t="s">
        <v>6877</v>
      </c>
      <c r="C3929" s="48" t="s">
        <v>141</v>
      </c>
      <c r="D3929" s="49">
        <v>2045.68</v>
      </c>
      <c r="E3929" s="49">
        <v>278.86</v>
      </c>
      <c r="F3929" s="49">
        <v>2324.54</v>
      </c>
      <c r="G3929" s="39">
        <v>9</v>
      </c>
    </row>
    <row r="3930" spans="1:7" x14ac:dyDescent="0.3">
      <c r="A3930" s="30" t="s">
        <v>8135</v>
      </c>
      <c r="B3930" s="47" t="s">
        <v>8136</v>
      </c>
      <c r="C3930" s="48" t="s">
        <v>141</v>
      </c>
      <c r="D3930" s="49">
        <v>2013.62</v>
      </c>
      <c r="E3930" s="49">
        <v>278.86</v>
      </c>
      <c r="F3930" s="49">
        <v>2292.48</v>
      </c>
      <c r="G3930" s="39">
        <v>9</v>
      </c>
    </row>
    <row r="3931" spans="1:7" x14ac:dyDescent="0.3">
      <c r="A3931" s="30" t="s">
        <v>6878</v>
      </c>
      <c r="B3931" s="47" t="s">
        <v>6879</v>
      </c>
      <c r="C3931" s="48" t="s">
        <v>141</v>
      </c>
      <c r="D3931" s="49">
        <v>2310.6</v>
      </c>
      <c r="E3931" s="49">
        <v>278.86</v>
      </c>
      <c r="F3931" s="49">
        <v>2589.46</v>
      </c>
      <c r="G3931" s="39">
        <v>9</v>
      </c>
    </row>
    <row r="3932" spans="1:7" x14ac:dyDescent="0.3">
      <c r="A3932" s="30" t="s">
        <v>6880</v>
      </c>
      <c r="B3932" s="47" t="s">
        <v>6881</v>
      </c>
      <c r="C3932" s="48" t="s">
        <v>141</v>
      </c>
      <c r="D3932" s="49">
        <v>1474.92</v>
      </c>
      <c r="E3932" s="49">
        <v>278.86</v>
      </c>
      <c r="F3932" s="49">
        <v>1753.78</v>
      </c>
      <c r="G3932" s="39">
        <v>9</v>
      </c>
    </row>
    <row r="3933" spans="1:7" x14ac:dyDescent="0.3">
      <c r="A3933" s="30" t="s">
        <v>6882</v>
      </c>
      <c r="B3933" s="47" t="s">
        <v>6883</v>
      </c>
      <c r="C3933" s="48" t="s">
        <v>141</v>
      </c>
      <c r="D3933" s="49">
        <v>1649.78</v>
      </c>
      <c r="E3933" s="49">
        <v>278.86</v>
      </c>
      <c r="F3933" s="49">
        <v>1928.64</v>
      </c>
      <c r="G3933" s="39">
        <v>9</v>
      </c>
    </row>
    <row r="3934" spans="1:7" x14ac:dyDescent="0.3">
      <c r="A3934" s="30" t="s">
        <v>6884</v>
      </c>
      <c r="B3934" s="47" t="s">
        <v>6885</v>
      </c>
      <c r="C3934" s="48" t="s">
        <v>141</v>
      </c>
      <c r="D3934" s="49">
        <v>2455.5</v>
      </c>
      <c r="E3934" s="49">
        <v>278.86</v>
      </c>
      <c r="F3934" s="49">
        <v>2734.36</v>
      </c>
      <c r="G3934" s="39">
        <v>9</v>
      </c>
    </row>
    <row r="3935" spans="1:7" x14ac:dyDescent="0.3">
      <c r="A3935" s="30" t="s">
        <v>6886</v>
      </c>
      <c r="B3935" s="47" t="s">
        <v>6887</v>
      </c>
      <c r="C3935" s="48" t="s">
        <v>141</v>
      </c>
      <c r="D3935" s="49">
        <v>2616.52</v>
      </c>
      <c r="E3935" s="49">
        <v>278.86</v>
      </c>
      <c r="F3935" s="49">
        <v>2895.38</v>
      </c>
      <c r="G3935" s="39">
        <v>9</v>
      </c>
    </row>
    <row r="3936" spans="1:7" x14ac:dyDescent="0.3">
      <c r="A3936" s="30" t="s">
        <v>6888</v>
      </c>
      <c r="B3936" s="47" t="s">
        <v>6889</v>
      </c>
      <c r="C3936" s="48" t="s">
        <v>141</v>
      </c>
      <c r="D3936" s="49">
        <v>2844.81</v>
      </c>
      <c r="E3936" s="49">
        <v>278.86</v>
      </c>
      <c r="F3936" s="49">
        <v>3123.67</v>
      </c>
      <c r="G3936" s="39">
        <v>9</v>
      </c>
    </row>
    <row r="3937" spans="1:7" x14ac:dyDescent="0.3">
      <c r="A3937" s="30" t="s">
        <v>6890</v>
      </c>
      <c r="B3937" s="47" t="s">
        <v>6891</v>
      </c>
      <c r="C3937" s="48" t="s">
        <v>141</v>
      </c>
      <c r="D3937" s="49">
        <v>3105.81</v>
      </c>
      <c r="E3937" s="49">
        <v>278.86</v>
      </c>
      <c r="F3937" s="49">
        <v>3384.67</v>
      </c>
      <c r="G3937" s="39">
        <v>9</v>
      </c>
    </row>
    <row r="3938" spans="1:7" x14ac:dyDescent="0.3">
      <c r="A3938" s="30" t="s">
        <v>6892</v>
      </c>
      <c r="B3938" s="47" t="s">
        <v>6893</v>
      </c>
      <c r="C3938" s="48" t="s">
        <v>141</v>
      </c>
      <c r="D3938" s="49">
        <v>3287.81</v>
      </c>
      <c r="E3938" s="49">
        <v>278.86</v>
      </c>
      <c r="F3938" s="49">
        <v>3566.67</v>
      </c>
      <c r="G3938" s="39">
        <v>9</v>
      </c>
    </row>
    <row r="3939" spans="1:7" x14ac:dyDescent="0.3">
      <c r="A3939" s="30" t="s">
        <v>6894</v>
      </c>
      <c r="B3939" s="47" t="s">
        <v>6895</v>
      </c>
      <c r="C3939" s="48" t="s">
        <v>141</v>
      </c>
      <c r="D3939" s="49">
        <v>5508.9</v>
      </c>
      <c r="E3939" s="49">
        <v>278.86</v>
      </c>
      <c r="F3939" s="49">
        <v>5787.76</v>
      </c>
      <c r="G3939" s="39">
        <v>9</v>
      </c>
    </row>
    <row r="3940" spans="1:7" x14ac:dyDescent="0.3">
      <c r="A3940" s="30" t="s">
        <v>6896</v>
      </c>
      <c r="B3940" s="47" t="s">
        <v>6897</v>
      </c>
      <c r="C3940" s="48"/>
      <c r="D3940" s="49"/>
      <c r="E3940" s="49"/>
      <c r="F3940" s="49"/>
      <c r="G3940" s="39">
        <v>5</v>
      </c>
    </row>
    <row r="3941" spans="1:7" x14ac:dyDescent="0.3">
      <c r="A3941" s="30" t="s">
        <v>6898</v>
      </c>
      <c r="B3941" s="47" t="s">
        <v>6899</v>
      </c>
      <c r="C3941" s="48" t="s">
        <v>141</v>
      </c>
      <c r="D3941" s="49">
        <v>645.66999999999996</v>
      </c>
      <c r="E3941" s="49">
        <v>181.13</v>
      </c>
      <c r="F3941" s="49">
        <v>826.8</v>
      </c>
      <c r="G3941" s="39">
        <v>9</v>
      </c>
    </row>
    <row r="3942" spans="1:7" x14ac:dyDescent="0.3">
      <c r="A3942" s="30" t="s">
        <v>6900</v>
      </c>
      <c r="B3942" s="47" t="s">
        <v>6901</v>
      </c>
      <c r="C3942" s="48" t="s">
        <v>141</v>
      </c>
      <c r="D3942" s="49">
        <v>593.05999999999995</v>
      </c>
      <c r="E3942" s="49">
        <v>195.27</v>
      </c>
      <c r="F3942" s="49">
        <v>788.33</v>
      </c>
      <c r="G3942" s="39">
        <v>9</v>
      </c>
    </row>
    <row r="3943" spans="1:7" x14ac:dyDescent="0.3">
      <c r="A3943" s="30" t="s">
        <v>6902</v>
      </c>
      <c r="B3943" s="47" t="s">
        <v>6903</v>
      </c>
      <c r="C3943" s="48" t="s">
        <v>141</v>
      </c>
      <c r="D3943" s="49">
        <v>1259.19</v>
      </c>
      <c r="E3943" s="49">
        <v>195.27</v>
      </c>
      <c r="F3943" s="49">
        <v>1454.46</v>
      </c>
      <c r="G3943" s="39">
        <v>9</v>
      </c>
    </row>
    <row r="3944" spans="1:7" x14ac:dyDescent="0.3">
      <c r="A3944" s="30" t="s">
        <v>6904</v>
      </c>
      <c r="B3944" s="47" t="s">
        <v>6905</v>
      </c>
      <c r="C3944" s="48" t="s">
        <v>141</v>
      </c>
      <c r="D3944" s="49">
        <v>1502.7</v>
      </c>
      <c r="E3944" s="49">
        <v>292.91000000000003</v>
      </c>
      <c r="F3944" s="49">
        <v>1795.61</v>
      </c>
      <c r="G3944" s="39">
        <v>9</v>
      </c>
    </row>
    <row r="3945" spans="1:7" x14ac:dyDescent="0.3">
      <c r="A3945" s="30" t="s">
        <v>6906</v>
      </c>
      <c r="B3945" s="47" t="s">
        <v>6907</v>
      </c>
      <c r="C3945" s="48" t="s">
        <v>141</v>
      </c>
      <c r="D3945" s="49">
        <v>1757.9</v>
      </c>
      <c r="E3945" s="49">
        <v>390.54</v>
      </c>
      <c r="F3945" s="49">
        <v>2148.44</v>
      </c>
      <c r="G3945" s="39">
        <v>9</v>
      </c>
    </row>
    <row r="3946" spans="1:7" x14ac:dyDescent="0.3">
      <c r="A3946" s="30" t="s">
        <v>6908</v>
      </c>
      <c r="B3946" s="47" t="s">
        <v>6909</v>
      </c>
      <c r="C3946" s="48" t="s">
        <v>141</v>
      </c>
      <c r="D3946" s="49">
        <v>2712.74</v>
      </c>
      <c r="E3946" s="49">
        <v>292.91000000000003</v>
      </c>
      <c r="F3946" s="49">
        <v>3005.65</v>
      </c>
      <c r="G3946" s="39">
        <v>9</v>
      </c>
    </row>
    <row r="3947" spans="1:7" x14ac:dyDescent="0.3">
      <c r="A3947" s="30" t="s">
        <v>6910</v>
      </c>
      <c r="B3947" s="47" t="s">
        <v>6911</v>
      </c>
      <c r="C3947" s="48" t="s">
        <v>141</v>
      </c>
      <c r="D3947" s="49">
        <v>1440.55</v>
      </c>
      <c r="E3947" s="49">
        <v>292.91000000000003</v>
      </c>
      <c r="F3947" s="49">
        <v>1733.46</v>
      </c>
      <c r="G3947" s="39">
        <v>9</v>
      </c>
    </row>
    <row r="3948" spans="1:7" x14ac:dyDescent="0.3">
      <c r="A3948" s="30" t="s">
        <v>6912</v>
      </c>
      <c r="B3948" s="47" t="s">
        <v>6913</v>
      </c>
      <c r="C3948" s="48" t="s">
        <v>141</v>
      </c>
      <c r="D3948" s="49">
        <v>2696.78</v>
      </c>
      <c r="E3948" s="49">
        <v>390.54</v>
      </c>
      <c r="F3948" s="49">
        <v>3087.32</v>
      </c>
      <c r="G3948" s="39">
        <v>9</v>
      </c>
    </row>
    <row r="3949" spans="1:7" x14ac:dyDescent="0.3">
      <c r="A3949" s="30" t="s">
        <v>6914</v>
      </c>
      <c r="B3949" s="47" t="s">
        <v>6915</v>
      </c>
      <c r="C3949" s="48" t="s">
        <v>141</v>
      </c>
      <c r="D3949" s="49">
        <v>147.85</v>
      </c>
      <c r="E3949" s="49">
        <v>130.18</v>
      </c>
      <c r="F3949" s="49">
        <v>278.02999999999997</v>
      </c>
      <c r="G3949" s="39">
        <v>9</v>
      </c>
    </row>
    <row r="3950" spans="1:7" x14ac:dyDescent="0.3">
      <c r="A3950" s="30" t="s">
        <v>6916</v>
      </c>
      <c r="B3950" s="47" t="s">
        <v>6917</v>
      </c>
      <c r="C3950" s="48" t="s">
        <v>141</v>
      </c>
      <c r="D3950" s="49">
        <v>157.84</v>
      </c>
      <c r="E3950" s="49">
        <v>130.18</v>
      </c>
      <c r="F3950" s="49">
        <v>288.02</v>
      </c>
      <c r="G3950" s="39">
        <v>9</v>
      </c>
    </row>
    <row r="3951" spans="1:7" x14ac:dyDescent="0.3">
      <c r="A3951" s="30" t="s">
        <v>6918</v>
      </c>
      <c r="B3951" s="47" t="s">
        <v>6919</v>
      </c>
      <c r="C3951" s="48" t="s">
        <v>141</v>
      </c>
      <c r="D3951" s="49">
        <v>269.79000000000002</v>
      </c>
      <c r="E3951" s="49">
        <v>162.72999999999999</v>
      </c>
      <c r="F3951" s="49">
        <v>432.52</v>
      </c>
      <c r="G3951" s="39">
        <v>9</v>
      </c>
    </row>
    <row r="3952" spans="1:7" x14ac:dyDescent="0.3">
      <c r="A3952" s="30" t="s">
        <v>6920</v>
      </c>
      <c r="B3952" s="47" t="s">
        <v>6921</v>
      </c>
      <c r="C3952" s="48" t="s">
        <v>141</v>
      </c>
      <c r="D3952" s="49">
        <v>539.58000000000004</v>
      </c>
      <c r="E3952" s="49">
        <v>195.27</v>
      </c>
      <c r="F3952" s="49">
        <v>734.85</v>
      </c>
      <c r="G3952" s="39">
        <v>9</v>
      </c>
    </row>
    <row r="3953" spans="1:7" x14ac:dyDescent="0.3">
      <c r="A3953" s="30" t="s">
        <v>6922</v>
      </c>
      <c r="B3953" s="47" t="s">
        <v>6923</v>
      </c>
      <c r="C3953" s="48"/>
      <c r="D3953" s="49"/>
      <c r="E3953" s="49"/>
      <c r="F3953" s="49"/>
      <c r="G3953" s="39">
        <v>5</v>
      </c>
    </row>
    <row r="3954" spans="1:7" x14ac:dyDescent="0.3">
      <c r="A3954" s="30" t="s">
        <v>6924</v>
      </c>
      <c r="B3954" s="47" t="s">
        <v>6925</v>
      </c>
      <c r="C3954" s="48" t="s">
        <v>141</v>
      </c>
      <c r="D3954" s="49">
        <v>247.28</v>
      </c>
      <c r="E3954" s="49">
        <v>220.1</v>
      </c>
      <c r="F3954" s="49">
        <v>467.38</v>
      </c>
      <c r="G3954" s="39">
        <v>9</v>
      </c>
    </row>
    <row r="3955" spans="1:7" ht="28.8" x14ac:dyDescent="0.3">
      <c r="A3955" s="30" t="s">
        <v>6926</v>
      </c>
      <c r="B3955" s="47" t="s">
        <v>6927</v>
      </c>
      <c r="C3955" s="48" t="s">
        <v>141</v>
      </c>
      <c r="D3955" s="49">
        <v>76.319999999999993</v>
      </c>
      <c r="E3955" s="49">
        <v>16.059999999999999</v>
      </c>
      <c r="F3955" s="49">
        <v>92.38</v>
      </c>
      <c r="G3955" s="39">
        <v>9</v>
      </c>
    </row>
    <row r="3956" spans="1:7" ht="28.8" x14ac:dyDescent="0.3">
      <c r="A3956" s="30" t="s">
        <v>6928</v>
      </c>
      <c r="B3956" s="47" t="s">
        <v>6929</v>
      </c>
      <c r="C3956" s="48" t="s">
        <v>141</v>
      </c>
      <c r="D3956" s="49">
        <v>808.91</v>
      </c>
      <c r="E3956" s="49">
        <v>32.11</v>
      </c>
      <c r="F3956" s="49">
        <v>841.02</v>
      </c>
      <c r="G3956" s="39">
        <v>9</v>
      </c>
    </row>
    <row r="3957" spans="1:7" x14ac:dyDescent="0.3">
      <c r="A3957" s="30" t="s">
        <v>6930</v>
      </c>
      <c r="B3957" s="47" t="s">
        <v>6931</v>
      </c>
      <c r="C3957" s="48" t="s">
        <v>141</v>
      </c>
      <c r="D3957" s="49">
        <v>35.69</v>
      </c>
      <c r="E3957" s="49">
        <v>31.96</v>
      </c>
      <c r="F3957" s="49">
        <v>67.650000000000006</v>
      </c>
      <c r="G3957" s="39">
        <v>9</v>
      </c>
    </row>
    <row r="3958" spans="1:7" ht="28.8" x14ac:dyDescent="0.3">
      <c r="A3958" s="30" t="s">
        <v>6932</v>
      </c>
      <c r="B3958" s="47" t="s">
        <v>6933</v>
      </c>
      <c r="C3958" s="48"/>
      <c r="D3958" s="49"/>
      <c r="E3958" s="49"/>
      <c r="F3958" s="49"/>
      <c r="G3958" s="39">
        <v>2</v>
      </c>
    </row>
    <row r="3959" spans="1:7" x14ac:dyDescent="0.3">
      <c r="A3959" s="30" t="s">
        <v>6934</v>
      </c>
      <c r="B3959" s="47" t="s">
        <v>6935</v>
      </c>
      <c r="C3959" s="48"/>
      <c r="D3959" s="49"/>
      <c r="E3959" s="49"/>
      <c r="F3959" s="49"/>
      <c r="G3959" s="39">
        <v>5</v>
      </c>
    </row>
    <row r="3960" spans="1:7" ht="28.8" x14ac:dyDescent="0.3">
      <c r="A3960" s="30" t="s">
        <v>6936</v>
      </c>
      <c r="B3960" s="47" t="s">
        <v>6937</v>
      </c>
      <c r="C3960" s="48" t="s">
        <v>141</v>
      </c>
      <c r="D3960" s="49">
        <v>78.599999999999994</v>
      </c>
      <c r="E3960" s="49"/>
      <c r="F3960" s="49">
        <v>78.599999999999994</v>
      </c>
      <c r="G3960" s="39">
        <v>9</v>
      </c>
    </row>
    <row r="3961" spans="1:7" ht="28.8" x14ac:dyDescent="0.3">
      <c r="A3961" s="30" t="s">
        <v>6938</v>
      </c>
      <c r="B3961" s="47" t="s">
        <v>8528</v>
      </c>
      <c r="C3961" s="48" t="s">
        <v>141</v>
      </c>
      <c r="D3961" s="49">
        <v>460.15</v>
      </c>
      <c r="E3961" s="49">
        <v>132.85</v>
      </c>
      <c r="F3961" s="49">
        <v>593</v>
      </c>
      <c r="G3961" s="39">
        <v>9</v>
      </c>
    </row>
    <row r="3962" spans="1:7" ht="28.8" x14ac:dyDescent="0.3">
      <c r="A3962" s="30" t="s">
        <v>6939</v>
      </c>
      <c r="B3962" s="47" t="s">
        <v>8529</v>
      </c>
      <c r="C3962" s="48" t="s">
        <v>141</v>
      </c>
      <c r="D3962" s="49">
        <v>1098.45</v>
      </c>
      <c r="E3962" s="49">
        <v>335.86</v>
      </c>
      <c r="F3962" s="49">
        <v>1434.31</v>
      </c>
      <c r="G3962" s="39">
        <v>9</v>
      </c>
    </row>
    <row r="3963" spans="1:7" x14ac:dyDescent="0.3">
      <c r="A3963" s="30" t="s">
        <v>8137</v>
      </c>
      <c r="B3963" s="47" t="s">
        <v>8138</v>
      </c>
      <c r="C3963" s="48" t="s">
        <v>141</v>
      </c>
      <c r="D3963" s="49">
        <v>1839.13</v>
      </c>
      <c r="E3963" s="49">
        <v>6.42</v>
      </c>
      <c r="F3963" s="49">
        <v>1845.55</v>
      </c>
      <c r="G3963" s="39">
        <v>9</v>
      </c>
    </row>
    <row r="3964" spans="1:7" ht="43.2" x14ac:dyDescent="0.3">
      <c r="A3964" s="30" t="s">
        <v>6940</v>
      </c>
      <c r="B3964" s="47" t="s">
        <v>8139</v>
      </c>
      <c r="C3964" s="48" t="s">
        <v>141</v>
      </c>
      <c r="D3964" s="49">
        <v>161.65</v>
      </c>
      <c r="E3964" s="49">
        <v>18.260000000000002</v>
      </c>
      <c r="F3964" s="49">
        <v>179.91</v>
      </c>
      <c r="G3964" s="39">
        <v>9</v>
      </c>
    </row>
    <row r="3965" spans="1:7" x14ac:dyDescent="0.3">
      <c r="A3965" s="30" t="s">
        <v>6941</v>
      </c>
      <c r="B3965" s="47" t="s">
        <v>6942</v>
      </c>
      <c r="C3965" s="48" t="s">
        <v>141</v>
      </c>
      <c r="D3965" s="49">
        <v>36.86</v>
      </c>
      <c r="E3965" s="49">
        <v>6.85</v>
      </c>
      <c r="F3965" s="49">
        <v>43.71</v>
      </c>
      <c r="G3965" s="39">
        <v>9</v>
      </c>
    </row>
    <row r="3966" spans="1:7" x14ac:dyDescent="0.3">
      <c r="A3966" s="30" t="s">
        <v>6943</v>
      </c>
      <c r="B3966" s="47" t="s">
        <v>6944</v>
      </c>
      <c r="C3966" s="48" t="s">
        <v>141</v>
      </c>
      <c r="D3966" s="49">
        <v>154.1</v>
      </c>
      <c r="E3966" s="49">
        <v>6.85</v>
      </c>
      <c r="F3966" s="49">
        <v>160.94999999999999</v>
      </c>
      <c r="G3966" s="39">
        <v>9</v>
      </c>
    </row>
    <row r="3967" spans="1:7" ht="28.8" x14ac:dyDescent="0.3">
      <c r="A3967" s="30" t="s">
        <v>6945</v>
      </c>
      <c r="B3967" s="47" t="s">
        <v>8140</v>
      </c>
      <c r="C3967" s="48" t="s">
        <v>386</v>
      </c>
      <c r="D3967" s="49">
        <v>7502.05</v>
      </c>
      <c r="E3967" s="49"/>
      <c r="F3967" s="49">
        <v>7502.05</v>
      </c>
      <c r="G3967" s="39">
        <v>9</v>
      </c>
    </row>
    <row r="3968" spans="1:7" ht="28.8" x14ac:dyDescent="0.3">
      <c r="A3968" s="30" t="s">
        <v>6946</v>
      </c>
      <c r="B3968" s="47" t="s">
        <v>6947</v>
      </c>
      <c r="C3968" s="48" t="s">
        <v>386</v>
      </c>
      <c r="D3968" s="49">
        <v>34876.559999999998</v>
      </c>
      <c r="E3968" s="49"/>
      <c r="F3968" s="49">
        <v>34876.559999999998</v>
      </c>
      <c r="G3968" s="39">
        <v>9</v>
      </c>
    </row>
    <row r="3969" spans="1:7" ht="28.8" x14ac:dyDescent="0.3">
      <c r="A3969" s="30" t="s">
        <v>6948</v>
      </c>
      <c r="B3969" s="47" t="s">
        <v>21225</v>
      </c>
      <c r="C3969" s="48" t="s">
        <v>386</v>
      </c>
      <c r="D3969" s="49">
        <v>54008.480000000003</v>
      </c>
      <c r="E3969" s="49"/>
      <c r="F3969" s="49">
        <v>54008.480000000003</v>
      </c>
      <c r="G3969" s="39">
        <v>9</v>
      </c>
    </row>
    <row r="3970" spans="1:7" x14ac:dyDescent="0.3">
      <c r="A3970" s="30" t="s">
        <v>6949</v>
      </c>
      <c r="B3970" s="47" t="s">
        <v>6950</v>
      </c>
      <c r="C3970" s="48"/>
      <c r="D3970" s="49"/>
      <c r="E3970" s="49"/>
      <c r="F3970" s="49"/>
      <c r="G3970" s="39">
        <v>5</v>
      </c>
    </row>
    <row r="3971" spans="1:7" ht="28.8" x14ac:dyDescent="0.3">
      <c r="A3971" s="30" t="s">
        <v>6951</v>
      </c>
      <c r="B3971" s="47" t="s">
        <v>6952</v>
      </c>
      <c r="C3971" s="48" t="s">
        <v>141</v>
      </c>
      <c r="D3971" s="49">
        <v>9833.8700000000008</v>
      </c>
      <c r="E3971" s="49">
        <v>68.48</v>
      </c>
      <c r="F3971" s="49">
        <v>9902.35</v>
      </c>
      <c r="G3971" s="39">
        <v>9</v>
      </c>
    </row>
    <row r="3972" spans="1:7" ht="28.8" x14ac:dyDescent="0.3">
      <c r="A3972" s="30" t="s">
        <v>6953</v>
      </c>
      <c r="B3972" s="47" t="s">
        <v>6954</v>
      </c>
      <c r="C3972" s="48" t="s">
        <v>141</v>
      </c>
      <c r="D3972" s="49">
        <v>15777.89</v>
      </c>
      <c r="E3972" s="49">
        <v>68.48</v>
      </c>
      <c r="F3972" s="49">
        <v>15846.37</v>
      </c>
      <c r="G3972" s="39">
        <v>9</v>
      </c>
    </row>
    <row r="3973" spans="1:7" x14ac:dyDescent="0.3">
      <c r="A3973" s="30" t="s">
        <v>6955</v>
      </c>
      <c r="B3973" s="47" t="s">
        <v>6956</v>
      </c>
      <c r="C3973" s="48" t="s">
        <v>141</v>
      </c>
      <c r="D3973" s="49">
        <v>44372.4</v>
      </c>
      <c r="E3973" s="49">
        <v>68.48</v>
      </c>
      <c r="F3973" s="49">
        <v>44440.88</v>
      </c>
      <c r="G3973" s="39">
        <v>9</v>
      </c>
    </row>
    <row r="3974" spans="1:7" x14ac:dyDescent="0.3">
      <c r="A3974" s="30" t="s">
        <v>6957</v>
      </c>
      <c r="B3974" s="47" t="s">
        <v>6958</v>
      </c>
      <c r="C3974" s="48"/>
      <c r="D3974" s="49"/>
      <c r="E3974" s="49"/>
      <c r="F3974" s="49"/>
      <c r="G3974" s="39">
        <v>5</v>
      </c>
    </row>
    <row r="3975" spans="1:7" ht="28.8" x14ac:dyDescent="0.3">
      <c r="A3975" s="30" t="s">
        <v>6959</v>
      </c>
      <c r="B3975" s="47" t="s">
        <v>8141</v>
      </c>
      <c r="C3975" s="48" t="s">
        <v>141</v>
      </c>
      <c r="D3975" s="49">
        <v>39075.120000000003</v>
      </c>
      <c r="E3975" s="49">
        <v>128.44</v>
      </c>
      <c r="F3975" s="49">
        <v>39203.56</v>
      </c>
      <c r="G3975" s="39">
        <v>9</v>
      </c>
    </row>
    <row r="3976" spans="1:7" ht="28.8" x14ac:dyDescent="0.3">
      <c r="A3976" s="30" t="s">
        <v>6960</v>
      </c>
      <c r="B3976" s="47" t="s">
        <v>8142</v>
      </c>
      <c r="C3976" s="48" t="s">
        <v>141</v>
      </c>
      <c r="D3976" s="49">
        <v>47983.39</v>
      </c>
      <c r="E3976" s="49">
        <v>128.44</v>
      </c>
      <c r="F3976" s="49">
        <v>48111.83</v>
      </c>
      <c r="G3976" s="39">
        <v>9</v>
      </c>
    </row>
    <row r="3977" spans="1:7" ht="28.8" x14ac:dyDescent="0.3">
      <c r="A3977" s="30" t="s">
        <v>6961</v>
      </c>
      <c r="B3977" s="47" t="s">
        <v>8143</v>
      </c>
      <c r="C3977" s="48" t="s">
        <v>141</v>
      </c>
      <c r="D3977" s="49">
        <v>45709.63</v>
      </c>
      <c r="E3977" s="49">
        <v>128.44</v>
      </c>
      <c r="F3977" s="49">
        <v>45838.07</v>
      </c>
      <c r="G3977" s="39">
        <v>9</v>
      </c>
    </row>
    <row r="3978" spans="1:7" x14ac:dyDescent="0.3">
      <c r="A3978" s="30" t="s">
        <v>6962</v>
      </c>
      <c r="B3978" s="47" t="s">
        <v>6963</v>
      </c>
      <c r="C3978" s="48" t="s">
        <v>141</v>
      </c>
      <c r="D3978" s="49">
        <v>4127.51</v>
      </c>
      <c r="E3978" s="49">
        <v>91.3</v>
      </c>
      <c r="F3978" s="49">
        <v>4218.8100000000004</v>
      </c>
      <c r="G3978" s="39">
        <v>9</v>
      </c>
    </row>
    <row r="3979" spans="1:7" ht="28.8" x14ac:dyDescent="0.3">
      <c r="A3979" s="30" t="s">
        <v>6964</v>
      </c>
      <c r="B3979" s="47" t="s">
        <v>8144</v>
      </c>
      <c r="C3979" s="48" t="s">
        <v>141</v>
      </c>
      <c r="D3979" s="49">
        <v>16190.13</v>
      </c>
      <c r="E3979" s="49">
        <v>128.44</v>
      </c>
      <c r="F3979" s="49">
        <v>16318.57</v>
      </c>
      <c r="G3979" s="39">
        <v>9</v>
      </c>
    </row>
    <row r="3980" spans="1:7" ht="28.8" x14ac:dyDescent="0.3">
      <c r="A3980" s="30" t="s">
        <v>6965</v>
      </c>
      <c r="B3980" s="47" t="s">
        <v>6966</v>
      </c>
      <c r="C3980" s="48" t="s">
        <v>141</v>
      </c>
      <c r="D3980" s="49">
        <v>24700.47</v>
      </c>
      <c r="E3980" s="49">
        <v>91.3</v>
      </c>
      <c r="F3980" s="49">
        <v>24791.77</v>
      </c>
      <c r="G3980" s="39">
        <v>9</v>
      </c>
    </row>
    <row r="3981" spans="1:7" ht="28.8" x14ac:dyDescent="0.3">
      <c r="A3981" s="30" t="s">
        <v>6967</v>
      </c>
      <c r="B3981" s="47" t="s">
        <v>8145</v>
      </c>
      <c r="C3981" s="48" t="s">
        <v>141</v>
      </c>
      <c r="D3981" s="49">
        <v>1018.46</v>
      </c>
      <c r="E3981" s="49">
        <v>45.65</v>
      </c>
      <c r="F3981" s="49">
        <v>1064.1099999999999</v>
      </c>
      <c r="G3981" s="39">
        <v>9</v>
      </c>
    </row>
    <row r="3982" spans="1:7" ht="28.8" x14ac:dyDescent="0.3">
      <c r="A3982" s="30" t="s">
        <v>6968</v>
      </c>
      <c r="B3982" s="47" t="s">
        <v>8146</v>
      </c>
      <c r="C3982" s="48" t="s">
        <v>141</v>
      </c>
      <c r="D3982" s="49">
        <v>39742.620000000003</v>
      </c>
      <c r="E3982" s="49">
        <v>128.44</v>
      </c>
      <c r="F3982" s="49">
        <v>39871.06</v>
      </c>
      <c r="G3982" s="39">
        <v>9</v>
      </c>
    </row>
    <row r="3983" spans="1:7" ht="28.8" x14ac:dyDescent="0.3">
      <c r="A3983" s="30" t="s">
        <v>6969</v>
      </c>
      <c r="B3983" s="47" t="s">
        <v>8147</v>
      </c>
      <c r="C3983" s="48" t="s">
        <v>141</v>
      </c>
      <c r="D3983" s="49">
        <v>58324.56</v>
      </c>
      <c r="E3983" s="49">
        <v>128.44</v>
      </c>
      <c r="F3983" s="49">
        <v>58453</v>
      </c>
      <c r="G3983" s="39">
        <v>9</v>
      </c>
    </row>
    <row r="3984" spans="1:7" ht="28.8" x14ac:dyDescent="0.3">
      <c r="A3984" s="30" t="s">
        <v>6970</v>
      </c>
      <c r="B3984" s="47" t="s">
        <v>8148</v>
      </c>
      <c r="C3984" s="48" t="s">
        <v>141</v>
      </c>
      <c r="D3984" s="49">
        <v>117328.92</v>
      </c>
      <c r="E3984" s="49">
        <v>128.44</v>
      </c>
      <c r="F3984" s="49">
        <v>117457.36</v>
      </c>
      <c r="G3984" s="39">
        <v>9</v>
      </c>
    </row>
    <row r="3985" spans="1:7" ht="28.8" x14ac:dyDescent="0.3">
      <c r="A3985" s="30" t="s">
        <v>6971</v>
      </c>
      <c r="B3985" s="47" t="s">
        <v>8149</v>
      </c>
      <c r="C3985" s="48" t="s">
        <v>141</v>
      </c>
      <c r="D3985" s="49">
        <v>141590.5</v>
      </c>
      <c r="E3985" s="49">
        <v>128.44</v>
      </c>
      <c r="F3985" s="49">
        <v>141718.94</v>
      </c>
      <c r="G3985" s="39">
        <v>9</v>
      </c>
    </row>
    <row r="3986" spans="1:7" ht="28.8" x14ac:dyDescent="0.3">
      <c r="A3986" s="30" t="s">
        <v>6972</v>
      </c>
      <c r="B3986" s="47" t="s">
        <v>8150</v>
      </c>
      <c r="C3986" s="48" t="s">
        <v>141</v>
      </c>
      <c r="D3986" s="49">
        <v>50583.91</v>
      </c>
      <c r="E3986" s="49">
        <v>128.44</v>
      </c>
      <c r="F3986" s="49">
        <v>50712.35</v>
      </c>
      <c r="G3986" s="39">
        <v>9</v>
      </c>
    </row>
    <row r="3987" spans="1:7" ht="28.8" x14ac:dyDescent="0.3">
      <c r="A3987" s="30" t="s">
        <v>6973</v>
      </c>
      <c r="B3987" s="47" t="s">
        <v>8151</v>
      </c>
      <c r="C3987" s="48" t="s">
        <v>141</v>
      </c>
      <c r="D3987" s="49">
        <v>27663.38</v>
      </c>
      <c r="E3987" s="49">
        <v>128.44</v>
      </c>
      <c r="F3987" s="49">
        <v>27791.82</v>
      </c>
      <c r="G3987" s="39">
        <v>9</v>
      </c>
    </row>
    <row r="3988" spans="1:7" ht="28.8" x14ac:dyDescent="0.3">
      <c r="A3988" s="30" t="s">
        <v>6974</v>
      </c>
      <c r="B3988" s="47" t="s">
        <v>8152</v>
      </c>
      <c r="C3988" s="48" t="s">
        <v>141</v>
      </c>
      <c r="D3988" s="49">
        <v>37644.79</v>
      </c>
      <c r="E3988" s="49">
        <v>128.44</v>
      </c>
      <c r="F3988" s="49">
        <v>37773.230000000003</v>
      </c>
      <c r="G3988" s="39">
        <v>9</v>
      </c>
    </row>
    <row r="3989" spans="1:7" ht="28.8" x14ac:dyDescent="0.3">
      <c r="A3989" s="30" t="s">
        <v>6975</v>
      </c>
      <c r="B3989" s="47" t="s">
        <v>8153</v>
      </c>
      <c r="C3989" s="48" t="s">
        <v>141</v>
      </c>
      <c r="D3989" s="49">
        <v>64262.05</v>
      </c>
      <c r="E3989" s="49">
        <v>128.44</v>
      </c>
      <c r="F3989" s="49">
        <v>64390.49</v>
      </c>
      <c r="G3989" s="39">
        <v>9</v>
      </c>
    </row>
    <row r="3990" spans="1:7" ht="28.8" x14ac:dyDescent="0.3">
      <c r="A3990" s="30" t="s">
        <v>6976</v>
      </c>
      <c r="B3990" s="47" t="s">
        <v>8154</v>
      </c>
      <c r="C3990" s="48" t="s">
        <v>141</v>
      </c>
      <c r="D3990" s="49">
        <v>43030.7</v>
      </c>
      <c r="E3990" s="49">
        <v>128.44</v>
      </c>
      <c r="F3990" s="49">
        <v>43159.14</v>
      </c>
      <c r="G3990" s="39">
        <v>9</v>
      </c>
    </row>
    <row r="3991" spans="1:7" ht="28.8" x14ac:dyDescent="0.3">
      <c r="A3991" s="30" t="s">
        <v>6977</v>
      </c>
      <c r="B3991" s="47" t="s">
        <v>8155</v>
      </c>
      <c r="C3991" s="48" t="s">
        <v>141</v>
      </c>
      <c r="D3991" s="49">
        <v>96674.25</v>
      </c>
      <c r="E3991" s="49">
        <v>128.44</v>
      </c>
      <c r="F3991" s="49">
        <v>96802.69</v>
      </c>
      <c r="G3991" s="39">
        <v>9</v>
      </c>
    </row>
    <row r="3992" spans="1:7" x14ac:dyDescent="0.3">
      <c r="A3992" s="30" t="s">
        <v>6978</v>
      </c>
      <c r="B3992" s="47" t="s">
        <v>6979</v>
      </c>
      <c r="C3992" s="48"/>
      <c r="D3992" s="49"/>
      <c r="E3992" s="49"/>
      <c r="F3992" s="49"/>
      <c r="G3992" s="39">
        <v>5</v>
      </c>
    </row>
    <row r="3993" spans="1:7" x14ac:dyDescent="0.3">
      <c r="A3993" s="30" t="s">
        <v>21226</v>
      </c>
      <c r="B3993" s="47" t="s">
        <v>21227</v>
      </c>
      <c r="C3993" s="48" t="s">
        <v>141</v>
      </c>
      <c r="D3993" s="49">
        <v>661.59</v>
      </c>
      <c r="E3993" s="49">
        <v>52.09</v>
      </c>
      <c r="F3993" s="49">
        <v>713.68</v>
      </c>
      <c r="G3993" s="39">
        <v>9</v>
      </c>
    </row>
    <row r="3994" spans="1:7" x14ac:dyDescent="0.3">
      <c r="A3994" s="30" t="s">
        <v>6980</v>
      </c>
      <c r="B3994" s="47" t="s">
        <v>6981</v>
      </c>
      <c r="C3994" s="48"/>
      <c r="D3994" s="49"/>
      <c r="E3994" s="49"/>
      <c r="F3994" s="49"/>
      <c r="G3994" s="39">
        <v>5</v>
      </c>
    </row>
    <row r="3995" spans="1:7" x14ac:dyDescent="0.3">
      <c r="A3995" s="30" t="s">
        <v>6982</v>
      </c>
      <c r="B3995" s="47" t="s">
        <v>6983</v>
      </c>
      <c r="C3995" s="48" t="s">
        <v>141</v>
      </c>
      <c r="D3995" s="49">
        <v>39.17</v>
      </c>
      <c r="E3995" s="49">
        <v>9.1300000000000008</v>
      </c>
      <c r="F3995" s="49">
        <v>48.3</v>
      </c>
      <c r="G3995" s="39">
        <v>9</v>
      </c>
    </row>
    <row r="3996" spans="1:7" x14ac:dyDescent="0.3">
      <c r="A3996" s="30" t="s">
        <v>6984</v>
      </c>
      <c r="B3996" s="47" t="s">
        <v>6985</v>
      </c>
      <c r="C3996" s="48" t="s">
        <v>141</v>
      </c>
      <c r="D3996" s="49">
        <v>734.37</v>
      </c>
      <c r="E3996" s="49">
        <v>36.520000000000003</v>
      </c>
      <c r="F3996" s="49">
        <v>770.89</v>
      </c>
      <c r="G3996" s="39">
        <v>9</v>
      </c>
    </row>
    <row r="3997" spans="1:7" x14ac:dyDescent="0.3">
      <c r="A3997" s="30" t="s">
        <v>6986</v>
      </c>
      <c r="B3997" s="47" t="s">
        <v>6987</v>
      </c>
      <c r="C3997" s="48" t="s">
        <v>141</v>
      </c>
      <c r="D3997" s="49">
        <v>609.14</v>
      </c>
      <c r="E3997" s="49">
        <v>36.520000000000003</v>
      </c>
      <c r="F3997" s="49">
        <v>645.66</v>
      </c>
      <c r="G3997" s="39">
        <v>9</v>
      </c>
    </row>
    <row r="3998" spans="1:7" x14ac:dyDescent="0.3">
      <c r="A3998" s="30" t="s">
        <v>6988</v>
      </c>
      <c r="B3998" s="47" t="s">
        <v>6989</v>
      </c>
      <c r="C3998" s="48" t="s">
        <v>141</v>
      </c>
      <c r="D3998" s="49">
        <v>118.76</v>
      </c>
      <c r="E3998" s="49">
        <v>9.1300000000000008</v>
      </c>
      <c r="F3998" s="49">
        <v>127.89</v>
      </c>
      <c r="G3998" s="39">
        <v>9</v>
      </c>
    </row>
    <row r="3999" spans="1:7" x14ac:dyDescent="0.3">
      <c r="A3999" s="30" t="s">
        <v>6990</v>
      </c>
      <c r="B3999" s="47" t="s">
        <v>6991</v>
      </c>
      <c r="C3999" s="48" t="s">
        <v>141</v>
      </c>
      <c r="D3999" s="49">
        <v>1028.6400000000001</v>
      </c>
      <c r="E3999" s="49">
        <v>3.35</v>
      </c>
      <c r="F3999" s="49">
        <v>1031.99</v>
      </c>
      <c r="G3999" s="39">
        <v>9</v>
      </c>
    </row>
    <row r="4000" spans="1:7" x14ac:dyDescent="0.3">
      <c r="A4000" s="30" t="s">
        <v>6992</v>
      </c>
      <c r="B4000" s="47" t="s">
        <v>6993</v>
      </c>
      <c r="C4000" s="48"/>
      <c r="D4000" s="49"/>
      <c r="E4000" s="49"/>
      <c r="F4000" s="49"/>
      <c r="G4000" s="39">
        <v>5</v>
      </c>
    </row>
    <row r="4001" spans="1:7" ht="28.8" x14ac:dyDescent="0.3">
      <c r="A4001" s="30" t="s">
        <v>6994</v>
      </c>
      <c r="B4001" s="47" t="s">
        <v>8284</v>
      </c>
      <c r="C4001" s="48" t="s">
        <v>141</v>
      </c>
      <c r="D4001" s="49">
        <v>506.98</v>
      </c>
      <c r="E4001" s="49">
        <v>20.84</v>
      </c>
      <c r="F4001" s="49">
        <v>527.82000000000005</v>
      </c>
      <c r="G4001" s="39">
        <v>9</v>
      </c>
    </row>
    <row r="4002" spans="1:7" ht="28.8" x14ac:dyDescent="0.3">
      <c r="A4002" s="30" t="s">
        <v>8285</v>
      </c>
      <c r="B4002" s="47" t="s">
        <v>8286</v>
      </c>
      <c r="C4002" s="48" t="s">
        <v>141</v>
      </c>
      <c r="D4002" s="49">
        <v>752.86</v>
      </c>
      <c r="E4002" s="49">
        <v>26.69</v>
      </c>
      <c r="F4002" s="49">
        <v>779.55</v>
      </c>
      <c r="G4002" s="39">
        <v>9</v>
      </c>
    </row>
    <row r="4003" spans="1:7" x14ac:dyDescent="0.3">
      <c r="A4003" s="30" t="s">
        <v>6995</v>
      </c>
      <c r="B4003" s="47" t="s">
        <v>6996</v>
      </c>
      <c r="C4003" s="48"/>
      <c r="D4003" s="49"/>
      <c r="E4003" s="49"/>
      <c r="F4003" s="49"/>
      <c r="G4003" s="39">
        <v>5</v>
      </c>
    </row>
    <row r="4004" spans="1:7" x14ac:dyDescent="0.3">
      <c r="A4004" s="30" t="s">
        <v>6997</v>
      </c>
      <c r="B4004" s="47" t="s">
        <v>6998</v>
      </c>
      <c r="C4004" s="48" t="s">
        <v>116</v>
      </c>
      <c r="D4004" s="49">
        <v>0.46</v>
      </c>
      <c r="E4004" s="49">
        <v>4.57</v>
      </c>
      <c r="F4004" s="49">
        <v>5.03</v>
      </c>
      <c r="G4004" s="39">
        <v>9</v>
      </c>
    </row>
    <row r="4005" spans="1:7" x14ac:dyDescent="0.3">
      <c r="A4005" s="30" t="s">
        <v>6999</v>
      </c>
      <c r="B4005" s="47" t="s">
        <v>7000</v>
      </c>
      <c r="C4005" s="48" t="s">
        <v>141</v>
      </c>
      <c r="D4005" s="49">
        <v>6.03</v>
      </c>
      <c r="E4005" s="49">
        <v>9.1300000000000008</v>
      </c>
      <c r="F4005" s="49">
        <v>15.16</v>
      </c>
      <c r="G4005" s="39">
        <v>9</v>
      </c>
    </row>
    <row r="4006" spans="1:7" x14ac:dyDescent="0.3">
      <c r="A4006" s="30" t="s">
        <v>7001</v>
      </c>
      <c r="B4006" s="47" t="s">
        <v>7002</v>
      </c>
      <c r="C4006" s="48" t="s">
        <v>141</v>
      </c>
      <c r="D4006" s="49">
        <v>2.12</v>
      </c>
      <c r="E4006" s="49">
        <v>9.1300000000000008</v>
      </c>
      <c r="F4006" s="49">
        <v>11.25</v>
      </c>
      <c r="G4006" s="39">
        <v>9</v>
      </c>
    </row>
    <row r="4007" spans="1:7" ht="28.8" x14ac:dyDescent="0.3">
      <c r="A4007" s="30" t="s">
        <v>7003</v>
      </c>
      <c r="B4007" s="47" t="s">
        <v>7004</v>
      </c>
      <c r="C4007" s="48" t="s">
        <v>141</v>
      </c>
      <c r="D4007" s="49">
        <v>2.62</v>
      </c>
      <c r="E4007" s="49">
        <v>9.1300000000000008</v>
      </c>
      <c r="F4007" s="49">
        <v>11.75</v>
      </c>
      <c r="G4007" s="39">
        <v>9</v>
      </c>
    </row>
    <row r="4008" spans="1:7" x14ac:dyDescent="0.3">
      <c r="A4008" s="30" t="s">
        <v>7005</v>
      </c>
      <c r="B4008" s="47" t="s">
        <v>7006</v>
      </c>
      <c r="C4008" s="48" t="s">
        <v>141</v>
      </c>
      <c r="D4008" s="49">
        <v>286.14</v>
      </c>
      <c r="E4008" s="49">
        <v>10.14</v>
      </c>
      <c r="F4008" s="49">
        <v>296.27999999999997</v>
      </c>
      <c r="G4008" s="39">
        <v>9</v>
      </c>
    </row>
    <row r="4009" spans="1:7" x14ac:dyDescent="0.3">
      <c r="A4009" s="30" t="s">
        <v>7007</v>
      </c>
      <c r="B4009" s="47" t="s">
        <v>7008</v>
      </c>
      <c r="C4009" s="48" t="s">
        <v>141</v>
      </c>
      <c r="D4009" s="49">
        <v>657.87</v>
      </c>
      <c r="E4009" s="49">
        <v>10.14</v>
      </c>
      <c r="F4009" s="49">
        <v>668.01</v>
      </c>
      <c r="G4009" s="39">
        <v>9</v>
      </c>
    </row>
    <row r="4010" spans="1:7" x14ac:dyDescent="0.3">
      <c r="A4010" s="30" t="s">
        <v>7009</v>
      </c>
      <c r="B4010" s="47" t="s">
        <v>7010</v>
      </c>
      <c r="C4010" s="48" t="s">
        <v>141</v>
      </c>
      <c r="D4010" s="49">
        <v>7.83</v>
      </c>
      <c r="E4010" s="49">
        <v>16.059999999999999</v>
      </c>
      <c r="F4010" s="49">
        <v>23.89</v>
      </c>
      <c r="G4010" s="39">
        <v>9</v>
      </c>
    </row>
    <row r="4011" spans="1:7" x14ac:dyDescent="0.3">
      <c r="A4011" s="30" t="s">
        <v>7011</v>
      </c>
      <c r="B4011" s="47" t="s">
        <v>7012</v>
      </c>
      <c r="C4011" s="48" t="s">
        <v>141</v>
      </c>
      <c r="D4011" s="49">
        <v>17.97</v>
      </c>
      <c r="E4011" s="49">
        <v>16.059999999999999</v>
      </c>
      <c r="F4011" s="49">
        <v>34.03</v>
      </c>
      <c r="G4011" s="39">
        <v>9</v>
      </c>
    </row>
    <row r="4012" spans="1:7" x14ac:dyDescent="0.3">
      <c r="A4012" s="30" t="s">
        <v>7013</v>
      </c>
      <c r="B4012" s="47" t="s">
        <v>7014</v>
      </c>
      <c r="C4012" s="48" t="s">
        <v>141</v>
      </c>
      <c r="D4012" s="49">
        <v>84.09</v>
      </c>
      <c r="E4012" s="49">
        <v>1.86</v>
      </c>
      <c r="F4012" s="49">
        <v>85.95</v>
      </c>
      <c r="G4012" s="39">
        <v>9</v>
      </c>
    </row>
    <row r="4013" spans="1:7" x14ac:dyDescent="0.3">
      <c r="A4013" s="30" t="s">
        <v>7015</v>
      </c>
      <c r="B4013" s="47" t="s">
        <v>7016</v>
      </c>
      <c r="C4013" s="48" t="s">
        <v>141</v>
      </c>
      <c r="D4013" s="49">
        <v>283.68</v>
      </c>
      <c r="E4013" s="49">
        <v>10.41</v>
      </c>
      <c r="F4013" s="49">
        <v>294.08999999999997</v>
      </c>
      <c r="G4013" s="39">
        <v>9</v>
      </c>
    </row>
    <row r="4014" spans="1:7" x14ac:dyDescent="0.3">
      <c r="A4014" s="30" t="s">
        <v>7017</v>
      </c>
      <c r="B4014" s="47" t="s">
        <v>8156</v>
      </c>
      <c r="C4014" s="48" t="s">
        <v>141</v>
      </c>
      <c r="D4014" s="49">
        <v>92.66</v>
      </c>
      <c r="E4014" s="49">
        <v>6.7</v>
      </c>
      <c r="F4014" s="49">
        <v>99.36</v>
      </c>
      <c r="G4014" s="39">
        <v>9</v>
      </c>
    </row>
    <row r="4015" spans="1:7" x14ac:dyDescent="0.3">
      <c r="A4015" s="30" t="s">
        <v>7018</v>
      </c>
      <c r="B4015" s="47" t="s">
        <v>8157</v>
      </c>
      <c r="C4015" s="48" t="s">
        <v>141</v>
      </c>
      <c r="D4015" s="49">
        <v>118.09</v>
      </c>
      <c r="E4015" s="49">
        <v>6.7</v>
      </c>
      <c r="F4015" s="49">
        <v>124.79</v>
      </c>
      <c r="G4015" s="39">
        <v>9</v>
      </c>
    </row>
    <row r="4016" spans="1:7" x14ac:dyDescent="0.3">
      <c r="A4016" s="30" t="s">
        <v>7019</v>
      </c>
      <c r="B4016" s="47" t="s">
        <v>8158</v>
      </c>
      <c r="C4016" s="48" t="s">
        <v>141</v>
      </c>
      <c r="D4016" s="49">
        <v>162.80000000000001</v>
      </c>
      <c r="E4016" s="49">
        <v>6.7</v>
      </c>
      <c r="F4016" s="49">
        <v>169.5</v>
      </c>
      <c r="G4016" s="39">
        <v>9</v>
      </c>
    </row>
    <row r="4017" spans="1:7" x14ac:dyDescent="0.3">
      <c r="A4017" s="30" t="s">
        <v>7020</v>
      </c>
      <c r="B4017" s="47" t="s">
        <v>7021</v>
      </c>
      <c r="C4017" s="48" t="s">
        <v>141</v>
      </c>
      <c r="D4017" s="49">
        <v>93.32</v>
      </c>
      <c r="E4017" s="49">
        <v>1.86</v>
      </c>
      <c r="F4017" s="49">
        <v>95.18</v>
      </c>
      <c r="G4017" s="39">
        <v>9</v>
      </c>
    </row>
    <row r="4018" spans="1:7" x14ac:dyDescent="0.3">
      <c r="A4018" s="30" t="s">
        <v>7022</v>
      </c>
      <c r="B4018" s="47" t="s">
        <v>7023</v>
      </c>
      <c r="C4018" s="48" t="s">
        <v>141</v>
      </c>
      <c r="D4018" s="49">
        <v>101.34</v>
      </c>
      <c r="E4018" s="49">
        <v>1.86</v>
      </c>
      <c r="F4018" s="49">
        <v>103.2</v>
      </c>
      <c r="G4018" s="39">
        <v>9</v>
      </c>
    </row>
    <row r="4019" spans="1:7" x14ac:dyDescent="0.3">
      <c r="A4019" s="30" t="s">
        <v>7024</v>
      </c>
      <c r="B4019" s="47" t="s">
        <v>8159</v>
      </c>
      <c r="C4019" s="48" t="s">
        <v>141</v>
      </c>
      <c r="D4019" s="49">
        <v>9.75</v>
      </c>
      <c r="E4019" s="49">
        <v>3.71</v>
      </c>
      <c r="F4019" s="49">
        <v>13.46</v>
      </c>
      <c r="G4019" s="39">
        <v>9</v>
      </c>
    </row>
    <row r="4020" spans="1:7" x14ac:dyDescent="0.3">
      <c r="A4020" s="30" t="s">
        <v>7025</v>
      </c>
      <c r="B4020" s="47" t="s">
        <v>8160</v>
      </c>
      <c r="C4020" s="48" t="s">
        <v>141</v>
      </c>
      <c r="D4020" s="49">
        <v>15.44</v>
      </c>
      <c r="E4020" s="49">
        <v>3.71</v>
      </c>
      <c r="F4020" s="49">
        <v>19.149999999999999</v>
      </c>
      <c r="G4020" s="39">
        <v>9</v>
      </c>
    </row>
    <row r="4021" spans="1:7" x14ac:dyDescent="0.3">
      <c r="A4021" s="30" t="s">
        <v>7026</v>
      </c>
      <c r="B4021" s="47" t="s">
        <v>7027</v>
      </c>
      <c r="C4021" s="48" t="s">
        <v>141</v>
      </c>
      <c r="D4021" s="49">
        <v>19.010000000000002</v>
      </c>
      <c r="E4021" s="49">
        <v>17.190000000000001</v>
      </c>
      <c r="F4021" s="49">
        <v>36.200000000000003</v>
      </c>
      <c r="G4021" s="39">
        <v>9</v>
      </c>
    </row>
    <row r="4022" spans="1:7" x14ac:dyDescent="0.3">
      <c r="A4022" s="30" t="s">
        <v>7028</v>
      </c>
      <c r="B4022" s="47" t="s">
        <v>7029</v>
      </c>
      <c r="C4022" s="48" t="s">
        <v>141</v>
      </c>
      <c r="D4022" s="49">
        <v>9.8000000000000007</v>
      </c>
      <c r="E4022" s="49">
        <v>10.41</v>
      </c>
      <c r="F4022" s="49">
        <v>20.21</v>
      </c>
      <c r="G4022" s="39">
        <v>9</v>
      </c>
    </row>
    <row r="4023" spans="1:7" x14ac:dyDescent="0.3">
      <c r="A4023" s="30" t="s">
        <v>7030</v>
      </c>
      <c r="B4023" s="47" t="s">
        <v>7031</v>
      </c>
      <c r="C4023" s="48" t="s">
        <v>141</v>
      </c>
      <c r="D4023" s="49">
        <v>11.39</v>
      </c>
      <c r="E4023" s="49">
        <v>10.41</v>
      </c>
      <c r="F4023" s="49">
        <v>21.8</v>
      </c>
      <c r="G4023" s="39">
        <v>9</v>
      </c>
    </row>
    <row r="4024" spans="1:7" ht="28.8" x14ac:dyDescent="0.3">
      <c r="A4024" s="30" t="s">
        <v>7032</v>
      </c>
      <c r="B4024" s="47" t="s">
        <v>7033</v>
      </c>
      <c r="C4024" s="48" t="s">
        <v>141</v>
      </c>
      <c r="D4024" s="49">
        <v>13.5</v>
      </c>
      <c r="E4024" s="49">
        <v>10.41</v>
      </c>
      <c r="F4024" s="49">
        <v>23.91</v>
      </c>
      <c r="G4024" s="39">
        <v>9</v>
      </c>
    </row>
    <row r="4025" spans="1:7" x14ac:dyDescent="0.3">
      <c r="A4025" s="30" t="s">
        <v>7034</v>
      </c>
      <c r="B4025" s="47" t="s">
        <v>21228</v>
      </c>
      <c r="C4025" s="48" t="s">
        <v>141</v>
      </c>
      <c r="D4025" s="49">
        <v>14.03</v>
      </c>
      <c r="E4025" s="49">
        <v>17.670000000000002</v>
      </c>
      <c r="F4025" s="49">
        <v>31.7</v>
      </c>
      <c r="G4025" s="39">
        <v>9</v>
      </c>
    </row>
    <row r="4026" spans="1:7" x14ac:dyDescent="0.3">
      <c r="A4026" s="30" t="s">
        <v>7035</v>
      </c>
      <c r="B4026" s="47" t="s">
        <v>7036</v>
      </c>
      <c r="C4026" s="48" t="s">
        <v>141</v>
      </c>
      <c r="D4026" s="49">
        <v>12.89</v>
      </c>
      <c r="E4026" s="49">
        <v>9.1300000000000008</v>
      </c>
      <c r="F4026" s="49">
        <v>22.02</v>
      </c>
      <c r="G4026" s="39">
        <v>9</v>
      </c>
    </row>
    <row r="4027" spans="1:7" x14ac:dyDescent="0.3">
      <c r="A4027" s="30" t="s">
        <v>7037</v>
      </c>
      <c r="B4027" s="47" t="s">
        <v>7038</v>
      </c>
      <c r="C4027" s="48" t="s">
        <v>141</v>
      </c>
      <c r="D4027" s="49">
        <v>80.900000000000006</v>
      </c>
      <c r="E4027" s="49">
        <v>32.11</v>
      </c>
      <c r="F4027" s="49">
        <v>113.01</v>
      </c>
      <c r="G4027" s="39">
        <v>9</v>
      </c>
    </row>
    <row r="4028" spans="1:7" x14ac:dyDescent="0.3">
      <c r="A4028" s="30" t="s">
        <v>7039</v>
      </c>
      <c r="B4028" s="47" t="s">
        <v>7040</v>
      </c>
      <c r="C4028" s="48"/>
      <c r="D4028" s="49"/>
      <c r="E4028" s="49"/>
      <c r="F4028" s="49"/>
      <c r="G4028" s="39">
        <v>2</v>
      </c>
    </row>
    <row r="4029" spans="1:7" x14ac:dyDescent="0.3">
      <c r="A4029" s="30" t="s">
        <v>7041</v>
      </c>
      <c r="B4029" s="47" t="s">
        <v>7042</v>
      </c>
      <c r="C4029" s="48"/>
      <c r="D4029" s="49"/>
      <c r="E4029" s="49"/>
      <c r="F4029" s="49"/>
      <c r="G4029" s="39">
        <v>5</v>
      </c>
    </row>
    <row r="4030" spans="1:7" ht="28.8" x14ac:dyDescent="0.3">
      <c r="A4030" s="30" t="s">
        <v>8237</v>
      </c>
      <c r="B4030" s="47" t="s">
        <v>8287</v>
      </c>
      <c r="C4030" s="48" t="s">
        <v>115</v>
      </c>
      <c r="D4030" s="49">
        <v>267.75</v>
      </c>
      <c r="E4030" s="49">
        <v>3.12</v>
      </c>
      <c r="F4030" s="49">
        <v>270.87</v>
      </c>
      <c r="G4030" s="39">
        <v>9</v>
      </c>
    </row>
    <row r="4031" spans="1:7" ht="28.8" x14ac:dyDescent="0.3">
      <c r="A4031" s="30" t="s">
        <v>8238</v>
      </c>
      <c r="B4031" s="47" t="s">
        <v>8288</v>
      </c>
      <c r="C4031" s="48" t="s">
        <v>115</v>
      </c>
      <c r="D4031" s="49">
        <v>218</v>
      </c>
      <c r="E4031" s="49">
        <v>2.62</v>
      </c>
      <c r="F4031" s="49">
        <v>220.62</v>
      </c>
      <c r="G4031" s="39">
        <v>9</v>
      </c>
    </row>
    <row r="4032" spans="1:7" ht="28.8" x14ac:dyDescent="0.3">
      <c r="A4032" s="30" t="s">
        <v>8239</v>
      </c>
      <c r="B4032" s="47" t="s">
        <v>8289</v>
      </c>
      <c r="C4032" s="48" t="s">
        <v>115</v>
      </c>
      <c r="D4032" s="49">
        <v>218.73</v>
      </c>
      <c r="E4032" s="49">
        <v>2.64</v>
      </c>
      <c r="F4032" s="49">
        <v>221.37</v>
      </c>
      <c r="G4032" s="39">
        <v>9</v>
      </c>
    </row>
    <row r="4033" spans="1:7" x14ac:dyDescent="0.3">
      <c r="A4033" s="30" t="s">
        <v>7043</v>
      </c>
      <c r="B4033" s="47" t="s">
        <v>7044</v>
      </c>
      <c r="C4033" s="48" t="s">
        <v>116</v>
      </c>
      <c r="D4033" s="49">
        <v>335.4</v>
      </c>
      <c r="E4033" s="49">
        <v>13.01</v>
      </c>
      <c r="F4033" s="49">
        <v>348.41</v>
      </c>
      <c r="G4033" s="39">
        <v>9</v>
      </c>
    </row>
    <row r="4034" spans="1:7" x14ac:dyDescent="0.3">
      <c r="A4034" s="30" t="s">
        <v>7045</v>
      </c>
      <c r="B4034" s="47" t="s">
        <v>7046</v>
      </c>
      <c r="C4034" s="48"/>
      <c r="D4034" s="49"/>
      <c r="E4034" s="49"/>
      <c r="F4034" s="49"/>
      <c r="G4034" s="39">
        <v>5</v>
      </c>
    </row>
    <row r="4035" spans="1:7" x14ac:dyDescent="0.3">
      <c r="A4035" s="30" t="s">
        <v>7047</v>
      </c>
      <c r="B4035" s="47" t="s">
        <v>7048</v>
      </c>
      <c r="C4035" s="48" t="s">
        <v>115</v>
      </c>
      <c r="D4035" s="49">
        <v>80.33</v>
      </c>
      <c r="E4035" s="49"/>
      <c r="F4035" s="49">
        <v>80.33</v>
      </c>
      <c r="G4035" s="39">
        <v>9</v>
      </c>
    </row>
    <row r="4036" spans="1:7" x14ac:dyDescent="0.3">
      <c r="A4036" s="30" t="s">
        <v>7049</v>
      </c>
      <c r="B4036" s="47" t="s">
        <v>7050</v>
      </c>
      <c r="C4036" s="48" t="s">
        <v>115</v>
      </c>
      <c r="D4036" s="49">
        <v>26.04</v>
      </c>
      <c r="E4036" s="49"/>
      <c r="F4036" s="49">
        <v>26.04</v>
      </c>
      <c r="G4036" s="39">
        <v>9</v>
      </c>
    </row>
    <row r="4037" spans="1:7" ht="28.8" x14ac:dyDescent="0.3">
      <c r="A4037" s="30" t="s">
        <v>7051</v>
      </c>
      <c r="B4037" s="47" t="s">
        <v>8161</v>
      </c>
      <c r="C4037" s="48" t="s">
        <v>115</v>
      </c>
      <c r="D4037" s="49">
        <v>181.25</v>
      </c>
      <c r="E4037" s="49"/>
      <c r="F4037" s="49">
        <v>181.25</v>
      </c>
      <c r="G4037" s="39">
        <v>9</v>
      </c>
    </row>
    <row r="4038" spans="1:7" ht="28.8" x14ac:dyDescent="0.3">
      <c r="A4038" s="30" t="s">
        <v>7052</v>
      </c>
      <c r="B4038" s="47" t="s">
        <v>8162</v>
      </c>
      <c r="C4038" s="48" t="s">
        <v>115</v>
      </c>
      <c r="D4038" s="49">
        <v>226.56</v>
      </c>
      <c r="E4038" s="49"/>
      <c r="F4038" s="49">
        <v>226.56</v>
      </c>
      <c r="G4038" s="39">
        <v>9</v>
      </c>
    </row>
    <row r="4039" spans="1:7" ht="28.8" x14ac:dyDescent="0.3">
      <c r="A4039" s="30" t="s">
        <v>7053</v>
      </c>
      <c r="B4039" s="47" t="s">
        <v>8163</v>
      </c>
      <c r="C4039" s="48" t="s">
        <v>115</v>
      </c>
      <c r="D4039" s="49">
        <v>79.819999999999993</v>
      </c>
      <c r="E4039" s="49"/>
      <c r="F4039" s="49">
        <v>79.819999999999993</v>
      </c>
      <c r="G4039" s="39">
        <v>9</v>
      </c>
    </row>
    <row r="4040" spans="1:7" ht="28.8" x14ac:dyDescent="0.3">
      <c r="A4040" s="30" t="s">
        <v>7054</v>
      </c>
      <c r="B4040" s="47" t="s">
        <v>8164</v>
      </c>
      <c r="C4040" s="48" t="s">
        <v>115</v>
      </c>
      <c r="D4040" s="49">
        <v>121.61</v>
      </c>
      <c r="E4040" s="49"/>
      <c r="F4040" s="49">
        <v>121.61</v>
      </c>
      <c r="G4040" s="39">
        <v>9</v>
      </c>
    </row>
    <row r="4041" spans="1:7" ht="28.8" x14ac:dyDescent="0.3">
      <c r="A4041" s="30" t="s">
        <v>7055</v>
      </c>
      <c r="B4041" s="47" t="s">
        <v>8165</v>
      </c>
      <c r="C4041" s="48" t="s">
        <v>115</v>
      </c>
      <c r="D4041" s="49">
        <v>127.71</v>
      </c>
      <c r="E4041" s="49"/>
      <c r="F4041" s="49">
        <v>127.71</v>
      </c>
      <c r="G4041" s="39">
        <v>9</v>
      </c>
    </row>
    <row r="4042" spans="1:7" x14ac:dyDescent="0.3">
      <c r="A4042" s="30" t="s">
        <v>7056</v>
      </c>
      <c r="B4042" s="47" t="s">
        <v>7057</v>
      </c>
      <c r="C4042" s="48" t="s">
        <v>115</v>
      </c>
      <c r="D4042" s="49">
        <v>235.17</v>
      </c>
      <c r="E4042" s="49"/>
      <c r="F4042" s="49">
        <v>235.17</v>
      </c>
      <c r="G4042" s="39">
        <v>9</v>
      </c>
    </row>
    <row r="4043" spans="1:7" x14ac:dyDescent="0.3">
      <c r="A4043" s="30" t="s">
        <v>7058</v>
      </c>
      <c r="B4043" s="47" t="s">
        <v>7059</v>
      </c>
      <c r="C4043" s="48" t="s">
        <v>115</v>
      </c>
      <c r="D4043" s="49">
        <v>271.91000000000003</v>
      </c>
      <c r="E4043" s="49"/>
      <c r="F4043" s="49">
        <v>271.91000000000003</v>
      </c>
      <c r="G4043" s="39">
        <v>9</v>
      </c>
    </row>
    <row r="4044" spans="1:7" ht="28.8" x14ac:dyDescent="0.3">
      <c r="A4044" s="30" t="s">
        <v>7060</v>
      </c>
      <c r="B4044" s="47" t="s">
        <v>7061</v>
      </c>
      <c r="C4044" s="48" t="s">
        <v>115</v>
      </c>
      <c r="D4044" s="49">
        <v>42.95</v>
      </c>
      <c r="E4044" s="49"/>
      <c r="F4044" s="49">
        <v>42.95</v>
      </c>
      <c r="G4044" s="39">
        <v>9</v>
      </c>
    </row>
    <row r="4045" spans="1:7" x14ac:dyDescent="0.3">
      <c r="A4045" s="30" t="s">
        <v>7062</v>
      </c>
      <c r="B4045" s="47" t="s">
        <v>7063</v>
      </c>
      <c r="C4045" s="48"/>
      <c r="D4045" s="49"/>
      <c r="E4045" s="49"/>
      <c r="F4045" s="49"/>
      <c r="G4045" s="39">
        <v>5</v>
      </c>
    </row>
    <row r="4046" spans="1:7" ht="28.8" x14ac:dyDescent="0.3">
      <c r="A4046" s="30" t="s">
        <v>7064</v>
      </c>
      <c r="B4046" s="47" t="s">
        <v>8166</v>
      </c>
      <c r="C4046" s="48" t="s">
        <v>115</v>
      </c>
      <c r="D4046" s="49">
        <v>1611.92</v>
      </c>
      <c r="E4046" s="49">
        <v>23.55</v>
      </c>
      <c r="F4046" s="49">
        <v>1635.47</v>
      </c>
      <c r="G4046" s="39">
        <v>9</v>
      </c>
    </row>
    <row r="4047" spans="1:7" ht="28.8" x14ac:dyDescent="0.3">
      <c r="A4047" s="30" t="s">
        <v>7065</v>
      </c>
      <c r="B4047" s="47" t="s">
        <v>8167</v>
      </c>
      <c r="C4047" s="48" t="s">
        <v>115</v>
      </c>
      <c r="D4047" s="49">
        <v>1679.28</v>
      </c>
      <c r="E4047" s="49">
        <v>23.54</v>
      </c>
      <c r="F4047" s="49">
        <v>1702.82</v>
      </c>
      <c r="G4047" s="39">
        <v>9</v>
      </c>
    </row>
    <row r="4048" spans="1:7" ht="28.8" x14ac:dyDescent="0.3">
      <c r="A4048" s="30" t="s">
        <v>7066</v>
      </c>
      <c r="B4048" s="47" t="s">
        <v>8168</v>
      </c>
      <c r="C4048" s="48" t="s">
        <v>115</v>
      </c>
      <c r="D4048" s="49">
        <v>1810.83</v>
      </c>
      <c r="E4048" s="49">
        <v>23.54</v>
      </c>
      <c r="F4048" s="49">
        <v>1834.37</v>
      </c>
      <c r="G4048" s="39">
        <v>9</v>
      </c>
    </row>
    <row r="4049" spans="1:7" ht="28.8" x14ac:dyDescent="0.3">
      <c r="A4049" s="30" t="s">
        <v>7067</v>
      </c>
      <c r="B4049" s="47" t="s">
        <v>8169</v>
      </c>
      <c r="C4049" s="48" t="s">
        <v>115</v>
      </c>
      <c r="D4049" s="49">
        <v>1868.71</v>
      </c>
      <c r="E4049" s="49">
        <v>23.54</v>
      </c>
      <c r="F4049" s="49">
        <v>1892.25</v>
      </c>
      <c r="G4049" s="39">
        <v>9</v>
      </c>
    </row>
    <row r="4050" spans="1:7" ht="28.8" x14ac:dyDescent="0.3">
      <c r="A4050" s="30" t="s">
        <v>7068</v>
      </c>
      <c r="B4050" s="47" t="s">
        <v>8170</v>
      </c>
      <c r="C4050" s="48" t="s">
        <v>115</v>
      </c>
      <c r="D4050" s="49">
        <v>2265.1</v>
      </c>
      <c r="E4050" s="49">
        <v>23.54</v>
      </c>
      <c r="F4050" s="49">
        <v>2288.64</v>
      </c>
      <c r="G4050" s="39">
        <v>9</v>
      </c>
    </row>
    <row r="4051" spans="1:7" ht="28.8" x14ac:dyDescent="0.3">
      <c r="A4051" s="30" t="s">
        <v>7069</v>
      </c>
      <c r="B4051" s="47" t="s">
        <v>8171</v>
      </c>
      <c r="C4051" s="48" t="s">
        <v>115</v>
      </c>
      <c r="D4051" s="49">
        <v>1830.12</v>
      </c>
      <c r="E4051" s="49">
        <v>35.31</v>
      </c>
      <c r="F4051" s="49">
        <v>1865.43</v>
      </c>
      <c r="G4051" s="39">
        <v>9</v>
      </c>
    </row>
    <row r="4052" spans="1:7" ht="28.8" x14ac:dyDescent="0.3">
      <c r="A4052" s="30" t="s">
        <v>7070</v>
      </c>
      <c r="B4052" s="47" t="s">
        <v>8172</v>
      </c>
      <c r="C4052" s="48" t="s">
        <v>115</v>
      </c>
      <c r="D4052" s="49">
        <v>1751.34</v>
      </c>
      <c r="E4052" s="49">
        <v>35.31</v>
      </c>
      <c r="F4052" s="49">
        <v>1786.65</v>
      </c>
      <c r="G4052" s="39">
        <v>9</v>
      </c>
    </row>
    <row r="4053" spans="1:7" ht="28.8" x14ac:dyDescent="0.3">
      <c r="A4053" s="30" t="s">
        <v>7071</v>
      </c>
      <c r="B4053" s="47" t="s">
        <v>8173</v>
      </c>
      <c r="C4053" s="48" t="s">
        <v>115</v>
      </c>
      <c r="D4053" s="49">
        <v>2060.6999999999998</v>
      </c>
      <c r="E4053" s="49">
        <v>35.31</v>
      </c>
      <c r="F4053" s="49">
        <v>2096.0100000000002</v>
      </c>
      <c r="G4053" s="39">
        <v>9</v>
      </c>
    </row>
    <row r="4054" spans="1:7" x14ac:dyDescent="0.3">
      <c r="A4054" s="30" t="s">
        <v>7072</v>
      </c>
      <c r="B4054" s="47" t="s">
        <v>7073</v>
      </c>
      <c r="C4054" s="48"/>
      <c r="D4054" s="49"/>
      <c r="E4054" s="49"/>
      <c r="F4054" s="49"/>
      <c r="G4054" s="39">
        <v>5</v>
      </c>
    </row>
    <row r="4055" spans="1:7" x14ac:dyDescent="0.3">
      <c r="A4055" s="30" t="s">
        <v>7074</v>
      </c>
      <c r="B4055" s="47" t="s">
        <v>8174</v>
      </c>
      <c r="C4055" s="48" t="s">
        <v>141</v>
      </c>
      <c r="D4055" s="49">
        <v>1195.8800000000001</v>
      </c>
      <c r="E4055" s="49">
        <v>103.17</v>
      </c>
      <c r="F4055" s="49">
        <v>1299.05</v>
      </c>
      <c r="G4055" s="39">
        <v>9</v>
      </c>
    </row>
    <row r="4056" spans="1:7" x14ac:dyDescent="0.3">
      <c r="A4056" s="30" t="s">
        <v>7075</v>
      </c>
      <c r="B4056" s="47" t="s">
        <v>7076</v>
      </c>
      <c r="C4056" s="48" t="s">
        <v>141</v>
      </c>
      <c r="D4056" s="49">
        <v>3507.09</v>
      </c>
      <c r="E4056" s="49">
        <v>103.17</v>
      </c>
      <c r="F4056" s="49">
        <v>3610.26</v>
      </c>
      <c r="G4056" s="39">
        <v>9</v>
      </c>
    </row>
    <row r="4057" spans="1:7" x14ac:dyDescent="0.3">
      <c r="A4057" s="30" t="s">
        <v>7077</v>
      </c>
      <c r="B4057" s="47" t="s">
        <v>7078</v>
      </c>
      <c r="C4057" s="48" t="s">
        <v>141</v>
      </c>
      <c r="D4057" s="49">
        <v>5958.14</v>
      </c>
      <c r="E4057" s="49">
        <v>176.46</v>
      </c>
      <c r="F4057" s="49">
        <v>6134.6</v>
      </c>
      <c r="G4057" s="39">
        <v>9</v>
      </c>
    </row>
    <row r="4058" spans="1:7" ht="28.8" x14ac:dyDescent="0.3">
      <c r="A4058" s="30" t="s">
        <v>7079</v>
      </c>
      <c r="B4058" s="47" t="s">
        <v>7080</v>
      </c>
      <c r="C4058" s="48" t="s">
        <v>141</v>
      </c>
      <c r="D4058" s="49">
        <v>5987.53</v>
      </c>
      <c r="E4058" s="49">
        <v>103.17</v>
      </c>
      <c r="F4058" s="49">
        <v>6090.7</v>
      </c>
      <c r="G4058" s="39">
        <v>9</v>
      </c>
    </row>
    <row r="4059" spans="1:7" x14ac:dyDescent="0.3">
      <c r="A4059" s="30" t="s">
        <v>7081</v>
      </c>
      <c r="B4059" s="47" t="s">
        <v>7082</v>
      </c>
      <c r="C4059" s="48" t="s">
        <v>141</v>
      </c>
      <c r="D4059" s="49">
        <v>2945.07</v>
      </c>
      <c r="E4059" s="49">
        <v>64.22</v>
      </c>
      <c r="F4059" s="49">
        <v>3009.29</v>
      </c>
      <c r="G4059" s="39">
        <v>9</v>
      </c>
    </row>
    <row r="4060" spans="1:7" x14ac:dyDescent="0.3">
      <c r="A4060" s="30" t="s">
        <v>7083</v>
      </c>
      <c r="B4060" s="47" t="s">
        <v>8175</v>
      </c>
      <c r="C4060" s="48" t="s">
        <v>141</v>
      </c>
      <c r="D4060" s="49">
        <v>1976.61</v>
      </c>
      <c r="E4060" s="49">
        <v>103.17</v>
      </c>
      <c r="F4060" s="49">
        <v>2079.7800000000002</v>
      </c>
      <c r="G4060" s="39">
        <v>9</v>
      </c>
    </row>
    <row r="4061" spans="1:7" x14ac:dyDescent="0.3">
      <c r="A4061" s="30" t="s">
        <v>7084</v>
      </c>
      <c r="B4061" s="47" t="s">
        <v>7085</v>
      </c>
      <c r="C4061" s="48" t="s">
        <v>141</v>
      </c>
      <c r="D4061" s="49">
        <v>2853.82</v>
      </c>
      <c r="E4061" s="49">
        <v>103.17</v>
      </c>
      <c r="F4061" s="49">
        <v>2956.99</v>
      </c>
      <c r="G4061" s="39">
        <v>9</v>
      </c>
    </row>
    <row r="4062" spans="1:7" x14ac:dyDescent="0.3">
      <c r="A4062" s="30" t="s">
        <v>7086</v>
      </c>
      <c r="B4062" s="47" t="s">
        <v>7087</v>
      </c>
      <c r="C4062" s="48"/>
      <c r="D4062" s="49"/>
      <c r="E4062" s="49"/>
      <c r="F4062" s="49"/>
      <c r="G4062" s="39">
        <v>5</v>
      </c>
    </row>
    <row r="4063" spans="1:7" x14ac:dyDescent="0.3">
      <c r="A4063" s="30" t="s">
        <v>7088</v>
      </c>
      <c r="B4063" s="47" t="s">
        <v>7089</v>
      </c>
      <c r="C4063" s="48" t="s">
        <v>141</v>
      </c>
      <c r="D4063" s="49">
        <v>454.92</v>
      </c>
      <c r="E4063" s="49">
        <v>21.63</v>
      </c>
      <c r="F4063" s="49">
        <v>476.55</v>
      </c>
      <c r="G4063" s="39">
        <v>9</v>
      </c>
    </row>
    <row r="4064" spans="1:7" x14ac:dyDescent="0.3">
      <c r="A4064" s="30" t="s">
        <v>7090</v>
      </c>
      <c r="B4064" s="47" t="s">
        <v>7091</v>
      </c>
      <c r="C4064" s="48" t="s">
        <v>141</v>
      </c>
      <c r="D4064" s="49">
        <v>3104.13</v>
      </c>
      <c r="E4064" s="49">
        <v>48.06</v>
      </c>
      <c r="F4064" s="49">
        <v>3152.19</v>
      </c>
      <c r="G4064" s="39">
        <v>9</v>
      </c>
    </row>
    <row r="4065" spans="1:7" x14ac:dyDescent="0.3">
      <c r="A4065" s="30" t="s">
        <v>7092</v>
      </c>
      <c r="B4065" s="47" t="s">
        <v>7093</v>
      </c>
      <c r="C4065" s="48" t="s">
        <v>141</v>
      </c>
      <c r="D4065" s="49">
        <v>1554.35</v>
      </c>
      <c r="E4065" s="49">
        <v>32.11</v>
      </c>
      <c r="F4065" s="49">
        <v>1586.46</v>
      </c>
      <c r="G4065" s="39">
        <v>9</v>
      </c>
    </row>
    <row r="4066" spans="1:7" x14ac:dyDescent="0.3">
      <c r="A4066" s="30" t="s">
        <v>7094</v>
      </c>
      <c r="B4066" s="47" t="s">
        <v>7095</v>
      </c>
      <c r="C4066" s="48" t="s">
        <v>141</v>
      </c>
      <c r="D4066" s="49">
        <v>3231.64</v>
      </c>
      <c r="E4066" s="49">
        <v>549.35</v>
      </c>
      <c r="F4066" s="49">
        <v>3780.99</v>
      </c>
      <c r="G4066" s="39">
        <v>9</v>
      </c>
    </row>
    <row r="4067" spans="1:7" ht="28.8" x14ac:dyDescent="0.3">
      <c r="A4067" s="30" t="s">
        <v>7096</v>
      </c>
      <c r="B4067" s="47" t="s">
        <v>7097</v>
      </c>
      <c r="C4067" s="48" t="s">
        <v>141</v>
      </c>
      <c r="D4067" s="49">
        <v>8450.92</v>
      </c>
      <c r="E4067" s="49">
        <v>640.65</v>
      </c>
      <c r="F4067" s="49">
        <v>9091.57</v>
      </c>
      <c r="G4067" s="39">
        <v>9</v>
      </c>
    </row>
    <row r="4068" spans="1:7" x14ac:dyDescent="0.3">
      <c r="A4068" s="30" t="s">
        <v>7098</v>
      </c>
      <c r="B4068" s="47" t="s">
        <v>7099</v>
      </c>
      <c r="C4068" s="48"/>
      <c r="D4068" s="49"/>
      <c r="E4068" s="49"/>
      <c r="F4068" s="49"/>
      <c r="G4068" s="39">
        <v>5</v>
      </c>
    </row>
    <row r="4069" spans="1:7" x14ac:dyDescent="0.3">
      <c r="A4069" s="30" t="s">
        <v>7100</v>
      </c>
      <c r="B4069" s="47" t="s">
        <v>8290</v>
      </c>
      <c r="C4069" s="48" t="s">
        <v>141</v>
      </c>
      <c r="D4069" s="49">
        <v>103.69</v>
      </c>
      <c r="E4069" s="49">
        <v>10.41</v>
      </c>
      <c r="F4069" s="49">
        <v>114.1</v>
      </c>
      <c r="G4069" s="39">
        <v>9</v>
      </c>
    </row>
    <row r="4070" spans="1:7" x14ac:dyDescent="0.3">
      <c r="A4070" s="30" t="s">
        <v>7101</v>
      </c>
      <c r="B4070" s="47" t="s">
        <v>7102</v>
      </c>
      <c r="C4070" s="48" t="s">
        <v>141</v>
      </c>
      <c r="D4070" s="49">
        <v>23.1</v>
      </c>
      <c r="E4070" s="49">
        <v>7.81</v>
      </c>
      <c r="F4070" s="49">
        <v>30.91</v>
      </c>
      <c r="G4070" s="39">
        <v>9</v>
      </c>
    </row>
    <row r="4071" spans="1:7" x14ac:dyDescent="0.3">
      <c r="A4071" s="30" t="s">
        <v>7103</v>
      </c>
      <c r="B4071" s="47" t="s">
        <v>7104</v>
      </c>
      <c r="C4071" s="48" t="s">
        <v>141</v>
      </c>
      <c r="D4071" s="49">
        <v>19.16</v>
      </c>
      <c r="E4071" s="49">
        <v>7.81</v>
      </c>
      <c r="F4071" s="49">
        <v>26.97</v>
      </c>
      <c r="G4071" s="39">
        <v>9</v>
      </c>
    </row>
    <row r="4072" spans="1:7" x14ac:dyDescent="0.3">
      <c r="A4072" s="30" t="s">
        <v>7105</v>
      </c>
      <c r="B4072" s="47" t="s">
        <v>7106</v>
      </c>
      <c r="C4072" s="48" t="s">
        <v>141</v>
      </c>
      <c r="D4072" s="49">
        <v>30.19</v>
      </c>
      <c r="E4072" s="49">
        <v>7.81</v>
      </c>
      <c r="F4072" s="49">
        <v>38</v>
      </c>
      <c r="G4072" s="39">
        <v>9</v>
      </c>
    </row>
    <row r="4073" spans="1:7" x14ac:dyDescent="0.3">
      <c r="A4073" s="30" t="s">
        <v>7107</v>
      </c>
      <c r="B4073" s="47" t="s">
        <v>7108</v>
      </c>
      <c r="C4073" s="48" t="s">
        <v>141</v>
      </c>
      <c r="D4073" s="49">
        <v>23.28</v>
      </c>
      <c r="E4073" s="49">
        <v>7.81</v>
      </c>
      <c r="F4073" s="49">
        <v>31.09</v>
      </c>
      <c r="G4073" s="39">
        <v>9</v>
      </c>
    </row>
    <row r="4074" spans="1:7" x14ac:dyDescent="0.3">
      <c r="A4074" s="30" t="s">
        <v>7109</v>
      </c>
      <c r="B4074" s="47" t="s">
        <v>7110</v>
      </c>
      <c r="C4074" s="48" t="s">
        <v>141</v>
      </c>
      <c r="D4074" s="49">
        <v>67.67</v>
      </c>
      <c r="E4074" s="49">
        <v>8.73</v>
      </c>
      <c r="F4074" s="49">
        <v>76.400000000000006</v>
      </c>
      <c r="G4074" s="39">
        <v>9</v>
      </c>
    </row>
    <row r="4075" spans="1:7" x14ac:dyDescent="0.3">
      <c r="A4075" s="30" t="s">
        <v>7111</v>
      </c>
      <c r="B4075" s="47" t="s">
        <v>7112</v>
      </c>
      <c r="C4075" s="48" t="s">
        <v>141</v>
      </c>
      <c r="D4075" s="49">
        <v>65.98</v>
      </c>
      <c r="E4075" s="49">
        <v>8.73</v>
      </c>
      <c r="F4075" s="49">
        <v>74.709999999999994</v>
      </c>
      <c r="G4075" s="39">
        <v>9</v>
      </c>
    </row>
    <row r="4076" spans="1:7" x14ac:dyDescent="0.3">
      <c r="A4076" s="30" t="s">
        <v>8291</v>
      </c>
      <c r="B4076" s="47" t="s">
        <v>8292</v>
      </c>
      <c r="C4076" s="48" t="s">
        <v>141</v>
      </c>
      <c r="D4076" s="49">
        <v>54.25</v>
      </c>
      <c r="E4076" s="49">
        <v>7.81</v>
      </c>
      <c r="F4076" s="49">
        <v>62.06</v>
      </c>
      <c r="G4076" s="39">
        <v>9</v>
      </c>
    </row>
    <row r="4077" spans="1:7" x14ac:dyDescent="0.3">
      <c r="A4077" s="30" t="s">
        <v>8293</v>
      </c>
      <c r="B4077" s="47" t="s">
        <v>8294</v>
      </c>
      <c r="C4077" s="48" t="s">
        <v>141</v>
      </c>
      <c r="D4077" s="49">
        <v>30.05</v>
      </c>
      <c r="E4077" s="49">
        <v>7.81</v>
      </c>
      <c r="F4077" s="49">
        <v>37.86</v>
      </c>
      <c r="G4077" s="39">
        <v>9</v>
      </c>
    </row>
    <row r="4078" spans="1:7" x14ac:dyDescent="0.3">
      <c r="A4078" s="30" t="s">
        <v>8295</v>
      </c>
      <c r="B4078" s="47" t="s">
        <v>8296</v>
      </c>
      <c r="C4078" s="48" t="s">
        <v>141</v>
      </c>
      <c r="D4078" s="49">
        <v>41.4</v>
      </c>
      <c r="E4078" s="49">
        <v>7.81</v>
      </c>
      <c r="F4078" s="49">
        <v>49.21</v>
      </c>
      <c r="G4078" s="39">
        <v>9</v>
      </c>
    </row>
    <row r="4079" spans="1:7" x14ac:dyDescent="0.3">
      <c r="A4079" s="30" t="s">
        <v>8297</v>
      </c>
      <c r="B4079" s="47" t="s">
        <v>8298</v>
      </c>
      <c r="C4079" s="48" t="s">
        <v>141</v>
      </c>
      <c r="D4079" s="49">
        <v>36.47</v>
      </c>
      <c r="E4079" s="49">
        <v>7.81</v>
      </c>
      <c r="F4079" s="49">
        <v>44.28</v>
      </c>
      <c r="G4079" s="39">
        <v>9</v>
      </c>
    </row>
    <row r="4080" spans="1:7" x14ac:dyDescent="0.3">
      <c r="A4080" s="30" t="s">
        <v>8299</v>
      </c>
      <c r="B4080" s="47" t="s">
        <v>8300</v>
      </c>
      <c r="C4080" s="48" t="s">
        <v>141</v>
      </c>
      <c r="D4080" s="49">
        <v>57.37</v>
      </c>
      <c r="E4080" s="49">
        <v>8.73</v>
      </c>
      <c r="F4080" s="49">
        <v>66.099999999999994</v>
      </c>
      <c r="G4080" s="39">
        <v>9</v>
      </c>
    </row>
    <row r="4081" spans="1:7" x14ac:dyDescent="0.3">
      <c r="A4081" s="30" t="s">
        <v>8301</v>
      </c>
      <c r="B4081" s="47" t="s">
        <v>8302</v>
      </c>
      <c r="C4081" s="48" t="s">
        <v>141</v>
      </c>
      <c r="D4081" s="49">
        <v>55.98</v>
      </c>
      <c r="E4081" s="49">
        <v>8.73</v>
      </c>
      <c r="F4081" s="49">
        <v>64.709999999999994</v>
      </c>
      <c r="G4081" s="39">
        <v>9</v>
      </c>
    </row>
    <row r="4082" spans="1:7" x14ac:dyDescent="0.3">
      <c r="A4082" s="30" t="s">
        <v>8303</v>
      </c>
      <c r="B4082" s="47" t="s">
        <v>8304</v>
      </c>
      <c r="C4082" s="48"/>
      <c r="D4082" s="49"/>
      <c r="E4082" s="49"/>
      <c r="F4082" s="49"/>
      <c r="G4082" s="39">
        <v>5</v>
      </c>
    </row>
    <row r="4083" spans="1:7" ht="28.8" x14ac:dyDescent="0.3">
      <c r="A4083" s="30" t="s">
        <v>8305</v>
      </c>
      <c r="B4083" s="47" t="s">
        <v>8306</v>
      </c>
      <c r="C4083" s="48" t="s">
        <v>115</v>
      </c>
      <c r="D4083" s="49">
        <v>345.24</v>
      </c>
      <c r="E4083" s="49">
        <v>12.52</v>
      </c>
      <c r="F4083" s="49">
        <v>357.76</v>
      </c>
      <c r="G4083" s="39">
        <v>9</v>
      </c>
    </row>
    <row r="4084" spans="1:7" ht="28.8" x14ac:dyDescent="0.3">
      <c r="A4084" s="30" t="s">
        <v>8307</v>
      </c>
      <c r="B4084" s="47" t="s">
        <v>8308</v>
      </c>
      <c r="C4084" s="48" t="s">
        <v>115</v>
      </c>
      <c r="D4084" s="49">
        <v>251.63</v>
      </c>
      <c r="E4084" s="49">
        <v>11.55</v>
      </c>
      <c r="F4084" s="49">
        <v>263.18</v>
      </c>
      <c r="G4084" s="39">
        <v>9</v>
      </c>
    </row>
    <row r="4085" spans="1:7" ht="28.8" x14ac:dyDescent="0.3">
      <c r="A4085" s="30" t="s">
        <v>8309</v>
      </c>
      <c r="B4085" s="47" t="s">
        <v>8310</v>
      </c>
      <c r="C4085" s="48" t="s">
        <v>115</v>
      </c>
      <c r="D4085" s="49">
        <v>253.28</v>
      </c>
      <c r="E4085" s="49">
        <v>11.62</v>
      </c>
      <c r="F4085" s="49">
        <v>264.89999999999998</v>
      </c>
      <c r="G4085" s="39">
        <v>9</v>
      </c>
    </row>
    <row r="4086" spans="1:7" ht="28.8" x14ac:dyDescent="0.3">
      <c r="A4086" s="30" t="s">
        <v>8311</v>
      </c>
      <c r="B4086" s="47" t="s">
        <v>8312</v>
      </c>
      <c r="C4086" s="48" t="s">
        <v>225</v>
      </c>
      <c r="D4086" s="49">
        <v>8.34</v>
      </c>
      <c r="E4086" s="49">
        <v>2</v>
      </c>
      <c r="F4086" s="49">
        <v>10.34</v>
      </c>
      <c r="G4086" s="39">
        <v>9</v>
      </c>
    </row>
    <row r="4087" spans="1:7" x14ac:dyDescent="0.3">
      <c r="A4087" s="30" t="s">
        <v>8313</v>
      </c>
      <c r="B4087" s="47" t="s">
        <v>8314</v>
      </c>
      <c r="C4087" s="48" t="s">
        <v>21229</v>
      </c>
      <c r="D4087" s="49">
        <v>558.30999999999995</v>
      </c>
      <c r="E4087" s="49">
        <v>1236.72</v>
      </c>
      <c r="F4087" s="49">
        <v>1795.03</v>
      </c>
      <c r="G4087" s="39">
        <v>9</v>
      </c>
    </row>
    <row r="4088" spans="1:7" x14ac:dyDescent="0.3">
      <c r="A4088" s="30" t="s">
        <v>7113</v>
      </c>
      <c r="B4088" s="47" t="s">
        <v>7114</v>
      </c>
      <c r="C4088" s="48"/>
      <c r="D4088" s="49"/>
      <c r="E4088" s="49"/>
      <c r="F4088" s="49"/>
      <c r="G4088" s="39">
        <v>2</v>
      </c>
    </row>
    <row r="4089" spans="1:7" x14ac:dyDescent="0.3">
      <c r="A4089" s="30" t="s">
        <v>7115</v>
      </c>
      <c r="B4089" s="47" t="s">
        <v>7116</v>
      </c>
      <c r="C4089" s="48"/>
      <c r="D4089" s="49"/>
      <c r="E4089" s="49"/>
      <c r="F4089" s="49"/>
      <c r="G4089" s="39">
        <v>5</v>
      </c>
    </row>
    <row r="4090" spans="1:7" x14ac:dyDescent="0.3">
      <c r="A4090" s="30" t="s">
        <v>7117</v>
      </c>
      <c r="B4090" s="47" t="s">
        <v>7118</v>
      </c>
      <c r="C4090" s="48" t="s">
        <v>115</v>
      </c>
      <c r="D4090" s="49">
        <v>9072.9599999999991</v>
      </c>
      <c r="E4090" s="49">
        <v>82.36</v>
      </c>
      <c r="F4090" s="49">
        <v>9155.32</v>
      </c>
      <c r="G4090" s="39">
        <v>9</v>
      </c>
    </row>
    <row r="4091" spans="1:7" x14ac:dyDescent="0.3">
      <c r="A4091" s="30" t="s">
        <v>7119</v>
      </c>
      <c r="B4091" s="47" t="s">
        <v>7120</v>
      </c>
      <c r="C4091" s="48" t="s">
        <v>115</v>
      </c>
      <c r="D4091" s="49">
        <v>231.48</v>
      </c>
      <c r="E4091" s="49">
        <v>82.36</v>
      </c>
      <c r="F4091" s="49">
        <v>313.83999999999997</v>
      </c>
      <c r="G4091" s="39">
        <v>9</v>
      </c>
    </row>
    <row r="4092" spans="1:7" x14ac:dyDescent="0.3">
      <c r="A4092" s="30" t="s">
        <v>7121</v>
      </c>
      <c r="B4092" s="47" t="s">
        <v>7122</v>
      </c>
      <c r="C4092" s="48" t="s">
        <v>115</v>
      </c>
      <c r="D4092" s="49">
        <v>1589</v>
      </c>
      <c r="E4092" s="49">
        <v>82.36</v>
      </c>
      <c r="F4092" s="49">
        <v>1671.36</v>
      </c>
      <c r="G4092" s="39">
        <v>9</v>
      </c>
    </row>
    <row r="4093" spans="1:7" ht="43.2" x14ac:dyDescent="0.3">
      <c r="A4093" s="30" t="s">
        <v>7123</v>
      </c>
      <c r="B4093" s="47" t="s">
        <v>8176</v>
      </c>
      <c r="C4093" s="48" t="s">
        <v>141</v>
      </c>
      <c r="D4093" s="49">
        <v>14.99</v>
      </c>
      <c r="E4093" s="49">
        <v>5.97</v>
      </c>
      <c r="F4093" s="49">
        <v>20.96</v>
      </c>
      <c r="G4093" s="39">
        <v>9</v>
      </c>
    </row>
    <row r="4094" spans="1:7" ht="28.8" x14ac:dyDescent="0.3">
      <c r="A4094" s="30" t="s">
        <v>7124</v>
      </c>
      <c r="B4094" s="47" t="s">
        <v>8177</v>
      </c>
      <c r="C4094" s="48" t="s">
        <v>141</v>
      </c>
      <c r="D4094" s="49">
        <v>9.5</v>
      </c>
      <c r="E4094" s="49">
        <v>5.97</v>
      </c>
      <c r="F4094" s="49">
        <v>15.47</v>
      </c>
      <c r="G4094" s="39">
        <v>9</v>
      </c>
    </row>
    <row r="4095" spans="1:7" ht="28.8" x14ac:dyDescent="0.3">
      <c r="A4095" s="30" t="s">
        <v>7125</v>
      </c>
      <c r="B4095" s="47" t="s">
        <v>8178</v>
      </c>
      <c r="C4095" s="48" t="s">
        <v>141</v>
      </c>
      <c r="D4095" s="49">
        <v>19.04</v>
      </c>
      <c r="E4095" s="49">
        <v>5.97</v>
      </c>
      <c r="F4095" s="49">
        <v>25.01</v>
      </c>
      <c r="G4095" s="39">
        <v>9</v>
      </c>
    </row>
    <row r="4096" spans="1:7" ht="28.8" x14ac:dyDescent="0.3">
      <c r="A4096" s="30" t="s">
        <v>7126</v>
      </c>
      <c r="B4096" s="47" t="s">
        <v>7127</v>
      </c>
      <c r="C4096" s="48" t="s">
        <v>141</v>
      </c>
      <c r="D4096" s="49">
        <v>11.51</v>
      </c>
      <c r="E4096" s="49">
        <v>5.97</v>
      </c>
      <c r="F4096" s="49">
        <v>17.48</v>
      </c>
      <c r="G4096" s="39">
        <v>9</v>
      </c>
    </row>
    <row r="4097" spans="1:7" x14ac:dyDescent="0.3">
      <c r="A4097" s="30" t="s">
        <v>7128</v>
      </c>
      <c r="B4097" s="47" t="s">
        <v>7129</v>
      </c>
      <c r="C4097" s="48" t="s">
        <v>141</v>
      </c>
      <c r="D4097" s="49">
        <v>24.44</v>
      </c>
      <c r="E4097" s="49">
        <v>5.97</v>
      </c>
      <c r="F4097" s="49">
        <v>30.41</v>
      </c>
      <c r="G4097" s="39">
        <v>9</v>
      </c>
    </row>
    <row r="4098" spans="1:7" x14ac:dyDescent="0.3">
      <c r="A4098" s="30" t="s">
        <v>7130</v>
      </c>
      <c r="B4098" s="47" t="s">
        <v>7131</v>
      </c>
      <c r="C4098" s="48" t="s">
        <v>141</v>
      </c>
      <c r="D4098" s="49">
        <v>8.6199999999999992</v>
      </c>
      <c r="E4098" s="49">
        <v>5.97</v>
      </c>
      <c r="F4098" s="49">
        <v>14.59</v>
      </c>
      <c r="G4098" s="39">
        <v>9</v>
      </c>
    </row>
    <row r="4099" spans="1:7" x14ac:dyDescent="0.3">
      <c r="A4099" s="30" t="s">
        <v>7132</v>
      </c>
      <c r="B4099" s="47" t="s">
        <v>7133</v>
      </c>
      <c r="C4099" s="48" t="s">
        <v>141</v>
      </c>
      <c r="D4099" s="49">
        <v>209.8</v>
      </c>
      <c r="E4099" s="49">
        <v>3.39</v>
      </c>
      <c r="F4099" s="49">
        <v>213.19</v>
      </c>
      <c r="G4099" s="39">
        <v>9</v>
      </c>
    </row>
    <row r="4100" spans="1:7" x14ac:dyDescent="0.3">
      <c r="A4100" s="30" t="s">
        <v>7134</v>
      </c>
      <c r="B4100" s="47" t="s">
        <v>7135</v>
      </c>
      <c r="C4100" s="48"/>
      <c r="D4100" s="49"/>
      <c r="E4100" s="49"/>
      <c r="F4100" s="49"/>
      <c r="G4100" s="39">
        <v>5</v>
      </c>
    </row>
    <row r="4101" spans="1:7" x14ac:dyDescent="0.3">
      <c r="A4101" s="30" t="s">
        <v>7136</v>
      </c>
      <c r="B4101" s="47" t="s">
        <v>7137</v>
      </c>
      <c r="C4101" s="48" t="s">
        <v>141</v>
      </c>
      <c r="D4101" s="49">
        <v>11.69</v>
      </c>
      <c r="E4101" s="49">
        <v>52.07</v>
      </c>
      <c r="F4101" s="49">
        <v>63.76</v>
      </c>
      <c r="G4101" s="39">
        <v>9</v>
      </c>
    </row>
    <row r="4102" spans="1:7" x14ac:dyDescent="0.3">
      <c r="A4102" s="30" t="s">
        <v>7138</v>
      </c>
      <c r="B4102" s="47" t="s">
        <v>7139</v>
      </c>
      <c r="C4102" s="48"/>
      <c r="D4102" s="49"/>
      <c r="E4102" s="49"/>
      <c r="F4102" s="49"/>
      <c r="G4102" s="39">
        <v>5</v>
      </c>
    </row>
    <row r="4103" spans="1:7" ht="28.8" x14ac:dyDescent="0.3">
      <c r="A4103" s="30" t="s">
        <v>7140</v>
      </c>
      <c r="B4103" s="47" t="s">
        <v>8179</v>
      </c>
      <c r="C4103" s="48" t="s">
        <v>141</v>
      </c>
      <c r="D4103" s="49">
        <v>86.47</v>
      </c>
      <c r="E4103" s="49">
        <v>7</v>
      </c>
      <c r="F4103" s="49">
        <v>93.47</v>
      </c>
      <c r="G4103" s="39">
        <v>9</v>
      </c>
    </row>
    <row r="4104" spans="1:7" ht="28.8" x14ac:dyDescent="0.3">
      <c r="A4104" s="30" t="s">
        <v>7141</v>
      </c>
      <c r="B4104" s="47" t="s">
        <v>8180</v>
      </c>
      <c r="C4104" s="48" t="s">
        <v>141</v>
      </c>
      <c r="D4104" s="49">
        <v>32.770000000000003</v>
      </c>
      <c r="E4104" s="49">
        <v>1.44</v>
      </c>
      <c r="F4104" s="49">
        <v>34.21</v>
      </c>
      <c r="G4104" s="39">
        <v>9</v>
      </c>
    </row>
    <row r="4105" spans="1:7" x14ac:dyDescent="0.3">
      <c r="A4105" s="30" t="s">
        <v>7142</v>
      </c>
      <c r="B4105" s="47" t="s">
        <v>7143</v>
      </c>
      <c r="C4105" s="48" t="s">
        <v>115</v>
      </c>
      <c r="D4105" s="49">
        <v>68.680000000000007</v>
      </c>
      <c r="E4105" s="49"/>
      <c r="F4105" s="49">
        <v>68.680000000000007</v>
      </c>
      <c r="G4105" s="39">
        <v>9</v>
      </c>
    </row>
    <row r="4106" spans="1:7" x14ac:dyDescent="0.3">
      <c r="A4106" s="30" t="s">
        <v>7144</v>
      </c>
      <c r="B4106" s="47" t="s">
        <v>7145</v>
      </c>
      <c r="C4106" s="48" t="s">
        <v>601</v>
      </c>
      <c r="D4106" s="49">
        <v>30.83</v>
      </c>
      <c r="E4106" s="49"/>
      <c r="F4106" s="49">
        <v>30.83</v>
      </c>
      <c r="G4106" s="39">
        <v>9</v>
      </c>
    </row>
    <row r="4107" spans="1:7" x14ac:dyDescent="0.3">
      <c r="A4107" s="30" t="s">
        <v>7146</v>
      </c>
      <c r="B4107" s="47" t="s">
        <v>7147</v>
      </c>
      <c r="C4107" s="48"/>
      <c r="D4107" s="49"/>
      <c r="E4107" s="49"/>
      <c r="F4107" s="49"/>
      <c r="G4107" s="39">
        <v>2</v>
      </c>
    </row>
    <row r="4108" spans="1:7" x14ac:dyDescent="0.3">
      <c r="A4108" s="30" t="s">
        <v>7148</v>
      </c>
      <c r="B4108" s="47" t="s">
        <v>7149</v>
      </c>
      <c r="C4108" s="48"/>
      <c r="D4108" s="49"/>
      <c r="E4108" s="49"/>
      <c r="F4108" s="49"/>
      <c r="G4108" s="39">
        <v>5</v>
      </c>
    </row>
    <row r="4109" spans="1:7" x14ac:dyDescent="0.3">
      <c r="A4109" s="30" t="s">
        <v>7150</v>
      </c>
      <c r="B4109" s="47" t="s">
        <v>7151</v>
      </c>
      <c r="C4109" s="48" t="s">
        <v>141</v>
      </c>
      <c r="D4109" s="49">
        <v>802.7</v>
      </c>
      <c r="E4109" s="49"/>
      <c r="F4109" s="49">
        <v>802.7</v>
      </c>
      <c r="G4109" s="39">
        <v>9</v>
      </c>
    </row>
  </sheetData>
  <mergeCells count="4">
    <mergeCell ref="B1:F1"/>
    <mergeCell ref="A2:F2"/>
    <mergeCell ref="A3:F3"/>
    <mergeCell ref="A4:F4"/>
  </mergeCells>
  <conditionalFormatting sqref="A1:A1048576">
    <cfRule type="duplicateValues" dxfId="6" priority="1"/>
  </conditionalFormatting>
  <conditionalFormatting sqref="A9:A4109">
    <cfRule type="expression" dxfId="5" priority="7" stopIfTrue="1">
      <formula>G9&lt;6</formula>
    </cfRule>
  </conditionalFormatting>
  <conditionalFormatting sqref="B9:B4109">
    <cfRule type="expression" dxfId="4" priority="6" stopIfTrue="1">
      <formula>G9&lt;6</formula>
    </cfRule>
  </conditionalFormatting>
  <conditionalFormatting sqref="C9:C4109">
    <cfRule type="expression" dxfId="3" priority="5" stopIfTrue="1">
      <formula>G9&lt;6</formula>
    </cfRule>
  </conditionalFormatting>
  <conditionalFormatting sqref="D9:D4109">
    <cfRule type="expression" dxfId="2" priority="4" stopIfTrue="1">
      <formula>G9&lt;6</formula>
    </cfRule>
  </conditionalFormatting>
  <conditionalFormatting sqref="E9:E4109">
    <cfRule type="expression" dxfId="1" priority="3" stopIfTrue="1">
      <formula>G9&lt;6</formula>
    </cfRule>
  </conditionalFormatting>
  <conditionalFormatting sqref="F9:F4109">
    <cfRule type="expression" dxfId="0" priority="2" stopIfTrue="1">
      <formula>G9&lt;6</formula>
    </cfRule>
  </conditionalFormatting>
  <pageMargins left="0.511811024" right="0.511811024" top="0.78740157499999996" bottom="0.78740157499999996" header="0.31496062000000002" footer="0.31496062000000002"/>
  <pageSetup paperSize="9" scale="78"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E7835"/>
  <sheetViews>
    <sheetView topLeftCell="A269" workbookViewId="0">
      <selection activeCell="A277" sqref="A277"/>
    </sheetView>
  </sheetViews>
  <sheetFormatPr defaultColWidth="8.88671875" defaultRowHeight="14.4" x14ac:dyDescent="0.3"/>
  <cols>
    <col min="1" max="1" width="24.5546875" style="84" customWidth="1"/>
    <col min="2" max="2" width="84.109375" style="84" customWidth="1"/>
    <col min="3" max="3" width="9.109375" style="112" customWidth="1"/>
    <col min="4" max="4" width="38.6640625" style="84" customWidth="1"/>
    <col min="5" max="5" width="21.109375" style="84" customWidth="1"/>
    <col min="6" max="16384" width="8.88671875" style="84"/>
  </cols>
  <sheetData>
    <row r="5" spans="1:5" ht="27.6" x14ac:dyDescent="0.3">
      <c r="A5" s="113" t="s">
        <v>8530</v>
      </c>
      <c r="B5" s="113" t="s">
        <v>8531</v>
      </c>
      <c r="C5" s="114" t="s">
        <v>8247</v>
      </c>
      <c r="D5" s="113" t="s">
        <v>8532</v>
      </c>
      <c r="E5" s="113" t="s">
        <v>8533</v>
      </c>
    </row>
    <row r="7" spans="1:5" ht="41.4" x14ac:dyDescent="0.3">
      <c r="A7" s="113">
        <v>97141</v>
      </c>
      <c r="B7" s="113" t="s">
        <v>8534</v>
      </c>
      <c r="C7" s="114" t="s">
        <v>116</v>
      </c>
      <c r="D7" s="113" t="s">
        <v>8535</v>
      </c>
      <c r="E7" s="115">
        <v>5.0199999999999996</v>
      </c>
    </row>
    <row r="8" spans="1:5" ht="41.4" x14ac:dyDescent="0.3">
      <c r="A8" s="113">
        <v>97142</v>
      </c>
      <c r="B8" s="113" t="s">
        <v>8536</v>
      </c>
      <c r="C8" s="114" t="s">
        <v>116</v>
      </c>
      <c r="D8" s="113" t="s">
        <v>8535</v>
      </c>
      <c r="E8" s="115">
        <v>5.83</v>
      </c>
    </row>
    <row r="9" spans="1:5" ht="41.4" x14ac:dyDescent="0.3">
      <c r="A9" s="113">
        <v>97143</v>
      </c>
      <c r="B9" s="113" t="s">
        <v>8537</v>
      </c>
      <c r="C9" s="114" t="s">
        <v>116</v>
      </c>
      <c r="D9" s="113" t="s">
        <v>8535</v>
      </c>
      <c r="E9" s="115">
        <v>7.79</v>
      </c>
    </row>
    <row r="10" spans="1:5" ht="41.4" x14ac:dyDescent="0.3">
      <c r="A10" s="113">
        <v>97144</v>
      </c>
      <c r="B10" s="113" t="s">
        <v>8538</v>
      </c>
      <c r="C10" s="114" t="s">
        <v>116</v>
      </c>
      <c r="D10" s="113" t="s">
        <v>8535</v>
      </c>
      <c r="E10" s="115">
        <v>9.73</v>
      </c>
    </row>
    <row r="11" spans="1:5" ht="41.4" x14ac:dyDescent="0.3">
      <c r="A11" s="113">
        <v>97145</v>
      </c>
      <c r="B11" s="113" t="s">
        <v>8539</v>
      </c>
      <c r="C11" s="114" t="s">
        <v>116</v>
      </c>
      <c r="D11" s="113" t="s">
        <v>8535</v>
      </c>
      <c r="E11" s="115">
        <v>11.71</v>
      </c>
    </row>
    <row r="12" spans="1:5" ht="41.4" x14ac:dyDescent="0.3">
      <c r="A12" s="113">
        <v>97146</v>
      </c>
      <c r="B12" s="113" t="s">
        <v>8540</v>
      </c>
      <c r="C12" s="114" t="s">
        <v>116</v>
      </c>
      <c r="D12" s="113" t="s">
        <v>8535</v>
      </c>
      <c r="E12" s="115">
        <v>13.69</v>
      </c>
    </row>
    <row r="13" spans="1:5" ht="41.4" x14ac:dyDescent="0.3">
      <c r="A13" s="113">
        <v>97147</v>
      </c>
      <c r="B13" s="113" t="s">
        <v>8541</v>
      </c>
      <c r="C13" s="114" t="s">
        <v>116</v>
      </c>
      <c r="D13" s="113" t="s">
        <v>8535</v>
      </c>
      <c r="E13" s="115">
        <v>15.65</v>
      </c>
    </row>
    <row r="14" spans="1:5" ht="41.4" x14ac:dyDescent="0.3">
      <c r="A14" s="113">
        <v>97148</v>
      </c>
      <c r="B14" s="113" t="s">
        <v>8542</v>
      </c>
      <c r="C14" s="114" t="s">
        <v>116</v>
      </c>
      <c r="D14" s="113" t="s">
        <v>8535</v>
      </c>
      <c r="E14" s="115">
        <v>17.62</v>
      </c>
    </row>
    <row r="15" spans="1:5" ht="41.4" x14ac:dyDescent="0.3">
      <c r="A15" s="113">
        <v>97149</v>
      </c>
      <c r="B15" s="113" t="s">
        <v>8543</v>
      </c>
      <c r="C15" s="114" t="s">
        <v>116</v>
      </c>
      <c r="D15" s="113" t="s">
        <v>8535</v>
      </c>
      <c r="E15" s="115">
        <v>19.61</v>
      </c>
    </row>
    <row r="16" spans="1:5" ht="41.4" x14ac:dyDescent="0.3">
      <c r="A16" s="113">
        <v>97150</v>
      </c>
      <c r="B16" s="113" t="s">
        <v>8544</v>
      </c>
      <c r="C16" s="114" t="s">
        <v>116</v>
      </c>
      <c r="D16" s="113" t="s">
        <v>8535</v>
      </c>
      <c r="E16" s="115">
        <v>24.91</v>
      </c>
    </row>
    <row r="17" spans="1:5" ht="41.4" x14ac:dyDescent="0.3">
      <c r="A17" s="113">
        <v>97151</v>
      </c>
      <c r="B17" s="113" t="s">
        <v>8545</v>
      </c>
      <c r="C17" s="114" t="s">
        <v>116</v>
      </c>
      <c r="D17" s="113" t="s">
        <v>8535</v>
      </c>
      <c r="E17" s="115">
        <v>29.39</v>
      </c>
    </row>
    <row r="18" spans="1:5" ht="41.4" x14ac:dyDescent="0.3">
      <c r="A18" s="113">
        <v>97152</v>
      </c>
      <c r="B18" s="113" t="s">
        <v>8546</v>
      </c>
      <c r="C18" s="114" t="s">
        <v>116</v>
      </c>
      <c r="D18" s="113" t="s">
        <v>8535</v>
      </c>
      <c r="E18" s="115">
        <v>33.65</v>
      </c>
    </row>
    <row r="19" spans="1:5" ht="41.4" x14ac:dyDescent="0.3">
      <c r="A19" s="113">
        <v>97153</v>
      </c>
      <c r="B19" s="113" t="s">
        <v>8547</v>
      </c>
      <c r="C19" s="114" t="s">
        <v>116</v>
      </c>
      <c r="D19" s="113" t="s">
        <v>8535</v>
      </c>
      <c r="E19" s="115">
        <v>38.049999999999997</v>
      </c>
    </row>
    <row r="20" spans="1:5" ht="41.4" x14ac:dyDescent="0.3">
      <c r="A20" s="113">
        <v>97154</v>
      </c>
      <c r="B20" s="113" t="s">
        <v>8548</v>
      </c>
      <c r="C20" s="114" t="s">
        <v>116</v>
      </c>
      <c r="D20" s="113" t="s">
        <v>8535</v>
      </c>
      <c r="E20" s="115">
        <v>42.47</v>
      </c>
    </row>
    <row r="21" spans="1:5" ht="41.4" x14ac:dyDescent="0.3">
      <c r="A21" s="113">
        <v>97155</v>
      </c>
      <c r="B21" s="113" t="s">
        <v>8549</v>
      </c>
      <c r="C21" s="114" t="s">
        <v>116</v>
      </c>
      <c r="D21" s="113" t="s">
        <v>8535</v>
      </c>
      <c r="E21" s="115">
        <v>46.92</v>
      </c>
    </row>
    <row r="22" spans="1:5" ht="41.4" x14ac:dyDescent="0.3">
      <c r="A22" s="113">
        <v>97156</v>
      </c>
      <c r="B22" s="113" t="s">
        <v>8550</v>
      </c>
      <c r="C22" s="114" t="s">
        <v>116</v>
      </c>
      <c r="D22" s="113" t="s">
        <v>8535</v>
      </c>
      <c r="E22" s="115">
        <v>56.12</v>
      </c>
    </row>
    <row r="23" spans="1:5" ht="41.4" x14ac:dyDescent="0.3">
      <c r="A23" s="113">
        <v>97157</v>
      </c>
      <c r="B23" s="113" t="s">
        <v>8551</v>
      </c>
      <c r="C23" s="114" t="s">
        <v>116</v>
      </c>
      <c r="D23" s="113" t="s">
        <v>8535</v>
      </c>
      <c r="E23" s="115">
        <v>3.83</v>
      </c>
    </row>
    <row r="24" spans="1:5" ht="41.4" x14ac:dyDescent="0.3">
      <c r="A24" s="113">
        <v>97158</v>
      </c>
      <c r="B24" s="113" t="s">
        <v>8552</v>
      </c>
      <c r="C24" s="114" t="s">
        <v>116</v>
      </c>
      <c r="D24" s="113" t="s">
        <v>8535</v>
      </c>
      <c r="E24" s="115">
        <v>4.5</v>
      </c>
    </row>
    <row r="25" spans="1:5" ht="41.4" x14ac:dyDescent="0.3">
      <c r="A25" s="113">
        <v>97159</v>
      </c>
      <c r="B25" s="113" t="s">
        <v>8553</v>
      </c>
      <c r="C25" s="114" t="s">
        <v>116</v>
      </c>
      <c r="D25" s="113" t="s">
        <v>8535</v>
      </c>
      <c r="E25" s="115">
        <v>6.13</v>
      </c>
    </row>
    <row r="26" spans="1:5" ht="41.4" x14ac:dyDescent="0.3">
      <c r="A26" s="113">
        <v>97160</v>
      </c>
      <c r="B26" s="113" t="s">
        <v>8554</v>
      </c>
      <c r="C26" s="114" t="s">
        <v>116</v>
      </c>
      <c r="D26" s="113" t="s">
        <v>8535</v>
      </c>
      <c r="E26" s="115">
        <v>7.75</v>
      </c>
    </row>
    <row r="27" spans="1:5" ht="41.4" x14ac:dyDescent="0.3">
      <c r="A27" s="113">
        <v>97161</v>
      </c>
      <c r="B27" s="113" t="s">
        <v>8555</v>
      </c>
      <c r="C27" s="114" t="s">
        <v>116</v>
      </c>
      <c r="D27" s="113" t="s">
        <v>8535</v>
      </c>
      <c r="E27" s="115">
        <v>9.4</v>
      </c>
    </row>
    <row r="28" spans="1:5" ht="41.4" x14ac:dyDescent="0.3">
      <c r="A28" s="113">
        <v>97162</v>
      </c>
      <c r="B28" s="113" t="s">
        <v>8556</v>
      </c>
      <c r="C28" s="114" t="s">
        <v>116</v>
      </c>
      <c r="D28" s="113" t="s">
        <v>8535</v>
      </c>
      <c r="E28" s="115">
        <v>11.03</v>
      </c>
    </row>
    <row r="29" spans="1:5" ht="41.4" x14ac:dyDescent="0.3">
      <c r="A29" s="113">
        <v>97163</v>
      </c>
      <c r="B29" s="113" t="s">
        <v>8557</v>
      </c>
      <c r="C29" s="114" t="s">
        <v>116</v>
      </c>
      <c r="D29" s="113" t="s">
        <v>8535</v>
      </c>
      <c r="E29" s="115">
        <v>12.68</v>
      </c>
    </row>
    <row r="30" spans="1:5" ht="41.4" x14ac:dyDescent="0.3">
      <c r="A30" s="113">
        <v>97164</v>
      </c>
      <c r="B30" s="113" t="s">
        <v>8558</v>
      </c>
      <c r="C30" s="114" t="s">
        <v>116</v>
      </c>
      <c r="D30" s="113" t="s">
        <v>8535</v>
      </c>
      <c r="E30" s="115">
        <v>14.32</v>
      </c>
    </row>
    <row r="31" spans="1:5" ht="41.4" x14ac:dyDescent="0.3">
      <c r="A31" s="113">
        <v>97165</v>
      </c>
      <c r="B31" s="113" t="s">
        <v>8559</v>
      </c>
      <c r="C31" s="114" t="s">
        <v>116</v>
      </c>
      <c r="D31" s="113" t="s">
        <v>8535</v>
      </c>
      <c r="E31" s="115">
        <v>15.97</v>
      </c>
    </row>
    <row r="32" spans="1:5" ht="41.4" x14ac:dyDescent="0.3">
      <c r="A32" s="113">
        <v>97166</v>
      </c>
      <c r="B32" s="113" t="s">
        <v>8560</v>
      </c>
      <c r="C32" s="114" t="s">
        <v>116</v>
      </c>
      <c r="D32" s="113" t="s">
        <v>8535</v>
      </c>
      <c r="E32" s="115">
        <v>19.850000000000001</v>
      </c>
    </row>
    <row r="33" spans="1:5" ht="41.4" x14ac:dyDescent="0.3">
      <c r="A33" s="113">
        <v>97167</v>
      </c>
      <c r="B33" s="113" t="s">
        <v>8561</v>
      </c>
      <c r="C33" s="114" t="s">
        <v>116</v>
      </c>
      <c r="D33" s="113" t="s">
        <v>8535</v>
      </c>
      <c r="E33" s="115">
        <v>23.52</v>
      </c>
    </row>
    <row r="34" spans="1:5" ht="41.4" x14ac:dyDescent="0.3">
      <c r="A34" s="113">
        <v>97168</v>
      </c>
      <c r="B34" s="113" t="s">
        <v>8562</v>
      </c>
      <c r="C34" s="114" t="s">
        <v>116</v>
      </c>
      <c r="D34" s="113" t="s">
        <v>8535</v>
      </c>
      <c r="E34" s="115">
        <v>26.95</v>
      </c>
    </row>
    <row r="35" spans="1:5" ht="41.4" x14ac:dyDescent="0.3">
      <c r="A35" s="113">
        <v>97169</v>
      </c>
      <c r="B35" s="113" t="s">
        <v>8563</v>
      </c>
      <c r="C35" s="114" t="s">
        <v>116</v>
      </c>
      <c r="D35" s="113" t="s">
        <v>8535</v>
      </c>
      <c r="E35" s="115">
        <v>30.53</v>
      </c>
    </row>
    <row r="36" spans="1:5" ht="41.4" x14ac:dyDescent="0.3">
      <c r="A36" s="113">
        <v>97170</v>
      </c>
      <c r="B36" s="113" t="s">
        <v>8564</v>
      </c>
      <c r="C36" s="114" t="s">
        <v>116</v>
      </c>
      <c r="D36" s="113" t="s">
        <v>8535</v>
      </c>
      <c r="E36" s="115">
        <v>34.119999999999997</v>
      </c>
    </row>
    <row r="37" spans="1:5" ht="41.4" x14ac:dyDescent="0.3">
      <c r="A37" s="113">
        <v>97171</v>
      </c>
      <c r="B37" s="113" t="s">
        <v>8565</v>
      </c>
      <c r="C37" s="114" t="s">
        <v>116</v>
      </c>
      <c r="D37" s="113" t="s">
        <v>8535</v>
      </c>
      <c r="E37" s="115">
        <v>37.729999999999997</v>
      </c>
    </row>
    <row r="38" spans="1:5" ht="41.4" x14ac:dyDescent="0.3">
      <c r="A38" s="113">
        <v>97172</v>
      </c>
      <c r="B38" s="113" t="s">
        <v>8566</v>
      </c>
      <c r="C38" s="114" t="s">
        <v>116</v>
      </c>
      <c r="D38" s="113" t="s">
        <v>8535</v>
      </c>
      <c r="E38" s="115">
        <v>45.3</v>
      </c>
    </row>
    <row r="39" spans="1:5" ht="41.4" x14ac:dyDescent="0.3">
      <c r="A39" s="113">
        <v>105249</v>
      </c>
      <c r="B39" s="113" t="s">
        <v>8567</v>
      </c>
      <c r="C39" s="114" t="s">
        <v>141</v>
      </c>
      <c r="D39" s="113" t="s">
        <v>8535</v>
      </c>
      <c r="E39" s="115">
        <v>122.66</v>
      </c>
    </row>
    <row r="40" spans="1:5" ht="41.4" x14ac:dyDescent="0.3">
      <c r="A40" s="113">
        <v>105250</v>
      </c>
      <c r="B40" s="113" t="s">
        <v>8568</v>
      </c>
      <c r="C40" s="114" t="s">
        <v>141</v>
      </c>
      <c r="D40" s="113" t="s">
        <v>8535</v>
      </c>
      <c r="E40" s="115">
        <v>15.87</v>
      </c>
    </row>
    <row r="41" spans="1:5" ht="41.4" x14ac:dyDescent="0.3">
      <c r="A41" s="113">
        <v>105251</v>
      </c>
      <c r="B41" s="113" t="s">
        <v>8569</v>
      </c>
      <c r="C41" s="114" t="s">
        <v>141</v>
      </c>
      <c r="D41" s="113" t="s">
        <v>8535</v>
      </c>
      <c r="E41" s="115">
        <v>18.350000000000001</v>
      </c>
    </row>
    <row r="42" spans="1:5" ht="41.4" x14ac:dyDescent="0.3">
      <c r="A42" s="113">
        <v>105252</v>
      </c>
      <c r="B42" s="113" t="s">
        <v>8570</v>
      </c>
      <c r="C42" s="114" t="s">
        <v>141</v>
      </c>
      <c r="D42" s="113" t="s">
        <v>8535</v>
      </c>
      <c r="E42" s="115">
        <v>24.47</v>
      </c>
    </row>
    <row r="43" spans="1:5" ht="41.4" x14ac:dyDescent="0.3">
      <c r="A43" s="113">
        <v>105253</v>
      </c>
      <c r="B43" s="113" t="s">
        <v>8571</v>
      </c>
      <c r="C43" s="114" t="s">
        <v>141</v>
      </c>
      <c r="D43" s="113" t="s">
        <v>8535</v>
      </c>
      <c r="E43" s="115">
        <v>30.58</v>
      </c>
    </row>
    <row r="44" spans="1:5" ht="41.4" x14ac:dyDescent="0.3">
      <c r="A44" s="113">
        <v>105254</v>
      </c>
      <c r="B44" s="113" t="s">
        <v>8572</v>
      </c>
      <c r="C44" s="114" t="s">
        <v>141</v>
      </c>
      <c r="D44" s="113" t="s">
        <v>8535</v>
      </c>
      <c r="E44" s="115">
        <v>36.85</v>
      </c>
    </row>
    <row r="45" spans="1:5" ht="41.4" x14ac:dyDescent="0.3">
      <c r="A45" s="113">
        <v>105255</v>
      </c>
      <c r="B45" s="113" t="s">
        <v>8573</v>
      </c>
      <c r="C45" s="114" t="s">
        <v>141</v>
      </c>
      <c r="D45" s="113" t="s">
        <v>8535</v>
      </c>
      <c r="E45" s="115">
        <v>43.09</v>
      </c>
    </row>
    <row r="46" spans="1:5" ht="41.4" x14ac:dyDescent="0.3">
      <c r="A46" s="113">
        <v>105256</v>
      </c>
      <c r="B46" s="113" t="s">
        <v>8574</v>
      </c>
      <c r="C46" s="114" t="s">
        <v>141</v>
      </c>
      <c r="D46" s="113" t="s">
        <v>8535</v>
      </c>
      <c r="E46" s="115">
        <v>49.32</v>
      </c>
    </row>
    <row r="47" spans="1:5" ht="41.4" x14ac:dyDescent="0.3">
      <c r="A47" s="113">
        <v>105257</v>
      </c>
      <c r="B47" s="113" t="s">
        <v>8575</v>
      </c>
      <c r="C47" s="114" t="s">
        <v>141</v>
      </c>
      <c r="D47" s="113" t="s">
        <v>8535</v>
      </c>
      <c r="E47" s="115">
        <v>55.55</v>
      </c>
    </row>
    <row r="48" spans="1:5" ht="41.4" x14ac:dyDescent="0.3">
      <c r="A48" s="113">
        <v>105258</v>
      </c>
      <c r="B48" s="113" t="s">
        <v>8576</v>
      </c>
      <c r="C48" s="114" t="s">
        <v>141</v>
      </c>
      <c r="D48" s="113" t="s">
        <v>8535</v>
      </c>
      <c r="E48" s="115">
        <v>31.12</v>
      </c>
    </row>
    <row r="49" spans="1:5" ht="41.4" x14ac:dyDescent="0.3">
      <c r="A49" s="113">
        <v>105259</v>
      </c>
      <c r="B49" s="113" t="s">
        <v>8577</v>
      </c>
      <c r="C49" s="114" t="s">
        <v>141</v>
      </c>
      <c r="D49" s="113" t="s">
        <v>8535</v>
      </c>
      <c r="E49" s="115">
        <v>19.55</v>
      </c>
    </row>
    <row r="50" spans="1:5" ht="41.4" x14ac:dyDescent="0.3">
      <c r="A50" s="113">
        <v>105261</v>
      </c>
      <c r="B50" s="113" t="s">
        <v>8578</v>
      </c>
      <c r="C50" s="114" t="s">
        <v>141</v>
      </c>
      <c r="D50" s="113" t="s">
        <v>8535</v>
      </c>
      <c r="E50" s="115">
        <v>34.81</v>
      </c>
    </row>
    <row r="51" spans="1:5" ht="41.4" x14ac:dyDescent="0.3">
      <c r="A51" s="113">
        <v>105262</v>
      </c>
      <c r="B51" s="113" t="s">
        <v>8579</v>
      </c>
      <c r="C51" s="114" t="s">
        <v>141</v>
      </c>
      <c r="D51" s="113" t="s">
        <v>8535</v>
      </c>
      <c r="E51" s="115">
        <v>43.04</v>
      </c>
    </row>
    <row r="52" spans="1:5" ht="41.4" x14ac:dyDescent="0.3">
      <c r="A52" s="113">
        <v>105263</v>
      </c>
      <c r="B52" s="113" t="s">
        <v>8580</v>
      </c>
      <c r="C52" s="114" t="s">
        <v>141</v>
      </c>
      <c r="D52" s="113" t="s">
        <v>8535</v>
      </c>
      <c r="E52" s="115">
        <v>51.13</v>
      </c>
    </row>
    <row r="53" spans="1:5" ht="41.4" x14ac:dyDescent="0.3">
      <c r="A53" s="113">
        <v>105264</v>
      </c>
      <c r="B53" s="113" t="s">
        <v>8581</v>
      </c>
      <c r="C53" s="114" t="s">
        <v>141</v>
      </c>
      <c r="D53" s="113" t="s">
        <v>8535</v>
      </c>
      <c r="E53" s="115">
        <v>58.58</v>
      </c>
    </row>
    <row r="54" spans="1:5" ht="41.4" x14ac:dyDescent="0.3">
      <c r="A54" s="113">
        <v>105265</v>
      </c>
      <c r="B54" s="113" t="s">
        <v>8582</v>
      </c>
      <c r="C54" s="114" t="s">
        <v>141</v>
      </c>
      <c r="D54" s="113" t="s">
        <v>8535</v>
      </c>
      <c r="E54" s="115">
        <v>66.260000000000005</v>
      </c>
    </row>
    <row r="55" spans="1:5" ht="41.4" x14ac:dyDescent="0.3">
      <c r="A55" s="113">
        <v>105266</v>
      </c>
      <c r="B55" s="113" t="s">
        <v>8583</v>
      </c>
      <c r="C55" s="114" t="s">
        <v>141</v>
      </c>
      <c r="D55" s="113" t="s">
        <v>8535</v>
      </c>
      <c r="E55" s="115">
        <v>74.14</v>
      </c>
    </row>
    <row r="56" spans="1:5" ht="41.4" x14ac:dyDescent="0.3">
      <c r="A56" s="113">
        <v>105267</v>
      </c>
      <c r="B56" s="113" t="s">
        <v>8584</v>
      </c>
      <c r="C56" s="114" t="s">
        <v>141</v>
      </c>
      <c r="D56" s="113" t="s">
        <v>8535</v>
      </c>
      <c r="E56" s="115">
        <v>82.08</v>
      </c>
    </row>
    <row r="57" spans="1:5" ht="41.4" x14ac:dyDescent="0.3">
      <c r="A57" s="113">
        <v>105268</v>
      </c>
      <c r="B57" s="113" t="s">
        <v>8585</v>
      </c>
      <c r="C57" s="114" t="s">
        <v>141</v>
      </c>
      <c r="D57" s="113" t="s">
        <v>8535</v>
      </c>
      <c r="E57" s="115">
        <v>100.45</v>
      </c>
    </row>
    <row r="58" spans="1:5" ht="41.4" x14ac:dyDescent="0.3">
      <c r="A58" s="113">
        <v>105269</v>
      </c>
      <c r="B58" s="113" t="s">
        <v>8586</v>
      </c>
      <c r="C58" s="114" t="s">
        <v>141</v>
      </c>
      <c r="D58" s="113" t="s">
        <v>8535</v>
      </c>
      <c r="E58" s="115">
        <v>12.2</v>
      </c>
    </row>
    <row r="59" spans="1:5" ht="41.4" x14ac:dyDescent="0.3">
      <c r="A59" s="113">
        <v>105270</v>
      </c>
      <c r="B59" s="113" t="s">
        <v>8587</v>
      </c>
      <c r="C59" s="114" t="s">
        <v>141</v>
      </c>
      <c r="D59" s="113" t="s">
        <v>8535</v>
      </c>
      <c r="E59" s="115">
        <v>61.92</v>
      </c>
    </row>
    <row r="60" spans="1:5" ht="41.4" x14ac:dyDescent="0.3">
      <c r="A60" s="113">
        <v>105271</v>
      </c>
      <c r="B60" s="113" t="s">
        <v>8588</v>
      </c>
      <c r="C60" s="114" t="s">
        <v>141</v>
      </c>
      <c r="D60" s="113" t="s">
        <v>8535</v>
      </c>
      <c r="E60" s="115">
        <v>78.37</v>
      </c>
    </row>
    <row r="61" spans="1:5" ht="41.4" x14ac:dyDescent="0.3">
      <c r="A61" s="113">
        <v>105272</v>
      </c>
      <c r="B61" s="113" t="s">
        <v>8589</v>
      </c>
      <c r="C61" s="114" t="s">
        <v>141</v>
      </c>
      <c r="D61" s="113" t="s">
        <v>8535</v>
      </c>
      <c r="E61" s="115">
        <v>92.61</v>
      </c>
    </row>
    <row r="62" spans="1:5" ht="41.4" x14ac:dyDescent="0.3">
      <c r="A62" s="113">
        <v>105273</v>
      </c>
      <c r="B62" s="113" t="s">
        <v>8590</v>
      </c>
      <c r="C62" s="114" t="s">
        <v>141</v>
      </c>
      <c r="D62" s="113" t="s">
        <v>8535</v>
      </c>
      <c r="E62" s="115">
        <v>106.18</v>
      </c>
    </row>
    <row r="63" spans="1:5" ht="41.4" x14ac:dyDescent="0.3">
      <c r="A63" s="113">
        <v>105274</v>
      </c>
      <c r="B63" s="113" t="s">
        <v>8591</v>
      </c>
      <c r="C63" s="114" t="s">
        <v>141</v>
      </c>
      <c r="D63" s="113" t="s">
        <v>8535</v>
      </c>
      <c r="E63" s="115">
        <v>120.01</v>
      </c>
    </row>
    <row r="64" spans="1:5" ht="41.4" x14ac:dyDescent="0.3">
      <c r="A64" s="113">
        <v>105275</v>
      </c>
      <c r="B64" s="113" t="s">
        <v>8592</v>
      </c>
      <c r="C64" s="114" t="s">
        <v>141</v>
      </c>
      <c r="D64" s="113" t="s">
        <v>8535</v>
      </c>
      <c r="E64" s="115">
        <v>134</v>
      </c>
    </row>
    <row r="65" spans="1:5" ht="41.4" x14ac:dyDescent="0.3">
      <c r="A65" s="113">
        <v>105276</v>
      </c>
      <c r="B65" s="113" t="s">
        <v>8593</v>
      </c>
      <c r="C65" s="114" t="s">
        <v>141</v>
      </c>
      <c r="D65" s="113" t="s">
        <v>8535</v>
      </c>
      <c r="E65" s="115">
        <v>148.08000000000001</v>
      </c>
    </row>
    <row r="66" spans="1:5" ht="41.4" x14ac:dyDescent="0.3">
      <c r="A66" s="113">
        <v>105277</v>
      </c>
      <c r="B66" s="113" t="s">
        <v>8594</v>
      </c>
      <c r="C66" s="114" t="s">
        <v>141</v>
      </c>
      <c r="D66" s="113" t="s">
        <v>8535</v>
      </c>
      <c r="E66" s="115">
        <v>178.71</v>
      </c>
    </row>
    <row r="67" spans="1:5" ht="41.4" x14ac:dyDescent="0.3">
      <c r="A67" s="113">
        <v>105278</v>
      </c>
      <c r="B67" s="113" t="s">
        <v>8595</v>
      </c>
      <c r="C67" s="114" t="s">
        <v>141</v>
      </c>
      <c r="D67" s="113" t="s">
        <v>8535</v>
      </c>
      <c r="E67" s="115">
        <v>21.59</v>
      </c>
    </row>
    <row r="68" spans="1:5" ht="41.4" x14ac:dyDescent="0.3">
      <c r="A68" s="113">
        <v>105279</v>
      </c>
      <c r="B68" s="113" t="s">
        <v>8596</v>
      </c>
      <c r="C68" s="114" t="s">
        <v>141</v>
      </c>
      <c r="D68" s="113" t="s">
        <v>8535</v>
      </c>
      <c r="E68" s="115">
        <v>24.97</v>
      </c>
    </row>
    <row r="69" spans="1:5" ht="41.4" x14ac:dyDescent="0.3">
      <c r="A69" s="113">
        <v>105280</v>
      </c>
      <c r="B69" s="113" t="s">
        <v>8597</v>
      </c>
      <c r="C69" s="114" t="s">
        <v>141</v>
      </c>
      <c r="D69" s="113" t="s">
        <v>8535</v>
      </c>
      <c r="E69" s="115">
        <v>33.29</v>
      </c>
    </row>
    <row r="70" spans="1:5" ht="41.4" x14ac:dyDescent="0.3">
      <c r="A70" s="113">
        <v>105281</v>
      </c>
      <c r="B70" s="113" t="s">
        <v>8598</v>
      </c>
      <c r="C70" s="114" t="s">
        <v>141</v>
      </c>
      <c r="D70" s="113" t="s">
        <v>8535</v>
      </c>
      <c r="E70" s="115">
        <v>41.6</v>
      </c>
    </row>
    <row r="71" spans="1:5" ht="41.4" x14ac:dyDescent="0.3">
      <c r="A71" s="113">
        <v>105282</v>
      </c>
      <c r="B71" s="113" t="s">
        <v>8599</v>
      </c>
      <c r="C71" s="114" t="s">
        <v>141</v>
      </c>
      <c r="D71" s="113" t="s">
        <v>8535</v>
      </c>
      <c r="E71" s="115">
        <v>14.27</v>
      </c>
    </row>
    <row r="72" spans="1:5" ht="41.4" x14ac:dyDescent="0.3">
      <c r="A72" s="113">
        <v>105283</v>
      </c>
      <c r="B72" s="113" t="s">
        <v>8600</v>
      </c>
      <c r="C72" s="114" t="s">
        <v>141</v>
      </c>
      <c r="D72" s="113" t="s">
        <v>8535</v>
      </c>
      <c r="E72" s="115">
        <v>26.5</v>
      </c>
    </row>
    <row r="73" spans="1:5" ht="41.4" x14ac:dyDescent="0.3">
      <c r="A73" s="113">
        <v>105284</v>
      </c>
      <c r="B73" s="113" t="s">
        <v>8601</v>
      </c>
      <c r="C73" s="114" t="s">
        <v>141</v>
      </c>
      <c r="D73" s="113" t="s">
        <v>8535</v>
      </c>
      <c r="E73" s="115">
        <v>50.2</v>
      </c>
    </row>
    <row r="74" spans="1:5" ht="41.4" x14ac:dyDescent="0.3">
      <c r="A74" s="113">
        <v>105297</v>
      </c>
      <c r="B74" s="113" t="s">
        <v>8602</v>
      </c>
      <c r="C74" s="114" t="s">
        <v>141</v>
      </c>
      <c r="D74" s="113" t="s">
        <v>8535</v>
      </c>
      <c r="E74" s="115">
        <v>10.78</v>
      </c>
    </row>
    <row r="75" spans="1:5" ht="41.4" x14ac:dyDescent="0.3">
      <c r="A75" s="113">
        <v>105298</v>
      </c>
      <c r="B75" s="113" t="s">
        <v>8603</v>
      </c>
      <c r="C75" s="114" t="s">
        <v>141</v>
      </c>
      <c r="D75" s="113" t="s">
        <v>8535</v>
      </c>
      <c r="E75" s="115">
        <v>19.37</v>
      </c>
    </row>
    <row r="76" spans="1:5" ht="41.4" x14ac:dyDescent="0.3">
      <c r="A76" s="113">
        <v>105299</v>
      </c>
      <c r="B76" s="113" t="s">
        <v>8604</v>
      </c>
      <c r="C76" s="114" t="s">
        <v>141</v>
      </c>
      <c r="D76" s="113" t="s">
        <v>8535</v>
      </c>
      <c r="E76" s="115">
        <v>24.46</v>
      </c>
    </row>
    <row r="77" spans="1:5" ht="41.4" x14ac:dyDescent="0.3">
      <c r="A77" s="113">
        <v>105300</v>
      </c>
      <c r="B77" s="113" t="s">
        <v>8605</v>
      </c>
      <c r="C77" s="114" t="s">
        <v>141</v>
      </c>
      <c r="D77" s="113" t="s">
        <v>8535</v>
      </c>
      <c r="E77" s="115">
        <v>29.71</v>
      </c>
    </row>
    <row r="78" spans="1:5" ht="41.4" x14ac:dyDescent="0.3">
      <c r="A78" s="113">
        <v>105301</v>
      </c>
      <c r="B78" s="113" t="s">
        <v>8606</v>
      </c>
      <c r="C78" s="114" t="s">
        <v>141</v>
      </c>
      <c r="D78" s="113" t="s">
        <v>8535</v>
      </c>
      <c r="E78" s="115">
        <v>34.94</v>
      </c>
    </row>
    <row r="79" spans="1:5" ht="41.4" x14ac:dyDescent="0.3">
      <c r="A79" s="113">
        <v>105302</v>
      </c>
      <c r="B79" s="113" t="s">
        <v>8607</v>
      </c>
      <c r="C79" s="114" t="s">
        <v>141</v>
      </c>
      <c r="D79" s="113" t="s">
        <v>8535</v>
      </c>
      <c r="E79" s="115">
        <v>40.15</v>
      </c>
    </row>
    <row r="80" spans="1:5" ht="41.4" x14ac:dyDescent="0.3">
      <c r="A80" s="113">
        <v>105303</v>
      </c>
      <c r="B80" s="113" t="s">
        <v>8608</v>
      </c>
      <c r="C80" s="114" t="s">
        <v>141</v>
      </c>
      <c r="D80" s="113" t="s">
        <v>8535</v>
      </c>
      <c r="E80" s="115">
        <v>45.37</v>
      </c>
    </row>
    <row r="81" spans="1:5" ht="41.4" x14ac:dyDescent="0.3">
      <c r="A81" s="113">
        <v>105304</v>
      </c>
      <c r="B81" s="113" t="s">
        <v>8609</v>
      </c>
      <c r="C81" s="114" t="s">
        <v>141</v>
      </c>
      <c r="D81" s="113" t="s">
        <v>8535</v>
      </c>
      <c r="E81" s="115">
        <v>50.71</v>
      </c>
    </row>
    <row r="82" spans="1:5" ht="41.4" x14ac:dyDescent="0.3">
      <c r="A82" s="113">
        <v>105305</v>
      </c>
      <c r="B82" s="113" t="s">
        <v>8610</v>
      </c>
      <c r="C82" s="114" t="s">
        <v>141</v>
      </c>
      <c r="D82" s="113" t="s">
        <v>8535</v>
      </c>
      <c r="E82" s="115">
        <v>62.82</v>
      </c>
    </row>
    <row r="83" spans="1:5" ht="41.4" x14ac:dyDescent="0.3">
      <c r="A83" s="113">
        <v>105306</v>
      </c>
      <c r="B83" s="113" t="s">
        <v>8611</v>
      </c>
      <c r="C83" s="114" t="s">
        <v>141</v>
      </c>
      <c r="D83" s="113" t="s">
        <v>8535</v>
      </c>
      <c r="E83" s="115">
        <v>74.510000000000005</v>
      </c>
    </row>
    <row r="84" spans="1:5" ht="41.4" x14ac:dyDescent="0.3">
      <c r="A84" s="113">
        <v>105307</v>
      </c>
      <c r="B84" s="113" t="s">
        <v>8612</v>
      </c>
      <c r="C84" s="114" t="s">
        <v>141</v>
      </c>
      <c r="D84" s="113" t="s">
        <v>8535</v>
      </c>
      <c r="E84" s="115">
        <v>85.55</v>
      </c>
    </row>
    <row r="85" spans="1:5" ht="41.4" x14ac:dyDescent="0.3">
      <c r="A85" s="113">
        <v>105317</v>
      </c>
      <c r="B85" s="113" t="s">
        <v>8613</v>
      </c>
      <c r="C85" s="114" t="s">
        <v>141</v>
      </c>
      <c r="D85" s="113" t="s">
        <v>8535</v>
      </c>
      <c r="E85" s="115">
        <v>23.93</v>
      </c>
    </row>
    <row r="86" spans="1:5" ht="41.4" x14ac:dyDescent="0.3">
      <c r="A86" s="113">
        <v>105318</v>
      </c>
      <c r="B86" s="113" t="s">
        <v>8614</v>
      </c>
      <c r="C86" s="114" t="s">
        <v>141</v>
      </c>
      <c r="D86" s="113" t="s">
        <v>8535</v>
      </c>
      <c r="E86" s="115">
        <v>27.52</v>
      </c>
    </row>
    <row r="87" spans="1:5" ht="41.4" x14ac:dyDescent="0.3">
      <c r="A87" s="113">
        <v>105319</v>
      </c>
      <c r="B87" s="113" t="s">
        <v>8615</v>
      </c>
      <c r="C87" s="114" t="s">
        <v>141</v>
      </c>
      <c r="D87" s="113" t="s">
        <v>8535</v>
      </c>
      <c r="E87" s="115">
        <v>33.450000000000003</v>
      </c>
    </row>
    <row r="88" spans="1:5" ht="41.4" x14ac:dyDescent="0.3">
      <c r="A88" s="113">
        <v>105320</v>
      </c>
      <c r="B88" s="113" t="s">
        <v>8616</v>
      </c>
      <c r="C88" s="114" t="s">
        <v>141</v>
      </c>
      <c r="D88" s="113" t="s">
        <v>8535</v>
      </c>
      <c r="E88" s="115">
        <v>40.68</v>
      </c>
    </row>
    <row r="89" spans="1:5" ht="41.4" x14ac:dyDescent="0.3">
      <c r="A89" s="113">
        <v>105321</v>
      </c>
      <c r="B89" s="113" t="s">
        <v>8617</v>
      </c>
      <c r="C89" s="114" t="s">
        <v>141</v>
      </c>
      <c r="D89" s="113" t="s">
        <v>8535</v>
      </c>
      <c r="E89" s="115">
        <v>47.89</v>
      </c>
    </row>
    <row r="90" spans="1:5" ht="41.4" x14ac:dyDescent="0.3">
      <c r="A90" s="113">
        <v>105322</v>
      </c>
      <c r="B90" s="113" t="s">
        <v>8618</v>
      </c>
      <c r="C90" s="114" t="s">
        <v>141</v>
      </c>
      <c r="D90" s="113" t="s">
        <v>8535</v>
      </c>
      <c r="E90" s="115">
        <v>55.07</v>
      </c>
    </row>
    <row r="91" spans="1:5" ht="41.4" x14ac:dyDescent="0.3">
      <c r="A91" s="113">
        <v>105323</v>
      </c>
      <c r="B91" s="113" t="s">
        <v>8619</v>
      </c>
      <c r="C91" s="114" t="s">
        <v>141</v>
      </c>
      <c r="D91" s="113" t="s">
        <v>8535</v>
      </c>
      <c r="E91" s="115">
        <v>62.26</v>
      </c>
    </row>
    <row r="92" spans="1:5" ht="41.4" x14ac:dyDescent="0.3">
      <c r="A92" s="113">
        <v>105324</v>
      </c>
      <c r="B92" s="113" t="s">
        <v>8620</v>
      </c>
      <c r="C92" s="114" t="s">
        <v>141</v>
      </c>
      <c r="D92" s="113" t="s">
        <v>8535</v>
      </c>
      <c r="E92" s="115">
        <v>69.67</v>
      </c>
    </row>
    <row r="93" spans="1:5" ht="41.4" x14ac:dyDescent="0.3">
      <c r="A93" s="113">
        <v>105325</v>
      </c>
      <c r="B93" s="113" t="s">
        <v>8621</v>
      </c>
      <c r="C93" s="114" t="s">
        <v>141</v>
      </c>
      <c r="D93" s="113" t="s">
        <v>8535</v>
      </c>
      <c r="E93" s="115">
        <v>86.1</v>
      </c>
    </row>
    <row r="94" spans="1:5" ht="41.4" x14ac:dyDescent="0.3">
      <c r="A94" s="113">
        <v>105326</v>
      </c>
      <c r="B94" s="113" t="s">
        <v>8622</v>
      </c>
      <c r="C94" s="114" t="s">
        <v>141</v>
      </c>
      <c r="D94" s="113" t="s">
        <v>8535</v>
      </c>
      <c r="E94" s="115">
        <v>102.28</v>
      </c>
    </row>
    <row r="95" spans="1:5" ht="41.4" x14ac:dyDescent="0.3">
      <c r="A95" s="113">
        <v>105340</v>
      </c>
      <c r="B95" s="113" t="s">
        <v>8623</v>
      </c>
      <c r="C95" s="114" t="s">
        <v>141</v>
      </c>
      <c r="D95" s="113" t="s">
        <v>8535</v>
      </c>
      <c r="E95" s="115">
        <v>96.83</v>
      </c>
    </row>
    <row r="96" spans="1:5" ht="41.4" x14ac:dyDescent="0.3">
      <c r="A96" s="113">
        <v>105341</v>
      </c>
      <c r="B96" s="113" t="s">
        <v>8624</v>
      </c>
      <c r="C96" s="114" t="s">
        <v>141</v>
      </c>
      <c r="D96" s="113" t="s">
        <v>8535</v>
      </c>
      <c r="E96" s="115">
        <v>119.84</v>
      </c>
    </row>
    <row r="97" spans="1:5" ht="41.4" x14ac:dyDescent="0.3">
      <c r="A97" s="113">
        <v>105342</v>
      </c>
      <c r="B97" s="113" t="s">
        <v>8625</v>
      </c>
      <c r="C97" s="114" t="s">
        <v>141</v>
      </c>
      <c r="D97" s="113" t="s">
        <v>8535</v>
      </c>
      <c r="E97" s="115">
        <v>145.38</v>
      </c>
    </row>
    <row r="98" spans="1:5" ht="41.4" x14ac:dyDescent="0.3">
      <c r="A98" s="113">
        <v>105343</v>
      </c>
      <c r="B98" s="113" t="s">
        <v>8626</v>
      </c>
      <c r="C98" s="114" t="s">
        <v>141</v>
      </c>
      <c r="D98" s="113" t="s">
        <v>8535</v>
      </c>
      <c r="E98" s="115">
        <v>16.690000000000001</v>
      </c>
    </row>
    <row r="99" spans="1:5" ht="41.4" x14ac:dyDescent="0.3">
      <c r="A99" s="113">
        <v>105344</v>
      </c>
      <c r="B99" s="113" t="s">
        <v>8627</v>
      </c>
      <c r="C99" s="114" t="s">
        <v>141</v>
      </c>
      <c r="D99" s="113" t="s">
        <v>8535</v>
      </c>
      <c r="E99" s="115">
        <v>117.17</v>
      </c>
    </row>
    <row r="100" spans="1:5" ht="41.4" x14ac:dyDescent="0.3">
      <c r="A100" s="113">
        <v>105345</v>
      </c>
      <c r="B100" s="113" t="s">
        <v>8628</v>
      </c>
      <c r="C100" s="114" t="s">
        <v>141</v>
      </c>
      <c r="D100" s="113" t="s">
        <v>8535</v>
      </c>
      <c r="E100" s="115">
        <v>148.27000000000001</v>
      </c>
    </row>
    <row r="101" spans="1:5" ht="41.4" x14ac:dyDescent="0.3">
      <c r="A101" s="113">
        <v>105346</v>
      </c>
      <c r="B101" s="113" t="s">
        <v>8629</v>
      </c>
      <c r="C101" s="114" t="s">
        <v>141</v>
      </c>
      <c r="D101" s="113" t="s">
        <v>8535</v>
      </c>
      <c r="E101" s="115">
        <v>164.2</v>
      </c>
    </row>
    <row r="102" spans="1:5" ht="41.4" x14ac:dyDescent="0.3">
      <c r="A102" s="113">
        <v>105347</v>
      </c>
      <c r="B102" s="113" t="s">
        <v>8630</v>
      </c>
      <c r="C102" s="114" t="s">
        <v>141</v>
      </c>
      <c r="D102" s="113" t="s">
        <v>8535</v>
      </c>
      <c r="E102" s="115">
        <v>200.91</v>
      </c>
    </row>
    <row r="103" spans="1:5" ht="41.4" x14ac:dyDescent="0.3">
      <c r="A103" s="113">
        <v>105348</v>
      </c>
      <c r="B103" s="113" t="s">
        <v>8631</v>
      </c>
      <c r="C103" s="114" t="s">
        <v>141</v>
      </c>
      <c r="D103" s="113" t="s">
        <v>8535</v>
      </c>
      <c r="E103" s="115">
        <v>58.75</v>
      </c>
    </row>
    <row r="104" spans="1:5" ht="41.4" x14ac:dyDescent="0.3">
      <c r="A104" s="113">
        <v>105349</v>
      </c>
      <c r="B104" s="113" t="s">
        <v>8632</v>
      </c>
      <c r="C104" s="114" t="s">
        <v>141</v>
      </c>
      <c r="D104" s="113" t="s">
        <v>8535</v>
      </c>
      <c r="E104" s="115">
        <v>67.3</v>
      </c>
    </row>
    <row r="105" spans="1:5" ht="41.4" x14ac:dyDescent="0.3">
      <c r="A105" s="113">
        <v>105350</v>
      </c>
      <c r="B105" s="113" t="s">
        <v>8633</v>
      </c>
      <c r="C105" s="114" t="s">
        <v>141</v>
      </c>
      <c r="D105" s="113" t="s">
        <v>8535</v>
      </c>
      <c r="E105" s="115">
        <v>75.84</v>
      </c>
    </row>
    <row r="106" spans="1:5" ht="41.4" x14ac:dyDescent="0.3">
      <c r="A106" s="113">
        <v>105351</v>
      </c>
      <c r="B106" s="113" t="s">
        <v>8634</v>
      </c>
      <c r="C106" s="114" t="s">
        <v>141</v>
      </c>
      <c r="D106" s="113" t="s">
        <v>8535</v>
      </c>
      <c r="E106" s="115">
        <v>84.62</v>
      </c>
    </row>
    <row r="107" spans="1:5" ht="41.4" x14ac:dyDescent="0.3">
      <c r="A107" s="113">
        <v>105352</v>
      </c>
      <c r="B107" s="113" t="s">
        <v>8635</v>
      </c>
      <c r="C107" s="114" t="s">
        <v>141</v>
      </c>
      <c r="D107" s="113" t="s">
        <v>8535</v>
      </c>
      <c r="E107" s="115">
        <v>106.84</v>
      </c>
    </row>
    <row r="108" spans="1:5" ht="41.4" x14ac:dyDescent="0.3">
      <c r="A108" s="113">
        <v>105353</v>
      </c>
      <c r="B108" s="113" t="s">
        <v>8636</v>
      </c>
      <c r="C108" s="114" t="s">
        <v>141</v>
      </c>
      <c r="D108" s="113" t="s">
        <v>8535</v>
      </c>
      <c r="E108" s="115">
        <v>126.42</v>
      </c>
    </row>
    <row r="109" spans="1:5" ht="41.4" x14ac:dyDescent="0.3">
      <c r="A109" s="113">
        <v>105354</v>
      </c>
      <c r="B109" s="113" t="s">
        <v>8637</v>
      </c>
      <c r="C109" s="114" t="s">
        <v>141</v>
      </c>
      <c r="D109" s="113" t="s">
        <v>8535</v>
      </c>
      <c r="E109" s="115">
        <v>144.68</v>
      </c>
    </row>
    <row r="110" spans="1:5" ht="41.4" x14ac:dyDescent="0.3">
      <c r="A110" s="113">
        <v>105355</v>
      </c>
      <c r="B110" s="113" t="s">
        <v>8638</v>
      </c>
      <c r="C110" s="114" t="s">
        <v>141</v>
      </c>
      <c r="D110" s="113" t="s">
        <v>8535</v>
      </c>
      <c r="E110" s="115">
        <v>163.44</v>
      </c>
    </row>
    <row r="111" spans="1:5" ht="41.4" x14ac:dyDescent="0.3">
      <c r="A111" s="113">
        <v>105356</v>
      </c>
      <c r="B111" s="113" t="s">
        <v>8639</v>
      </c>
      <c r="C111" s="114" t="s">
        <v>141</v>
      </c>
      <c r="D111" s="113" t="s">
        <v>8535</v>
      </c>
      <c r="E111" s="115">
        <v>182.55</v>
      </c>
    </row>
    <row r="112" spans="1:5" ht="41.4" x14ac:dyDescent="0.3">
      <c r="A112" s="113">
        <v>105357</v>
      </c>
      <c r="B112" s="113" t="s">
        <v>8640</v>
      </c>
      <c r="C112" s="114" t="s">
        <v>141</v>
      </c>
      <c r="D112" s="113" t="s">
        <v>8535</v>
      </c>
      <c r="E112" s="115">
        <v>201.87</v>
      </c>
    </row>
    <row r="113" spans="1:5" ht="41.4" x14ac:dyDescent="0.3">
      <c r="A113" s="113">
        <v>105358</v>
      </c>
      <c r="B113" s="113" t="s">
        <v>8641</v>
      </c>
      <c r="C113" s="114" t="s">
        <v>141</v>
      </c>
      <c r="D113" s="113" t="s">
        <v>8535</v>
      </c>
      <c r="E113" s="115">
        <v>245.33</v>
      </c>
    </row>
    <row r="114" spans="1:5" ht="41.4" x14ac:dyDescent="0.3">
      <c r="A114" s="113">
        <v>105369</v>
      </c>
      <c r="B114" s="113" t="s">
        <v>8642</v>
      </c>
      <c r="C114" s="114" t="s">
        <v>141</v>
      </c>
      <c r="D114" s="113" t="s">
        <v>8535</v>
      </c>
      <c r="E114" s="115">
        <v>75.47</v>
      </c>
    </row>
    <row r="115" spans="1:5" ht="41.4" x14ac:dyDescent="0.3">
      <c r="A115" s="113">
        <v>105377</v>
      </c>
      <c r="B115" s="113" t="s">
        <v>8643</v>
      </c>
      <c r="C115" s="114" t="s">
        <v>141</v>
      </c>
      <c r="D115" s="113" t="s">
        <v>8535</v>
      </c>
      <c r="E115" s="115">
        <v>48.01</v>
      </c>
    </row>
    <row r="116" spans="1:5" ht="41.4" x14ac:dyDescent="0.3">
      <c r="A116" s="113">
        <v>105378</v>
      </c>
      <c r="B116" s="113" t="s">
        <v>8644</v>
      </c>
      <c r="C116" s="114" t="s">
        <v>141</v>
      </c>
      <c r="D116" s="113" t="s">
        <v>8535</v>
      </c>
      <c r="E116" s="115">
        <v>12.49</v>
      </c>
    </row>
    <row r="117" spans="1:5" ht="41.4" x14ac:dyDescent="0.3">
      <c r="A117" s="113">
        <v>105379</v>
      </c>
      <c r="B117" s="113" t="s">
        <v>8645</v>
      </c>
      <c r="C117" s="114" t="s">
        <v>141</v>
      </c>
      <c r="D117" s="113" t="s">
        <v>8535</v>
      </c>
      <c r="E117" s="115">
        <v>16.64</v>
      </c>
    </row>
    <row r="118" spans="1:5" ht="41.4" x14ac:dyDescent="0.3">
      <c r="A118" s="113">
        <v>105380</v>
      </c>
      <c r="B118" s="113" t="s">
        <v>8646</v>
      </c>
      <c r="C118" s="114" t="s">
        <v>141</v>
      </c>
      <c r="D118" s="113" t="s">
        <v>8535</v>
      </c>
      <c r="E118" s="115">
        <v>100.92</v>
      </c>
    </row>
    <row r="119" spans="1:5" ht="41.4" x14ac:dyDescent="0.3">
      <c r="A119" s="113">
        <v>105388</v>
      </c>
      <c r="B119" s="113" t="s">
        <v>8647</v>
      </c>
      <c r="C119" s="114" t="s">
        <v>141</v>
      </c>
      <c r="D119" s="113" t="s">
        <v>8535</v>
      </c>
      <c r="E119" s="115">
        <v>13.24</v>
      </c>
    </row>
    <row r="120" spans="1:5" ht="41.4" x14ac:dyDescent="0.3">
      <c r="A120" s="113">
        <v>105389</v>
      </c>
      <c r="B120" s="113" t="s">
        <v>8648</v>
      </c>
      <c r="C120" s="114" t="s">
        <v>141</v>
      </c>
      <c r="D120" s="113" t="s">
        <v>8535</v>
      </c>
      <c r="E120" s="115">
        <v>16.71</v>
      </c>
    </row>
    <row r="121" spans="1:5" ht="41.4" x14ac:dyDescent="0.3">
      <c r="A121" s="113">
        <v>105390</v>
      </c>
      <c r="B121" s="113" t="s">
        <v>8649</v>
      </c>
      <c r="C121" s="114" t="s">
        <v>141</v>
      </c>
      <c r="D121" s="113" t="s">
        <v>8535</v>
      </c>
      <c r="E121" s="115">
        <v>108.29</v>
      </c>
    </row>
    <row r="122" spans="1:5" ht="41.4" x14ac:dyDescent="0.3">
      <c r="A122" s="113">
        <v>105391</v>
      </c>
      <c r="B122" s="113" t="s">
        <v>8650</v>
      </c>
      <c r="C122" s="114" t="s">
        <v>141</v>
      </c>
      <c r="D122" s="113" t="s">
        <v>8535</v>
      </c>
      <c r="E122" s="115">
        <v>132.54</v>
      </c>
    </row>
    <row r="123" spans="1:5" ht="41.4" x14ac:dyDescent="0.3">
      <c r="A123" s="113">
        <v>105392</v>
      </c>
      <c r="B123" s="113" t="s">
        <v>8651</v>
      </c>
      <c r="C123" s="114" t="s">
        <v>141</v>
      </c>
      <c r="D123" s="113" t="s">
        <v>8535</v>
      </c>
      <c r="E123" s="115">
        <v>20.8</v>
      </c>
    </row>
    <row r="124" spans="1:5" ht="41.4" x14ac:dyDescent="0.3">
      <c r="A124" s="113">
        <v>105393</v>
      </c>
      <c r="B124" s="113" t="s">
        <v>8652</v>
      </c>
      <c r="C124" s="114" t="s">
        <v>141</v>
      </c>
      <c r="D124" s="113" t="s">
        <v>8535</v>
      </c>
      <c r="E124" s="115">
        <v>25.08</v>
      </c>
    </row>
    <row r="125" spans="1:5" ht="41.4" x14ac:dyDescent="0.3">
      <c r="A125" s="113">
        <v>105394</v>
      </c>
      <c r="B125" s="113" t="s">
        <v>8653</v>
      </c>
      <c r="C125" s="114" t="s">
        <v>141</v>
      </c>
      <c r="D125" s="113" t="s">
        <v>8535</v>
      </c>
      <c r="E125" s="115">
        <v>29.35</v>
      </c>
    </row>
    <row r="126" spans="1:5" ht="41.4" x14ac:dyDescent="0.3">
      <c r="A126" s="113">
        <v>105395</v>
      </c>
      <c r="B126" s="113" t="s">
        <v>8654</v>
      </c>
      <c r="C126" s="114" t="s">
        <v>141</v>
      </c>
      <c r="D126" s="113" t="s">
        <v>8535</v>
      </c>
      <c r="E126" s="115">
        <v>33.630000000000003</v>
      </c>
    </row>
    <row r="127" spans="1:5" ht="41.4" x14ac:dyDescent="0.3">
      <c r="A127" s="113">
        <v>105396</v>
      </c>
      <c r="B127" s="113" t="s">
        <v>8655</v>
      </c>
      <c r="C127" s="114" t="s">
        <v>141</v>
      </c>
      <c r="D127" s="113" t="s">
        <v>8535</v>
      </c>
      <c r="E127" s="115">
        <v>37.909999999999997</v>
      </c>
    </row>
    <row r="128" spans="1:5" ht="41.4" x14ac:dyDescent="0.3">
      <c r="A128" s="113">
        <v>105397</v>
      </c>
      <c r="B128" s="113" t="s">
        <v>8656</v>
      </c>
      <c r="C128" s="114" t="s">
        <v>141</v>
      </c>
      <c r="D128" s="113" t="s">
        <v>8535</v>
      </c>
      <c r="E128" s="115">
        <v>42.29</v>
      </c>
    </row>
    <row r="129" spans="1:5" ht="41.4" x14ac:dyDescent="0.3">
      <c r="A129" s="113">
        <v>105398</v>
      </c>
      <c r="B129" s="113" t="s">
        <v>8657</v>
      </c>
      <c r="C129" s="114" t="s">
        <v>141</v>
      </c>
      <c r="D129" s="113" t="s">
        <v>8535</v>
      </c>
      <c r="E129" s="115">
        <v>53.41</v>
      </c>
    </row>
    <row r="130" spans="1:5" ht="41.4" x14ac:dyDescent="0.3">
      <c r="A130" s="113">
        <v>105399</v>
      </c>
      <c r="B130" s="113" t="s">
        <v>8658</v>
      </c>
      <c r="C130" s="114" t="s">
        <v>141</v>
      </c>
      <c r="D130" s="113" t="s">
        <v>8535</v>
      </c>
      <c r="E130" s="115">
        <v>63.19</v>
      </c>
    </row>
    <row r="131" spans="1:5" ht="41.4" x14ac:dyDescent="0.3">
      <c r="A131" s="113">
        <v>105400</v>
      </c>
      <c r="B131" s="113" t="s">
        <v>8659</v>
      </c>
      <c r="C131" s="114" t="s">
        <v>141</v>
      </c>
      <c r="D131" s="113" t="s">
        <v>8535</v>
      </c>
      <c r="E131" s="115">
        <v>72.34</v>
      </c>
    </row>
    <row r="132" spans="1:5" ht="41.4" x14ac:dyDescent="0.3">
      <c r="A132" s="113">
        <v>105401</v>
      </c>
      <c r="B132" s="113" t="s">
        <v>8660</v>
      </c>
      <c r="C132" s="114" t="s">
        <v>141</v>
      </c>
      <c r="D132" s="113" t="s">
        <v>8535</v>
      </c>
      <c r="E132" s="115">
        <v>81.72</v>
      </c>
    </row>
    <row r="133" spans="1:5" ht="41.4" x14ac:dyDescent="0.3">
      <c r="A133" s="113">
        <v>105402</v>
      </c>
      <c r="B133" s="113" t="s">
        <v>8661</v>
      </c>
      <c r="C133" s="114" t="s">
        <v>141</v>
      </c>
      <c r="D133" s="113" t="s">
        <v>8535</v>
      </c>
      <c r="E133" s="115">
        <v>91.29</v>
      </c>
    </row>
    <row r="134" spans="1:5" ht="41.4" x14ac:dyDescent="0.3">
      <c r="A134" s="113">
        <v>97173</v>
      </c>
      <c r="B134" s="113" t="s">
        <v>8662</v>
      </c>
      <c r="C134" s="114" t="s">
        <v>116</v>
      </c>
      <c r="D134" s="113" t="s">
        <v>8535</v>
      </c>
      <c r="E134" s="115">
        <v>48.04</v>
      </c>
    </row>
    <row r="135" spans="1:5" ht="41.4" x14ac:dyDescent="0.3">
      <c r="A135" s="113">
        <v>97174</v>
      </c>
      <c r="B135" s="113" t="s">
        <v>8663</v>
      </c>
      <c r="C135" s="114" t="s">
        <v>116</v>
      </c>
      <c r="D135" s="113" t="s">
        <v>8535</v>
      </c>
      <c r="E135" s="115">
        <v>57.24</v>
      </c>
    </row>
    <row r="136" spans="1:5" ht="41.4" x14ac:dyDescent="0.3">
      <c r="A136" s="113">
        <v>97175</v>
      </c>
      <c r="B136" s="113" t="s">
        <v>8664</v>
      </c>
      <c r="C136" s="114" t="s">
        <v>116</v>
      </c>
      <c r="D136" s="113" t="s">
        <v>8535</v>
      </c>
      <c r="E136" s="115">
        <v>66.44</v>
      </c>
    </row>
    <row r="137" spans="1:5" ht="41.4" x14ac:dyDescent="0.3">
      <c r="A137" s="113">
        <v>97176</v>
      </c>
      <c r="B137" s="113" t="s">
        <v>8665</v>
      </c>
      <c r="C137" s="114" t="s">
        <v>116</v>
      </c>
      <c r="D137" s="113" t="s">
        <v>8535</v>
      </c>
      <c r="E137" s="115">
        <v>75.650000000000006</v>
      </c>
    </row>
    <row r="138" spans="1:5" ht="41.4" x14ac:dyDescent="0.3">
      <c r="A138" s="113">
        <v>97177</v>
      </c>
      <c r="B138" s="113" t="s">
        <v>8666</v>
      </c>
      <c r="C138" s="114" t="s">
        <v>116</v>
      </c>
      <c r="D138" s="113" t="s">
        <v>8535</v>
      </c>
      <c r="E138" s="115">
        <v>84.86</v>
      </c>
    </row>
    <row r="139" spans="1:5" ht="41.4" x14ac:dyDescent="0.3">
      <c r="A139" s="113">
        <v>97178</v>
      </c>
      <c r="B139" s="113" t="s">
        <v>8667</v>
      </c>
      <c r="C139" s="114" t="s">
        <v>116</v>
      </c>
      <c r="D139" s="113" t="s">
        <v>8535</v>
      </c>
      <c r="E139" s="115">
        <v>103.29</v>
      </c>
    </row>
    <row r="140" spans="1:5" ht="41.4" x14ac:dyDescent="0.3">
      <c r="A140" s="113">
        <v>97179</v>
      </c>
      <c r="B140" s="113" t="s">
        <v>8668</v>
      </c>
      <c r="C140" s="114" t="s">
        <v>116</v>
      </c>
      <c r="D140" s="113" t="s">
        <v>8535</v>
      </c>
      <c r="E140" s="115">
        <v>121.71</v>
      </c>
    </row>
    <row r="141" spans="1:5" ht="41.4" x14ac:dyDescent="0.3">
      <c r="A141" s="113">
        <v>97180</v>
      </c>
      <c r="B141" s="113" t="s">
        <v>8669</v>
      </c>
      <c r="C141" s="114" t="s">
        <v>116</v>
      </c>
      <c r="D141" s="113" t="s">
        <v>8535</v>
      </c>
      <c r="E141" s="115">
        <v>140.11000000000001</v>
      </c>
    </row>
    <row r="142" spans="1:5" ht="41.4" x14ac:dyDescent="0.3">
      <c r="A142" s="113">
        <v>97181</v>
      </c>
      <c r="B142" s="113" t="s">
        <v>8670</v>
      </c>
      <c r="C142" s="114" t="s">
        <v>116</v>
      </c>
      <c r="D142" s="113" t="s">
        <v>8535</v>
      </c>
      <c r="E142" s="115">
        <v>158.52000000000001</v>
      </c>
    </row>
    <row r="143" spans="1:5" ht="41.4" x14ac:dyDescent="0.3">
      <c r="A143" s="113">
        <v>97182</v>
      </c>
      <c r="B143" s="113" t="s">
        <v>8671</v>
      </c>
      <c r="C143" s="114" t="s">
        <v>116</v>
      </c>
      <c r="D143" s="113" t="s">
        <v>8535</v>
      </c>
      <c r="E143" s="115">
        <v>181.2</v>
      </c>
    </row>
    <row r="144" spans="1:5" ht="41.4" x14ac:dyDescent="0.3">
      <c r="A144" s="113">
        <v>97183</v>
      </c>
      <c r="B144" s="113" t="s">
        <v>8672</v>
      </c>
      <c r="C144" s="114" t="s">
        <v>116</v>
      </c>
      <c r="D144" s="113" t="s">
        <v>8535</v>
      </c>
      <c r="E144" s="115">
        <v>43.36</v>
      </c>
    </row>
    <row r="145" spans="1:5" ht="41.4" x14ac:dyDescent="0.3">
      <c r="A145" s="113">
        <v>97184</v>
      </c>
      <c r="B145" s="113" t="s">
        <v>8673</v>
      </c>
      <c r="C145" s="114" t="s">
        <v>116</v>
      </c>
      <c r="D145" s="113" t="s">
        <v>8535</v>
      </c>
      <c r="E145" s="115">
        <v>51.72</v>
      </c>
    </row>
    <row r="146" spans="1:5" ht="41.4" x14ac:dyDescent="0.3">
      <c r="A146" s="113">
        <v>97185</v>
      </c>
      <c r="B146" s="113" t="s">
        <v>8674</v>
      </c>
      <c r="C146" s="114" t="s">
        <v>116</v>
      </c>
      <c r="D146" s="113" t="s">
        <v>8535</v>
      </c>
      <c r="E146" s="115">
        <v>60.09</v>
      </c>
    </row>
    <row r="147" spans="1:5" ht="41.4" x14ac:dyDescent="0.3">
      <c r="A147" s="113">
        <v>97186</v>
      </c>
      <c r="B147" s="113" t="s">
        <v>8675</v>
      </c>
      <c r="C147" s="114" t="s">
        <v>116</v>
      </c>
      <c r="D147" s="113" t="s">
        <v>8535</v>
      </c>
      <c r="E147" s="115">
        <v>68.48</v>
      </c>
    </row>
    <row r="148" spans="1:5" ht="41.4" x14ac:dyDescent="0.3">
      <c r="A148" s="113">
        <v>97187</v>
      </c>
      <c r="B148" s="113" t="s">
        <v>8676</v>
      </c>
      <c r="C148" s="114" t="s">
        <v>116</v>
      </c>
      <c r="D148" s="113" t="s">
        <v>8535</v>
      </c>
      <c r="E148" s="115">
        <v>76.86</v>
      </c>
    </row>
    <row r="149" spans="1:5" ht="41.4" x14ac:dyDescent="0.3">
      <c r="A149" s="113">
        <v>97188</v>
      </c>
      <c r="B149" s="113" t="s">
        <v>8677</v>
      </c>
      <c r="C149" s="114" t="s">
        <v>116</v>
      </c>
      <c r="D149" s="113" t="s">
        <v>8535</v>
      </c>
      <c r="E149" s="115">
        <v>93.65</v>
      </c>
    </row>
    <row r="150" spans="1:5" ht="41.4" x14ac:dyDescent="0.3">
      <c r="A150" s="113">
        <v>97189</v>
      </c>
      <c r="B150" s="113" t="s">
        <v>8678</v>
      </c>
      <c r="C150" s="114" t="s">
        <v>116</v>
      </c>
      <c r="D150" s="113" t="s">
        <v>8535</v>
      </c>
      <c r="E150" s="115">
        <v>110.42</v>
      </c>
    </row>
    <row r="151" spans="1:5" ht="41.4" x14ac:dyDescent="0.3">
      <c r="A151" s="113">
        <v>97190</v>
      </c>
      <c r="B151" s="113" t="s">
        <v>8679</v>
      </c>
      <c r="C151" s="114" t="s">
        <v>116</v>
      </c>
      <c r="D151" s="113" t="s">
        <v>8535</v>
      </c>
      <c r="E151" s="115">
        <v>127.17</v>
      </c>
    </row>
    <row r="152" spans="1:5" ht="41.4" x14ac:dyDescent="0.3">
      <c r="A152" s="113">
        <v>97191</v>
      </c>
      <c r="B152" s="113" t="s">
        <v>8680</v>
      </c>
      <c r="C152" s="114" t="s">
        <v>116</v>
      </c>
      <c r="D152" s="113" t="s">
        <v>8535</v>
      </c>
      <c r="E152" s="115">
        <v>143.94</v>
      </c>
    </row>
    <row r="153" spans="1:5" ht="41.4" x14ac:dyDescent="0.3">
      <c r="A153" s="113">
        <v>97192</v>
      </c>
      <c r="B153" s="113" t="s">
        <v>8681</v>
      </c>
      <c r="C153" s="114" t="s">
        <v>116</v>
      </c>
      <c r="D153" s="113" t="s">
        <v>8535</v>
      </c>
      <c r="E153" s="115">
        <v>163.96</v>
      </c>
    </row>
    <row r="154" spans="1:5" ht="27.6" x14ac:dyDescent="0.3">
      <c r="A154" s="113">
        <v>90694</v>
      </c>
      <c r="B154" s="113" t="s">
        <v>8682</v>
      </c>
      <c r="C154" s="114" t="s">
        <v>116</v>
      </c>
      <c r="D154" s="113" t="s">
        <v>8535</v>
      </c>
      <c r="E154" s="115">
        <v>50.22</v>
      </c>
    </row>
    <row r="155" spans="1:5" ht="27.6" x14ac:dyDescent="0.3">
      <c r="A155" s="113">
        <v>90695</v>
      </c>
      <c r="B155" s="113" t="s">
        <v>8683</v>
      </c>
      <c r="C155" s="114" t="s">
        <v>116</v>
      </c>
      <c r="D155" s="113" t="s">
        <v>8535</v>
      </c>
      <c r="E155" s="115">
        <v>95.44</v>
      </c>
    </row>
    <row r="156" spans="1:5" ht="27.6" x14ac:dyDescent="0.3">
      <c r="A156" s="113">
        <v>90696</v>
      </c>
      <c r="B156" s="113" t="s">
        <v>8684</v>
      </c>
      <c r="C156" s="114" t="s">
        <v>116</v>
      </c>
      <c r="D156" s="113" t="s">
        <v>8535</v>
      </c>
      <c r="E156" s="115">
        <v>159.46</v>
      </c>
    </row>
    <row r="157" spans="1:5" ht="27.6" x14ac:dyDescent="0.3">
      <c r="A157" s="113">
        <v>90697</v>
      </c>
      <c r="B157" s="113" t="s">
        <v>8685</v>
      </c>
      <c r="C157" s="114" t="s">
        <v>116</v>
      </c>
      <c r="D157" s="113" t="s">
        <v>8535</v>
      </c>
      <c r="E157" s="115">
        <v>247.39</v>
      </c>
    </row>
    <row r="158" spans="1:5" ht="27.6" x14ac:dyDescent="0.3">
      <c r="A158" s="113">
        <v>90698</v>
      </c>
      <c r="B158" s="113" t="s">
        <v>8686</v>
      </c>
      <c r="C158" s="114" t="s">
        <v>116</v>
      </c>
      <c r="D158" s="113" t="s">
        <v>8535</v>
      </c>
      <c r="E158" s="115">
        <v>378.16</v>
      </c>
    </row>
    <row r="159" spans="1:5" ht="27.6" x14ac:dyDescent="0.3">
      <c r="A159" s="113">
        <v>90699</v>
      </c>
      <c r="B159" s="113" t="s">
        <v>8687</v>
      </c>
      <c r="C159" s="114" t="s">
        <v>116</v>
      </c>
      <c r="D159" s="113" t="s">
        <v>8535</v>
      </c>
      <c r="E159" s="115">
        <v>532.28</v>
      </c>
    </row>
    <row r="160" spans="1:5" ht="27.6" x14ac:dyDescent="0.3">
      <c r="A160" s="113">
        <v>90700</v>
      </c>
      <c r="B160" s="113" t="s">
        <v>8688</v>
      </c>
      <c r="C160" s="114" t="s">
        <v>116</v>
      </c>
      <c r="D160" s="113" t="s">
        <v>8535</v>
      </c>
      <c r="E160" s="115">
        <v>621.16</v>
      </c>
    </row>
    <row r="161" spans="1:5" ht="27.6" x14ac:dyDescent="0.3">
      <c r="A161" s="113">
        <v>90701</v>
      </c>
      <c r="B161" s="113" t="s">
        <v>8689</v>
      </c>
      <c r="C161" s="114" t="s">
        <v>116</v>
      </c>
      <c r="D161" s="113" t="s">
        <v>8535</v>
      </c>
      <c r="E161" s="115">
        <v>74.739999999999995</v>
      </c>
    </row>
    <row r="162" spans="1:5" ht="27.6" x14ac:dyDescent="0.3">
      <c r="A162" s="113">
        <v>90702</v>
      </c>
      <c r="B162" s="113" t="s">
        <v>8690</v>
      </c>
      <c r="C162" s="114" t="s">
        <v>116</v>
      </c>
      <c r="D162" s="113" t="s">
        <v>8535</v>
      </c>
      <c r="E162" s="115">
        <v>123.79</v>
      </c>
    </row>
    <row r="163" spans="1:5" ht="27.6" x14ac:dyDescent="0.3">
      <c r="A163" s="113">
        <v>90703</v>
      </c>
      <c r="B163" s="113" t="s">
        <v>8691</v>
      </c>
      <c r="C163" s="114" t="s">
        <v>116</v>
      </c>
      <c r="D163" s="113" t="s">
        <v>8535</v>
      </c>
      <c r="E163" s="115">
        <v>193.61</v>
      </c>
    </row>
    <row r="164" spans="1:5" ht="27.6" x14ac:dyDescent="0.3">
      <c r="A164" s="113">
        <v>90704</v>
      </c>
      <c r="B164" s="113" t="s">
        <v>8692</v>
      </c>
      <c r="C164" s="114" t="s">
        <v>116</v>
      </c>
      <c r="D164" s="113" t="s">
        <v>8535</v>
      </c>
      <c r="E164" s="115">
        <v>287.14</v>
      </c>
    </row>
    <row r="165" spans="1:5" ht="27.6" x14ac:dyDescent="0.3">
      <c r="A165" s="113">
        <v>90705</v>
      </c>
      <c r="B165" s="113" t="s">
        <v>8693</v>
      </c>
      <c r="C165" s="114" t="s">
        <v>116</v>
      </c>
      <c r="D165" s="113" t="s">
        <v>8535</v>
      </c>
      <c r="E165" s="115">
        <v>376.36</v>
      </c>
    </row>
    <row r="166" spans="1:5" ht="27.6" x14ac:dyDescent="0.3">
      <c r="A166" s="113">
        <v>90706</v>
      </c>
      <c r="B166" s="113" t="s">
        <v>8694</v>
      </c>
      <c r="C166" s="114" t="s">
        <v>116</v>
      </c>
      <c r="D166" s="113" t="s">
        <v>8535</v>
      </c>
      <c r="E166" s="115">
        <v>498.29</v>
      </c>
    </row>
    <row r="167" spans="1:5" ht="41.4" x14ac:dyDescent="0.3">
      <c r="A167" s="113">
        <v>90708</v>
      </c>
      <c r="B167" s="113" t="s">
        <v>8695</v>
      </c>
      <c r="C167" s="114" t="s">
        <v>116</v>
      </c>
      <c r="D167" s="113" t="s">
        <v>8535</v>
      </c>
      <c r="E167" s="115">
        <v>793.83</v>
      </c>
    </row>
    <row r="168" spans="1:5" ht="27.6" x14ac:dyDescent="0.3">
      <c r="A168" s="113">
        <v>90724</v>
      </c>
      <c r="B168" s="113" t="s">
        <v>8696</v>
      </c>
      <c r="C168" s="114" t="s">
        <v>141</v>
      </c>
      <c r="D168" s="113" t="s">
        <v>8535</v>
      </c>
      <c r="E168" s="115">
        <v>26.67</v>
      </c>
    </row>
    <row r="169" spans="1:5" ht="27.6" x14ac:dyDescent="0.3">
      <c r="A169" s="113">
        <v>90725</v>
      </c>
      <c r="B169" s="113" t="s">
        <v>8697</v>
      </c>
      <c r="C169" s="114" t="s">
        <v>141</v>
      </c>
      <c r="D169" s="113" t="s">
        <v>8535</v>
      </c>
      <c r="E169" s="115">
        <v>32.78</v>
      </c>
    </row>
    <row r="170" spans="1:5" ht="27.6" x14ac:dyDescent="0.3">
      <c r="A170" s="113">
        <v>90726</v>
      </c>
      <c r="B170" s="113" t="s">
        <v>8698</v>
      </c>
      <c r="C170" s="114" t="s">
        <v>141</v>
      </c>
      <c r="D170" s="113" t="s">
        <v>8535</v>
      </c>
      <c r="E170" s="115">
        <v>38.96</v>
      </c>
    </row>
    <row r="171" spans="1:5" ht="27.6" x14ac:dyDescent="0.3">
      <c r="A171" s="113">
        <v>90727</v>
      </c>
      <c r="B171" s="113" t="s">
        <v>8699</v>
      </c>
      <c r="C171" s="114" t="s">
        <v>141</v>
      </c>
      <c r="D171" s="113" t="s">
        <v>8535</v>
      </c>
      <c r="E171" s="115">
        <v>45.08</v>
      </c>
    </row>
    <row r="172" spans="1:5" ht="27.6" x14ac:dyDescent="0.3">
      <c r="A172" s="113">
        <v>90728</v>
      </c>
      <c r="B172" s="113" t="s">
        <v>8700</v>
      </c>
      <c r="C172" s="114" t="s">
        <v>141</v>
      </c>
      <c r="D172" s="113" t="s">
        <v>8535</v>
      </c>
      <c r="E172" s="115">
        <v>51.18</v>
      </c>
    </row>
    <row r="173" spans="1:5" ht="27.6" x14ac:dyDescent="0.3">
      <c r="A173" s="113">
        <v>90729</v>
      </c>
      <c r="B173" s="113" t="s">
        <v>8701</v>
      </c>
      <c r="C173" s="114" t="s">
        <v>141</v>
      </c>
      <c r="D173" s="113" t="s">
        <v>8535</v>
      </c>
      <c r="E173" s="115">
        <v>57.3</v>
      </c>
    </row>
    <row r="174" spans="1:5" ht="27.6" x14ac:dyDescent="0.3">
      <c r="A174" s="113">
        <v>90730</v>
      </c>
      <c r="B174" s="113" t="s">
        <v>8702</v>
      </c>
      <c r="C174" s="114" t="s">
        <v>141</v>
      </c>
      <c r="D174" s="113" t="s">
        <v>8535</v>
      </c>
      <c r="E174" s="115">
        <v>63.41</v>
      </c>
    </row>
    <row r="175" spans="1:5" ht="27.6" x14ac:dyDescent="0.3">
      <c r="A175" s="113">
        <v>90731</v>
      </c>
      <c r="B175" s="113" t="s">
        <v>8703</v>
      </c>
      <c r="C175" s="114" t="s">
        <v>141</v>
      </c>
      <c r="D175" s="113" t="s">
        <v>8535</v>
      </c>
      <c r="E175" s="115">
        <v>69.53</v>
      </c>
    </row>
    <row r="176" spans="1:5" ht="27.6" x14ac:dyDescent="0.3">
      <c r="A176" s="113">
        <v>90732</v>
      </c>
      <c r="B176" s="113" t="s">
        <v>8704</v>
      </c>
      <c r="C176" s="114" t="s">
        <v>141</v>
      </c>
      <c r="D176" s="113" t="s">
        <v>8535</v>
      </c>
      <c r="E176" s="115">
        <v>87.87</v>
      </c>
    </row>
    <row r="177" spans="1:5" ht="27.6" x14ac:dyDescent="0.3">
      <c r="A177" s="113">
        <v>90733</v>
      </c>
      <c r="B177" s="113" t="s">
        <v>8705</v>
      </c>
      <c r="C177" s="114" t="s">
        <v>116</v>
      </c>
      <c r="D177" s="113" t="s">
        <v>8535</v>
      </c>
      <c r="E177" s="115">
        <v>3.78</v>
      </c>
    </row>
    <row r="178" spans="1:5" ht="27.6" x14ac:dyDescent="0.3">
      <c r="A178" s="113">
        <v>90734</v>
      </c>
      <c r="B178" s="113" t="s">
        <v>8706</v>
      </c>
      <c r="C178" s="114" t="s">
        <v>116</v>
      </c>
      <c r="D178" s="113" t="s">
        <v>8535</v>
      </c>
      <c r="E178" s="115">
        <v>4.4800000000000004</v>
      </c>
    </row>
    <row r="179" spans="1:5" ht="27.6" x14ac:dyDescent="0.3">
      <c r="A179" s="113">
        <v>90735</v>
      </c>
      <c r="B179" s="113" t="s">
        <v>8707</v>
      </c>
      <c r="C179" s="114" t="s">
        <v>116</v>
      </c>
      <c r="D179" s="113" t="s">
        <v>8535</v>
      </c>
      <c r="E179" s="115">
        <v>5.18</v>
      </c>
    </row>
    <row r="180" spans="1:5" ht="27.6" x14ac:dyDescent="0.3">
      <c r="A180" s="113">
        <v>90736</v>
      </c>
      <c r="B180" s="113" t="s">
        <v>8708</v>
      </c>
      <c r="C180" s="114" t="s">
        <v>116</v>
      </c>
      <c r="D180" s="113" t="s">
        <v>8535</v>
      </c>
      <c r="E180" s="115">
        <v>5.87</v>
      </c>
    </row>
    <row r="181" spans="1:5" ht="27.6" x14ac:dyDescent="0.3">
      <c r="A181" s="113">
        <v>90737</v>
      </c>
      <c r="B181" s="113" t="s">
        <v>8709</v>
      </c>
      <c r="C181" s="114" t="s">
        <v>116</v>
      </c>
      <c r="D181" s="113" t="s">
        <v>8535</v>
      </c>
      <c r="E181" s="115">
        <v>6.58</v>
      </c>
    </row>
    <row r="182" spans="1:5" ht="27.6" x14ac:dyDescent="0.3">
      <c r="A182" s="113">
        <v>90738</v>
      </c>
      <c r="B182" s="113" t="s">
        <v>8710</v>
      </c>
      <c r="C182" s="114" t="s">
        <v>116</v>
      </c>
      <c r="D182" s="113" t="s">
        <v>8535</v>
      </c>
      <c r="E182" s="115">
        <v>7.28</v>
      </c>
    </row>
    <row r="183" spans="1:5" ht="27.6" x14ac:dyDescent="0.3">
      <c r="A183" s="113">
        <v>90739</v>
      </c>
      <c r="B183" s="113" t="s">
        <v>8711</v>
      </c>
      <c r="C183" s="114" t="s">
        <v>116</v>
      </c>
      <c r="D183" s="113" t="s">
        <v>8535</v>
      </c>
      <c r="E183" s="115">
        <v>9.76</v>
      </c>
    </row>
    <row r="184" spans="1:5" ht="41.4" x14ac:dyDescent="0.3">
      <c r="A184" s="113">
        <v>90740</v>
      </c>
      <c r="B184" s="113" t="s">
        <v>8712</v>
      </c>
      <c r="C184" s="114" t="s">
        <v>116</v>
      </c>
      <c r="D184" s="113" t="s">
        <v>8535</v>
      </c>
      <c r="E184" s="115">
        <v>4.99</v>
      </c>
    </row>
    <row r="185" spans="1:5" ht="41.4" x14ac:dyDescent="0.3">
      <c r="A185" s="113">
        <v>90741</v>
      </c>
      <c r="B185" s="113" t="s">
        <v>8713</v>
      </c>
      <c r="C185" s="114" t="s">
        <v>116</v>
      </c>
      <c r="D185" s="113" t="s">
        <v>8535</v>
      </c>
      <c r="E185" s="115">
        <v>5.69</v>
      </c>
    </row>
    <row r="186" spans="1:5" ht="41.4" x14ac:dyDescent="0.3">
      <c r="A186" s="113">
        <v>90742</v>
      </c>
      <c r="B186" s="113" t="s">
        <v>8714</v>
      </c>
      <c r="C186" s="114" t="s">
        <v>116</v>
      </c>
      <c r="D186" s="113" t="s">
        <v>8535</v>
      </c>
      <c r="E186" s="115">
        <v>6.39</v>
      </c>
    </row>
    <row r="187" spans="1:5" ht="41.4" x14ac:dyDescent="0.3">
      <c r="A187" s="113">
        <v>90743</v>
      </c>
      <c r="B187" s="113" t="s">
        <v>8715</v>
      </c>
      <c r="C187" s="114" t="s">
        <v>116</v>
      </c>
      <c r="D187" s="113" t="s">
        <v>8535</v>
      </c>
      <c r="E187" s="115">
        <v>7.09</v>
      </c>
    </row>
    <row r="188" spans="1:5" ht="41.4" x14ac:dyDescent="0.3">
      <c r="A188" s="113">
        <v>90744</v>
      </c>
      <c r="B188" s="113" t="s">
        <v>8716</v>
      </c>
      <c r="C188" s="114" t="s">
        <v>116</v>
      </c>
      <c r="D188" s="113" t="s">
        <v>8535</v>
      </c>
      <c r="E188" s="115">
        <v>7.79</v>
      </c>
    </row>
    <row r="189" spans="1:5" ht="41.4" x14ac:dyDescent="0.3">
      <c r="A189" s="113">
        <v>90745</v>
      </c>
      <c r="B189" s="113" t="s">
        <v>8717</v>
      </c>
      <c r="C189" s="114" t="s">
        <v>116</v>
      </c>
      <c r="D189" s="113" t="s">
        <v>8535</v>
      </c>
      <c r="E189" s="115">
        <v>10.9</v>
      </c>
    </row>
    <row r="190" spans="1:5" ht="41.4" x14ac:dyDescent="0.3">
      <c r="A190" s="113">
        <v>90746</v>
      </c>
      <c r="B190" s="113" t="s">
        <v>8718</v>
      </c>
      <c r="C190" s="114" t="s">
        <v>116</v>
      </c>
      <c r="D190" s="113" t="s">
        <v>8535</v>
      </c>
      <c r="E190" s="115">
        <v>4.09</v>
      </c>
    </row>
    <row r="191" spans="1:5" ht="41.4" x14ac:dyDescent="0.3">
      <c r="A191" s="113">
        <v>90747</v>
      </c>
      <c r="B191" s="113" t="s">
        <v>8719</v>
      </c>
      <c r="C191" s="114" t="s">
        <v>116</v>
      </c>
      <c r="D191" s="113" t="s">
        <v>8535</v>
      </c>
      <c r="E191" s="115">
        <v>18.02</v>
      </c>
    </row>
    <row r="192" spans="1:5" ht="41.4" x14ac:dyDescent="0.3">
      <c r="A192" s="113">
        <v>94869</v>
      </c>
      <c r="B192" s="113" t="s">
        <v>8720</v>
      </c>
      <c r="C192" s="114" t="s">
        <v>116</v>
      </c>
      <c r="D192" s="113" t="s">
        <v>8535</v>
      </c>
      <c r="E192" s="115">
        <v>139.81</v>
      </c>
    </row>
    <row r="193" spans="1:5" ht="41.4" x14ac:dyDescent="0.3">
      <c r="A193" s="113">
        <v>94870</v>
      </c>
      <c r="B193" s="113" t="s">
        <v>8721</v>
      </c>
      <c r="C193" s="114" t="s">
        <v>116</v>
      </c>
      <c r="D193" s="113" t="s">
        <v>8535</v>
      </c>
      <c r="E193" s="115">
        <v>1.87</v>
      </c>
    </row>
    <row r="194" spans="1:5" ht="41.4" x14ac:dyDescent="0.3">
      <c r="A194" s="113">
        <v>94871</v>
      </c>
      <c r="B194" s="113" t="s">
        <v>8722</v>
      </c>
      <c r="C194" s="114" t="s">
        <v>116</v>
      </c>
      <c r="D194" s="113" t="s">
        <v>8535</v>
      </c>
      <c r="E194" s="115">
        <v>218.84</v>
      </c>
    </row>
    <row r="195" spans="1:5" ht="41.4" x14ac:dyDescent="0.3">
      <c r="A195" s="113">
        <v>94872</v>
      </c>
      <c r="B195" s="113" t="s">
        <v>8723</v>
      </c>
      <c r="C195" s="114" t="s">
        <v>116</v>
      </c>
      <c r="D195" s="113" t="s">
        <v>8535</v>
      </c>
      <c r="E195" s="115">
        <v>2.72</v>
      </c>
    </row>
    <row r="196" spans="1:5" ht="41.4" x14ac:dyDescent="0.3">
      <c r="A196" s="113">
        <v>94875</v>
      </c>
      <c r="B196" s="113" t="s">
        <v>8724</v>
      </c>
      <c r="C196" s="114" t="s">
        <v>116</v>
      </c>
      <c r="D196" s="113" t="s">
        <v>8535</v>
      </c>
      <c r="E196" s="115">
        <v>1288.95</v>
      </c>
    </row>
    <row r="197" spans="1:5" ht="41.4" x14ac:dyDescent="0.3">
      <c r="A197" s="113">
        <v>94876</v>
      </c>
      <c r="B197" s="113" t="s">
        <v>8725</v>
      </c>
      <c r="C197" s="114" t="s">
        <v>116</v>
      </c>
      <c r="D197" s="113" t="s">
        <v>8535</v>
      </c>
      <c r="E197" s="115">
        <v>29.71</v>
      </c>
    </row>
    <row r="198" spans="1:5" ht="41.4" x14ac:dyDescent="0.3">
      <c r="A198" s="113">
        <v>94878</v>
      </c>
      <c r="B198" s="113" t="s">
        <v>8726</v>
      </c>
      <c r="C198" s="114" t="s">
        <v>116</v>
      </c>
      <c r="D198" s="113" t="s">
        <v>8535</v>
      </c>
      <c r="E198" s="115">
        <v>34.46</v>
      </c>
    </row>
    <row r="199" spans="1:5" ht="41.4" x14ac:dyDescent="0.3">
      <c r="A199" s="113">
        <v>94879</v>
      </c>
      <c r="B199" s="113" t="s">
        <v>8727</v>
      </c>
      <c r="C199" s="114" t="s">
        <v>116</v>
      </c>
      <c r="D199" s="113" t="s">
        <v>8535</v>
      </c>
      <c r="E199" s="115">
        <v>1983.9</v>
      </c>
    </row>
    <row r="200" spans="1:5" ht="41.4" x14ac:dyDescent="0.3">
      <c r="A200" s="113">
        <v>94880</v>
      </c>
      <c r="B200" s="113" t="s">
        <v>8728</v>
      </c>
      <c r="C200" s="114" t="s">
        <v>116</v>
      </c>
      <c r="D200" s="113" t="s">
        <v>8535</v>
      </c>
      <c r="E200" s="115">
        <v>44.06</v>
      </c>
    </row>
    <row r="201" spans="1:5" ht="41.4" x14ac:dyDescent="0.3">
      <c r="A201" s="113">
        <v>94881</v>
      </c>
      <c r="B201" s="113" t="s">
        <v>8729</v>
      </c>
      <c r="C201" s="114" t="s">
        <v>116</v>
      </c>
      <c r="D201" s="113" t="s">
        <v>8535</v>
      </c>
      <c r="E201" s="115">
        <v>2732.34</v>
      </c>
    </row>
    <row r="202" spans="1:5" ht="41.4" x14ac:dyDescent="0.3">
      <c r="A202" s="113">
        <v>94882</v>
      </c>
      <c r="B202" s="113" t="s">
        <v>8730</v>
      </c>
      <c r="C202" s="114" t="s">
        <v>116</v>
      </c>
      <c r="D202" s="113" t="s">
        <v>8535</v>
      </c>
      <c r="E202" s="115">
        <v>51.36</v>
      </c>
    </row>
    <row r="203" spans="1:5" ht="41.4" x14ac:dyDescent="0.3">
      <c r="A203" s="113">
        <v>94884</v>
      </c>
      <c r="B203" s="113" t="s">
        <v>8731</v>
      </c>
      <c r="C203" s="114" t="s">
        <v>116</v>
      </c>
      <c r="D203" s="113" t="s">
        <v>8535</v>
      </c>
      <c r="E203" s="115">
        <v>66.16</v>
      </c>
    </row>
    <row r="204" spans="1:5" ht="41.4" x14ac:dyDescent="0.3">
      <c r="A204" s="113">
        <v>97121</v>
      </c>
      <c r="B204" s="113" t="s">
        <v>8732</v>
      </c>
      <c r="C204" s="114" t="s">
        <v>116</v>
      </c>
      <c r="D204" s="113" t="s">
        <v>8535</v>
      </c>
      <c r="E204" s="115">
        <v>3.31</v>
      </c>
    </row>
    <row r="205" spans="1:5" ht="41.4" x14ac:dyDescent="0.3">
      <c r="A205" s="113">
        <v>97122</v>
      </c>
      <c r="B205" s="113" t="s">
        <v>8733</v>
      </c>
      <c r="C205" s="114" t="s">
        <v>116</v>
      </c>
      <c r="D205" s="113" t="s">
        <v>8535</v>
      </c>
      <c r="E205" s="115">
        <v>3.96</v>
      </c>
    </row>
    <row r="206" spans="1:5" ht="41.4" x14ac:dyDescent="0.3">
      <c r="A206" s="113">
        <v>97123</v>
      </c>
      <c r="B206" s="113" t="s">
        <v>8734</v>
      </c>
      <c r="C206" s="114" t="s">
        <v>116</v>
      </c>
      <c r="D206" s="113" t="s">
        <v>8535</v>
      </c>
      <c r="E206" s="115">
        <v>4.59</v>
      </c>
    </row>
    <row r="207" spans="1:5" ht="41.4" x14ac:dyDescent="0.3">
      <c r="A207" s="113">
        <v>97124</v>
      </c>
      <c r="B207" s="113" t="s">
        <v>8735</v>
      </c>
      <c r="C207" s="114" t="s">
        <v>116</v>
      </c>
      <c r="D207" s="113" t="s">
        <v>8535</v>
      </c>
      <c r="E207" s="115">
        <v>2.7</v>
      </c>
    </row>
    <row r="208" spans="1:5" ht="41.4" x14ac:dyDescent="0.3">
      <c r="A208" s="113">
        <v>97125</v>
      </c>
      <c r="B208" s="113" t="s">
        <v>8736</v>
      </c>
      <c r="C208" s="114" t="s">
        <v>116</v>
      </c>
      <c r="D208" s="113" t="s">
        <v>8535</v>
      </c>
      <c r="E208" s="115">
        <v>3.24</v>
      </c>
    </row>
    <row r="209" spans="1:5" ht="41.4" x14ac:dyDescent="0.3">
      <c r="A209" s="113">
        <v>97126</v>
      </c>
      <c r="B209" s="113" t="s">
        <v>8737</v>
      </c>
      <c r="C209" s="114" t="s">
        <v>116</v>
      </c>
      <c r="D209" s="113" t="s">
        <v>8535</v>
      </c>
      <c r="E209" s="115">
        <v>3.76</v>
      </c>
    </row>
    <row r="210" spans="1:5" ht="41.4" x14ac:dyDescent="0.3">
      <c r="A210" s="113">
        <v>102264</v>
      </c>
      <c r="B210" s="113" t="s">
        <v>8738</v>
      </c>
      <c r="C210" s="114" t="s">
        <v>116</v>
      </c>
      <c r="D210" s="113" t="s">
        <v>8535</v>
      </c>
      <c r="E210" s="115">
        <v>21.69</v>
      </c>
    </row>
    <row r="211" spans="1:5" ht="27.6" x14ac:dyDescent="0.3">
      <c r="A211" s="113">
        <v>102265</v>
      </c>
      <c r="B211" s="113" t="s">
        <v>8739</v>
      </c>
      <c r="C211" s="114" t="s">
        <v>141</v>
      </c>
      <c r="D211" s="113" t="s">
        <v>8535</v>
      </c>
      <c r="E211" s="115">
        <v>112.34</v>
      </c>
    </row>
    <row r="212" spans="1:5" ht="27.6" x14ac:dyDescent="0.3">
      <c r="A212" s="113">
        <v>102266</v>
      </c>
      <c r="B212" s="113" t="s">
        <v>8740</v>
      </c>
      <c r="C212" s="114" t="s">
        <v>141</v>
      </c>
      <c r="D212" s="113" t="s">
        <v>8535</v>
      </c>
      <c r="E212" s="115">
        <v>124.56</v>
      </c>
    </row>
    <row r="213" spans="1:5" ht="27.6" x14ac:dyDescent="0.3">
      <c r="A213" s="113">
        <v>102267</v>
      </c>
      <c r="B213" s="113" t="s">
        <v>8741</v>
      </c>
      <c r="C213" s="114" t="s">
        <v>141</v>
      </c>
      <c r="D213" s="113" t="s">
        <v>8535</v>
      </c>
      <c r="E213" s="115">
        <v>142.97</v>
      </c>
    </row>
    <row r="214" spans="1:5" ht="27.6" x14ac:dyDescent="0.3">
      <c r="A214" s="113">
        <v>102268</v>
      </c>
      <c r="B214" s="113" t="s">
        <v>8742</v>
      </c>
      <c r="C214" s="114" t="s">
        <v>141</v>
      </c>
      <c r="D214" s="113" t="s">
        <v>8535</v>
      </c>
      <c r="E214" s="115">
        <v>161.31</v>
      </c>
    </row>
    <row r="215" spans="1:5" ht="27.6" x14ac:dyDescent="0.3">
      <c r="A215" s="113">
        <v>102269</v>
      </c>
      <c r="B215" s="113" t="s">
        <v>8743</v>
      </c>
      <c r="C215" s="114" t="s">
        <v>141</v>
      </c>
      <c r="D215" s="113" t="s">
        <v>8535</v>
      </c>
      <c r="E215" s="115">
        <v>198</v>
      </c>
    </row>
    <row r="216" spans="1:5" ht="41.4" x14ac:dyDescent="0.3">
      <c r="A216" s="113">
        <v>105260</v>
      </c>
      <c r="B216" s="113" t="s">
        <v>8744</v>
      </c>
      <c r="C216" s="114" t="s">
        <v>141</v>
      </c>
      <c r="D216" s="113" t="s">
        <v>8535</v>
      </c>
      <c r="E216" s="115">
        <v>24.57</v>
      </c>
    </row>
    <row r="217" spans="1:5" ht="41.4" x14ac:dyDescent="0.3">
      <c r="A217" s="113">
        <v>105285</v>
      </c>
      <c r="B217" s="113" t="s">
        <v>8745</v>
      </c>
      <c r="C217" s="114" t="s">
        <v>141</v>
      </c>
      <c r="D217" s="113" t="s">
        <v>8535</v>
      </c>
      <c r="E217" s="115">
        <v>23.96</v>
      </c>
    </row>
    <row r="218" spans="1:5" ht="41.4" x14ac:dyDescent="0.3">
      <c r="A218" s="113">
        <v>105286</v>
      </c>
      <c r="B218" s="113" t="s">
        <v>8746</v>
      </c>
      <c r="C218" s="114" t="s">
        <v>141</v>
      </c>
      <c r="D218" s="113" t="s">
        <v>8535</v>
      </c>
      <c r="E218" s="115">
        <v>30.27</v>
      </c>
    </row>
    <row r="219" spans="1:5" ht="41.4" x14ac:dyDescent="0.3">
      <c r="A219" s="113">
        <v>105287</v>
      </c>
      <c r="B219" s="113" t="s">
        <v>8747</v>
      </c>
      <c r="C219" s="114" t="s">
        <v>141</v>
      </c>
      <c r="D219" s="113" t="s">
        <v>8535</v>
      </c>
      <c r="E219" s="115">
        <v>27.82</v>
      </c>
    </row>
    <row r="220" spans="1:5" ht="41.4" x14ac:dyDescent="0.3">
      <c r="A220" s="113">
        <v>105288</v>
      </c>
      <c r="B220" s="113" t="s">
        <v>8748</v>
      </c>
      <c r="C220" s="114" t="s">
        <v>141</v>
      </c>
      <c r="D220" s="113" t="s">
        <v>8535</v>
      </c>
      <c r="E220" s="115">
        <v>48.57</v>
      </c>
    </row>
    <row r="221" spans="1:5" ht="41.4" x14ac:dyDescent="0.3">
      <c r="A221" s="113">
        <v>105289</v>
      </c>
      <c r="B221" s="113" t="s">
        <v>8749</v>
      </c>
      <c r="C221" s="114" t="s">
        <v>141</v>
      </c>
      <c r="D221" s="113" t="s">
        <v>8535</v>
      </c>
      <c r="E221" s="115">
        <v>45.67</v>
      </c>
    </row>
    <row r="222" spans="1:5" ht="41.4" x14ac:dyDescent="0.3">
      <c r="A222" s="113">
        <v>105290</v>
      </c>
      <c r="B222" s="113" t="s">
        <v>8750</v>
      </c>
      <c r="C222" s="114" t="s">
        <v>141</v>
      </c>
      <c r="D222" s="113" t="s">
        <v>8535</v>
      </c>
      <c r="E222" s="115">
        <v>64.73</v>
      </c>
    </row>
    <row r="223" spans="1:5" ht="41.4" x14ac:dyDescent="0.3">
      <c r="A223" s="113">
        <v>105291</v>
      </c>
      <c r="B223" s="113" t="s">
        <v>8751</v>
      </c>
      <c r="C223" s="114" t="s">
        <v>141</v>
      </c>
      <c r="D223" s="113" t="s">
        <v>8535</v>
      </c>
      <c r="E223" s="115">
        <v>61.38</v>
      </c>
    </row>
    <row r="224" spans="1:5" ht="41.4" x14ac:dyDescent="0.3">
      <c r="A224" s="113">
        <v>105292</v>
      </c>
      <c r="B224" s="113" t="s">
        <v>8752</v>
      </c>
      <c r="C224" s="114" t="s">
        <v>141</v>
      </c>
      <c r="D224" s="113" t="s">
        <v>8535</v>
      </c>
      <c r="E224" s="115">
        <v>50.04</v>
      </c>
    </row>
    <row r="225" spans="1:5" ht="41.4" x14ac:dyDescent="0.3">
      <c r="A225" s="113">
        <v>105293</v>
      </c>
      <c r="B225" s="113" t="s">
        <v>8753</v>
      </c>
      <c r="C225" s="114" t="s">
        <v>141</v>
      </c>
      <c r="D225" s="113" t="s">
        <v>8535</v>
      </c>
      <c r="E225" s="115">
        <v>46.36</v>
      </c>
    </row>
    <row r="226" spans="1:5" ht="41.4" x14ac:dyDescent="0.3">
      <c r="A226" s="113">
        <v>105294</v>
      </c>
      <c r="B226" s="113" t="s">
        <v>8754</v>
      </c>
      <c r="C226" s="114" t="s">
        <v>141</v>
      </c>
      <c r="D226" s="113" t="s">
        <v>8535</v>
      </c>
      <c r="E226" s="115">
        <v>97.98</v>
      </c>
    </row>
    <row r="227" spans="1:5" ht="41.4" x14ac:dyDescent="0.3">
      <c r="A227" s="113">
        <v>105295</v>
      </c>
      <c r="B227" s="113" t="s">
        <v>8755</v>
      </c>
      <c r="C227" s="114" t="s">
        <v>141</v>
      </c>
      <c r="D227" s="113" t="s">
        <v>8535</v>
      </c>
      <c r="E227" s="115">
        <v>93.63</v>
      </c>
    </row>
    <row r="228" spans="1:5" ht="41.4" x14ac:dyDescent="0.3">
      <c r="A228" s="113">
        <v>105296</v>
      </c>
      <c r="B228" s="113" t="s">
        <v>8756</v>
      </c>
      <c r="C228" s="114" t="s">
        <v>141</v>
      </c>
      <c r="D228" s="113" t="s">
        <v>8535</v>
      </c>
      <c r="E228" s="115">
        <v>165.1</v>
      </c>
    </row>
    <row r="229" spans="1:5" ht="41.4" x14ac:dyDescent="0.3">
      <c r="A229" s="113">
        <v>105308</v>
      </c>
      <c r="B229" s="113" t="s">
        <v>8757</v>
      </c>
      <c r="C229" s="114" t="s">
        <v>116</v>
      </c>
      <c r="D229" s="113" t="s">
        <v>8535</v>
      </c>
      <c r="E229" s="115">
        <v>5.28</v>
      </c>
    </row>
    <row r="230" spans="1:5" ht="41.4" x14ac:dyDescent="0.3">
      <c r="A230" s="113">
        <v>105309</v>
      </c>
      <c r="B230" s="113" t="s">
        <v>8758</v>
      </c>
      <c r="C230" s="114" t="s">
        <v>116</v>
      </c>
      <c r="D230" s="113" t="s">
        <v>8535</v>
      </c>
      <c r="E230" s="115">
        <v>5.68</v>
      </c>
    </row>
    <row r="231" spans="1:5" ht="41.4" x14ac:dyDescent="0.3">
      <c r="A231" s="113">
        <v>105310</v>
      </c>
      <c r="B231" s="113" t="s">
        <v>8759</v>
      </c>
      <c r="C231" s="114" t="s">
        <v>116</v>
      </c>
      <c r="D231" s="113" t="s">
        <v>8535</v>
      </c>
      <c r="E231" s="115">
        <v>6.68</v>
      </c>
    </row>
    <row r="232" spans="1:5" ht="41.4" x14ac:dyDescent="0.3">
      <c r="A232" s="113">
        <v>105311</v>
      </c>
      <c r="B232" s="113" t="s">
        <v>8760</v>
      </c>
      <c r="C232" s="114" t="s">
        <v>116</v>
      </c>
      <c r="D232" s="113" t="s">
        <v>8535</v>
      </c>
      <c r="E232" s="115">
        <v>4.25</v>
      </c>
    </row>
    <row r="233" spans="1:5" ht="41.4" x14ac:dyDescent="0.3">
      <c r="A233" s="113">
        <v>105312</v>
      </c>
      <c r="B233" s="113" t="s">
        <v>8761</v>
      </c>
      <c r="C233" s="114" t="s">
        <v>116</v>
      </c>
      <c r="D233" s="113" t="s">
        <v>8535</v>
      </c>
      <c r="E233" s="115">
        <v>4.33</v>
      </c>
    </row>
    <row r="234" spans="1:5" ht="41.4" x14ac:dyDescent="0.3">
      <c r="A234" s="113">
        <v>105313</v>
      </c>
      <c r="B234" s="113" t="s">
        <v>8762</v>
      </c>
      <c r="C234" s="114" t="s">
        <v>116</v>
      </c>
      <c r="D234" s="113" t="s">
        <v>8535</v>
      </c>
      <c r="E234" s="115">
        <v>4.67</v>
      </c>
    </row>
    <row r="235" spans="1:5" ht="41.4" x14ac:dyDescent="0.3">
      <c r="A235" s="113">
        <v>105314</v>
      </c>
      <c r="B235" s="113" t="s">
        <v>8763</v>
      </c>
      <c r="C235" s="114" t="s">
        <v>116</v>
      </c>
      <c r="D235" s="113" t="s">
        <v>8535</v>
      </c>
      <c r="E235" s="115">
        <v>5.5</v>
      </c>
    </row>
    <row r="236" spans="1:5" ht="41.4" x14ac:dyDescent="0.3">
      <c r="A236" s="113">
        <v>105315</v>
      </c>
      <c r="B236" s="113" t="s">
        <v>8764</v>
      </c>
      <c r="C236" s="114" t="s">
        <v>141</v>
      </c>
      <c r="D236" s="113" t="s">
        <v>8535</v>
      </c>
      <c r="E236" s="115">
        <v>11.13</v>
      </c>
    </row>
    <row r="237" spans="1:5" ht="41.4" x14ac:dyDescent="0.3">
      <c r="A237" s="113">
        <v>105316</v>
      </c>
      <c r="B237" s="113" t="s">
        <v>8765</v>
      </c>
      <c r="C237" s="114" t="s">
        <v>141</v>
      </c>
      <c r="D237" s="113" t="s">
        <v>8535</v>
      </c>
      <c r="E237" s="115">
        <v>20.32</v>
      </c>
    </row>
    <row r="238" spans="1:5" ht="41.4" x14ac:dyDescent="0.3">
      <c r="A238" s="113">
        <v>105327</v>
      </c>
      <c r="B238" s="113" t="s">
        <v>8766</v>
      </c>
      <c r="C238" s="114" t="s">
        <v>141</v>
      </c>
      <c r="D238" s="113" t="s">
        <v>8535</v>
      </c>
      <c r="E238" s="115">
        <v>45.73</v>
      </c>
    </row>
    <row r="239" spans="1:5" ht="41.4" x14ac:dyDescent="0.3">
      <c r="A239" s="113">
        <v>105328</v>
      </c>
      <c r="B239" s="113" t="s">
        <v>8767</v>
      </c>
      <c r="C239" s="114" t="s">
        <v>141</v>
      </c>
      <c r="D239" s="113" t="s">
        <v>8535</v>
      </c>
      <c r="E239" s="115">
        <v>45.01</v>
      </c>
    </row>
    <row r="240" spans="1:5" ht="41.4" x14ac:dyDescent="0.3">
      <c r="A240" s="113">
        <v>105329</v>
      </c>
      <c r="B240" s="113" t="s">
        <v>8768</v>
      </c>
      <c r="C240" s="114" t="s">
        <v>141</v>
      </c>
      <c r="D240" s="113" t="s">
        <v>8535</v>
      </c>
      <c r="E240" s="115">
        <v>74.39</v>
      </c>
    </row>
    <row r="241" spans="1:5" ht="41.4" x14ac:dyDescent="0.3">
      <c r="A241" s="113">
        <v>105330</v>
      </c>
      <c r="B241" s="113" t="s">
        <v>8769</v>
      </c>
      <c r="C241" s="114" t="s">
        <v>141</v>
      </c>
      <c r="D241" s="113" t="s">
        <v>8535</v>
      </c>
      <c r="E241" s="115">
        <v>73.56</v>
      </c>
    </row>
    <row r="242" spans="1:5" ht="41.4" x14ac:dyDescent="0.3">
      <c r="A242" s="113">
        <v>105331</v>
      </c>
      <c r="B242" s="113" t="s">
        <v>8770</v>
      </c>
      <c r="C242" s="114" t="s">
        <v>116</v>
      </c>
      <c r="D242" s="113" t="s">
        <v>8535</v>
      </c>
      <c r="E242" s="115">
        <v>52.8</v>
      </c>
    </row>
    <row r="243" spans="1:5" ht="41.4" x14ac:dyDescent="0.3">
      <c r="A243" s="113">
        <v>105332</v>
      </c>
      <c r="B243" s="113" t="s">
        <v>8771</v>
      </c>
      <c r="C243" s="114" t="s">
        <v>116</v>
      </c>
      <c r="D243" s="113" t="s">
        <v>8535</v>
      </c>
      <c r="E243" s="115">
        <v>52.04</v>
      </c>
    </row>
    <row r="244" spans="1:5" ht="41.4" x14ac:dyDescent="0.3">
      <c r="A244" s="113">
        <v>105333</v>
      </c>
      <c r="B244" s="113" t="s">
        <v>8772</v>
      </c>
      <c r="C244" s="114" t="s">
        <v>116</v>
      </c>
      <c r="D244" s="113" t="s">
        <v>8535</v>
      </c>
      <c r="E244" s="115">
        <v>232.02</v>
      </c>
    </row>
    <row r="245" spans="1:5" ht="41.4" x14ac:dyDescent="0.3">
      <c r="A245" s="113">
        <v>105334</v>
      </c>
      <c r="B245" s="113" t="s">
        <v>8773</v>
      </c>
      <c r="C245" s="114" t="s">
        <v>116</v>
      </c>
      <c r="D245" s="113" t="s">
        <v>8535</v>
      </c>
      <c r="E245" s="115">
        <v>229.55</v>
      </c>
    </row>
    <row r="246" spans="1:5" ht="41.4" x14ac:dyDescent="0.3">
      <c r="A246" s="113">
        <v>105335</v>
      </c>
      <c r="B246" s="113" t="s">
        <v>8774</v>
      </c>
      <c r="C246" s="114" t="s">
        <v>116</v>
      </c>
      <c r="D246" s="113" t="s">
        <v>8535</v>
      </c>
      <c r="E246" s="115">
        <v>349.65</v>
      </c>
    </row>
    <row r="247" spans="1:5" ht="41.4" x14ac:dyDescent="0.3">
      <c r="A247" s="113">
        <v>105336</v>
      </c>
      <c r="B247" s="113" t="s">
        <v>8775</v>
      </c>
      <c r="C247" s="114" t="s">
        <v>116</v>
      </c>
      <c r="D247" s="113" t="s">
        <v>8535</v>
      </c>
      <c r="E247" s="115">
        <v>346.73</v>
      </c>
    </row>
    <row r="248" spans="1:5" ht="41.4" x14ac:dyDescent="0.3">
      <c r="A248" s="113">
        <v>105337</v>
      </c>
      <c r="B248" s="113" t="s">
        <v>8776</v>
      </c>
      <c r="C248" s="114" t="s">
        <v>116</v>
      </c>
      <c r="D248" s="113" t="s">
        <v>8535</v>
      </c>
      <c r="E248" s="115">
        <v>493.21</v>
      </c>
    </row>
    <row r="249" spans="1:5" ht="41.4" x14ac:dyDescent="0.3">
      <c r="A249" s="113">
        <v>105338</v>
      </c>
      <c r="B249" s="113" t="s">
        <v>8777</v>
      </c>
      <c r="C249" s="114" t="s">
        <v>116</v>
      </c>
      <c r="D249" s="113" t="s">
        <v>8535</v>
      </c>
      <c r="E249" s="115">
        <v>489.82</v>
      </c>
    </row>
    <row r="250" spans="1:5" ht="41.4" x14ac:dyDescent="0.3">
      <c r="A250" s="113">
        <v>105339</v>
      </c>
      <c r="B250" s="113" t="s">
        <v>8778</v>
      </c>
      <c r="C250" s="114" t="s">
        <v>116</v>
      </c>
      <c r="D250" s="113" t="s">
        <v>8535</v>
      </c>
      <c r="E250" s="115">
        <v>3.49</v>
      </c>
    </row>
    <row r="251" spans="1:5" ht="41.4" x14ac:dyDescent="0.3">
      <c r="A251" s="113">
        <v>105359</v>
      </c>
      <c r="B251" s="113" t="s">
        <v>8779</v>
      </c>
      <c r="C251" s="114" t="s">
        <v>141</v>
      </c>
      <c r="D251" s="113" t="s">
        <v>8535</v>
      </c>
      <c r="E251" s="115">
        <v>13.58</v>
      </c>
    </row>
    <row r="252" spans="1:5" ht="41.4" x14ac:dyDescent="0.3">
      <c r="A252" s="113">
        <v>105360</v>
      </c>
      <c r="B252" s="113" t="s">
        <v>8780</v>
      </c>
      <c r="C252" s="114" t="s">
        <v>141</v>
      </c>
      <c r="D252" s="113" t="s">
        <v>8535</v>
      </c>
      <c r="E252" s="115">
        <v>16.38</v>
      </c>
    </row>
    <row r="253" spans="1:5" ht="41.4" x14ac:dyDescent="0.3">
      <c r="A253" s="113">
        <v>105361</v>
      </c>
      <c r="B253" s="113" t="s">
        <v>8781</v>
      </c>
      <c r="C253" s="114" t="s">
        <v>141</v>
      </c>
      <c r="D253" s="113" t="s">
        <v>8535</v>
      </c>
      <c r="E253" s="115">
        <v>19.04</v>
      </c>
    </row>
    <row r="254" spans="1:5" ht="41.4" x14ac:dyDescent="0.3">
      <c r="A254" s="113">
        <v>105362</v>
      </c>
      <c r="B254" s="113" t="s">
        <v>8782</v>
      </c>
      <c r="C254" s="114" t="s">
        <v>141</v>
      </c>
      <c r="D254" s="113" t="s">
        <v>8535</v>
      </c>
      <c r="E254" s="115">
        <v>20.09</v>
      </c>
    </row>
    <row r="255" spans="1:5" ht="41.4" x14ac:dyDescent="0.3">
      <c r="A255" s="113">
        <v>105363</v>
      </c>
      <c r="B255" s="113" t="s">
        <v>8783</v>
      </c>
      <c r="C255" s="114" t="s">
        <v>141</v>
      </c>
      <c r="D255" s="113" t="s">
        <v>8535</v>
      </c>
      <c r="E255" s="115">
        <v>24.07</v>
      </c>
    </row>
    <row r="256" spans="1:5" ht="41.4" x14ac:dyDescent="0.3">
      <c r="A256" s="113">
        <v>105364</v>
      </c>
      <c r="B256" s="113" t="s">
        <v>8784</v>
      </c>
      <c r="C256" s="114" t="s">
        <v>141</v>
      </c>
      <c r="D256" s="113" t="s">
        <v>8535</v>
      </c>
      <c r="E256" s="115">
        <v>27.91</v>
      </c>
    </row>
    <row r="257" spans="1:5" ht="41.4" x14ac:dyDescent="0.3">
      <c r="A257" s="113">
        <v>105365</v>
      </c>
      <c r="B257" s="113" t="s">
        <v>8785</v>
      </c>
      <c r="C257" s="114" t="s">
        <v>141</v>
      </c>
      <c r="D257" s="113" t="s">
        <v>8535</v>
      </c>
      <c r="E257" s="115">
        <v>27.17</v>
      </c>
    </row>
    <row r="258" spans="1:5" ht="41.4" x14ac:dyDescent="0.3">
      <c r="A258" s="113">
        <v>105366</v>
      </c>
      <c r="B258" s="113" t="s">
        <v>8786</v>
      </c>
      <c r="C258" s="114" t="s">
        <v>141</v>
      </c>
      <c r="D258" s="113" t="s">
        <v>8535</v>
      </c>
      <c r="E258" s="115">
        <v>32.78</v>
      </c>
    </row>
    <row r="259" spans="1:5" ht="41.4" x14ac:dyDescent="0.3">
      <c r="A259" s="113">
        <v>105367</v>
      </c>
      <c r="B259" s="113" t="s">
        <v>8787</v>
      </c>
      <c r="C259" s="114" t="s">
        <v>141</v>
      </c>
      <c r="D259" s="113" t="s">
        <v>8535</v>
      </c>
      <c r="E259" s="115">
        <v>38.08</v>
      </c>
    </row>
    <row r="260" spans="1:5" ht="41.4" x14ac:dyDescent="0.3">
      <c r="A260" s="113">
        <v>105368</v>
      </c>
      <c r="B260" s="113" t="s">
        <v>8788</v>
      </c>
      <c r="C260" s="114" t="s">
        <v>141</v>
      </c>
      <c r="D260" s="113" t="s">
        <v>8535</v>
      </c>
      <c r="E260" s="115">
        <v>44.34</v>
      </c>
    </row>
    <row r="261" spans="1:5" ht="41.4" x14ac:dyDescent="0.3">
      <c r="A261" s="113">
        <v>105370</v>
      </c>
      <c r="B261" s="113" t="s">
        <v>8789</v>
      </c>
      <c r="C261" s="114" t="s">
        <v>141</v>
      </c>
      <c r="D261" s="113" t="s">
        <v>8535</v>
      </c>
      <c r="E261" s="115">
        <v>70.569999999999993</v>
      </c>
    </row>
    <row r="262" spans="1:5" ht="41.4" x14ac:dyDescent="0.3">
      <c r="A262" s="113">
        <v>105371</v>
      </c>
      <c r="B262" s="113" t="s">
        <v>8790</v>
      </c>
      <c r="C262" s="114" t="s">
        <v>141</v>
      </c>
      <c r="D262" s="113" t="s">
        <v>8535</v>
      </c>
      <c r="E262" s="115">
        <v>31.39</v>
      </c>
    </row>
    <row r="263" spans="1:5" ht="41.4" x14ac:dyDescent="0.3">
      <c r="A263" s="113">
        <v>105372</v>
      </c>
      <c r="B263" s="113" t="s">
        <v>8791</v>
      </c>
      <c r="C263" s="114" t="s">
        <v>141</v>
      </c>
      <c r="D263" s="113" t="s">
        <v>8535</v>
      </c>
      <c r="E263" s="115">
        <v>8.33</v>
      </c>
    </row>
    <row r="264" spans="1:5" ht="41.4" x14ac:dyDescent="0.3">
      <c r="A264" s="113">
        <v>105373</v>
      </c>
      <c r="B264" s="113" t="s">
        <v>8792</v>
      </c>
      <c r="C264" s="114" t="s">
        <v>141</v>
      </c>
      <c r="D264" s="113" t="s">
        <v>8535</v>
      </c>
      <c r="E264" s="115">
        <v>9.76</v>
      </c>
    </row>
    <row r="265" spans="1:5" ht="41.4" x14ac:dyDescent="0.3">
      <c r="A265" s="113">
        <v>105374</v>
      </c>
      <c r="B265" s="113" t="s">
        <v>8793</v>
      </c>
      <c r="C265" s="114" t="s">
        <v>141</v>
      </c>
      <c r="D265" s="113" t="s">
        <v>8535</v>
      </c>
      <c r="E265" s="115">
        <v>160.07</v>
      </c>
    </row>
    <row r="266" spans="1:5" ht="55.2" x14ac:dyDescent="0.3">
      <c r="A266" s="113">
        <v>105375</v>
      </c>
      <c r="B266" s="113" t="s">
        <v>8794</v>
      </c>
      <c r="C266" s="114" t="s">
        <v>141</v>
      </c>
      <c r="D266" s="113" t="s">
        <v>8535</v>
      </c>
      <c r="E266" s="115">
        <v>130.97</v>
      </c>
    </row>
    <row r="267" spans="1:5" ht="55.2" x14ac:dyDescent="0.3">
      <c r="A267" s="113">
        <v>105376</v>
      </c>
      <c r="B267" s="113" t="s">
        <v>8795</v>
      </c>
      <c r="C267" s="114" t="s">
        <v>141</v>
      </c>
      <c r="D267" s="113" t="s">
        <v>8535</v>
      </c>
      <c r="E267" s="115">
        <v>124.28</v>
      </c>
    </row>
    <row r="268" spans="1:5" ht="41.4" x14ac:dyDescent="0.3">
      <c r="A268" s="113">
        <v>105381</v>
      </c>
      <c r="B268" s="113" t="s">
        <v>8796</v>
      </c>
      <c r="C268" s="114" t="s">
        <v>141</v>
      </c>
      <c r="D268" s="113" t="s">
        <v>8535</v>
      </c>
      <c r="E268" s="115">
        <v>13.48</v>
      </c>
    </row>
    <row r="269" spans="1:5" ht="41.4" x14ac:dyDescent="0.3">
      <c r="A269" s="113">
        <v>105382</v>
      </c>
      <c r="B269" s="113" t="s">
        <v>8797</v>
      </c>
      <c r="C269" s="114" t="s">
        <v>141</v>
      </c>
      <c r="D269" s="113" t="s">
        <v>8535</v>
      </c>
      <c r="E269" s="115">
        <v>15.69</v>
      </c>
    </row>
    <row r="270" spans="1:5" ht="41.4" x14ac:dyDescent="0.3">
      <c r="A270" s="113">
        <v>105383</v>
      </c>
      <c r="B270" s="113" t="s">
        <v>8798</v>
      </c>
      <c r="C270" s="114" t="s">
        <v>141</v>
      </c>
      <c r="D270" s="113" t="s">
        <v>8535</v>
      </c>
      <c r="E270" s="115">
        <v>16.41</v>
      </c>
    </row>
    <row r="271" spans="1:5" ht="41.4" x14ac:dyDescent="0.3">
      <c r="A271" s="113">
        <v>105384</v>
      </c>
      <c r="B271" s="113" t="s">
        <v>8799</v>
      </c>
      <c r="C271" s="114" t="s">
        <v>141</v>
      </c>
      <c r="D271" s="113" t="s">
        <v>8535</v>
      </c>
      <c r="E271" s="115">
        <v>19.72</v>
      </c>
    </row>
    <row r="272" spans="1:5" ht="41.4" x14ac:dyDescent="0.3">
      <c r="A272" s="113">
        <v>105385</v>
      </c>
      <c r="B272" s="113" t="s">
        <v>8800</v>
      </c>
      <c r="C272" s="114" t="s">
        <v>141</v>
      </c>
      <c r="D272" s="113" t="s">
        <v>8535</v>
      </c>
      <c r="E272" s="115">
        <v>22.88</v>
      </c>
    </row>
    <row r="273" spans="1:5" ht="41.4" x14ac:dyDescent="0.3">
      <c r="A273" s="113">
        <v>105386</v>
      </c>
      <c r="B273" s="113" t="s">
        <v>8801</v>
      </c>
      <c r="C273" s="114" t="s">
        <v>141</v>
      </c>
      <c r="D273" s="113" t="s">
        <v>8535</v>
      </c>
      <c r="E273" s="115">
        <v>22.27</v>
      </c>
    </row>
    <row r="274" spans="1:5" ht="41.4" x14ac:dyDescent="0.3">
      <c r="A274" s="113">
        <v>105387</v>
      </c>
      <c r="B274" s="113" t="s">
        <v>8802</v>
      </c>
      <c r="C274" s="114" t="s">
        <v>141</v>
      </c>
      <c r="D274" s="113" t="s">
        <v>8535</v>
      </c>
      <c r="E274" s="115">
        <v>26.98</v>
      </c>
    </row>
    <row r="275" spans="1:5" ht="41.4" x14ac:dyDescent="0.3">
      <c r="A275" s="113">
        <v>92833</v>
      </c>
      <c r="B275" s="113" t="s">
        <v>8803</v>
      </c>
      <c r="C275" s="114" t="s">
        <v>116</v>
      </c>
      <c r="D275" s="113" t="s">
        <v>8535</v>
      </c>
      <c r="E275" s="115">
        <v>225.98</v>
      </c>
    </row>
    <row r="276" spans="1:5" ht="41.4" x14ac:dyDescent="0.3">
      <c r="A276" s="113">
        <v>92834</v>
      </c>
      <c r="B276" s="113" t="s">
        <v>8804</v>
      </c>
      <c r="C276" s="114" t="s">
        <v>116</v>
      </c>
      <c r="D276" s="113" t="s">
        <v>8535</v>
      </c>
      <c r="E276" s="115">
        <v>20.079999999999998</v>
      </c>
    </row>
    <row r="277" spans="1:5" ht="41.4" x14ac:dyDescent="0.3">
      <c r="A277" s="113">
        <v>92835</v>
      </c>
      <c r="B277" s="113" t="s">
        <v>8805</v>
      </c>
      <c r="C277" s="114" t="s">
        <v>116</v>
      </c>
      <c r="D277" s="113" t="s">
        <v>8535</v>
      </c>
      <c r="E277" s="115">
        <v>237.91</v>
      </c>
    </row>
    <row r="278" spans="1:5" ht="41.4" x14ac:dyDescent="0.3">
      <c r="A278" s="113">
        <v>92836</v>
      </c>
      <c r="B278" s="113" t="s">
        <v>8806</v>
      </c>
      <c r="C278" s="114" t="s">
        <v>116</v>
      </c>
      <c r="D278" s="113" t="s">
        <v>8535</v>
      </c>
      <c r="E278" s="115">
        <v>26.72</v>
      </c>
    </row>
    <row r="279" spans="1:5" ht="41.4" x14ac:dyDescent="0.3">
      <c r="A279" s="113">
        <v>92837</v>
      </c>
      <c r="B279" s="113" t="s">
        <v>8807</v>
      </c>
      <c r="C279" s="114" t="s">
        <v>116</v>
      </c>
      <c r="D279" s="113" t="s">
        <v>8535</v>
      </c>
      <c r="E279" s="115">
        <v>424.37</v>
      </c>
    </row>
    <row r="280" spans="1:5" ht="41.4" x14ac:dyDescent="0.3">
      <c r="A280" s="113">
        <v>92838</v>
      </c>
      <c r="B280" s="113" t="s">
        <v>8808</v>
      </c>
      <c r="C280" s="114" t="s">
        <v>116</v>
      </c>
      <c r="D280" s="113" t="s">
        <v>8535</v>
      </c>
      <c r="E280" s="115">
        <v>33.68</v>
      </c>
    </row>
    <row r="281" spans="1:5" ht="41.4" x14ac:dyDescent="0.3">
      <c r="A281" s="113">
        <v>92839</v>
      </c>
      <c r="B281" s="113" t="s">
        <v>8809</v>
      </c>
      <c r="C281" s="114" t="s">
        <v>116</v>
      </c>
      <c r="D281" s="113" t="s">
        <v>8535</v>
      </c>
      <c r="E281" s="115">
        <v>520.29999999999995</v>
      </c>
    </row>
    <row r="282" spans="1:5" ht="41.4" x14ac:dyDescent="0.3">
      <c r="A282" s="113">
        <v>92840</v>
      </c>
      <c r="B282" s="113" t="s">
        <v>8810</v>
      </c>
      <c r="C282" s="114" t="s">
        <v>116</v>
      </c>
      <c r="D282" s="113" t="s">
        <v>8535</v>
      </c>
      <c r="E282" s="115">
        <v>40.9</v>
      </c>
    </row>
    <row r="283" spans="1:5" ht="41.4" x14ac:dyDescent="0.3">
      <c r="A283" s="113">
        <v>92841</v>
      </c>
      <c r="B283" s="113" t="s">
        <v>8811</v>
      </c>
      <c r="C283" s="114" t="s">
        <v>116</v>
      </c>
      <c r="D283" s="113" t="s">
        <v>8535</v>
      </c>
      <c r="E283" s="115">
        <v>677.19</v>
      </c>
    </row>
    <row r="284" spans="1:5" ht="41.4" x14ac:dyDescent="0.3">
      <c r="A284" s="113">
        <v>92842</v>
      </c>
      <c r="B284" s="113" t="s">
        <v>8812</v>
      </c>
      <c r="C284" s="114" t="s">
        <v>116</v>
      </c>
      <c r="D284" s="113" t="s">
        <v>8535</v>
      </c>
      <c r="E284" s="115">
        <v>51.02</v>
      </c>
    </row>
    <row r="285" spans="1:5" ht="41.4" x14ac:dyDescent="0.3">
      <c r="A285" s="113">
        <v>92843</v>
      </c>
      <c r="B285" s="113" t="s">
        <v>8813</v>
      </c>
      <c r="C285" s="114" t="s">
        <v>116</v>
      </c>
      <c r="D285" s="113" t="s">
        <v>8535</v>
      </c>
      <c r="E285" s="115">
        <v>700.5</v>
      </c>
    </row>
    <row r="286" spans="1:5" ht="41.4" x14ac:dyDescent="0.3">
      <c r="A286" s="113">
        <v>92844</v>
      </c>
      <c r="B286" s="113" t="s">
        <v>8814</v>
      </c>
      <c r="C286" s="114" t="s">
        <v>116</v>
      </c>
      <c r="D286" s="113" t="s">
        <v>8535</v>
      </c>
      <c r="E286" s="115">
        <v>60.49</v>
      </c>
    </row>
    <row r="287" spans="1:5" ht="41.4" x14ac:dyDescent="0.3">
      <c r="A287" s="113">
        <v>92845</v>
      </c>
      <c r="B287" s="113" t="s">
        <v>8815</v>
      </c>
      <c r="C287" s="114" t="s">
        <v>116</v>
      </c>
      <c r="D287" s="113" t="s">
        <v>8535</v>
      </c>
      <c r="E287" s="115">
        <v>1039.73</v>
      </c>
    </row>
    <row r="288" spans="1:5" ht="41.4" x14ac:dyDescent="0.3">
      <c r="A288" s="113">
        <v>92846</v>
      </c>
      <c r="B288" s="113" t="s">
        <v>8816</v>
      </c>
      <c r="C288" s="114" t="s">
        <v>116</v>
      </c>
      <c r="D288" s="113" t="s">
        <v>8535</v>
      </c>
      <c r="E288" s="115">
        <v>69.31</v>
      </c>
    </row>
    <row r="289" spans="1:5" ht="41.4" x14ac:dyDescent="0.3">
      <c r="A289" s="113">
        <v>92847</v>
      </c>
      <c r="B289" s="113" t="s">
        <v>8817</v>
      </c>
      <c r="C289" s="114" t="s">
        <v>116</v>
      </c>
      <c r="D289" s="113" t="s">
        <v>8535</v>
      </c>
      <c r="E289" s="115">
        <v>1065.48</v>
      </c>
    </row>
    <row r="290" spans="1:5" ht="41.4" x14ac:dyDescent="0.3">
      <c r="A290" s="113">
        <v>92848</v>
      </c>
      <c r="B290" s="113" t="s">
        <v>8818</v>
      </c>
      <c r="C290" s="114" t="s">
        <v>116</v>
      </c>
      <c r="D290" s="113" t="s">
        <v>8535</v>
      </c>
      <c r="E290" s="115">
        <v>81.33</v>
      </c>
    </row>
    <row r="291" spans="1:5" ht="41.4" x14ac:dyDescent="0.3">
      <c r="A291" s="113">
        <v>92849</v>
      </c>
      <c r="B291" s="113" t="s">
        <v>8819</v>
      </c>
      <c r="C291" s="114" t="s">
        <v>116</v>
      </c>
      <c r="D291" s="113" t="s">
        <v>8535</v>
      </c>
      <c r="E291" s="115">
        <v>228.62</v>
      </c>
    </row>
    <row r="292" spans="1:5" ht="41.4" x14ac:dyDescent="0.3">
      <c r="A292" s="113">
        <v>92850</v>
      </c>
      <c r="B292" s="113" t="s">
        <v>8820</v>
      </c>
      <c r="C292" s="114" t="s">
        <v>116</v>
      </c>
      <c r="D292" s="113" t="s">
        <v>8535</v>
      </c>
      <c r="E292" s="115">
        <v>22.72</v>
      </c>
    </row>
    <row r="293" spans="1:5" ht="41.4" x14ac:dyDescent="0.3">
      <c r="A293" s="113">
        <v>92851</v>
      </c>
      <c r="B293" s="113" t="s">
        <v>8821</v>
      </c>
      <c r="C293" s="114" t="s">
        <v>116</v>
      </c>
      <c r="D293" s="113" t="s">
        <v>8535</v>
      </c>
      <c r="E293" s="115">
        <v>241.66</v>
      </c>
    </row>
    <row r="294" spans="1:5" ht="41.4" x14ac:dyDescent="0.3">
      <c r="A294" s="113">
        <v>92852</v>
      </c>
      <c r="B294" s="113" t="s">
        <v>8822</v>
      </c>
      <c r="C294" s="114" t="s">
        <v>116</v>
      </c>
      <c r="D294" s="113" t="s">
        <v>8535</v>
      </c>
      <c r="E294" s="115">
        <v>30.47</v>
      </c>
    </row>
    <row r="295" spans="1:5" ht="41.4" x14ac:dyDescent="0.3">
      <c r="A295" s="113">
        <v>92853</v>
      </c>
      <c r="B295" s="113" t="s">
        <v>8823</v>
      </c>
      <c r="C295" s="114" t="s">
        <v>116</v>
      </c>
      <c r="D295" s="113" t="s">
        <v>8535</v>
      </c>
      <c r="E295" s="115">
        <v>429.23</v>
      </c>
    </row>
    <row r="296" spans="1:5" ht="41.4" x14ac:dyDescent="0.3">
      <c r="A296" s="113">
        <v>92854</v>
      </c>
      <c r="B296" s="113" t="s">
        <v>8824</v>
      </c>
      <c r="C296" s="114" t="s">
        <v>116</v>
      </c>
      <c r="D296" s="113" t="s">
        <v>8535</v>
      </c>
      <c r="E296" s="115">
        <v>38.54</v>
      </c>
    </row>
    <row r="297" spans="1:5" ht="41.4" x14ac:dyDescent="0.3">
      <c r="A297" s="113">
        <v>92855</v>
      </c>
      <c r="B297" s="113" t="s">
        <v>8825</v>
      </c>
      <c r="C297" s="114" t="s">
        <v>116</v>
      </c>
      <c r="D297" s="113" t="s">
        <v>8535</v>
      </c>
      <c r="E297" s="115">
        <v>526.29999999999995</v>
      </c>
    </row>
    <row r="298" spans="1:5" ht="41.4" x14ac:dyDescent="0.3">
      <c r="A298" s="113">
        <v>92856</v>
      </c>
      <c r="B298" s="113" t="s">
        <v>8826</v>
      </c>
      <c r="C298" s="114" t="s">
        <v>116</v>
      </c>
      <c r="D298" s="113" t="s">
        <v>8535</v>
      </c>
      <c r="E298" s="115">
        <v>46.9</v>
      </c>
    </row>
    <row r="299" spans="1:5" ht="41.4" x14ac:dyDescent="0.3">
      <c r="A299" s="113">
        <v>92857</v>
      </c>
      <c r="B299" s="113" t="s">
        <v>8827</v>
      </c>
      <c r="C299" s="114" t="s">
        <v>116</v>
      </c>
      <c r="D299" s="113" t="s">
        <v>8535</v>
      </c>
      <c r="E299" s="115">
        <v>684.33</v>
      </c>
    </row>
    <row r="300" spans="1:5" ht="41.4" x14ac:dyDescent="0.3">
      <c r="A300" s="113">
        <v>92858</v>
      </c>
      <c r="B300" s="113" t="s">
        <v>8828</v>
      </c>
      <c r="C300" s="114" t="s">
        <v>116</v>
      </c>
      <c r="D300" s="113" t="s">
        <v>8535</v>
      </c>
      <c r="E300" s="115">
        <v>58.16</v>
      </c>
    </row>
    <row r="301" spans="1:5" ht="41.4" x14ac:dyDescent="0.3">
      <c r="A301" s="113">
        <v>92859</v>
      </c>
      <c r="B301" s="113" t="s">
        <v>8829</v>
      </c>
      <c r="C301" s="114" t="s">
        <v>116</v>
      </c>
      <c r="D301" s="113" t="s">
        <v>8535</v>
      </c>
      <c r="E301" s="115">
        <v>708.75</v>
      </c>
    </row>
    <row r="302" spans="1:5" ht="41.4" x14ac:dyDescent="0.3">
      <c r="A302" s="113">
        <v>92860</v>
      </c>
      <c r="B302" s="113" t="s">
        <v>8830</v>
      </c>
      <c r="C302" s="114" t="s">
        <v>116</v>
      </c>
      <c r="D302" s="113" t="s">
        <v>8535</v>
      </c>
      <c r="E302" s="115">
        <v>68.739999999999995</v>
      </c>
    </row>
    <row r="303" spans="1:5" ht="41.4" x14ac:dyDescent="0.3">
      <c r="A303" s="113">
        <v>92861</v>
      </c>
      <c r="B303" s="113" t="s">
        <v>8831</v>
      </c>
      <c r="C303" s="114" t="s">
        <v>116</v>
      </c>
      <c r="D303" s="113" t="s">
        <v>8535</v>
      </c>
      <c r="E303" s="115">
        <v>1049.0999999999999</v>
      </c>
    </row>
    <row r="304" spans="1:5" ht="41.4" x14ac:dyDescent="0.3">
      <c r="A304" s="113">
        <v>92862</v>
      </c>
      <c r="B304" s="113" t="s">
        <v>8832</v>
      </c>
      <c r="C304" s="114" t="s">
        <v>116</v>
      </c>
      <c r="D304" s="113" t="s">
        <v>8535</v>
      </c>
      <c r="E304" s="115">
        <v>78.680000000000007</v>
      </c>
    </row>
    <row r="305" spans="1:5" ht="41.4" x14ac:dyDescent="0.3">
      <c r="A305" s="113">
        <v>92863</v>
      </c>
      <c r="B305" s="113" t="s">
        <v>8833</v>
      </c>
      <c r="C305" s="114" t="s">
        <v>116</v>
      </c>
      <c r="D305" s="113" t="s">
        <v>8535</v>
      </c>
      <c r="E305" s="115">
        <v>1075.98</v>
      </c>
    </row>
    <row r="306" spans="1:5" ht="41.4" x14ac:dyDescent="0.3">
      <c r="A306" s="113">
        <v>92864</v>
      </c>
      <c r="B306" s="113" t="s">
        <v>8834</v>
      </c>
      <c r="C306" s="114" t="s">
        <v>116</v>
      </c>
      <c r="D306" s="113" t="s">
        <v>8535</v>
      </c>
      <c r="E306" s="115">
        <v>91.83</v>
      </c>
    </row>
    <row r="307" spans="1:5" ht="41.4" x14ac:dyDescent="0.3">
      <c r="A307" s="113">
        <v>92210</v>
      </c>
      <c r="B307" s="113" t="s">
        <v>8835</v>
      </c>
      <c r="C307" s="114" t="s">
        <v>116</v>
      </c>
      <c r="D307" s="113" t="s">
        <v>8535</v>
      </c>
      <c r="E307" s="115">
        <v>166.3</v>
      </c>
    </row>
    <row r="308" spans="1:5" ht="41.4" x14ac:dyDescent="0.3">
      <c r="A308" s="113">
        <v>92211</v>
      </c>
      <c r="B308" s="113" t="s">
        <v>8836</v>
      </c>
      <c r="C308" s="114" t="s">
        <v>116</v>
      </c>
      <c r="D308" s="113" t="s">
        <v>8535</v>
      </c>
      <c r="E308" s="115">
        <v>202.13</v>
      </c>
    </row>
    <row r="309" spans="1:5" ht="41.4" x14ac:dyDescent="0.3">
      <c r="A309" s="113">
        <v>92212</v>
      </c>
      <c r="B309" s="113" t="s">
        <v>8837</v>
      </c>
      <c r="C309" s="114" t="s">
        <v>116</v>
      </c>
      <c r="D309" s="113" t="s">
        <v>8535</v>
      </c>
      <c r="E309" s="115">
        <v>308.92</v>
      </c>
    </row>
    <row r="310" spans="1:5" ht="41.4" x14ac:dyDescent="0.3">
      <c r="A310" s="113">
        <v>92213</v>
      </c>
      <c r="B310" s="113" t="s">
        <v>8838</v>
      </c>
      <c r="C310" s="114" t="s">
        <v>116</v>
      </c>
      <c r="D310" s="113" t="s">
        <v>8535</v>
      </c>
      <c r="E310" s="115">
        <v>411.05</v>
      </c>
    </row>
    <row r="311" spans="1:5" ht="41.4" x14ac:dyDescent="0.3">
      <c r="A311" s="113">
        <v>92214</v>
      </c>
      <c r="B311" s="113" t="s">
        <v>8839</v>
      </c>
      <c r="C311" s="114" t="s">
        <v>116</v>
      </c>
      <c r="D311" s="113" t="s">
        <v>8535</v>
      </c>
      <c r="E311" s="115">
        <v>497.81</v>
      </c>
    </row>
    <row r="312" spans="1:5" ht="41.4" x14ac:dyDescent="0.3">
      <c r="A312" s="113">
        <v>92215</v>
      </c>
      <c r="B312" s="113" t="s">
        <v>8840</v>
      </c>
      <c r="C312" s="114" t="s">
        <v>116</v>
      </c>
      <c r="D312" s="113" t="s">
        <v>8535</v>
      </c>
      <c r="E312" s="115">
        <v>571.5</v>
      </c>
    </row>
    <row r="313" spans="1:5" ht="41.4" x14ac:dyDescent="0.3">
      <c r="A313" s="113">
        <v>92216</v>
      </c>
      <c r="B313" s="113" t="s">
        <v>8841</v>
      </c>
      <c r="C313" s="114" t="s">
        <v>116</v>
      </c>
      <c r="D313" s="113" t="s">
        <v>8535</v>
      </c>
      <c r="E313" s="115">
        <v>592.55999999999995</v>
      </c>
    </row>
    <row r="314" spans="1:5" ht="41.4" x14ac:dyDescent="0.3">
      <c r="A314" s="113">
        <v>92219</v>
      </c>
      <c r="B314" s="113" t="s">
        <v>8842</v>
      </c>
      <c r="C314" s="114" t="s">
        <v>116</v>
      </c>
      <c r="D314" s="113" t="s">
        <v>8535</v>
      </c>
      <c r="E314" s="115">
        <v>170.06</v>
      </c>
    </row>
    <row r="315" spans="1:5" ht="41.4" x14ac:dyDescent="0.3">
      <c r="A315" s="113">
        <v>92220</v>
      </c>
      <c r="B315" s="113" t="s">
        <v>8843</v>
      </c>
      <c r="C315" s="114" t="s">
        <v>116</v>
      </c>
      <c r="D315" s="113" t="s">
        <v>8535</v>
      </c>
      <c r="E315" s="115">
        <v>207.02</v>
      </c>
    </row>
    <row r="316" spans="1:5" ht="41.4" x14ac:dyDescent="0.3">
      <c r="A316" s="113">
        <v>92221</v>
      </c>
      <c r="B316" s="113" t="s">
        <v>8844</v>
      </c>
      <c r="C316" s="114" t="s">
        <v>116</v>
      </c>
      <c r="D316" s="113" t="s">
        <v>8535</v>
      </c>
      <c r="E316" s="115">
        <v>314.91000000000003</v>
      </c>
    </row>
    <row r="317" spans="1:5" ht="41.4" x14ac:dyDescent="0.3">
      <c r="A317" s="113">
        <v>92222</v>
      </c>
      <c r="B317" s="113" t="s">
        <v>8845</v>
      </c>
      <c r="C317" s="114" t="s">
        <v>116</v>
      </c>
      <c r="D317" s="113" t="s">
        <v>8535</v>
      </c>
      <c r="E317" s="115">
        <v>418.16</v>
      </c>
    </row>
    <row r="318" spans="1:5" ht="41.4" x14ac:dyDescent="0.3">
      <c r="A318" s="113">
        <v>92223</v>
      </c>
      <c r="B318" s="113" t="s">
        <v>8846</v>
      </c>
      <c r="C318" s="114" t="s">
        <v>116</v>
      </c>
      <c r="D318" s="113" t="s">
        <v>8535</v>
      </c>
      <c r="E318" s="115">
        <v>506.05</v>
      </c>
    </row>
    <row r="319" spans="1:5" ht="41.4" x14ac:dyDescent="0.3">
      <c r="A319" s="113">
        <v>92224</v>
      </c>
      <c r="B319" s="113" t="s">
        <v>8847</v>
      </c>
      <c r="C319" s="114" t="s">
        <v>116</v>
      </c>
      <c r="D319" s="113" t="s">
        <v>8535</v>
      </c>
      <c r="E319" s="115">
        <v>580.9</v>
      </c>
    </row>
    <row r="320" spans="1:5" ht="41.4" x14ac:dyDescent="0.3">
      <c r="A320" s="113">
        <v>92226</v>
      </c>
      <c r="B320" s="113" t="s">
        <v>8848</v>
      </c>
      <c r="C320" s="114" t="s">
        <v>116</v>
      </c>
      <c r="D320" s="113" t="s">
        <v>8535</v>
      </c>
      <c r="E320" s="115">
        <v>603.08000000000004</v>
      </c>
    </row>
    <row r="321" spans="1:5" ht="41.4" x14ac:dyDescent="0.3">
      <c r="A321" s="113">
        <v>92808</v>
      </c>
      <c r="B321" s="113" t="s">
        <v>8849</v>
      </c>
      <c r="C321" s="114" t="s">
        <v>116</v>
      </c>
      <c r="D321" s="113" t="s">
        <v>8535</v>
      </c>
      <c r="E321" s="115">
        <v>26.22</v>
      </c>
    </row>
    <row r="322" spans="1:5" ht="41.4" x14ac:dyDescent="0.3">
      <c r="A322" s="113">
        <v>92809</v>
      </c>
      <c r="B322" s="113" t="s">
        <v>8850</v>
      </c>
      <c r="C322" s="114" t="s">
        <v>116</v>
      </c>
      <c r="D322" s="113" t="s">
        <v>8535</v>
      </c>
      <c r="E322" s="115">
        <v>36.42</v>
      </c>
    </row>
    <row r="323" spans="1:5" ht="41.4" x14ac:dyDescent="0.3">
      <c r="A323" s="113">
        <v>92810</v>
      </c>
      <c r="B323" s="113" t="s">
        <v>8851</v>
      </c>
      <c r="C323" s="114" t="s">
        <v>116</v>
      </c>
      <c r="D323" s="113" t="s">
        <v>8535</v>
      </c>
      <c r="E323" s="115">
        <v>46.91</v>
      </c>
    </row>
    <row r="324" spans="1:5" ht="41.4" x14ac:dyDescent="0.3">
      <c r="A324" s="113">
        <v>92811</v>
      </c>
      <c r="B324" s="113" t="s">
        <v>8852</v>
      </c>
      <c r="C324" s="114" t="s">
        <v>116</v>
      </c>
      <c r="D324" s="113" t="s">
        <v>8535</v>
      </c>
      <c r="E324" s="115">
        <v>57.6</v>
      </c>
    </row>
    <row r="325" spans="1:5" ht="41.4" x14ac:dyDescent="0.3">
      <c r="A325" s="113">
        <v>92812</v>
      </c>
      <c r="B325" s="113" t="s">
        <v>8853</v>
      </c>
      <c r="C325" s="114" t="s">
        <v>116</v>
      </c>
      <c r="D325" s="113" t="s">
        <v>8535</v>
      </c>
      <c r="E325" s="115">
        <v>68.510000000000005</v>
      </c>
    </row>
    <row r="326" spans="1:5" ht="41.4" x14ac:dyDescent="0.3">
      <c r="A326" s="113">
        <v>92813</v>
      </c>
      <c r="B326" s="113" t="s">
        <v>8854</v>
      </c>
      <c r="C326" s="114" t="s">
        <v>116</v>
      </c>
      <c r="D326" s="113" t="s">
        <v>8535</v>
      </c>
      <c r="E326" s="115">
        <v>79.66</v>
      </c>
    </row>
    <row r="327" spans="1:5" ht="41.4" x14ac:dyDescent="0.3">
      <c r="A327" s="113">
        <v>92814</v>
      </c>
      <c r="B327" s="113" t="s">
        <v>8855</v>
      </c>
      <c r="C327" s="114" t="s">
        <v>116</v>
      </c>
      <c r="D327" s="113" t="s">
        <v>8535</v>
      </c>
      <c r="E327" s="115">
        <v>91.04</v>
      </c>
    </row>
    <row r="328" spans="1:5" ht="41.4" x14ac:dyDescent="0.3">
      <c r="A328" s="113">
        <v>92815</v>
      </c>
      <c r="B328" s="113" t="s">
        <v>8856</v>
      </c>
      <c r="C328" s="114" t="s">
        <v>116</v>
      </c>
      <c r="D328" s="113" t="s">
        <v>8535</v>
      </c>
      <c r="E328" s="115">
        <v>102.6</v>
      </c>
    </row>
    <row r="329" spans="1:5" ht="41.4" x14ac:dyDescent="0.3">
      <c r="A329" s="113">
        <v>92816</v>
      </c>
      <c r="B329" s="113" t="s">
        <v>8857</v>
      </c>
      <c r="C329" s="114" t="s">
        <v>116</v>
      </c>
      <c r="D329" s="113" t="s">
        <v>8535</v>
      </c>
      <c r="E329" s="115">
        <v>858.25</v>
      </c>
    </row>
    <row r="330" spans="1:5" ht="41.4" x14ac:dyDescent="0.3">
      <c r="A330" s="113">
        <v>92817</v>
      </c>
      <c r="B330" s="113" t="s">
        <v>8858</v>
      </c>
      <c r="C330" s="114" t="s">
        <v>116</v>
      </c>
      <c r="D330" s="113" t="s">
        <v>8535</v>
      </c>
      <c r="E330" s="115">
        <v>126.47</v>
      </c>
    </row>
    <row r="331" spans="1:5" ht="41.4" x14ac:dyDescent="0.3">
      <c r="A331" s="113">
        <v>92818</v>
      </c>
      <c r="B331" s="113" t="s">
        <v>8859</v>
      </c>
      <c r="C331" s="114" t="s">
        <v>116</v>
      </c>
      <c r="D331" s="113" t="s">
        <v>8535</v>
      </c>
      <c r="E331" s="115">
        <v>1224.0999999999999</v>
      </c>
    </row>
    <row r="332" spans="1:5" ht="41.4" x14ac:dyDescent="0.3">
      <c r="A332" s="113">
        <v>92819</v>
      </c>
      <c r="B332" s="113" t="s">
        <v>8860</v>
      </c>
      <c r="C332" s="114" t="s">
        <v>116</v>
      </c>
      <c r="D332" s="113" t="s">
        <v>8535</v>
      </c>
      <c r="E332" s="115">
        <v>163.92</v>
      </c>
    </row>
    <row r="333" spans="1:5" ht="41.4" x14ac:dyDescent="0.3">
      <c r="A333" s="113">
        <v>92820</v>
      </c>
      <c r="B333" s="113" t="s">
        <v>8861</v>
      </c>
      <c r="C333" s="114" t="s">
        <v>116</v>
      </c>
      <c r="D333" s="113" t="s">
        <v>8535</v>
      </c>
      <c r="E333" s="115">
        <v>28.89</v>
      </c>
    </row>
    <row r="334" spans="1:5" ht="41.4" x14ac:dyDescent="0.3">
      <c r="A334" s="113">
        <v>92821</v>
      </c>
      <c r="B334" s="113" t="s">
        <v>8862</v>
      </c>
      <c r="C334" s="114" t="s">
        <v>116</v>
      </c>
      <c r="D334" s="113" t="s">
        <v>8535</v>
      </c>
      <c r="E334" s="115">
        <v>40.18</v>
      </c>
    </row>
    <row r="335" spans="1:5" ht="41.4" x14ac:dyDescent="0.3">
      <c r="A335" s="113">
        <v>92822</v>
      </c>
      <c r="B335" s="113" t="s">
        <v>8863</v>
      </c>
      <c r="C335" s="114" t="s">
        <v>116</v>
      </c>
      <c r="D335" s="113" t="s">
        <v>8535</v>
      </c>
      <c r="E335" s="115">
        <v>51.8</v>
      </c>
    </row>
    <row r="336" spans="1:5" ht="41.4" x14ac:dyDescent="0.3">
      <c r="A336" s="113">
        <v>92824</v>
      </c>
      <c r="B336" s="113" t="s">
        <v>8864</v>
      </c>
      <c r="C336" s="114" t="s">
        <v>116</v>
      </c>
      <c r="D336" s="113" t="s">
        <v>8535</v>
      </c>
      <c r="E336" s="115">
        <v>63.59</v>
      </c>
    </row>
    <row r="337" spans="1:5" ht="41.4" x14ac:dyDescent="0.3">
      <c r="A337" s="113">
        <v>92825</v>
      </c>
      <c r="B337" s="113" t="s">
        <v>8865</v>
      </c>
      <c r="C337" s="114" t="s">
        <v>116</v>
      </c>
      <c r="D337" s="113" t="s">
        <v>8535</v>
      </c>
      <c r="E337" s="115">
        <v>75.62</v>
      </c>
    </row>
    <row r="338" spans="1:5" ht="41.4" x14ac:dyDescent="0.3">
      <c r="A338" s="113">
        <v>92826</v>
      </c>
      <c r="B338" s="113" t="s">
        <v>8866</v>
      </c>
      <c r="C338" s="114" t="s">
        <v>116</v>
      </c>
      <c r="D338" s="113" t="s">
        <v>8535</v>
      </c>
      <c r="E338" s="115">
        <v>87.9</v>
      </c>
    </row>
    <row r="339" spans="1:5" ht="41.4" x14ac:dyDescent="0.3">
      <c r="A339" s="113">
        <v>92827</v>
      </c>
      <c r="B339" s="113" t="s">
        <v>8867</v>
      </c>
      <c r="C339" s="114" t="s">
        <v>116</v>
      </c>
      <c r="D339" s="113" t="s">
        <v>8535</v>
      </c>
      <c r="E339" s="115">
        <v>100.44</v>
      </c>
    </row>
    <row r="340" spans="1:5" ht="41.4" x14ac:dyDescent="0.3">
      <c r="A340" s="113">
        <v>92828</v>
      </c>
      <c r="B340" s="113" t="s">
        <v>8868</v>
      </c>
      <c r="C340" s="114" t="s">
        <v>116</v>
      </c>
      <c r="D340" s="113" t="s">
        <v>8535</v>
      </c>
      <c r="E340" s="115">
        <v>113.12</v>
      </c>
    </row>
    <row r="341" spans="1:5" ht="41.4" x14ac:dyDescent="0.3">
      <c r="A341" s="113">
        <v>92829</v>
      </c>
      <c r="B341" s="113" t="s">
        <v>8869</v>
      </c>
      <c r="C341" s="114" t="s">
        <v>116</v>
      </c>
      <c r="D341" s="113" t="s">
        <v>8535</v>
      </c>
      <c r="E341" s="115">
        <v>871.01</v>
      </c>
    </row>
    <row r="342" spans="1:5" ht="41.4" x14ac:dyDescent="0.3">
      <c r="A342" s="113">
        <v>92830</v>
      </c>
      <c r="B342" s="113" t="s">
        <v>8870</v>
      </c>
      <c r="C342" s="114" t="s">
        <v>116</v>
      </c>
      <c r="D342" s="113" t="s">
        <v>8535</v>
      </c>
      <c r="E342" s="115">
        <v>139.22999999999999</v>
      </c>
    </row>
    <row r="343" spans="1:5" ht="41.4" x14ac:dyDescent="0.3">
      <c r="A343" s="113">
        <v>92831</v>
      </c>
      <c r="B343" s="113" t="s">
        <v>8871</v>
      </c>
      <c r="C343" s="114" t="s">
        <v>116</v>
      </c>
      <c r="D343" s="113" t="s">
        <v>8535</v>
      </c>
      <c r="E343" s="115">
        <v>1240.23</v>
      </c>
    </row>
    <row r="344" spans="1:5" ht="41.4" x14ac:dyDescent="0.3">
      <c r="A344" s="113">
        <v>92832</v>
      </c>
      <c r="B344" s="113" t="s">
        <v>8872</v>
      </c>
      <c r="C344" s="114" t="s">
        <v>116</v>
      </c>
      <c r="D344" s="113" t="s">
        <v>8535</v>
      </c>
      <c r="E344" s="115">
        <v>180.05</v>
      </c>
    </row>
    <row r="345" spans="1:5" ht="41.4" x14ac:dyDescent="0.3">
      <c r="A345" s="113">
        <v>95565</v>
      </c>
      <c r="B345" s="113" t="s">
        <v>8873</v>
      </c>
      <c r="C345" s="114" t="s">
        <v>116</v>
      </c>
      <c r="D345" s="113" t="s">
        <v>8535</v>
      </c>
      <c r="E345" s="115">
        <v>141.31</v>
      </c>
    </row>
    <row r="346" spans="1:5" ht="41.4" x14ac:dyDescent="0.3">
      <c r="A346" s="113">
        <v>95566</v>
      </c>
      <c r="B346" s="113" t="s">
        <v>8874</v>
      </c>
      <c r="C346" s="114" t="s">
        <v>116</v>
      </c>
      <c r="D346" s="113" t="s">
        <v>8535</v>
      </c>
      <c r="E346" s="115">
        <v>143.97999999999999</v>
      </c>
    </row>
    <row r="347" spans="1:5" ht="41.4" x14ac:dyDescent="0.3">
      <c r="A347" s="113">
        <v>95567</v>
      </c>
      <c r="B347" s="113" t="s">
        <v>8875</v>
      </c>
      <c r="C347" s="114" t="s">
        <v>116</v>
      </c>
      <c r="D347" s="113" t="s">
        <v>8535</v>
      </c>
      <c r="E347" s="115">
        <v>90.08</v>
      </c>
    </row>
    <row r="348" spans="1:5" ht="41.4" x14ac:dyDescent="0.3">
      <c r="A348" s="113">
        <v>95568</v>
      </c>
      <c r="B348" s="113" t="s">
        <v>8876</v>
      </c>
      <c r="C348" s="114" t="s">
        <v>116</v>
      </c>
      <c r="D348" s="113" t="s">
        <v>8535</v>
      </c>
      <c r="E348" s="115">
        <v>111.87</v>
      </c>
    </row>
    <row r="349" spans="1:5" ht="41.4" x14ac:dyDescent="0.3">
      <c r="A349" s="113">
        <v>95569</v>
      </c>
      <c r="B349" s="113" t="s">
        <v>8877</v>
      </c>
      <c r="C349" s="114" t="s">
        <v>116</v>
      </c>
      <c r="D349" s="113" t="s">
        <v>8535</v>
      </c>
      <c r="E349" s="115">
        <v>159.22</v>
      </c>
    </row>
    <row r="350" spans="1:5" ht="41.4" x14ac:dyDescent="0.3">
      <c r="A350" s="113">
        <v>95570</v>
      </c>
      <c r="B350" s="113" t="s">
        <v>8878</v>
      </c>
      <c r="C350" s="114" t="s">
        <v>116</v>
      </c>
      <c r="D350" s="113" t="s">
        <v>8535</v>
      </c>
      <c r="E350" s="115">
        <v>92.75</v>
      </c>
    </row>
    <row r="351" spans="1:5" ht="41.4" x14ac:dyDescent="0.3">
      <c r="A351" s="113">
        <v>95571</v>
      </c>
      <c r="B351" s="113" t="s">
        <v>8879</v>
      </c>
      <c r="C351" s="114" t="s">
        <v>116</v>
      </c>
      <c r="D351" s="113" t="s">
        <v>8535</v>
      </c>
      <c r="E351" s="115">
        <v>115.63</v>
      </c>
    </row>
    <row r="352" spans="1:5" ht="41.4" x14ac:dyDescent="0.3">
      <c r="A352" s="113">
        <v>95572</v>
      </c>
      <c r="B352" s="113" t="s">
        <v>8880</v>
      </c>
      <c r="C352" s="114" t="s">
        <v>116</v>
      </c>
      <c r="D352" s="113" t="s">
        <v>8535</v>
      </c>
      <c r="E352" s="115">
        <v>164.11</v>
      </c>
    </row>
    <row r="353" spans="1:5" ht="41.4" x14ac:dyDescent="0.3">
      <c r="A353" s="113">
        <v>97127</v>
      </c>
      <c r="B353" s="113" t="s">
        <v>8881</v>
      </c>
      <c r="C353" s="114" t="s">
        <v>116</v>
      </c>
      <c r="D353" s="113" t="s">
        <v>8535</v>
      </c>
      <c r="E353" s="115">
        <v>5.56</v>
      </c>
    </row>
    <row r="354" spans="1:5" ht="41.4" x14ac:dyDescent="0.3">
      <c r="A354" s="113">
        <v>97128</v>
      </c>
      <c r="B354" s="113" t="s">
        <v>8882</v>
      </c>
      <c r="C354" s="114" t="s">
        <v>116</v>
      </c>
      <c r="D354" s="113" t="s">
        <v>8535</v>
      </c>
      <c r="E354" s="115">
        <v>10.57</v>
      </c>
    </row>
    <row r="355" spans="1:5" ht="41.4" x14ac:dyDescent="0.3">
      <c r="A355" s="113">
        <v>97129</v>
      </c>
      <c r="B355" s="113" t="s">
        <v>8883</v>
      </c>
      <c r="C355" s="114" t="s">
        <v>116</v>
      </c>
      <c r="D355" s="113" t="s">
        <v>8535</v>
      </c>
      <c r="E355" s="115">
        <v>12.52</v>
      </c>
    </row>
    <row r="356" spans="1:5" ht="41.4" x14ac:dyDescent="0.3">
      <c r="A356" s="113">
        <v>97130</v>
      </c>
      <c r="B356" s="113" t="s">
        <v>8884</v>
      </c>
      <c r="C356" s="114" t="s">
        <v>116</v>
      </c>
      <c r="D356" s="113" t="s">
        <v>8535</v>
      </c>
      <c r="E356" s="115">
        <v>14.49</v>
      </c>
    </row>
    <row r="357" spans="1:5" ht="41.4" x14ac:dyDescent="0.3">
      <c r="A357" s="113">
        <v>97131</v>
      </c>
      <c r="B357" s="113" t="s">
        <v>8885</v>
      </c>
      <c r="C357" s="114" t="s">
        <v>116</v>
      </c>
      <c r="D357" s="113" t="s">
        <v>8535</v>
      </c>
      <c r="E357" s="115">
        <v>16.45</v>
      </c>
    </row>
    <row r="358" spans="1:5" ht="41.4" x14ac:dyDescent="0.3">
      <c r="A358" s="113">
        <v>97132</v>
      </c>
      <c r="B358" s="113" t="s">
        <v>8886</v>
      </c>
      <c r="C358" s="114" t="s">
        <v>116</v>
      </c>
      <c r="D358" s="113" t="s">
        <v>8535</v>
      </c>
      <c r="E358" s="115">
        <v>18.399999999999999</v>
      </c>
    </row>
    <row r="359" spans="1:5" ht="41.4" x14ac:dyDescent="0.3">
      <c r="A359" s="113">
        <v>97133</v>
      </c>
      <c r="B359" s="113" t="s">
        <v>8887</v>
      </c>
      <c r="C359" s="114" t="s">
        <v>116</v>
      </c>
      <c r="D359" s="113" t="s">
        <v>8535</v>
      </c>
      <c r="E359" s="115">
        <v>22.32</v>
      </c>
    </row>
    <row r="360" spans="1:5" ht="41.4" x14ac:dyDescent="0.3">
      <c r="A360" s="113">
        <v>97134</v>
      </c>
      <c r="B360" s="113" t="s">
        <v>8888</v>
      </c>
      <c r="C360" s="114" t="s">
        <v>116</v>
      </c>
      <c r="D360" s="113" t="s">
        <v>8535</v>
      </c>
      <c r="E360" s="115">
        <v>4.57</v>
      </c>
    </row>
    <row r="361" spans="1:5" ht="41.4" x14ac:dyDescent="0.3">
      <c r="A361" s="113">
        <v>97135</v>
      </c>
      <c r="B361" s="113" t="s">
        <v>8889</v>
      </c>
      <c r="C361" s="114" t="s">
        <v>116</v>
      </c>
      <c r="D361" s="113" t="s">
        <v>8535</v>
      </c>
      <c r="E361" s="115">
        <v>8.1</v>
      </c>
    </row>
    <row r="362" spans="1:5" ht="41.4" x14ac:dyDescent="0.3">
      <c r="A362" s="113">
        <v>97136</v>
      </c>
      <c r="B362" s="113" t="s">
        <v>8890</v>
      </c>
      <c r="C362" s="114" t="s">
        <v>116</v>
      </c>
      <c r="D362" s="113" t="s">
        <v>8535</v>
      </c>
      <c r="E362" s="115">
        <v>9.6</v>
      </c>
    </row>
    <row r="363" spans="1:5" ht="41.4" x14ac:dyDescent="0.3">
      <c r="A363" s="113">
        <v>97137</v>
      </c>
      <c r="B363" s="113" t="s">
        <v>8891</v>
      </c>
      <c r="C363" s="114" t="s">
        <v>116</v>
      </c>
      <c r="D363" s="113" t="s">
        <v>8535</v>
      </c>
      <c r="E363" s="115">
        <v>11.1</v>
      </c>
    </row>
    <row r="364" spans="1:5" ht="41.4" x14ac:dyDescent="0.3">
      <c r="A364" s="113">
        <v>97138</v>
      </c>
      <c r="B364" s="113" t="s">
        <v>8892</v>
      </c>
      <c r="C364" s="114" t="s">
        <v>116</v>
      </c>
      <c r="D364" s="113" t="s">
        <v>8535</v>
      </c>
      <c r="E364" s="115">
        <v>12.61</v>
      </c>
    </row>
    <row r="365" spans="1:5" ht="41.4" x14ac:dyDescent="0.3">
      <c r="A365" s="113">
        <v>97139</v>
      </c>
      <c r="B365" s="113" t="s">
        <v>8893</v>
      </c>
      <c r="C365" s="114" t="s">
        <v>116</v>
      </c>
      <c r="D365" s="113" t="s">
        <v>8535</v>
      </c>
      <c r="E365" s="115">
        <v>14.11</v>
      </c>
    </row>
    <row r="366" spans="1:5" ht="41.4" x14ac:dyDescent="0.3">
      <c r="A366" s="113">
        <v>97140</v>
      </c>
      <c r="B366" s="113" t="s">
        <v>8894</v>
      </c>
      <c r="C366" s="114" t="s">
        <v>116</v>
      </c>
      <c r="D366" s="113" t="s">
        <v>8535</v>
      </c>
      <c r="E366" s="115">
        <v>17.11</v>
      </c>
    </row>
    <row r="367" spans="1:5" ht="27.6" x14ac:dyDescent="0.3">
      <c r="A367" s="113">
        <v>103089</v>
      </c>
      <c r="B367" s="113" t="s">
        <v>8895</v>
      </c>
      <c r="C367" s="114" t="s">
        <v>116</v>
      </c>
      <c r="D367" s="113" t="s">
        <v>8535</v>
      </c>
      <c r="E367" s="115">
        <v>12.79</v>
      </c>
    </row>
    <row r="368" spans="1:5" ht="27.6" x14ac:dyDescent="0.3">
      <c r="A368" s="113">
        <v>103090</v>
      </c>
      <c r="B368" s="113" t="s">
        <v>8896</v>
      </c>
      <c r="C368" s="114" t="s">
        <v>116</v>
      </c>
      <c r="D368" s="113" t="s">
        <v>8535</v>
      </c>
      <c r="E368" s="115">
        <v>15.31</v>
      </c>
    </row>
    <row r="369" spans="1:5" ht="27.6" x14ac:dyDescent="0.3">
      <c r="A369" s="113">
        <v>103091</v>
      </c>
      <c r="B369" s="113" t="s">
        <v>8897</v>
      </c>
      <c r="C369" s="114" t="s">
        <v>116</v>
      </c>
      <c r="D369" s="113" t="s">
        <v>8535</v>
      </c>
      <c r="E369" s="115">
        <v>21.59</v>
      </c>
    </row>
    <row r="370" spans="1:5" ht="27.6" x14ac:dyDescent="0.3">
      <c r="A370" s="113">
        <v>103092</v>
      </c>
      <c r="B370" s="113" t="s">
        <v>8898</v>
      </c>
      <c r="C370" s="114" t="s">
        <v>116</v>
      </c>
      <c r="D370" s="113" t="s">
        <v>8535</v>
      </c>
      <c r="E370" s="115">
        <v>27.88</v>
      </c>
    </row>
    <row r="371" spans="1:5" ht="27.6" x14ac:dyDescent="0.3">
      <c r="A371" s="113">
        <v>103093</v>
      </c>
      <c r="B371" s="113" t="s">
        <v>8899</v>
      </c>
      <c r="C371" s="114" t="s">
        <v>116</v>
      </c>
      <c r="D371" s="113" t="s">
        <v>8535</v>
      </c>
      <c r="E371" s="115">
        <v>42.64</v>
      </c>
    </row>
    <row r="372" spans="1:5" ht="27.6" x14ac:dyDescent="0.3">
      <c r="A372" s="113">
        <v>103094</v>
      </c>
      <c r="B372" s="113" t="s">
        <v>8900</v>
      </c>
      <c r="C372" s="114" t="s">
        <v>116</v>
      </c>
      <c r="D372" s="113" t="s">
        <v>8535</v>
      </c>
      <c r="E372" s="115">
        <v>48.95</v>
      </c>
    </row>
    <row r="373" spans="1:5" ht="27.6" x14ac:dyDescent="0.3">
      <c r="A373" s="113">
        <v>103095</v>
      </c>
      <c r="B373" s="113" t="s">
        <v>8901</v>
      </c>
      <c r="C373" s="114" t="s">
        <v>116</v>
      </c>
      <c r="D373" s="113" t="s">
        <v>8535</v>
      </c>
      <c r="E373" s="115">
        <v>63.68</v>
      </c>
    </row>
    <row r="374" spans="1:5" ht="27.6" x14ac:dyDescent="0.3">
      <c r="A374" s="113">
        <v>103096</v>
      </c>
      <c r="B374" s="113" t="s">
        <v>8902</v>
      </c>
      <c r="C374" s="114" t="s">
        <v>116</v>
      </c>
      <c r="D374" s="113" t="s">
        <v>8535</v>
      </c>
      <c r="E374" s="115">
        <v>70</v>
      </c>
    </row>
    <row r="375" spans="1:5" ht="27.6" x14ac:dyDescent="0.3">
      <c r="A375" s="113">
        <v>103097</v>
      </c>
      <c r="B375" s="113" t="s">
        <v>8903</v>
      </c>
      <c r="C375" s="114" t="s">
        <v>116</v>
      </c>
      <c r="D375" s="113" t="s">
        <v>8535</v>
      </c>
      <c r="E375" s="115">
        <v>84.74</v>
      </c>
    </row>
    <row r="376" spans="1:5" ht="27.6" x14ac:dyDescent="0.3">
      <c r="A376" s="113">
        <v>103098</v>
      </c>
      <c r="B376" s="113" t="s">
        <v>8904</v>
      </c>
      <c r="C376" s="114" t="s">
        <v>116</v>
      </c>
      <c r="D376" s="113" t="s">
        <v>8535</v>
      </c>
      <c r="E376" s="115">
        <v>91.06</v>
      </c>
    </row>
    <row r="377" spans="1:5" ht="27.6" x14ac:dyDescent="0.3">
      <c r="A377" s="113">
        <v>103099</v>
      </c>
      <c r="B377" s="113" t="s">
        <v>8905</v>
      </c>
      <c r="C377" s="114" t="s">
        <v>116</v>
      </c>
      <c r="D377" s="113" t="s">
        <v>8535</v>
      </c>
      <c r="E377" s="115">
        <v>103.63</v>
      </c>
    </row>
    <row r="378" spans="1:5" ht="27.6" x14ac:dyDescent="0.3">
      <c r="A378" s="113">
        <v>103100</v>
      </c>
      <c r="B378" s="113" t="s">
        <v>8906</v>
      </c>
      <c r="C378" s="114" t="s">
        <v>116</v>
      </c>
      <c r="D378" s="113" t="s">
        <v>8535</v>
      </c>
      <c r="E378" s="115">
        <v>110.65</v>
      </c>
    </row>
    <row r="379" spans="1:5" ht="27.6" x14ac:dyDescent="0.3">
      <c r="A379" s="113">
        <v>103101</v>
      </c>
      <c r="B379" s="113" t="s">
        <v>8907</v>
      </c>
      <c r="C379" s="114" t="s">
        <v>116</v>
      </c>
      <c r="D379" s="113" t="s">
        <v>8535</v>
      </c>
      <c r="E379" s="115">
        <v>121.92</v>
      </c>
    </row>
    <row r="380" spans="1:5" ht="27.6" x14ac:dyDescent="0.3">
      <c r="A380" s="113">
        <v>103102</v>
      </c>
      <c r="B380" s="113" t="s">
        <v>8908</v>
      </c>
      <c r="C380" s="114" t="s">
        <v>116</v>
      </c>
      <c r="D380" s="113" t="s">
        <v>8535</v>
      </c>
      <c r="E380" s="115">
        <v>140.4</v>
      </c>
    </row>
    <row r="381" spans="1:5" ht="27.6" x14ac:dyDescent="0.3">
      <c r="A381" s="113">
        <v>103103</v>
      </c>
      <c r="B381" s="113" t="s">
        <v>8909</v>
      </c>
      <c r="C381" s="114" t="s">
        <v>116</v>
      </c>
      <c r="D381" s="113" t="s">
        <v>8535</v>
      </c>
      <c r="E381" s="115">
        <v>151.66</v>
      </c>
    </row>
    <row r="382" spans="1:5" ht="27.6" x14ac:dyDescent="0.3">
      <c r="A382" s="113">
        <v>103104</v>
      </c>
      <c r="B382" s="113" t="s">
        <v>8910</v>
      </c>
      <c r="C382" s="114" t="s">
        <v>116</v>
      </c>
      <c r="D382" s="113" t="s">
        <v>8535</v>
      </c>
      <c r="E382" s="115">
        <v>181.41</v>
      </c>
    </row>
    <row r="383" spans="1:5" ht="27.6" x14ac:dyDescent="0.3">
      <c r="A383" s="113">
        <v>103105</v>
      </c>
      <c r="B383" s="113" t="s">
        <v>8911</v>
      </c>
      <c r="C383" s="114" t="s">
        <v>141</v>
      </c>
      <c r="D383" s="113" t="s">
        <v>8535</v>
      </c>
      <c r="E383" s="115">
        <v>52.57</v>
      </c>
    </row>
    <row r="384" spans="1:5" ht="27.6" x14ac:dyDescent="0.3">
      <c r="A384" s="113">
        <v>103106</v>
      </c>
      <c r="B384" s="113" t="s">
        <v>8912</v>
      </c>
      <c r="C384" s="114" t="s">
        <v>141</v>
      </c>
      <c r="D384" s="113" t="s">
        <v>8535</v>
      </c>
      <c r="E384" s="115">
        <v>63.03</v>
      </c>
    </row>
    <row r="385" spans="1:5" ht="27.6" x14ac:dyDescent="0.3">
      <c r="A385" s="113">
        <v>103107</v>
      </c>
      <c r="B385" s="113" t="s">
        <v>8913</v>
      </c>
      <c r="C385" s="114" t="s">
        <v>141</v>
      </c>
      <c r="D385" s="113" t="s">
        <v>8535</v>
      </c>
      <c r="E385" s="115">
        <v>89.15</v>
      </c>
    </row>
    <row r="386" spans="1:5" ht="27.6" x14ac:dyDescent="0.3">
      <c r="A386" s="113">
        <v>103108</v>
      </c>
      <c r="B386" s="113" t="s">
        <v>8914</v>
      </c>
      <c r="C386" s="114" t="s">
        <v>141</v>
      </c>
      <c r="D386" s="113" t="s">
        <v>8535</v>
      </c>
      <c r="E386" s="115">
        <v>115.27</v>
      </c>
    </row>
    <row r="387" spans="1:5" ht="27.6" x14ac:dyDescent="0.3">
      <c r="A387" s="113">
        <v>103109</v>
      </c>
      <c r="B387" s="113" t="s">
        <v>8915</v>
      </c>
      <c r="C387" s="114" t="s">
        <v>141</v>
      </c>
      <c r="D387" s="113" t="s">
        <v>8535</v>
      </c>
      <c r="E387" s="115">
        <v>190.48</v>
      </c>
    </row>
    <row r="388" spans="1:5" ht="27.6" x14ac:dyDescent="0.3">
      <c r="A388" s="113">
        <v>103110</v>
      </c>
      <c r="B388" s="113" t="s">
        <v>8916</v>
      </c>
      <c r="C388" s="114" t="s">
        <v>141</v>
      </c>
      <c r="D388" s="113" t="s">
        <v>8535</v>
      </c>
      <c r="E388" s="115">
        <v>216.6</v>
      </c>
    </row>
    <row r="389" spans="1:5" ht="27.6" x14ac:dyDescent="0.3">
      <c r="A389" s="113">
        <v>103111</v>
      </c>
      <c r="B389" s="113" t="s">
        <v>8917</v>
      </c>
      <c r="C389" s="114" t="s">
        <v>141</v>
      </c>
      <c r="D389" s="113" t="s">
        <v>8535</v>
      </c>
      <c r="E389" s="115">
        <v>291.81</v>
      </c>
    </row>
    <row r="390" spans="1:5" ht="27.6" x14ac:dyDescent="0.3">
      <c r="A390" s="113">
        <v>103112</v>
      </c>
      <c r="B390" s="113" t="s">
        <v>8918</v>
      </c>
      <c r="C390" s="114" t="s">
        <v>141</v>
      </c>
      <c r="D390" s="113" t="s">
        <v>8535</v>
      </c>
      <c r="E390" s="115">
        <v>317.94</v>
      </c>
    </row>
    <row r="391" spans="1:5" ht="27.6" x14ac:dyDescent="0.3">
      <c r="A391" s="113">
        <v>103113</v>
      </c>
      <c r="B391" s="113" t="s">
        <v>8919</v>
      </c>
      <c r="C391" s="114" t="s">
        <v>141</v>
      </c>
      <c r="D391" s="113" t="s">
        <v>8535</v>
      </c>
      <c r="E391" s="115">
        <v>393.14</v>
      </c>
    </row>
    <row r="392" spans="1:5" ht="27.6" x14ac:dyDescent="0.3">
      <c r="A392" s="113">
        <v>103114</v>
      </c>
      <c r="B392" s="113" t="s">
        <v>8920</v>
      </c>
      <c r="C392" s="114" t="s">
        <v>141</v>
      </c>
      <c r="D392" s="113" t="s">
        <v>8535</v>
      </c>
      <c r="E392" s="115">
        <v>419.27</v>
      </c>
    </row>
    <row r="393" spans="1:5" ht="27.6" x14ac:dyDescent="0.3">
      <c r="A393" s="113">
        <v>103115</v>
      </c>
      <c r="B393" s="113" t="s">
        <v>8921</v>
      </c>
      <c r="C393" s="114" t="s">
        <v>141</v>
      </c>
      <c r="D393" s="113" t="s">
        <v>8535</v>
      </c>
      <c r="E393" s="115">
        <v>471.51</v>
      </c>
    </row>
    <row r="394" spans="1:5" ht="27.6" x14ac:dyDescent="0.3">
      <c r="A394" s="113">
        <v>103116</v>
      </c>
      <c r="B394" s="113" t="s">
        <v>8922</v>
      </c>
      <c r="C394" s="114" t="s">
        <v>141</v>
      </c>
      <c r="D394" s="113" t="s">
        <v>8535</v>
      </c>
      <c r="E394" s="115">
        <v>572.84</v>
      </c>
    </row>
    <row r="395" spans="1:5" ht="27.6" x14ac:dyDescent="0.3">
      <c r="A395" s="113">
        <v>103117</v>
      </c>
      <c r="B395" s="113" t="s">
        <v>8923</v>
      </c>
      <c r="C395" s="114" t="s">
        <v>141</v>
      </c>
      <c r="D395" s="113" t="s">
        <v>8535</v>
      </c>
      <c r="E395" s="115">
        <v>625.08000000000004</v>
      </c>
    </row>
    <row r="396" spans="1:5" ht="27.6" x14ac:dyDescent="0.3">
      <c r="A396" s="113">
        <v>103118</v>
      </c>
      <c r="B396" s="113" t="s">
        <v>8924</v>
      </c>
      <c r="C396" s="114" t="s">
        <v>141</v>
      </c>
      <c r="D396" s="113" t="s">
        <v>8535</v>
      </c>
      <c r="E396" s="115">
        <v>726.42</v>
      </c>
    </row>
    <row r="397" spans="1:5" ht="27.6" x14ac:dyDescent="0.3">
      <c r="A397" s="113">
        <v>103119</v>
      </c>
      <c r="B397" s="113" t="s">
        <v>8925</v>
      </c>
      <c r="C397" s="114" t="s">
        <v>141</v>
      </c>
      <c r="D397" s="113" t="s">
        <v>8535</v>
      </c>
      <c r="E397" s="115">
        <v>778.66</v>
      </c>
    </row>
    <row r="398" spans="1:5" ht="27.6" x14ac:dyDescent="0.3">
      <c r="A398" s="113">
        <v>103120</v>
      </c>
      <c r="B398" s="113" t="s">
        <v>8926</v>
      </c>
      <c r="C398" s="114" t="s">
        <v>141</v>
      </c>
      <c r="D398" s="113" t="s">
        <v>8535</v>
      </c>
      <c r="E398" s="115">
        <v>932.25</v>
      </c>
    </row>
    <row r="399" spans="1:5" ht="27.6" x14ac:dyDescent="0.3">
      <c r="A399" s="113">
        <v>103121</v>
      </c>
      <c r="B399" s="113" t="s">
        <v>8927</v>
      </c>
      <c r="C399" s="114" t="s">
        <v>141</v>
      </c>
      <c r="D399" s="113" t="s">
        <v>8535</v>
      </c>
      <c r="E399" s="115">
        <v>69.489999999999995</v>
      </c>
    </row>
    <row r="400" spans="1:5" ht="27.6" x14ac:dyDescent="0.3">
      <c r="A400" s="113">
        <v>103122</v>
      </c>
      <c r="B400" s="113" t="s">
        <v>8928</v>
      </c>
      <c r="C400" s="114" t="s">
        <v>141</v>
      </c>
      <c r="D400" s="113" t="s">
        <v>8535</v>
      </c>
      <c r="E400" s="115">
        <v>85.16</v>
      </c>
    </row>
    <row r="401" spans="1:5" ht="27.6" x14ac:dyDescent="0.3">
      <c r="A401" s="113">
        <v>103123</v>
      </c>
      <c r="B401" s="113" t="s">
        <v>8929</v>
      </c>
      <c r="C401" s="114" t="s">
        <v>141</v>
      </c>
      <c r="D401" s="113" t="s">
        <v>8535</v>
      </c>
      <c r="E401" s="115">
        <v>124.36</v>
      </c>
    </row>
    <row r="402" spans="1:5" ht="27.6" x14ac:dyDescent="0.3">
      <c r="A402" s="113">
        <v>103124</v>
      </c>
      <c r="B402" s="113" t="s">
        <v>8930</v>
      </c>
      <c r="C402" s="114" t="s">
        <v>141</v>
      </c>
      <c r="D402" s="113" t="s">
        <v>8535</v>
      </c>
      <c r="E402" s="115">
        <v>163.53</v>
      </c>
    </row>
    <row r="403" spans="1:5" ht="27.6" x14ac:dyDescent="0.3">
      <c r="A403" s="113">
        <v>103125</v>
      </c>
      <c r="B403" s="113" t="s">
        <v>8931</v>
      </c>
      <c r="C403" s="114" t="s">
        <v>141</v>
      </c>
      <c r="D403" s="113" t="s">
        <v>8535</v>
      </c>
      <c r="E403" s="115">
        <v>276.36</v>
      </c>
    </row>
    <row r="404" spans="1:5" ht="27.6" x14ac:dyDescent="0.3">
      <c r="A404" s="113">
        <v>103126</v>
      </c>
      <c r="B404" s="113" t="s">
        <v>8932</v>
      </c>
      <c r="C404" s="114" t="s">
        <v>141</v>
      </c>
      <c r="D404" s="113" t="s">
        <v>8535</v>
      </c>
      <c r="E404" s="115">
        <v>315.52999999999997</v>
      </c>
    </row>
    <row r="405" spans="1:5" ht="27.6" x14ac:dyDescent="0.3">
      <c r="A405" s="113">
        <v>103127</v>
      </c>
      <c r="B405" s="113" t="s">
        <v>8933</v>
      </c>
      <c r="C405" s="114" t="s">
        <v>141</v>
      </c>
      <c r="D405" s="113" t="s">
        <v>8535</v>
      </c>
      <c r="E405" s="115">
        <v>428.35</v>
      </c>
    </row>
    <row r="406" spans="1:5" ht="27.6" x14ac:dyDescent="0.3">
      <c r="A406" s="113">
        <v>103128</v>
      </c>
      <c r="B406" s="113" t="s">
        <v>8934</v>
      </c>
      <c r="C406" s="114" t="s">
        <v>141</v>
      </c>
      <c r="D406" s="113" t="s">
        <v>8535</v>
      </c>
      <c r="E406" s="115">
        <v>467.52</v>
      </c>
    </row>
    <row r="407" spans="1:5" ht="27.6" x14ac:dyDescent="0.3">
      <c r="A407" s="113">
        <v>103129</v>
      </c>
      <c r="B407" s="113" t="s">
        <v>8935</v>
      </c>
      <c r="C407" s="114" t="s">
        <v>141</v>
      </c>
      <c r="D407" s="113" t="s">
        <v>8535</v>
      </c>
      <c r="E407" s="115">
        <v>580.35</v>
      </c>
    </row>
    <row r="408" spans="1:5" ht="27.6" x14ac:dyDescent="0.3">
      <c r="A408" s="113">
        <v>103130</v>
      </c>
      <c r="B408" s="113" t="s">
        <v>8936</v>
      </c>
      <c r="C408" s="114" t="s">
        <v>141</v>
      </c>
      <c r="D408" s="113" t="s">
        <v>8535</v>
      </c>
      <c r="E408" s="115">
        <v>619.52</v>
      </c>
    </row>
    <row r="409" spans="1:5" ht="27.6" x14ac:dyDescent="0.3">
      <c r="A409" s="113">
        <v>103131</v>
      </c>
      <c r="B409" s="113" t="s">
        <v>8937</v>
      </c>
      <c r="C409" s="114" t="s">
        <v>141</v>
      </c>
      <c r="D409" s="113" t="s">
        <v>8535</v>
      </c>
      <c r="E409" s="115">
        <v>697.9</v>
      </c>
    </row>
    <row r="410" spans="1:5" ht="27.6" x14ac:dyDescent="0.3">
      <c r="A410" s="113">
        <v>103132</v>
      </c>
      <c r="B410" s="113" t="s">
        <v>8938</v>
      </c>
      <c r="C410" s="114" t="s">
        <v>141</v>
      </c>
      <c r="D410" s="113" t="s">
        <v>8535</v>
      </c>
      <c r="E410" s="115">
        <v>849.88</v>
      </c>
    </row>
    <row r="411" spans="1:5" ht="27.6" x14ac:dyDescent="0.3">
      <c r="A411" s="113">
        <v>103133</v>
      </c>
      <c r="B411" s="113" t="s">
        <v>8939</v>
      </c>
      <c r="C411" s="114" t="s">
        <v>141</v>
      </c>
      <c r="D411" s="113" t="s">
        <v>8535</v>
      </c>
      <c r="E411" s="115">
        <v>928.25</v>
      </c>
    </row>
    <row r="412" spans="1:5" ht="27.6" x14ac:dyDescent="0.3">
      <c r="A412" s="113">
        <v>103134</v>
      </c>
      <c r="B412" s="113" t="s">
        <v>8940</v>
      </c>
      <c r="C412" s="114" t="s">
        <v>141</v>
      </c>
      <c r="D412" s="113" t="s">
        <v>8535</v>
      </c>
      <c r="E412" s="115">
        <v>1080.26</v>
      </c>
    </row>
    <row r="413" spans="1:5" ht="27.6" x14ac:dyDescent="0.3">
      <c r="A413" s="113">
        <v>103135</v>
      </c>
      <c r="B413" s="113" t="s">
        <v>8941</v>
      </c>
      <c r="C413" s="114" t="s">
        <v>141</v>
      </c>
      <c r="D413" s="113" t="s">
        <v>8535</v>
      </c>
      <c r="E413" s="115">
        <v>1158.6199999999999</v>
      </c>
    </row>
    <row r="414" spans="1:5" ht="27.6" x14ac:dyDescent="0.3">
      <c r="A414" s="113">
        <v>103136</v>
      </c>
      <c r="B414" s="113" t="s">
        <v>8942</v>
      </c>
      <c r="C414" s="114" t="s">
        <v>141</v>
      </c>
      <c r="D414" s="113" t="s">
        <v>8535</v>
      </c>
      <c r="E414" s="115">
        <v>1388.98</v>
      </c>
    </row>
    <row r="415" spans="1:5" ht="27.6" x14ac:dyDescent="0.3">
      <c r="A415" s="113">
        <v>103137</v>
      </c>
      <c r="B415" s="113" t="s">
        <v>8943</v>
      </c>
      <c r="C415" s="114" t="s">
        <v>141</v>
      </c>
      <c r="D415" s="113" t="s">
        <v>8535</v>
      </c>
      <c r="E415" s="115">
        <v>35.68</v>
      </c>
    </row>
    <row r="416" spans="1:5" ht="27.6" x14ac:dyDescent="0.3">
      <c r="A416" s="113">
        <v>103138</v>
      </c>
      <c r="B416" s="113" t="s">
        <v>8944</v>
      </c>
      <c r="C416" s="114" t="s">
        <v>141</v>
      </c>
      <c r="D416" s="113" t="s">
        <v>8535</v>
      </c>
      <c r="E416" s="115">
        <v>40.9</v>
      </c>
    </row>
    <row r="417" spans="1:5" ht="27.6" x14ac:dyDescent="0.3">
      <c r="A417" s="113">
        <v>103139</v>
      </c>
      <c r="B417" s="113" t="s">
        <v>8945</v>
      </c>
      <c r="C417" s="114" t="s">
        <v>141</v>
      </c>
      <c r="D417" s="113" t="s">
        <v>8535</v>
      </c>
      <c r="E417" s="115">
        <v>53.96</v>
      </c>
    </row>
    <row r="418" spans="1:5" ht="27.6" x14ac:dyDescent="0.3">
      <c r="A418" s="113">
        <v>103140</v>
      </c>
      <c r="B418" s="113" t="s">
        <v>8946</v>
      </c>
      <c r="C418" s="114" t="s">
        <v>141</v>
      </c>
      <c r="D418" s="113" t="s">
        <v>8535</v>
      </c>
      <c r="E418" s="115">
        <v>67.02</v>
      </c>
    </row>
    <row r="419" spans="1:5" ht="27.6" x14ac:dyDescent="0.3">
      <c r="A419" s="113">
        <v>103141</v>
      </c>
      <c r="B419" s="113" t="s">
        <v>8947</v>
      </c>
      <c r="C419" s="114" t="s">
        <v>141</v>
      </c>
      <c r="D419" s="113" t="s">
        <v>8535</v>
      </c>
      <c r="E419" s="115">
        <v>104.64</v>
      </c>
    </row>
    <row r="420" spans="1:5" ht="27.6" x14ac:dyDescent="0.3">
      <c r="A420" s="113">
        <v>103142</v>
      </c>
      <c r="B420" s="113" t="s">
        <v>8948</v>
      </c>
      <c r="C420" s="114" t="s">
        <v>141</v>
      </c>
      <c r="D420" s="113" t="s">
        <v>8535</v>
      </c>
      <c r="E420" s="115">
        <v>117.68</v>
      </c>
    </row>
    <row r="421" spans="1:5" ht="27.6" x14ac:dyDescent="0.3">
      <c r="A421" s="113">
        <v>103143</v>
      </c>
      <c r="B421" s="113" t="s">
        <v>8949</v>
      </c>
      <c r="C421" s="114" t="s">
        <v>141</v>
      </c>
      <c r="D421" s="113" t="s">
        <v>8535</v>
      </c>
      <c r="E421" s="115">
        <v>155.30000000000001</v>
      </c>
    </row>
    <row r="422" spans="1:5" ht="27.6" x14ac:dyDescent="0.3">
      <c r="A422" s="113">
        <v>103144</v>
      </c>
      <c r="B422" s="113" t="s">
        <v>8950</v>
      </c>
      <c r="C422" s="114" t="s">
        <v>141</v>
      </c>
      <c r="D422" s="113" t="s">
        <v>8535</v>
      </c>
      <c r="E422" s="115">
        <v>168.35</v>
      </c>
    </row>
    <row r="423" spans="1:5" ht="27.6" x14ac:dyDescent="0.3">
      <c r="A423" s="113">
        <v>103145</v>
      </c>
      <c r="B423" s="113" t="s">
        <v>8951</v>
      </c>
      <c r="C423" s="114" t="s">
        <v>141</v>
      </c>
      <c r="D423" s="113" t="s">
        <v>8535</v>
      </c>
      <c r="E423" s="115">
        <v>205.96</v>
      </c>
    </row>
    <row r="424" spans="1:5" ht="27.6" x14ac:dyDescent="0.3">
      <c r="A424" s="113">
        <v>103146</v>
      </c>
      <c r="B424" s="113" t="s">
        <v>8952</v>
      </c>
      <c r="C424" s="114" t="s">
        <v>141</v>
      </c>
      <c r="D424" s="113" t="s">
        <v>8535</v>
      </c>
      <c r="E424" s="115">
        <v>219.01</v>
      </c>
    </row>
    <row r="425" spans="1:5" ht="27.6" x14ac:dyDescent="0.3">
      <c r="A425" s="113">
        <v>103147</v>
      </c>
      <c r="B425" s="113" t="s">
        <v>8953</v>
      </c>
      <c r="C425" s="114" t="s">
        <v>141</v>
      </c>
      <c r="D425" s="113" t="s">
        <v>8535</v>
      </c>
      <c r="E425" s="115">
        <v>245.13</v>
      </c>
    </row>
    <row r="426" spans="1:5" ht="27.6" x14ac:dyDescent="0.3">
      <c r="A426" s="113">
        <v>103148</v>
      </c>
      <c r="B426" s="113" t="s">
        <v>8954</v>
      </c>
      <c r="C426" s="114" t="s">
        <v>141</v>
      </c>
      <c r="D426" s="113" t="s">
        <v>8535</v>
      </c>
      <c r="E426" s="115">
        <v>295.8</v>
      </c>
    </row>
    <row r="427" spans="1:5" ht="27.6" x14ac:dyDescent="0.3">
      <c r="A427" s="113">
        <v>103149</v>
      </c>
      <c r="B427" s="113" t="s">
        <v>8955</v>
      </c>
      <c r="C427" s="114" t="s">
        <v>141</v>
      </c>
      <c r="D427" s="113" t="s">
        <v>8535</v>
      </c>
      <c r="E427" s="115">
        <v>321.93</v>
      </c>
    </row>
    <row r="428" spans="1:5" ht="27.6" x14ac:dyDescent="0.3">
      <c r="A428" s="113">
        <v>103150</v>
      </c>
      <c r="B428" s="113" t="s">
        <v>8956</v>
      </c>
      <c r="C428" s="114" t="s">
        <v>141</v>
      </c>
      <c r="D428" s="113" t="s">
        <v>8535</v>
      </c>
      <c r="E428" s="115">
        <v>372.54</v>
      </c>
    </row>
    <row r="429" spans="1:5" ht="27.6" x14ac:dyDescent="0.3">
      <c r="A429" s="113">
        <v>103151</v>
      </c>
      <c r="B429" s="113" t="s">
        <v>8957</v>
      </c>
      <c r="C429" s="114" t="s">
        <v>141</v>
      </c>
      <c r="D429" s="113" t="s">
        <v>8535</v>
      </c>
      <c r="E429" s="115">
        <v>398.71</v>
      </c>
    </row>
    <row r="430" spans="1:5" ht="27.6" x14ac:dyDescent="0.3">
      <c r="A430" s="113">
        <v>103152</v>
      </c>
      <c r="B430" s="113" t="s">
        <v>8958</v>
      </c>
      <c r="C430" s="114" t="s">
        <v>141</v>
      </c>
      <c r="D430" s="113" t="s">
        <v>8535</v>
      </c>
      <c r="E430" s="115">
        <v>475.51</v>
      </c>
    </row>
    <row r="431" spans="1:5" ht="41.4" x14ac:dyDescent="0.3">
      <c r="A431" s="113">
        <v>103372</v>
      </c>
      <c r="B431" s="113" t="s">
        <v>8959</v>
      </c>
      <c r="C431" s="114" t="s">
        <v>116</v>
      </c>
      <c r="D431" s="113" t="s">
        <v>8535</v>
      </c>
      <c r="E431" s="115">
        <v>5.31</v>
      </c>
    </row>
    <row r="432" spans="1:5" ht="41.4" x14ac:dyDescent="0.3">
      <c r="A432" s="113">
        <v>103373</v>
      </c>
      <c r="B432" s="113" t="s">
        <v>8960</v>
      </c>
      <c r="C432" s="114" t="s">
        <v>116</v>
      </c>
      <c r="D432" s="113" t="s">
        <v>8535</v>
      </c>
      <c r="E432" s="115">
        <v>10.39</v>
      </c>
    </row>
    <row r="433" spans="1:5" ht="41.4" x14ac:dyDescent="0.3">
      <c r="A433" s="113">
        <v>103376</v>
      </c>
      <c r="B433" s="113" t="s">
        <v>8961</v>
      </c>
      <c r="C433" s="114" t="s">
        <v>116</v>
      </c>
      <c r="D433" s="113" t="s">
        <v>8535</v>
      </c>
      <c r="E433" s="115">
        <v>123.28</v>
      </c>
    </row>
    <row r="434" spans="1:5" ht="41.4" x14ac:dyDescent="0.3">
      <c r="A434" s="113">
        <v>103377</v>
      </c>
      <c r="B434" s="113" t="s">
        <v>8962</v>
      </c>
      <c r="C434" s="114" t="s">
        <v>116</v>
      </c>
      <c r="D434" s="113" t="s">
        <v>8535</v>
      </c>
      <c r="E434" s="115">
        <v>263.64</v>
      </c>
    </row>
    <row r="435" spans="1:5" ht="41.4" x14ac:dyDescent="0.3">
      <c r="A435" s="113">
        <v>103379</v>
      </c>
      <c r="B435" s="113" t="s">
        <v>8963</v>
      </c>
      <c r="C435" s="114" t="s">
        <v>116</v>
      </c>
      <c r="D435" s="113" t="s">
        <v>8535</v>
      </c>
      <c r="E435" s="115">
        <v>410.35</v>
      </c>
    </row>
    <row r="436" spans="1:5" ht="41.4" x14ac:dyDescent="0.3">
      <c r="A436" s="113">
        <v>103383</v>
      </c>
      <c r="B436" s="113" t="s">
        <v>8964</v>
      </c>
      <c r="C436" s="114" t="s">
        <v>116</v>
      </c>
      <c r="D436" s="113" t="s">
        <v>8535</v>
      </c>
      <c r="E436" s="115">
        <v>1005.58</v>
      </c>
    </row>
    <row r="437" spans="1:5" ht="41.4" x14ac:dyDescent="0.3">
      <c r="A437" s="113">
        <v>103385</v>
      </c>
      <c r="B437" s="113" t="s">
        <v>8965</v>
      </c>
      <c r="C437" s="114" t="s">
        <v>116</v>
      </c>
      <c r="D437" s="113" t="s">
        <v>8535</v>
      </c>
      <c r="E437" s="115">
        <v>1621.59</v>
      </c>
    </row>
    <row r="438" spans="1:5" ht="41.4" x14ac:dyDescent="0.3">
      <c r="A438" s="113">
        <v>103387</v>
      </c>
      <c r="B438" s="113" t="s">
        <v>8966</v>
      </c>
      <c r="C438" s="114" t="s">
        <v>116</v>
      </c>
      <c r="D438" s="113" t="s">
        <v>8535</v>
      </c>
      <c r="E438" s="115">
        <v>2844.54</v>
      </c>
    </row>
    <row r="439" spans="1:5" ht="41.4" x14ac:dyDescent="0.3">
      <c r="A439" s="113">
        <v>103389</v>
      </c>
      <c r="B439" s="113" t="s">
        <v>8967</v>
      </c>
      <c r="C439" s="114" t="s">
        <v>116</v>
      </c>
      <c r="D439" s="113" t="s">
        <v>8535</v>
      </c>
      <c r="E439" s="115">
        <v>4230.26</v>
      </c>
    </row>
    <row r="440" spans="1:5" ht="41.4" x14ac:dyDescent="0.3">
      <c r="A440" s="113">
        <v>103391</v>
      </c>
      <c r="B440" s="113" t="s">
        <v>8968</v>
      </c>
      <c r="C440" s="114" t="s">
        <v>116</v>
      </c>
      <c r="D440" s="113" t="s">
        <v>8535</v>
      </c>
      <c r="E440" s="115">
        <v>2789.24</v>
      </c>
    </row>
    <row r="441" spans="1:5" ht="41.4" x14ac:dyDescent="0.3">
      <c r="A441" s="113">
        <v>103392</v>
      </c>
      <c r="B441" s="113" t="s">
        <v>8969</v>
      </c>
      <c r="C441" s="114" t="s">
        <v>116</v>
      </c>
      <c r="D441" s="113" t="s">
        <v>8535</v>
      </c>
      <c r="E441" s="115">
        <v>4556.83</v>
      </c>
    </row>
    <row r="442" spans="1:5" ht="41.4" x14ac:dyDescent="0.3">
      <c r="A442" s="113">
        <v>103393</v>
      </c>
      <c r="B442" s="113" t="s">
        <v>8970</v>
      </c>
      <c r="C442" s="114" t="s">
        <v>116</v>
      </c>
      <c r="D442" s="113" t="s">
        <v>8535</v>
      </c>
      <c r="E442" s="115">
        <v>5026.21</v>
      </c>
    </row>
    <row r="443" spans="1:5" ht="41.4" x14ac:dyDescent="0.3">
      <c r="A443" s="113">
        <v>103397</v>
      </c>
      <c r="B443" s="113" t="s">
        <v>8971</v>
      </c>
      <c r="C443" s="114" t="s">
        <v>141</v>
      </c>
      <c r="D443" s="113" t="s">
        <v>8535</v>
      </c>
      <c r="E443" s="115">
        <v>4.43</v>
      </c>
    </row>
    <row r="444" spans="1:5" ht="41.4" x14ac:dyDescent="0.3">
      <c r="A444" s="113">
        <v>103398</v>
      </c>
      <c r="B444" s="113" t="s">
        <v>8972</v>
      </c>
      <c r="C444" s="114" t="s">
        <v>141</v>
      </c>
      <c r="D444" s="113" t="s">
        <v>8535</v>
      </c>
      <c r="E444" s="115">
        <v>7.09</v>
      </c>
    </row>
    <row r="445" spans="1:5" ht="41.4" x14ac:dyDescent="0.3">
      <c r="A445" s="113">
        <v>103399</v>
      </c>
      <c r="B445" s="113" t="s">
        <v>8973</v>
      </c>
      <c r="C445" s="114" t="s">
        <v>141</v>
      </c>
      <c r="D445" s="113" t="s">
        <v>8535</v>
      </c>
      <c r="E445" s="115">
        <v>13.95</v>
      </c>
    </row>
    <row r="446" spans="1:5" ht="41.4" x14ac:dyDescent="0.3">
      <c r="A446" s="113">
        <v>103400</v>
      </c>
      <c r="B446" s="113" t="s">
        <v>8974</v>
      </c>
      <c r="C446" s="114" t="s">
        <v>141</v>
      </c>
      <c r="D446" s="113" t="s">
        <v>8535</v>
      </c>
      <c r="E446" s="115">
        <v>19.93</v>
      </c>
    </row>
    <row r="447" spans="1:5" ht="41.4" x14ac:dyDescent="0.3">
      <c r="A447" s="113">
        <v>103401</v>
      </c>
      <c r="B447" s="113" t="s">
        <v>8975</v>
      </c>
      <c r="C447" s="114" t="s">
        <v>141</v>
      </c>
      <c r="D447" s="113" t="s">
        <v>8535</v>
      </c>
      <c r="E447" s="115">
        <v>24.37</v>
      </c>
    </row>
    <row r="448" spans="1:5" ht="41.4" x14ac:dyDescent="0.3">
      <c r="A448" s="113">
        <v>103402</v>
      </c>
      <c r="B448" s="113" t="s">
        <v>8976</v>
      </c>
      <c r="C448" s="114" t="s">
        <v>141</v>
      </c>
      <c r="D448" s="113" t="s">
        <v>8535</v>
      </c>
      <c r="E448" s="115">
        <v>35.450000000000003</v>
      </c>
    </row>
    <row r="449" spans="1:5" ht="41.4" x14ac:dyDescent="0.3">
      <c r="A449" s="113">
        <v>103403</v>
      </c>
      <c r="B449" s="113" t="s">
        <v>8977</v>
      </c>
      <c r="C449" s="114" t="s">
        <v>141</v>
      </c>
      <c r="D449" s="113" t="s">
        <v>8535</v>
      </c>
      <c r="E449" s="115">
        <v>39.880000000000003</v>
      </c>
    </row>
    <row r="450" spans="1:5" ht="41.4" x14ac:dyDescent="0.3">
      <c r="A450" s="113">
        <v>103404</v>
      </c>
      <c r="B450" s="113" t="s">
        <v>8978</v>
      </c>
      <c r="C450" s="114" t="s">
        <v>141</v>
      </c>
      <c r="D450" s="113" t="s">
        <v>8535</v>
      </c>
      <c r="E450" s="115">
        <v>44.31</v>
      </c>
    </row>
    <row r="451" spans="1:5" ht="41.4" x14ac:dyDescent="0.3">
      <c r="A451" s="113">
        <v>103405</v>
      </c>
      <c r="B451" s="113" t="s">
        <v>8979</v>
      </c>
      <c r="C451" s="114" t="s">
        <v>141</v>
      </c>
      <c r="D451" s="113" t="s">
        <v>8535</v>
      </c>
      <c r="E451" s="115">
        <v>49.86</v>
      </c>
    </row>
    <row r="452" spans="1:5" ht="41.4" x14ac:dyDescent="0.3">
      <c r="A452" s="113">
        <v>103406</v>
      </c>
      <c r="B452" s="113" t="s">
        <v>8980</v>
      </c>
      <c r="C452" s="114" t="s">
        <v>141</v>
      </c>
      <c r="D452" s="113" t="s">
        <v>8535</v>
      </c>
      <c r="E452" s="115">
        <v>55.4</v>
      </c>
    </row>
    <row r="453" spans="1:5" ht="41.4" x14ac:dyDescent="0.3">
      <c r="A453" s="113">
        <v>103407</v>
      </c>
      <c r="B453" s="113" t="s">
        <v>8981</v>
      </c>
      <c r="C453" s="114" t="s">
        <v>141</v>
      </c>
      <c r="D453" s="113" t="s">
        <v>8535</v>
      </c>
      <c r="E453" s="115">
        <v>62.05</v>
      </c>
    </row>
    <row r="454" spans="1:5" ht="41.4" x14ac:dyDescent="0.3">
      <c r="A454" s="113">
        <v>103408</v>
      </c>
      <c r="B454" s="113" t="s">
        <v>8982</v>
      </c>
      <c r="C454" s="114" t="s">
        <v>141</v>
      </c>
      <c r="D454" s="113" t="s">
        <v>8535</v>
      </c>
      <c r="E454" s="115">
        <v>69.81</v>
      </c>
    </row>
    <row r="455" spans="1:5" ht="41.4" x14ac:dyDescent="0.3">
      <c r="A455" s="113">
        <v>103409</v>
      </c>
      <c r="B455" s="113" t="s">
        <v>8983</v>
      </c>
      <c r="C455" s="114" t="s">
        <v>141</v>
      </c>
      <c r="D455" s="113" t="s">
        <v>8535</v>
      </c>
      <c r="E455" s="115">
        <v>78.67</v>
      </c>
    </row>
    <row r="456" spans="1:5" ht="41.4" x14ac:dyDescent="0.3">
      <c r="A456" s="113">
        <v>103410</v>
      </c>
      <c r="B456" s="113" t="s">
        <v>8984</v>
      </c>
      <c r="C456" s="114" t="s">
        <v>141</v>
      </c>
      <c r="D456" s="113" t="s">
        <v>8535</v>
      </c>
      <c r="E456" s="115">
        <v>88.64</v>
      </c>
    </row>
    <row r="457" spans="1:5" ht="41.4" x14ac:dyDescent="0.3">
      <c r="A457" s="113">
        <v>103411</v>
      </c>
      <c r="B457" s="113" t="s">
        <v>8985</v>
      </c>
      <c r="C457" s="114" t="s">
        <v>141</v>
      </c>
      <c r="D457" s="113" t="s">
        <v>8535</v>
      </c>
      <c r="E457" s="115">
        <v>8.86</v>
      </c>
    </row>
    <row r="458" spans="1:5" ht="41.4" x14ac:dyDescent="0.3">
      <c r="A458" s="113">
        <v>103412</v>
      </c>
      <c r="B458" s="113" t="s">
        <v>8986</v>
      </c>
      <c r="C458" s="114" t="s">
        <v>141</v>
      </c>
      <c r="D458" s="113" t="s">
        <v>8535</v>
      </c>
      <c r="E458" s="115">
        <v>14.18</v>
      </c>
    </row>
    <row r="459" spans="1:5" ht="41.4" x14ac:dyDescent="0.3">
      <c r="A459" s="113">
        <v>103413</v>
      </c>
      <c r="B459" s="113" t="s">
        <v>8987</v>
      </c>
      <c r="C459" s="114" t="s">
        <v>141</v>
      </c>
      <c r="D459" s="113" t="s">
        <v>8535</v>
      </c>
      <c r="E459" s="115">
        <v>27.92</v>
      </c>
    </row>
    <row r="460" spans="1:5" ht="41.4" x14ac:dyDescent="0.3">
      <c r="A460" s="113">
        <v>103414</v>
      </c>
      <c r="B460" s="113" t="s">
        <v>8988</v>
      </c>
      <c r="C460" s="114" t="s">
        <v>141</v>
      </c>
      <c r="D460" s="113" t="s">
        <v>8535</v>
      </c>
      <c r="E460" s="115">
        <v>39.880000000000003</v>
      </c>
    </row>
    <row r="461" spans="1:5" ht="41.4" x14ac:dyDescent="0.3">
      <c r="A461" s="113">
        <v>103415</v>
      </c>
      <c r="B461" s="113" t="s">
        <v>8989</v>
      </c>
      <c r="C461" s="114" t="s">
        <v>141</v>
      </c>
      <c r="D461" s="113" t="s">
        <v>8535</v>
      </c>
      <c r="E461" s="115">
        <v>48.74</v>
      </c>
    </row>
    <row r="462" spans="1:5" ht="41.4" x14ac:dyDescent="0.3">
      <c r="A462" s="113">
        <v>103416</v>
      </c>
      <c r="B462" s="113" t="s">
        <v>8990</v>
      </c>
      <c r="C462" s="114" t="s">
        <v>141</v>
      </c>
      <c r="D462" s="113" t="s">
        <v>8535</v>
      </c>
      <c r="E462" s="115">
        <v>70.91</v>
      </c>
    </row>
    <row r="463" spans="1:5" ht="41.4" x14ac:dyDescent="0.3">
      <c r="A463" s="113">
        <v>103417</v>
      </c>
      <c r="B463" s="113" t="s">
        <v>8991</v>
      </c>
      <c r="C463" s="114" t="s">
        <v>141</v>
      </c>
      <c r="D463" s="113" t="s">
        <v>8535</v>
      </c>
      <c r="E463" s="115">
        <v>79.78</v>
      </c>
    </row>
    <row r="464" spans="1:5" ht="41.4" x14ac:dyDescent="0.3">
      <c r="A464" s="113">
        <v>103418</v>
      </c>
      <c r="B464" s="113" t="s">
        <v>8992</v>
      </c>
      <c r="C464" s="114" t="s">
        <v>141</v>
      </c>
      <c r="D464" s="113" t="s">
        <v>8535</v>
      </c>
      <c r="E464" s="115">
        <v>88.64</v>
      </c>
    </row>
    <row r="465" spans="1:5" ht="41.4" x14ac:dyDescent="0.3">
      <c r="A465" s="113">
        <v>103419</v>
      </c>
      <c r="B465" s="113" t="s">
        <v>8993</v>
      </c>
      <c r="C465" s="114" t="s">
        <v>141</v>
      </c>
      <c r="D465" s="113" t="s">
        <v>8535</v>
      </c>
      <c r="E465" s="115">
        <v>99.72</v>
      </c>
    </row>
    <row r="466" spans="1:5" ht="41.4" x14ac:dyDescent="0.3">
      <c r="A466" s="113">
        <v>103420</v>
      </c>
      <c r="B466" s="113" t="s">
        <v>8994</v>
      </c>
      <c r="C466" s="114" t="s">
        <v>141</v>
      </c>
      <c r="D466" s="113" t="s">
        <v>8535</v>
      </c>
      <c r="E466" s="115">
        <v>110.8</v>
      </c>
    </row>
    <row r="467" spans="1:5" ht="41.4" x14ac:dyDescent="0.3">
      <c r="A467" s="113">
        <v>103421</v>
      </c>
      <c r="B467" s="113" t="s">
        <v>8995</v>
      </c>
      <c r="C467" s="114" t="s">
        <v>141</v>
      </c>
      <c r="D467" s="113" t="s">
        <v>8535</v>
      </c>
      <c r="E467" s="115">
        <v>124.1</v>
      </c>
    </row>
    <row r="468" spans="1:5" ht="41.4" x14ac:dyDescent="0.3">
      <c r="A468" s="113">
        <v>103422</v>
      </c>
      <c r="B468" s="113" t="s">
        <v>8996</v>
      </c>
      <c r="C468" s="114" t="s">
        <v>141</v>
      </c>
      <c r="D468" s="113" t="s">
        <v>8535</v>
      </c>
      <c r="E468" s="115">
        <v>139.62</v>
      </c>
    </row>
    <row r="469" spans="1:5" ht="41.4" x14ac:dyDescent="0.3">
      <c r="A469" s="113">
        <v>103423</v>
      </c>
      <c r="B469" s="113" t="s">
        <v>8997</v>
      </c>
      <c r="C469" s="114" t="s">
        <v>141</v>
      </c>
      <c r="D469" s="113" t="s">
        <v>8535</v>
      </c>
      <c r="E469" s="115">
        <v>157.34</v>
      </c>
    </row>
    <row r="470" spans="1:5" ht="41.4" x14ac:dyDescent="0.3">
      <c r="A470" s="113">
        <v>103424</v>
      </c>
      <c r="B470" s="113" t="s">
        <v>8998</v>
      </c>
      <c r="C470" s="114" t="s">
        <v>141</v>
      </c>
      <c r="D470" s="113" t="s">
        <v>8535</v>
      </c>
      <c r="E470" s="115">
        <v>177.29</v>
      </c>
    </row>
    <row r="471" spans="1:5" ht="27.6" x14ac:dyDescent="0.3">
      <c r="A471" s="113">
        <v>103425</v>
      </c>
      <c r="B471" s="113" t="s">
        <v>8999</v>
      </c>
      <c r="C471" s="114" t="s">
        <v>141</v>
      </c>
      <c r="D471" s="113" t="s">
        <v>8535</v>
      </c>
      <c r="E471" s="115">
        <v>15.9</v>
      </c>
    </row>
    <row r="472" spans="1:5" ht="27.6" x14ac:dyDescent="0.3">
      <c r="A472" s="113">
        <v>103426</v>
      </c>
      <c r="B472" s="113" t="s">
        <v>9000</v>
      </c>
      <c r="C472" s="114" t="s">
        <v>141</v>
      </c>
      <c r="D472" s="113" t="s">
        <v>8535</v>
      </c>
      <c r="E472" s="115">
        <v>19.45</v>
      </c>
    </row>
    <row r="473" spans="1:5" ht="27.6" x14ac:dyDescent="0.3">
      <c r="A473" s="113">
        <v>103427</v>
      </c>
      <c r="B473" s="113" t="s">
        <v>9001</v>
      </c>
      <c r="C473" s="114" t="s">
        <v>141</v>
      </c>
      <c r="D473" s="113" t="s">
        <v>8535</v>
      </c>
      <c r="E473" s="115">
        <v>38.9</v>
      </c>
    </row>
    <row r="474" spans="1:5" ht="27.6" x14ac:dyDescent="0.3">
      <c r="A474" s="113">
        <v>103428</v>
      </c>
      <c r="B474" s="113" t="s">
        <v>9002</v>
      </c>
      <c r="C474" s="114" t="s">
        <v>141</v>
      </c>
      <c r="D474" s="113" t="s">
        <v>8535</v>
      </c>
      <c r="E474" s="115">
        <v>249.45</v>
      </c>
    </row>
    <row r="475" spans="1:5" ht="27.6" x14ac:dyDescent="0.3">
      <c r="A475" s="113">
        <v>103429</v>
      </c>
      <c r="B475" s="113" t="s">
        <v>9003</v>
      </c>
      <c r="C475" s="114" t="s">
        <v>141</v>
      </c>
      <c r="D475" s="113" t="s">
        <v>8535</v>
      </c>
      <c r="E475" s="115">
        <v>2682.82</v>
      </c>
    </row>
    <row r="476" spans="1:5" ht="41.4" x14ac:dyDescent="0.3">
      <c r="A476" s="113">
        <v>103430</v>
      </c>
      <c r="B476" s="113" t="s">
        <v>9004</v>
      </c>
      <c r="C476" s="114" t="s">
        <v>141</v>
      </c>
      <c r="D476" s="113" t="s">
        <v>8535</v>
      </c>
      <c r="E476" s="115">
        <v>33.64</v>
      </c>
    </row>
    <row r="477" spans="1:5" ht="41.4" x14ac:dyDescent="0.3">
      <c r="A477" s="113">
        <v>103431</v>
      </c>
      <c r="B477" s="113" t="s">
        <v>9005</v>
      </c>
      <c r="C477" s="114" t="s">
        <v>141</v>
      </c>
      <c r="D477" s="113" t="s">
        <v>8535</v>
      </c>
      <c r="E477" s="115">
        <v>59.28</v>
      </c>
    </row>
    <row r="478" spans="1:5" ht="41.4" x14ac:dyDescent="0.3">
      <c r="A478" s="113">
        <v>103432</v>
      </c>
      <c r="B478" s="113" t="s">
        <v>9006</v>
      </c>
      <c r="C478" s="114" t="s">
        <v>141</v>
      </c>
      <c r="D478" s="113" t="s">
        <v>8535</v>
      </c>
      <c r="E478" s="115">
        <v>1521.76</v>
      </c>
    </row>
    <row r="479" spans="1:5" ht="41.4" x14ac:dyDescent="0.3">
      <c r="A479" s="113">
        <v>103433</v>
      </c>
      <c r="B479" s="113" t="s">
        <v>9007</v>
      </c>
      <c r="C479" s="114" t="s">
        <v>141</v>
      </c>
      <c r="D479" s="113" t="s">
        <v>8535</v>
      </c>
      <c r="E479" s="115">
        <v>32.75</v>
      </c>
    </row>
    <row r="480" spans="1:5" ht="41.4" x14ac:dyDescent="0.3">
      <c r="A480" s="113">
        <v>103434</v>
      </c>
      <c r="B480" s="113" t="s">
        <v>9008</v>
      </c>
      <c r="C480" s="114" t="s">
        <v>141</v>
      </c>
      <c r="D480" s="113" t="s">
        <v>8535</v>
      </c>
      <c r="E480" s="115">
        <v>45.5</v>
      </c>
    </row>
    <row r="481" spans="1:5" ht="41.4" x14ac:dyDescent="0.3">
      <c r="A481" s="113">
        <v>103435</v>
      </c>
      <c r="B481" s="113" t="s">
        <v>9009</v>
      </c>
      <c r="C481" s="114" t="s">
        <v>141</v>
      </c>
      <c r="D481" s="113" t="s">
        <v>8535</v>
      </c>
      <c r="E481" s="115">
        <v>84.81</v>
      </c>
    </row>
    <row r="482" spans="1:5" ht="41.4" x14ac:dyDescent="0.3">
      <c r="A482" s="113">
        <v>103436</v>
      </c>
      <c r="B482" s="113" t="s">
        <v>9010</v>
      </c>
      <c r="C482" s="114" t="s">
        <v>141</v>
      </c>
      <c r="D482" s="113" t="s">
        <v>8535</v>
      </c>
      <c r="E482" s="115">
        <v>2151.35</v>
      </c>
    </row>
    <row r="483" spans="1:5" ht="41.4" x14ac:dyDescent="0.3">
      <c r="A483" s="113">
        <v>103437</v>
      </c>
      <c r="B483" s="113" t="s">
        <v>9011</v>
      </c>
      <c r="C483" s="114" t="s">
        <v>141</v>
      </c>
      <c r="D483" s="113" t="s">
        <v>8535</v>
      </c>
      <c r="E483" s="115">
        <v>175.75</v>
      </c>
    </row>
    <row r="484" spans="1:5" ht="41.4" x14ac:dyDescent="0.3">
      <c r="A484" s="113">
        <v>103438</v>
      </c>
      <c r="B484" s="113" t="s">
        <v>9012</v>
      </c>
      <c r="C484" s="114" t="s">
        <v>141</v>
      </c>
      <c r="D484" s="113" t="s">
        <v>8535</v>
      </c>
      <c r="E484" s="115">
        <v>175.75</v>
      </c>
    </row>
    <row r="485" spans="1:5" ht="41.4" x14ac:dyDescent="0.3">
      <c r="A485" s="113">
        <v>103439</v>
      </c>
      <c r="B485" s="113" t="s">
        <v>9013</v>
      </c>
      <c r="C485" s="114" t="s">
        <v>141</v>
      </c>
      <c r="D485" s="113" t="s">
        <v>8535</v>
      </c>
      <c r="E485" s="115">
        <v>205.98</v>
      </c>
    </row>
    <row r="486" spans="1:5" ht="41.4" x14ac:dyDescent="0.3">
      <c r="A486" s="113">
        <v>103440</v>
      </c>
      <c r="B486" s="113" t="s">
        <v>9014</v>
      </c>
      <c r="C486" s="114" t="s">
        <v>141</v>
      </c>
      <c r="D486" s="113" t="s">
        <v>8535</v>
      </c>
      <c r="E486" s="115">
        <v>401.62</v>
      </c>
    </row>
    <row r="487" spans="1:5" ht="41.4" x14ac:dyDescent="0.3">
      <c r="A487" s="113">
        <v>103441</v>
      </c>
      <c r="B487" s="113" t="s">
        <v>9015</v>
      </c>
      <c r="C487" s="114" t="s">
        <v>141</v>
      </c>
      <c r="D487" s="113" t="s">
        <v>8535</v>
      </c>
      <c r="E487" s="115">
        <v>406.52</v>
      </c>
    </row>
    <row r="488" spans="1:5" ht="41.4" x14ac:dyDescent="0.3">
      <c r="A488" s="113">
        <v>103442</v>
      </c>
      <c r="B488" s="113" t="s">
        <v>9016</v>
      </c>
      <c r="C488" s="114" t="s">
        <v>141</v>
      </c>
      <c r="D488" s="113" t="s">
        <v>8535</v>
      </c>
      <c r="E488" s="115">
        <v>524.66999999999996</v>
      </c>
    </row>
    <row r="489" spans="1:5" ht="27.6" x14ac:dyDescent="0.3">
      <c r="A489" s="113">
        <v>98441</v>
      </c>
      <c r="B489" s="113" t="s">
        <v>9017</v>
      </c>
      <c r="C489" s="114" t="s">
        <v>115</v>
      </c>
      <c r="D489" s="113" t="s">
        <v>8535</v>
      </c>
      <c r="E489" s="115">
        <v>87.53</v>
      </c>
    </row>
    <row r="490" spans="1:5" ht="27.6" x14ac:dyDescent="0.3">
      <c r="A490" s="113">
        <v>98443</v>
      </c>
      <c r="B490" s="113" t="s">
        <v>9018</v>
      </c>
      <c r="C490" s="114" t="s">
        <v>115</v>
      </c>
      <c r="D490" s="113" t="s">
        <v>8535</v>
      </c>
      <c r="E490" s="115">
        <v>65.36</v>
      </c>
    </row>
    <row r="491" spans="1:5" ht="27.6" x14ac:dyDescent="0.3">
      <c r="A491" s="113">
        <v>98445</v>
      </c>
      <c r="B491" s="113" t="s">
        <v>9019</v>
      </c>
      <c r="C491" s="114" t="s">
        <v>115</v>
      </c>
      <c r="D491" s="113" t="s">
        <v>8535</v>
      </c>
      <c r="E491" s="115">
        <v>104.04</v>
      </c>
    </row>
    <row r="492" spans="1:5" ht="27.6" x14ac:dyDescent="0.3">
      <c r="A492" s="113">
        <v>98446</v>
      </c>
      <c r="B492" s="113" t="s">
        <v>9020</v>
      </c>
      <c r="C492" s="114" t="s">
        <v>115</v>
      </c>
      <c r="D492" s="113" t="s">
        <v>8535</v>
      </c>
      <c r="E492" s="115">
        <v>135.38</v>
      </c>
    </row>
    <row r="493" spans="1:5" ht="27.6" x14ac:dyDescent="0.3">
      <c r="A493" s="113">
        <v>98447</v>
      </c>
      <c r="B493" s="113" t="s">
        <v>9021</v>
      </c>
      <c r="C493" s="114" t="s">
        <v>115</v>
      </c>
      <c r="D493" s="113" t="s">
        <v>8535</v>
      </c>
      <c r="E493" s="115">
        <v>78.22</v>
      </c>
    </row>
    <row r="494" spans="1:5" ht="27.6" x14ac:dyDescent="0.3">
      <c r="A494" s="113">
        <v>98448</v>
      </c>
      <c r="B494" s="113" t="s">
        <v>9022</v>
      </c>
      <c r="C494" s="114" t="s">
        <v>115</v>
      </c>
      <c r="D494" s="113" t="s">
        <v>8535</v>
      </c>
      <c r="E494" s="115">
        <v>102.8</v>
      </c>
    </row>
    <row r="495" spans="1:5" ht="27.6" x14ac:dyDescent="0.3">
      <c r="A495" s="113">
        <v>98449</v>
      </c>
      <c r="B495" s="113" t="s">
        <v>9023</v>
      </c>
      <c r="C495" s="114" t="s">
        <v>115</v>
      </c>
      <c r="D495" s="113" t="s">
        <v>8535</v>
      </c>
      <c r="E495" s="115">
        <v>118.41</v>
      </c>
    </row>
    <row r="496" spans="1:5" ht="27.6" x14ac:dyDescent="0.3">
      <c r="A496" s="113">
        <v>98451</v>
      </c>
      <c r="B496" s="113" t="s">
        <v>9024</v>
      </c>
      <c r="C496" s="114" t="s">
        <v>115</v>
      </c>
      <c r="D496" s="113" t="s">
        <v>8535</v>
      </c>
      <c r="E496" s="115">
        <v>93.13</v>
      </c>
    </row>
    <row r="497" spans="1:5" ht="27.6" x14ac:dyDescent="0.3">
      <c r="A497" s="113">
        <v>98453</v>
      </c>
      <c r="B497" s="113" t="s">
        <v>9025</v>
      </c>
      <c r="C497" s="114" t="s">
        <v>115</v>
      </c>
      <c r="D497" s="113" t="s">
        <v>8535</v>
      </c>
      <c r="E497" s="115">
        <v>139.31</v>
      </c>
    </row>
    <row r="498" spans="1:5" ht="27.6" x14ac:dyDescent="0.3">
      <c r="A498" s="113">
        <v>98454</v>
      </c>
      <c r="B498" s="113" t="s">
        <v>9026</v>
      </c>
      <c r="C498" s="114" t="s">
        <v>115</v>
      </c>
      <c r="D498" s="113" t="s">
        <v>8535</v>
      </c>
      <c r="E498" s="115">
        <v>179.07</v>
      </c>
    </row>
    <row r="499" spans="1:5" ht="27.6" x14ac:dyDescent="0.3">
      <c r="A499" s="113">
        <v>98455</v>
      </c>
      <c r="B499" s="113" t="s">
        <v>9027</v>
      </c>
      <c r="C499" s="114" t="s">
        <v>115</v>
      </c>
      <c r="D499" s="113" t="s">
        <v>8535</v>
      </c>
      <c r="E499" s="115">
        <v>109.46</v>
      </c>
    </row>
    <row r="500" spans="1:5" ht="27.6" x14ac:dyDescent="0.3">
      <c r="A500" s="113">
        <v>98456</v>
      </c>
      <c r="B500" s="113" t="s">
        <v>9028</v>
      </c>
      <c r="C500" s="114" t="s">
        <v>115</v>
      </c>
      <c r="D500" s="113" t="s">
        <v>8535</v>
      </c>
      <c r="E500" s="115">
        <v>142.9</v>
      </c>
    </row>
    <row r="501" spans="1:5" x14ac:dyDescent="0.3">
      <c r="A501" s="113">
        <v>98458</v>
      </c>
      <c r="B501" s="113" t="s">
        <v>9029</v>
      </c>
      <c r="C501" s="114" t="s">
        <v>115</v>
      </c>
      <c r="D501" s="113" t="s">
        <v>8535</v>
      </c>
      <c r="E501" s="115">
        <v>87.42</v>
      </c>
    </row>
    <row r="502" spans="1:5" x14ac:dyDescent="0.3">
      <c r="A502" s="113">
        <v>98459</v>
      </c>
      <c r="B502" s="113" t="s">
        <v>9030</v>
      </c>
      <c r="C502" s="114" t="s">
        <v>115</v>
      </c>
      <c r="D502" s="113" t="s">
        <v>8535</v>
      </c>
      <c r="E502" s="115">
        <v>88.93</v>
      </c>
    </row>
    <row r="503" spans="1:5" ht="27.6" x14ac:dyDescent="0.3">
      <c r="A503" s="113">
        <v>98460</v>
      </c>
      <c r="B503" s="113" t="s">
        <v>9031</v>
      </c>
      <c r="C503" s="114" t="s">
        <v>115</v>
      </c>
      <c r="D503" s="113" t="s">
        <v>8535</v>
      </c>
      <c r="E503" s="115">
        <v>63.43</v>
      </c>
    </row>
    <row r="504" spans="1:5" ht="27.6" x14ac:dyDescent="0.3">
      <c r="A504" s="113">
        <v>98461</v>
      </c>
      <c r="B504" s="113" t="s">
        <v>9032</v>
      </c>
      <c r="C504" s="114" t="s">
        <v>141</v>
      </c>
      <c r="D504" s="113" t="s">
        <v>8535</v>
      </c>
      <c r="E504" s="115">
        <v>5477.82</v>
      </c>
    </row>
    <row r="505" spans="1:5" ht="27.6" x14ac:dyDescent="0.3">
      <c r="A505" s="113">
        <v>98462</v>
      </c>
      <c r="B505" s="113" t="s">
        <v>9033</v>
      </c>
      <c r="C505" s="114" t="s">
        <v>141</v>
      </c>
      <c r="D505" s="113" t="s">
        <v>8535</v>
      </c>
      <c r="E505" s="115">
        <v>9322.6200000000008</v>
      </c>
    </row>
    <row r="506" spans="1:5" ht="27.6" x14ac:dyDescent="0.3">
      <c r="A506" s="113">
        <v>105113</v>
      </c>
      <c r="B506" s="113" t="s">
        <v>9034</v>
      </c>
      <c r="C506" s="114" t="s">
        <v>141</v>
      </c>
      <c r="D506" s="113" t="s">
        <v>8535</v>
      </c>
      <c r="E506" s="115">
        <v>7227.81</v>
      </c>
    </row>
    <row r="507" spans="1:5" x14ac:dyDescent="0.3">
      <c r="A507" s="113">
        <v>105114</v>
      </c>
      <c r="B507" s="113" t="s">
        <v>9035</v>
      </c>
      <c r="C507" s="114" t="s">
        <v>128</v>
      </c>
      <c r="D507" s="113" t="s">
        <v>8535</v>
      </c>
      <c r="E507" s="115">
        <v>1741.96</v>
      </c>
    </row>
    <row r="508" spans="1:5" ht="27.6" x14ac:dyDescent="0.3">
      <c r="A508" s="113">
        <v>105115</v>
      </c>
      <c r="B508" s="113" t="s">
        <v>9036</v>
      </c>
      <c r="C508" s="114" t="s">
        <v>141</v>
      </c>
      <c r="D508" s="113" t="s">
        <v>8535</v>
      </c>
      <c r="E508" s="115">
        <v>134.93</v>
      </c>
    </row>
    <row r="509" spans="1:5" ht="27.6" x14ac:dyDescent="0.3">
      <c r="A509" s="113">
        <v>105116</v>
      </c>
      <c r="B509" s="113" t="s">
        <v>9037</v>
      </c>
      <c r="C509" s="114" t="s">
        <v>141</v>
      </c>
      <c r="D509" s="113" t="s">
        <v>8535</v>
      </c>
      <c r="E509" s="115">
        <v>13.11</v>
      </c>
    </row>
    <row r="510" spans="1:5" x14ac:dyDescent="0.3">
      <c r="A510" s="113">
        <v>105126</v>
      </c>
      <c r="B510" s="113" t="s">
        <v>9038</v>
      </c>
      <c r="C510" s="114" t="s">
        <v>116</v>
      </c>
      <c r="D510" s="113" t="s">
        <v>8535</v>
      </c>
      <c r="E510" s="115">
        <v>31.87</v>
      </c>
    </row>
    <row r="511" spans="1:5" x14ac:dyDescent="0.3">
      <c r="A511" s="113">
        <v>105127</v>
      </c>
      <c r="B511" s="113" t="s">
        <v>9039</v>
      </c>
      <c r="C511" s="114" t="s">
        <v>116</v>
      </c>
      <c r="D511" s="113" t="s">
        <v>8535</v>
      </c>
      <c r="E511" s="115">
        <v>28.48</v>
      </c>
    </row>
    <row r="512" spans="1:5" x14ac:dyDescent="0.3">
      <c r="A512" s="113">
        <v>105128</v>
      </c>
      <c r="B512" s="113" t="s">
        <v>9040</v>
      </c>
      <c r="C512" s="114" t="s">
        <v>116</v>
      </c>
      <c r="D512" s="113" t="s">
        <v>8535</v>
      </c>
      <c r="E512" s="115">
        <v>94.96</v>
      </c>
    </row>
    <row r="513" spans="1:5" x14ac:dyDescent="0.3">
      <c r="A513" s="113">
        <v>105130</v>
      </c>
      <c r="B513" s="113" t="s">
        <v>9041</v>
      </c>
      <c r="C513" s="114" t="s">
        <v>116</v>
      </c>
      <c r="D513" s="113" t="s">
        <v>8535</v>
      </c>
      <c r="E513" s="115">
        <v>29.07</v>
      </c>
    </row>
    <row r="514" spans="1:5" ht="27.6" x14ac:dyDescent="0.3">
      <c r="A514" s="113">
        <v>5631</v>
      </c>
      <c r="B514" s="113" t="s">
        <v>9042</v>
      </c>
      <c r="C514" s="114" t="s">
        <v>9043</v>
      </c>
      <c r="D514" s="113" t="s">
        <v>9044</v>
      </c>
      <c r="E514" s="115">
        <v>214.82</v>
      </c>
    </row>
    <row r="515" spans="1:5" ht="55.2" x14ac:dyDescent="0.3">
      <c r="A515" s="113">
        <v>5678</v>
      </c>
      <c r="B515" s="113" t="s">
        <v>9045</v>
      </c>
      <c r="C515" s="114" t="s">
        <v>9043</v>
      </c>
      <c r="D515" s="113" t="s">
        <v>8535</v>
      </c>
      <c r="E515" s="115">
        <v>149.12</v>
      </c>
    </row>
    <row r="516" spans="1:5" ht="55.2" x14ac:dyDescent="0.3">
      <c r="A516" s="113">
        <v>5680</v>
      </c>
      <c r="B516" s="113" t="s">
        <v>9046</v>
      </c>
      <c r="C516" s="114" t="s">
        <v>9043</v>
      </c>
      <c r="D516" s="113" t="s">
        <v>8535</v>
      </c>
      <c r="E516" s="115">
        <v>136.82</v>
      </c>
    </row>
    <row r="517" spans="1:5" ht="41.4" x14ac:dyDescent="0.3">
      <c r="A517" s="113">
        <v>5684</v>
      </c>
      <c r="B517" s="113" t="s">
        <v>9047</v>
      </c>
      <c r="C517" s="114" t="s">
        <v>9043</v>
      </c>
      <c r="D517" s="113" t="s">
        <v>8535</v>
      </c>
      <c r="E517" s="115">
        <v>165.34</v>
      </c>
    </row>
    <row r="518" spans="1:5" ht="27.6" x14ac:dyDescent="0.3">
      <c r="A518" s="113">
        <v>5689</v>
      </c>
      <c r="B518" s="113" t="s">
        <v>9048</v>
      </c>
      <c r="C518" s="114" t="s">
        <v>9043</v>
      </c>
      <c r="D518" s="113" t="s">
        <v>8535</v>
      </c>
      <c r="E518" s="115">
        <v>6.32</v>
      </c>
    </row>
    <row r="519" spans="1:5" ht="27.6" x14ac:dyDescent="0.3">
      <c r="A519" s="113">
        <v>5795</v>
      </c>
      <c r="B519" s="113" t="s">
        <v>9049</v>
      </c>
      <c r="C519" s="114" t="s">
        <v>9043</v>
      </c>
      <c r="D519" s="113" t="s">
        <v>8535</v>
      </c>
      <c r="E519" s="115">
        <v>30.07</v>
      </c>
    </row>
    <row r="520" spans="1:5" ht="41.4" x14ac:dyDescent="0.3">
      <c r="A520" s="113">
        <v>5811</v>
      </c>
      <c r="B520" s="113" t="s">
        <v>9050</v>
      </c>
      <c r="C520" s="114" t="s">
        <v>9043</v>
      </c>
      <c r="D520" s="113" t="s">
        <v>8535</v>
      </c>
      <c r="E520" s="115">
        <v>208.04</v>
      </c>
    </row>
    <row r="521" spans="1:5" ht="27.6" x14ac:dyDescent="0.3">
      <c r="A521" s="113">
        <v>5823</v>
      </c>
      <c r="B521" s="113" t="s">
        <v>9051</v>
      </c>
      <c r="C521" s="114" t="s">
        <v>9043</v>
      </c>
      <c r="D521" s="113" t="s">
        <v>8535</v>
      </c>
      <c r="E521" s="115">
        <v>237.06</v>
      </c>
    </row>
    <row r="522" spans="1:5" ht="55.2" x14ac:dyDescent="0.3">
      <c r="A522" s="113">
        <v>5824</v>
      </c>
      <c r="B522" s="113" t="s">
        <v>9052</v>
      </c>
      <c r="C522" s="114" t="s">
        <v>9043</v>
      </c>
      <c r="D522" s="113" t="s">
        <v>8535</v>
      </c>
      <c r="E522" s="115">
        <v>219.45</v>
      </c>
    </row>
    <row r="523" spans="1:5" ht="27.6" x14ac:dyDescent="0.3">
      <c r="A523" s="113">
        <v>5835</v>
      </c>
      <c r="B523" s="113" t="s">
        <v>9053</v>
      </c>
      <c r="C523" s="114" t="s">
        <v>9043</v>
      </c>
      <c r="D523" s="113" t="s">
        <v>8535</v>
      </c>
      <c r="E523" s="115">
        <v>370.91</v>
      </c>
    </row>
    <row r="524" spans="1:5" ht="27.6" x14ac:dyDescent="0.3">
      <c r="A524" s="113">
        <v>5839</v>
      </c>
      <c r="B524" s="113" t="s">
        <v>9054</v>
      </c>
      <c r="C524" s="114" t="s">
        <v>9043</v>
      </c>
      <c r="D524" s="113" t="s">
        <v>8535</v>
      </c>
      <c r="E524" s="115">
        <v>9.33</v>
      </c>
    </row>
    <row r="525" spans="1:5" ht="27.6" x14ac:dyDescent="0.3">
      <c r="A525" s="113">
        <v>5843</v>
      </c>
      <c r="B525" s="113" t="s">
        <v>9055</v>
      </c>
      <c r="C525" s="114" t="s">
        <v>9043</v>
      </c>
      <c r="D525" s="113" t="s">
        <v>8535</v>
      </c>
      <c r="E525" s="115">
        <v>172.4</v>
      </c>
    </row>
    <row r="526" spans="1:5" ht="27.6" x14ac:dyDescent="0.3">
      <c r="A526" s="113">
        <v>5847</v>
      </c>
      <c r="B526" s="113" t="s">
        <v>9056</v>
      </c>
      <c r="C526" s="114" t="s">
        <v>9043</v>
      </c>
      <c r="D526" s="113" t="s">
        <v>8535</v>
      </c>
      <c r="E526" s="115">
        <v>274.45999999999998</v>
      </c>
    </row>
    <row r="527" spans="1:5" ht="27.6" x14ac:dyDescent="0.3">
      <c r="A527" s="113">
        <v>5851</v>
      </c>
      <c r="B527" s="113" t="s">
        <v>9057</v>
      </c>
      <c r="C527" s="114" t="s">
        <v>9043</v>
      </c>
      <c r="D527" s="113" t="s">
        <v>8535</v>
      </c>
      <c r="E527" s="115">
        <v>262.85000000000002</v>
      </c>
    </row>
    <row r="528" spans="1:5" ht="27.6" x14ac:dyDescent="0.3">
      <c r="A528" s="113">
        <v>5855</v>
      </c>
      <c r="B528" s="113" t="s">
        <v>9058</v>
      </c>
      <c r="C528" s="114" t="s">
        <v>9043</v>
      </c>
      <c r="D528" s="113" t="s">
        <v>8535</v>
      </c>
      <c r="E528" s="115">
        <v>705.49</v>
      </c>
    </row>
    <row r="529" spans="1:5" ht="41.4" x14ac:dyDescent="0.3">
      <c r="A529" s="113">
        <v>5863</v>
      </c>
      <c r="B529" s="113" t="s">
        <v>9059</v>
      </c>
      <c r="C529" s="114" t="s">
        <v>9043</v>
      </c>
      <c r="D529" s="113" t="s">
        <v>8535</v>
      </c>
      <c r="E529" s="115">
        <v>24.36</v>
      </c>
    </row>
    <row r="530" spans="1:5" ht="27.6" x14ac:dyDescent="0.3">
      <c r="A530" s="113">
        <v>5867</v>
      </c>
      <c r="B530" s="113" t="s">
        <v>9060</v>
      </c>
      <c r="C530" s="114" t="s">
        <v>9043</v>
      </c>
      <c r="D530" s="113" t="s">
        <v>8535</v>
      </c>
      <c r="E530" s="115">
        <v>167.52</v>
      </c>
    </row>
    <row r="531" spans="1:5" ht="55.2" x14ac:dyDescent="0.3">
      <c r="A531" s="113">
        <v>5875</v>
      </c>
      <c r="B531" s="113" t="s">
        <v>9061</v>
      </c>
      <c r="C531" s="114" t="s">
        <v>9043</v>
      </c>
      <c r="D531" s="113" t="s">
        <v>9044</v>
      </c>
      <c r="E531" s="115">
        <v>137.61000000000001</v>
      </c>
    </row>
    <row r="532" spans="1:5" ht="41.4" x14ac:dyDescent="0.3">
      <c r="A532" s="113">
        <v>5879</v>
      </c>
      <c r="B532" s="113" t="s">
        <v>9062</v>
      </c>
      <c r="C532" s="114" t="s">
        <v>9043</v>
      </c>
      <c r="D532" s="113" t="s">
        <v>8535</v>
      </c>
      <c r="E532" s="115">
        <v>149.87</v>
      </c>
    </row>
    <row r="533" spans="1:5" ht="41.4" x14ac:dyDescent="0.3">
      <c r="A533" s="113">
        <v>5882</v>
      </c>
      <c r="B533" s="113" t="s">
        <v>9063</v>
      </c>
      <c r="C533" s="114" t="s">
        <v>9043</v>
      </c>
      <c r="D533" s="113" t="s">
        <v>8535</v>
      </c>
      <c r="E533" s="115">
        <v>128.91999999999999</v>
      </c>
    </row>
    <row r="534" spans="1:5" ht="41.4" x14ac:dyDescent="0.3">
      <c r="A534" s="113">
        <v>5890</v>
      </c>
      <c r="B534" s="113" t="s">
        <v>9064</v>
      </c>
      <c r="C534" s="114" t="s">
        <v>9043</v>
      </c>
      <c r="D534" s="113" t="s">
        <v>8535</v>
      </c>
      <c r="E534" s="115">
        <v>206.4</v>
      </c>
    </row>
    <row r="535" spans="1:5" ht="41.4" x14ac:dyDescent="0.3">
      <c r="A535" s="113">
        <v>5894</v>
      </c>
      <c r="B535" s="113" t="s">
        <v>9065</v>
      </c>
      <c r="C535" s="114" t="s">
        <v>9043</v>
      </c>
      <c r="D535" s="113" t="s">
        <v>8535</v>
      </c>
      <c r="E535" s="115">
        <v>214.82</v>
      </c>
    </row>
    <row r="536" spans="1:5" ht="41.4" x14ac:dyDescent="0.3">
      <c r="A536" s="113">
        <v>5901</v>
      </c>
      <c r="B536" s="113" t="s">
        <v>9066</v>
      </c>
      <c r="C536" s="114" t="s">
        <v>9043</v>
      </c>
      <c r="D536" s="113" t="s">
        <v>8535</v>
      </c>
      <c r="E536" s="115">
        <v>320.33999999999997</v>
      </c>
    </row>
    <row r="537" spans="1:5" ht="27.6" x14ac:dyDescent="0.3">
      <c r="A537" s="113">
        <v>5909</v>
      </c>
      <c r="B537" s="113" t="s">
        <v>9067</v>
      </c>
      <c r="C537" s="114" t="s">
        <v>9043</v>
      </c>
      <c r="D537" s="113" t="s">
        <v>9044</v>
      </c>
      <c r="E537" s="115">
        <v>38.909999999999997</v>
      </c>
    </row>
    <row r="538" spans="1:5" ht="27.6" x14ac:dyDescent="0.3">
      <c r="A538" s="113">
        <v>5921</v>
      </c>
      <c r="B538" s="113" t="s">
        <v>9068</v>
      </c>
      <c r="C538" s="114" t="s">
        <v>9043</v>
      </c>
      <c r="D538" s="113" t="s">
        <v>9044</v>
      </c>
      <c r="E538" s="115">
        <v>4.96</v>
      </c>
    </row>
    <row r="539" spans="1:5" ht="41.4" x14ac:dyDescent="0.3">
      <c r="A539" s="113">
        <v>5928</v>
      </c>
      <c r="B539" s="113" t="s">
        <v>9069</v>
      </c>
      <c r="C539" s="114" t="s">
        <v>9043</v>
      </c>
      <c r="D539" s="113" t="s">
        <v>8535</v>
      </c>
      <c r="E539" s="115">
        <v>280.57</v>
      </c>
    </row>
    <row r="540" spans="1:5" ht="27.6" x14ac:dyDescent="0.3">
      <c r="A540" s="113">
        <v>5932</v>
      </c>
      <c r="B540" s="113" t="s">
        <v>9070</v>
      </c>
      <c r="C540" s="114" t="s">
        <v>9043</v>
      </c>
      <c r="D540" s="113" t="s">
        <v>8535</v>
      </c>
      <c r="E540" s="115">
        <v>256.89</v>
      </c>
    </row>
    <row r="541" spans="1:5" ht="27.6" x14ac:dyDescent="0.3">
      <c r="A541" s="113">
        <v>5940</v>
      </c>
      <c r="B541" s="113" t="s">
        <v>9071</v>
      </c>
      <c r="C541" s="114" t="s">
        <v>9043</v>
      </c>
      <c r="D541" s="113" t="s">
        <v>8535</v>
      </c>
      <c r="E541" s="115">
        <v>166.44</v>
      </c>
    </row>
    <row r="542" spans="1:5" ht="27.6" x14ac:dyDescent="0.3">
      <c r="A542" s="113">
        <v>5944</v>
      </c>
      <c r="B542" s="113" t="s">
        <v>9072</v>
      </c>
      <c r="C542" s="114" t="s">
        <v>9043</v>
      </c>
      <c r="D542" s="113" t="s">
        <v>8535</v>
      </c>
      <c r="E542" s="115">
        <v>227.21</v>
      </c>
    </row>
    <row r="543" spans="1:5" ht="27.6" x14ac:dyDescent="0.3">
      <c r="A543" s="113">
        <v>5953</v>
      </c>
      <c r="B543" s="113" t="s">
        <v>9073</v>
      </c>
      <c r="C543" s="114" t="s">
        <v>9043</v>
      </c>
      <c r="D543" s="113" t="s">
        <v>8535</v>
      </c>
      <c r="E543" s="115">
        <v>60.43</v>
      </c>
    </row>
    <row r="544" spans="1:5" ht="41.4" x14ac:dyDescent="0.3">
      <c r="A544" s="113">
        <v>6259</v>
      </c>
      <c r="B544" s="113" t="s">
        <v>9074</v>
      </c>
      <c r="C544" s="114" t="s">
        <v>9043</v>
      </c>
      <c r="D544" s="113" t="s">
        <v>8535</v>
      </c>
      <c r="E544" s="115">
        <v>258.75</v>
      </c>
    </row>
    <row r="545" spans="1:5" ht="41.4" x14ac:dyDescent="0.3">
      <c r="A545" s="113">
        <v>6879</v>
      </c>
      <c r="B545" s="113" t="s">
        <v>9075</v>
      </c>
      <c r="C545" s="114" t="s">
        <v>9043</v>
      </c>
      <c r="D545" s="113" t="s">
        <v>8535</v>
      </c>
      <c r="E545" s="115">
        <v>218.09</v>
      </c>
    </row>
    <row r="546" spans="1:5" ht="27.6" x14ac:dyDescent="0.3">
      <c r="A546" s="113">
        <v>7030</v>
      </c>
      <c r="B546" s="113" t="s">
        <v>9076</v>
      </c>
      <c r="C546" s="114" t="s">
        <v>9043</v>
      </c>
      <c r="D546" s="113" t="s">
        <v>8535</v>
      </c>
      <c r="E546" s="115">
        <v>268.08999999999997</v>
      </c>
    </row>
    <row r="547" spans="1:5" ht="41.4" x14ac:dyDescent="0.3">
      <c r="A547" s="113">
        <v>7042</v>
      </c>
      <c r="B547" s="113" t="s">
        <v>9077</v>
      </c>
      <c r="C547" s="114" t="s">
        <v>9043</v>
      </c>
      <c r="D547" s="113" t="s">
        <v>8535</v>
      </c>
      <c r="E547" s="115">
        <v>24.91</v>
      </c>
    </row>
    <row r="548" spans="1:5" ht="41.4" x14ac:dyDescent="0.3">
      <c r="A548" s="113">
        <v>7049</v>
      </c>
      <c r="B548" s="113" t="s">
        <v>9078</v>
      </c>
      <c r="C548" s="114" t="s">
        <v>9043</v>
      </c>
      <c r="D548" s="113" t="s">
        <v>8535</v>
      </c>
      <c r="E548" s="115">
        <v>228.68</v>
      </c>
    </row>
    <row r="549" spans="1:5" ht="41.4" x14ac:dyDescent="0.3">
      <c r="A549" s="113">
        <v>67826</v>
      </c>
      <c r="B549" s="113" t="s">
        <v>9079</v>
      </c>
      <c r="C549" s="114" t="s">
        <v>9043</v>
      </c>
      <c r="D549" s="113" t="s">
        <v>8535</v>
      </c>
      <c r="E549" s="115">
        <v>190.87</v>
      </c>
    </row>
    <row r="550" spans="1:5" ht="27.6" x14ac:dyDescent="0.3">
      <c r="A550" s="113">
        <v>73417</v>
      </c>
      <c r="B550" s="113" t="s">
        <v>9080</v>
      </c>
      <c r="C550" s="114" t="s">
        <v>9043</v>
      </c>
      <c r="D550" s="113" t="s">
        <v>8535</v>
      </c>
      <c r="E550" s="115">
        <v>191.25</v>
      </c>
    </row>
    <row r="551" spans="1:5" ht="41.4" x14ac:dyDescent="0.3">
      <c r="A551" s="113">
        <v>73436</v>
      </c>
      <c r="B551" s="113" t="s">
        <v>9081</v>
      </c>
      <c r="C551" s="114" t="s">
        <v>9043</v>
      </c>
      <c r="D551" s="113" t="s">
        <v>8535</v>
      </c>
      <c r="E551" s="115">
        <v>168.62</v>
      </c>
    </row>
    <row r="552" spans="1:5" ht="55.2" x14ac:dyDescent="0.3">
      <c r="A552" s="113">
        <v>73467</v>
      </c>
      <c r="B552" s="113" t="s">
        <v>9082</v>
      </c>
      <c r="C552" s="114" t="s">
        <v>9043</v>
      </c>
      <c r="D552" s="113" t="s">
        <v>8535</v>
      </c>
      <c r="E552" s="115">
        <v>251.38</v>
      </c>
    </row>
    <row r="553" spans="1:5" ht="41.4" x14ac:dyDescent="0.3">
      <c r="A553" s="113">
        <v>73536</v>
      </c>
      <c r="B553" s="113" t="s">
        <v>9083</v>
      </c>
      <c r="C553" s="114" t="s">
        <v>9043</v>
      </c>
      <c r="D553" s="113" t="s">
        <v>8535</v>
      </c>
      <c r="E553" s="115">
        <v>21.07</v>
      </c>
    </row>
    <row r="554" spans="1:5" ht="41.4" x14ac:dyDescent="0.3">
      <c r="A554" s="113">
        <v>83362</v>
      </c>
      <c r="B554" s="113" t="s">
        <v>9084</v>
      </c>
      <c r="C554" s="114" t="s">
        <v>9043</v>
      </c>
      <c r="D554" s="113" t="s">
        <v>8535</v>
      </c>
      <c r="E554" s="115">
        <v>268.55</v>
      </c>
    </row>
    <row r="555" spans="1:5" ht="27.6" x14ac:dyDescent="0.3">
      <c r="A555" s="113">
        <v>83765</v>
      </c>
      <c r="B555" s="113" t="s">
        <v>9085</v>
      </c>
      <c r="C555" s="114" t="s">
        <v>9043</v>
      </c>
      <c r="D555" s="113" t="s">
        <v>8535</v>
      </c>
      <c r="E555" s="115">
        <v>106.14</v>
      </c>
    </row>
    <row r="556" spans="1:5" ht="27.6" x14ac:dyDescent="0.3">
      <c r="A556" s="113">
        <v>87445</v>
      </c>
      <c r="B556" s="113" t="s">
        <v>9086</v>
      </c>
      <c r="C556" s="114" t="s">
        <v>9043</v>
      </c>
      <c r="D556" s="113" t="s">
        <v>8535</v>
      </c>
      <c r="E556" s="115">
        <v>5.19</v>
      </c>
    </row>
    <row r="557" spans="1:5" ht="27.6" x14ac:dyDescent="0.3">
      <c r="A557" s="113">
        <v>88386</v>
      </c>
      <c r="B557" s="113" t="s">
        <v>9087</v>
      </c>
      <c r="C557" s="114" t="s">
        <v>9043</v>
      </c>
      <c r="D557" s="113" t="s">
        <v>8535</v>
      </c>
      <c r="E557" s="115">
        <v>4.29</v>
      </c>
    </row>
    <row r="558" spans="1:5" ht="27.6" x14ac:dyDescent="0.3">
      <c r="A558" s="113">
        <v>88393</v>
      </c>
      <c r="B558" s="113" t="s">
        <v>9088</v>
      </c>
      <c r="C558" s="114" t="s">
        <v>9043</v>
      </c>
      <c r="D558" s="113" t="s">
        <v>8535</v>
      </c>
      <c r="E558" s="115">
        <v>5.84</v>
      </c>
    </row>
    <row r="559" spans="1:5" ht="27.6" x14ac:dyDescent="0.3">
      <c r="A559" s="113">
        <v>88399</v>
      </c>
      <c r="B559" s="113" t="s">
        <v>9089</v>
      </c>
      <c r="C559" s="114" t="s">
        <v>9043</v>
      </c>
      <c r="D559" s="113" t="s">
        <v>8535</v>
      </c>
      <c r="E559" s="115">
        <v>3.21</v>
      </c>
    </row>
    <row r="560" spans="1:5" ht="27.6" x14ac:dyDescent="0.3">
      <c r="A560" s="113">
        <v>88418</v>
      </c>
      <c r="B560" s="113" t="s">
        <v>9090</v>
      </c>
      <c r="C560" s="114" t="s">
        <v>9043</v>
      </c>
      <c r="D560" s="113" t="s">
        <v>8535</v>
      </c>
      <c r="E560" s="115">
        <v>13.22</v>
      </c>
    </row>
    <row r="561" spans="1:5" ht="27.6" x14ac:dyDescent="0.3">
      <c r="A561" s="113">
        <v>88433</v>
      </c>
      <c r="B561" s="113" t="s">
        <v>9091</v>
      </c>
      <c r="C561" s="114" t="s">
        <v>9043</v>
      </c>
      <c r="D561" s="113" t="s">
        <v>8535</v>
      </c>
      <c r="E561" s="115">
        <v>17.260000000000002</v>
      </c>
    </row>
    <row r="562" spans="1:5" ht="41.4" x14ac:dyDescent="0.3">
      <c r="A562" s="113">
        <v>88830</v>
      </c>
      <c r="B562" s="113" t="s">
        <v>9092</v>
      </c>
      <c r="C562" s="114" t="s">
        <v>9043</v>
      </c>
      <c r="D562" s="113" t="s">
        <v>8535</v>
      </c>
      <c r="E562" s="115">
        <v>1.66</v>
      </c>
    </row>
    <row r="563" spans="1:5" ht="27.6" x14ac:dyDescent="0.3">
      <c r="A563" s="113">
        <v>88843</v>
      </c>
      <c r="B563" s="113" t="s">
        <v>9093</v>
      </c>
      <c r="C563" s="114" t="s">
        <v>9043</v>
      </c>
      <c r="D563" s="113" t="s">
        <v>8535</v>
      </c>
      <c r="E563" s="115">
        <v>220.18</v>
      </c>
    </row>
    <row r="564" spans="1:5" ht="27.6" x14ac:dyDescent="0.3">
      <c r="A564" s="113">
        <v>88907</v>
      </c>
      <c r="B564" s="113" t="s">
        <v>9094</v>
      </c>
      <c r="C564" s="114" t="s">
        <v>9043</v>
      </c>
      <c r="D564" s="113" t="s">
        <v>8535</v>
      </c>
      <c r="E564" s="115">
        <v>255.58</v>
      </c>
    </row>
    <row r="565" spans="1:5" ht="41.4" x14ac:dyDescent="0.3">
      <c r="A565" s="113">
        <v>89021</v>
      </c>
      <c r="B565" s="113" t="s">
        <v>9095</v>
      </c>
      <c r="C565" s="114" t="s">
        <v>9043</v>
      </c>
      <c r="D565" s="113" t="s">
        <v>8535</v>
      </c>
      <c r="E565" s="115">
        <v>2.37</v>
      </c>
    </row>
    <row r="566" spans="1:5" ht="27.6" x14ac:dyDescent="0.3">
      <c r="A566" s="113">
        <v>89028</v>
      </c>
      <c r="B566" s="113" t="s">
        <v>9096</v>
      </c>
      <c r="C566" s="114" t="s">
        <v>9043</v>
      </c>
      <c r="D566" s="113" t="s">
        <v>8535</v>
      </c>
      <c r="E566" s="115">
        <v>180.51</v>
      </c>
    </row>
    <row r="567" spans="1:5" ht="27.6" x14ac:dyDescent="0.3">
      <c r="A567" s="113">
        <v>89032</v>
      </c>
      <c r="B567" s="113" t="s">
        <v>9097</v>
      </c>
      <c r="C567" s="114" t="s">
        <v>9043</v>
      </c>
      <c r="D567" s="113" t="s">
        <v>8535</v>
      </c>
      <c r="E567" s="115">
        <v>199.48</v>
      </c>
    </row>
    <row r="568" spans="1:5" ht="27.6" x14ac:dyDescent="0.3">
      <c r="A568" s="113">
        <v>89035</v>
      </c>
      <c r="B568" s="113" t="s">
        <v>9098</v>
      </c>
      <c r="C568" s="114" t="s">
        <v>9043</v>
      </c>
      <c r="D568" s="113" t="s">
        <v>8535</v>
      </c>
      <c r="E568" s="115">
        <v>130.52000000000001</v>
      </c>
    </row>
    <row r="569" spans="1:5" ht="41.4" x14ac:dyDescent="0.3">
      <c r="A569" s="113">
        <v>89225</v>
      </c>
      <c r="B569" s="113" t="s">
        <v>9099</v>
      </c>
      <c r="C569" s="114" t="s">
        <v>9043</v>
      </c>
      <c r="D569" s="113" t="s">
        <v>8535</v>
      </c>
      <c r="E569" s="115">
        <v>4.8</v>
      </c>
    </row>
    <row r="570" spans="1:5" ht="27.6" x14ac:dyDescent="0.3">
      <c r="A570" s="113">
        <v>89234</v>
      </c>
      <c r="B570" s="113" t="s">
        <v>9100</v>
      </c>
      <c r="C570" s="114" t="s">
        <v>9043</v>
      </c>
      <c r="D570" s="113" t="s">
        <v>8535</v>
      </c>
      <c r="E570" s="115">
        <v>565.08000000000004</v>
      </c>
    </row>
    <row r="571" spans="1:5" ht="27.6" x14ac:dyDescent="0.3">
      <c r="A571" s="113">
        <v>89242</v>
      </c>
      <c r="B571" s="113" t="s">
        <v>9101</v>
      </c>
      <c r="C571" s="114" t="s">
        <v>9043</v>
      </c>
      <c r="D571" s="113" t="s">
        <v>8535</v>
      </c>
      <c r="E571" s="115">
        <v>1335.11</v>
      </c>
    </row>
    <row r="572" spans="1:5" ht="27.6" x14ac:dyDescent="0.3">
      <c r="A572" s="113">
        <v>89250</v>
      </c>
      <c r="B572" s="113" t="s">
        <v>9102</v>
      </c>
      <c r="C572" s="114" t="s">
        <v>9043</v>
      </c>
      <c r="D572" s="113" t="s">
        <v>8535</v>
      </c>
      <c r="E572" s="115">
        <v>1156.42</v>
      </c>
    </row>
    <row r="573" spans="1:5" ht="27.6" x14ac:dyDescent="0.3">
      <c r="A573" s="113">
        <v>89257</v>
      </c>
      <c r="B573" s="113" t="s">
        <v>9103</v>
      </c>
      <c r="C573" s="114" t="s">
        <v>9043</v>
      </c>
      <c r="D573" s="113" t="s">
        <v>8535</v>
      </c>
      <c r="E573" s="115">
        <v>320.64999999999998</v>
      </c>
    </row>
    <row r="574" spans="1:5" ht="41.4" x14ac:dyDescent="0.3">
      <c r="A574" s="113">
        <v>89272</v>
      </c>
      <c r="B574" s="113" t="s">
        <v>9104</v>
      </c>
      <c r="C574" s="114" t="s">
        <v>9043</v>
      </c>
      <c r="D574" s="113" t="s">
        <v>8535</v>
      </c>
      <c r="E574" s="115">
        <v>217.48</v>
      </c>
    </row>
    <row r="575" spans="1:5" ht="27.6" x14ac:dyDescent="0.3">
      <c r="A575" s="113">
        <v>89278</v>
      </c>
      <c r="B575" s="113" t="s">
        <v>9105</v>
      </c>
      <c r="C575" s="114" t="s">
        <v>9043</v>
      </c>
      <c r="D575" s="113" t="s">
        <v>8535</v>
      </c>
      <c r="E575" s="115">
        <v>12.1</v>
      </c>
    </row>
    <row r="576" spans="1:5" ht="27.6" x14ac:dyDescent="0.3">
      <c r="A576" s="113">
        <v>89843</v>
      </c>
      <c r="B576" s="113" t="s">
        <v>9106</v>
      </c>
      <c r="C576" s="114" t="s">
        <v>9043</v>
      </c>
      <c r="D576" s="113" t="s">
        <v>8535</v>
      </c>
      <c r="E576" s="115">
        <v>217.92</v>
      </c>
    </row>
    <row r="577" spans="1:5" ht="41.4" x14ac:dyDescent="0.3">
      <c r="A577" s="113">
        <v>89876</v>
      </c>
      <c r="B577" s="113" t="s">
        <v>9107</v>
      </c>
      <c r="C577" s="114" t="s">
        <v>9043</v>
      </c>
      <c r="D577" s="113" t="s">
        <v>8535</v>
      </c>
      <c r="E577" s="115">
        <v>337.91</v>
      </c>
    </row>
    <row r="578" spans="1:5" ht="41.4" x14ac:dyDescent="0.3">
      <c r="A578" s="113">
        <v>89883</v>
      </c>
      <c r="B578" s="113" t="s">
        <v>9108</v>
      </c>
      <c r="C578" s="114" t="s">
        <v>9043</v>
      </c>
      <c r="D578" s="113" t="s">
        <v>8535</v>
      </c>
      <c r="E578" s="115">
        <v>372.97</v>
      </c>
    </row>
    <row r="579" spans="1:5" ht="27.6" x14ac:dyDescent="0.3">
      <c r="A579" s="113">
        <v>90586</v>
      </c>
      <c r="B579" s="113" t="s">
        <v>9109</v>
      </c>
      <c r="C579" s="114" t="s">
        <v>9043</v>
      </c>
      <c r="D579" s="113" t="s">
        <v>8535</v>
      </c>
      <c r="E579" s="115">
        <v>1.26</v>
      </c>
    </row>
    <row r="580" spans="1:5" ht="27.6" x14ac:dyDescent="0.3">
      <c r="A580" s="113">
        <v>90625</v>
      </c>
      <c r="B580" s="113" t="s">
        <v>9110</v>
      </c>
      <c r="C580" s="114" t="s">
        <v>9043</v>
      </c>
      <c r="D580" s="113" t="s">
        <v>8535</v>
      </c>
      <c r="E580" s="115">
        <v>8.2100000000000009</v>
      </c>
    </row>
    <row r="581" spans="1:5" ht="27.6" x14ac:dyDescent="0.3">
      <c r="A581" s="113">
        <v>90631</v>
      </c>
      <c r="B581" s="113" t="s">
        <v>9111</v>
      </c>
      <c r="C581" s="114" t="s">
        <v>9043</v>
      </c>
      <c r="D581" s="113" t="s">
        <v>8535</v>
      </c>
      <c r="E581" s="115">
        <v>163.08000000000001</v>
      </c>
    </row>
    <row r="582" spans="1:5" ht="41.4" x14ac:dyDescent="0.3">
      <c r="A582" s="113">
        <v>90637</v>
      </c>
      <c r="B582" s="113" t="s">
        <v>9112</v>
      </c>
      <c r="C582" s="114" t="s">
        <v>9043</v>
      </c>
      <c r="D582" s="113" t="s">
        <v>8535</v>
      </c>
      <c r="E582" s="115">
        <v>13.77</v>
      </c>
    </row>
    <row r="583" spans="1:5" ht="27.6" x14ac:dyDescent="0.3">
      <c r="A583" s="113">
        <v>90643</v>
      </c>
      <c r="B583" s="113" t="s">
        <v>9113</v>
      </c>
      <c r="C583" s="114" t="s">
        <v>9043</v>
      </c>
      <c r="D583" s="113" t="s">
        <v>8535</v>
      </c>
      <c r="E583" s="115">
        <v>25.9</v>
      </c>
    </row>
    <row r="584" spans="1:5" ht="41.4" x14ac:dyDescent="0.3">
      <c r="A584" s="113">
        <v>90650</v>
      </c>
      <c r="B584" s="113" t="s">
        <v>9114</v>
      </c>
      <c r="C584" s="114" t="s">
        <v>9043</v>
      </c>
      <c r="D584" s="113" t="s">
        <v>8535</v>
      </c>
      <c r="E584" s="115">
        <v>9.5500000000000007</v>
      </c>
    </row>
    <row r="585" spans="1:5" ht="27.6" x14ac:dyDescent="0.3">
      <c r="A585" s="113">
        <v>90656</v>
      </c>
      <c r="B585" s="113" t="s">
        <v>9115</v>
      </c>
      <c r="C585" s="114" t="s">
        <v>9043</v>
      </c>
      <c r="D585" s="113" t="s">
        <v>8535</v>
      </c>
      <c r="E585" s="115">
        <v>13.63</v>
      </c>
    </row>
    <row r="586" spans="1:5" ht="27.6" x14ac:dyDescent="0.3">
      <c r="A586" s="113">
        <v>90662</v>
      </c>
      <c r="B586" s="113" t="s">
        <v>9116</v>
      </c>
      <c r="C586" s="114" t="s">
        <v>9043</v>
      </c>
      <c r="D586" s="113" t="s">
        <v>8535</v>
      </c>
      <c r="E586" s="115">
        <v>14.25</v>
      </c>
    </row>
    <row r="587" spans="1:5" ht="41.4" x14ac:dyDescent="0.3">
      <c r="A587" s="113">
        <v>90668</v>
      </c>
      <c r="B587" s="113" t="s">
        <v>9117</v>
      </c>
      <c r="C587" s="114" t="s">
        <v>9043</v>
      </c>
      <c r="D587" s="113" t="s">
        <v>8535</v>
      </c>
      <c r="E587" s="115">
        <v>32.89</v>
      </c>
    </row>
    <row r="588" spans="1:5" ht="55.2" x14ac:dyDescent="0.3">
      <c r="A588" s="113">
        <v>90674</v>
      </c>
      <c r="B588" s="113" t="s">
        <v>9118</v>
      </c>
      <c r="C588" s="114" t="s">
        <v>9043</v>
      </c>
      <c r="D588" s="113" t="s">
        <v>8535</v>
      </c>
      <c r="E588" s="115">
        <v>749.01</v>
      </c>
    </row>
    <row r="589" spans="1:5" ht="55.2" x14ac:dyDescent="0.3">
      <c r="A589" s="113">
        <v>90680</v>
      </c>
      <c r="B589" s="113" t="s">
        <v>9119</v>
      </c>
      <c r="C589" s="114" t="s">
        <v>9043</v>
      </c>
      <c r="D589" s="113" t="s">
        <v>8535</v>
      </c>
      <c r="E589" s="115">
        <v>395.64</v>
      </c>
    </row>
    <row r="590" spans="1:5" ht="27.6" x14ac:dyDescent="0.3">
      <c r="A590" s="113">
        <v>90686</v>
      </c>
      <c r="B590" s="113" t="s">
        <v>9120</v>
      </c>
      <c r="C590" s="114" t="s">
        <v>9043</v>
      </c>
      <c r="D590" s="113" t="s">
        <v>8535</v>
      </c>
      <c r="E590" s="115">
        <v>175.71</v>
      </c>
    </row>
    <row r="591" spans="1:5" ht="27.6" x14ac:dyDescent="0.3">
      <c r="A591" s="113">
        <v>90692</v>
      </c>
      <c r="B591" s="113" t="s">
        <v>9121</v>
      </c>
      <c r="C591" s="114" t="s">
        <v>9043</v>
      </c>
      <c r="D591" s="113" t="s">
        <v>8535</v>
      </c>
      <c r="E591" s="115">
        <v>137.44</v>
      </c>
    </row>
    <row r="592" spans="1:5" ht="27.6" x14ac:dyDescent="0.3">
      <c r="A592" s="113">
        <v>90964</v>
      </c>
      <c r="B592" s="113" t="s">
        <v>9122</v>
      </c>
      <c r="C592" s="114" t="s">
        <v>9043</v>
      </c>
      <c r="D592" s="113" t="s">
        <v>9044</v>
      </c>
      <c r="E592" s="115">
        <v>32.81</v>
      </c>
    </row>
    <row r="593" spans="1:5" ht="27.6" x14ac:dyDescent="0.3">
      <c r="A593" s="113">
        <v>90972</v>
      </c>
      <c r="B593" s="113" t="s">
        <v>9123</v>
      </c>
      <c r="C593" s="114" t="s">
        <v>9043</v>
      </c>
      <c r="D593" s="113" t="s">
        <v>8535</v>
      </c>
      <c r="E593" s="115">
        <v>78.41</v>
      </c>
    </row>
    <row r="594" spans="1:5" ht="27.6" x14ac:dyDescent="0.3">
      <c r="A594" s="113">
        <v>90979</v>
      </c>
      <c r="B594" s="113" t="s">
        <v>9124</v>
      </c>
      <c r="C594" s="114" t="s">
        <v>9043</v>
      </c>
      <c r="D594" s="113" t="s">
        <v>8535</v>
      </c>
      <c r="E594" s="115">
        <v>202.46</v>
      </c>
    </row>
    <row r="595" spans="1:5" ht="27.6" x14ac:dyDescent="0.3">
      <c r="A595" s="113">
        <v>90999</v>
      </c>
      <c r="B595" s="113" t="s">
        <v>9125</v>
      </c>
      <c r="C595" s="114" t="s">
        <v>9043</v>
      </c>
      <c r="D595" s="113" t="s">
        <v>8535</v>
      </c>
      <c r="E595" s="115">
        <v>103.42</v>
      </c>
    </row>
    <row r="596" spans="1:5" ht="41.4" x14ac:dyDescent="0.3">
      <c r="A596" s="113">
        <v>91031</v>
      </c>
      <c r="B596" s="113" t="s">
        <v>9126</v>
      </c>
      <c r="C596" s="114" t="s">
        <v>9043</v>
      </c>
      <c r="D596" s="113" t="s">
        <v>8535</v>
      </c>
      <c r="E596" s="115">
        <v>262.33</v>
      </c>
    </row>
    <row r="597" spans="1:5" ht="27.6" x14ac:dyDescent="0.3">
      <c r="A597" s="113">
        <v>91277</v>
      </c>
      <c r="B597" s="113" t="s">
        <v>9127</v>
      </c>
      <c r="C597" s="114" t="s">
        <v>9043</v>
      </c>
      <c r="D597" s="113" t="s">
        <v>8535</v>
      </c>
      <c r="E597" s="115">
        <v>10.09</v>
      </c>
    </row>
    <row r="598" spans="1:5" ht="41.4" x14ac:dyDescent="0.3">
      <c r="A598" s="113">
        <v>91283</v>
      </c>
      <c r="B598" s="113" t="s">
        <v>9128</v>
      </c>
      <c r="C598" s="114" t="s">
        <v>9043</v>
      </c>
      <c r="D598" s="113" t="s">
        <v>8535</v>
      </c>
      <c r="E598" s="115">
        <v>10.59</v>
      </c>
    </row>
    <row r="599" spans="1:5" ht="41.4" x14ac:dyDescent="0.3">
      <c r="A599" s="113">
        <v>91386</v>
      </c>
      <c r="B599" s="113" t="s">
        <v>9129</v>
      </c>
      <c r="C599" s="114" t="s">
        <v>9043</v>
      </c>
      <c r="D599" s="113" t="s">
        <v>8535</v>
      </c>
      <c r="E599" s="115">
        <v>271.77999999999997</v>
      </c>
    </row>
    <row r="600" spans="1:5" ht="27.6" x14ac:dyDescent="0.3">
      <c r="A600" s="113">
        <v>91533</v>
      </c>
      <c r="B600" s="113" t="s">
        <v>9130</v>
      </c>
      <c r="C600" s="114" t="s">
        <v>9043</v>
      </c>
      <c r="D600" s="113" t="s">
        <v>8535</v>
      </c>
      <c r="E600" s="115">
        <v>37.1</v>
      </c>
    </row>
    <row r="601" spans="1:5" ht="41.4" x14ac:dyDescent="0.3">
      <c r="A601" s="113">
        <v>91634</v>
      </c>
      <c r="B601" s="113" t="s">
        <v>9131</v>
      </c>
      <c r="C601" s="114" t="s">
        <v>9043</v>
      </c>
      <c r="D601" s="113" t="s">
        <v>8535</v>
      </c>
      <c r="E601" s="115">
        <v>238.62</v>
      </c>
    </row>
    <row r="602" spans="1:5" ht="55.2" x14ac:dyDescent="0.3">
      <c r="A602" s="113">
        <v>91645</v>
      </c>
      <c r="B602" s="113" t="s">
        <v>9132</v>
      </c>
      <c r="C602" s="114" t="s">
        <v>9043</v>
      </c>
      <c r="D602" s="113" t="s">
        <v>8535</v>
      </c>
      <c r="E602" s="115">
        <v>478.11</v>
      </c>
    </row>
    <row r="603" spans="1:5" ht="27.6" x14ac:dyDescent="0.3">
      <c r="A603" s="113">
        <v>91692</v>
      </c>
      <c r="B603" s="113" t="s">
        <v>9133</v>
      </c>
      <c r="C603" s="114" t="s">
        <v>9043</v>
      </c>
      <c r="D603" s="113" t="s">
        <v>8535</v>
      </c>
      <c r="E603" s="115">
        <v>29.95</v>
      </c>
    </row>
    <row r="604" spans="1:5" ht="27.6" x14ac:dyDescent="0.3">
      <c r="A604" s="113">
        <v>92043</v>
      </c>
      <c r="B604" s="113" t="s">
        <v>9134</v>
      </c>
      <c r="C604" s="114" t="s">
        <v>9043</v>
      </c>
      <c r="D604" s="113" t="s">
        <v>8535</v>
      </c>
      <c r="E604" s="115">
        <v>13.19</v>
      </c>
    </row>
    <row r="605" spans="1:5" ht="55.2" x14ac:dyDescent="0.3">
      <c r="A605" s="113">
        <v>92106</v>
      </c>
      <c r="B605" s="113" t="s">
        <v>9135</v>
      </c>
      <c r="C605" s="114" t="s">
        <v>9043</v>
      </c>
      <c r="D605" s="113" t="s">
        <v>8535</v>
      </c>
      <c r="E605" s="115">
        <v>359.12</v>
      </c>
    </row>
    <row r="606" spans="1:5" ht="27.6" x14ac:dyDescent="0.3">
      <c r="A606" s="113">
        <v>92112</v>
      </c>
      <c r="B606" s="113" t="s">
        <v>9136</v>
      </c>
      <c r="C606" s="114" t="s">
        <v>9043</v>
      </c>
      <c r="D606" s="113" t="s">
        <v>8535</v>
      </c>
      <c r="E606" s="115">
        <v>3.18</v>
      </c>
    </row>
    <row r="607" spans="1:5" x14ac:dyDescent="0.3">
      <c r="A607" s="113">
        <v>92118</v>
      </c>
      <c r="B607" s="113" t="s">
        <v>9137</v>
      </c>
      <c r="C607" s="114" t="s">
        <v>9043</v>
      </c>
      <c r="D607" s="113" t="s">
        <v>8535</v>
      </c>
      <c r="E607" s="115">
        <v>0.41</v>
      </c>
    </row>
    <row r="608" spans="1:5" ht="27.6" x14ac:dyDescent="0.3">
      <c r="A608" s="113">
        <v>92138</v>
      </c>
      <c r="B608" s="113" t="s">
        <v>9138</v>
      </c>
      <c r="C608" s="114" t="s">
        <v>9043</v>
      </c>
      <c r="D608" s="113" t="s">
        <v>8535</v>
      </c>
      <c r="E608" s="115">
        <v>97.06</v>
      </c>
    </row>
    <row r="609" spans="1:5" ht="27.6" x14ac:dyDescent="0.3">
      <c r="A609" s="113">
        <v>92145</v>
      </c>
      <c r="B609" s="113" t="s">
        <v>9139</v>
      </c>
      <c r="C609" s="114" t="s">
        <v>9043</v>
      </c>
      <c r="D609" s="113" t="s">
        <v>8535</v>
      </c>
      <c r="E609" s="115">
        <v>80.099999999999994</v>
      </c>
    </row>
    <row r="610" spans="1:5" ht="41.4" x14ac:dyDescent="0.3">
      <c r="A610" s="113">
        <v>92242</v>
      </c>
      <c r="B610" s="113" t="s">
        <v>9140</v>
      </c>
      <c r="C610" s="114" t="s">
        <v>9043</v>
      </c>
      <c r="D610" s="113" t="s">
        <v>8535</v>
      </c>
      <c r="E610" s="115">
        <v>414.8</v>
      </c>
    </row>
    <row r="611" spans="1:5" ht="27.6" x14ac:dyDescent="0.3">
      <c r="A611" s="113">
        <v>92716</v>
      </c>
      <c r="B611" s="113" t="s">
        <v>9141</v>
      </c>
      <c r="C611" s="114" t="s">
        <v>9043</v>
      </c>
      <c r="D611" s="113" t="s">
        <v>8535</v>
      </c>
      <c r="E611" s="115">
        <v>99.43</v>
      </c>
    </row>
    <row r="612" spans="1:5" ht="27.6" x14ac:dyDescent="0.3">
      <c r="A612" s="113">
        <v>92960</v>
      </c>
      <c r="B612" s="113" t="s">
        <v>9142</v>
      </c>
      <c r="C612" s="114" t="s">
        <v>9043</v>
      </c>
      <c r="D612" s="113" t="s">
        <v>8535</v>
      </c>
      <c r="E612" s="115">
        <v>19.239999999999998</v>
      </c>
    </row>
    <row r="613" spans="1:5" ht="27.6" x14ac:dyDescent="0.3">
      <c r="A613" s="113">
        <v>92966</v>
      </c>
      <c r="B613" s="113" t="s">
        <v>9143</v>
      </c>
      <c r="C613" s="114" t="s">
        <v>9043</v>
      </c>
      <c r="D613" s="113" t="s">
        <v>8535</v>
      </c>
      <c r="E613" s="115">
        <v>30.2</v>
      </c>
    </row>
    <row r="614" spans="1:5" ht="55.2" x14ac:dyDescent="0.3">
      <c r="A614" s="113">
        <v>93224</v>
      </c>
      <c r="B614" s="113" t="s">
        <v>9144</v>
      </c>
      <c r="C614" s="114" t="s">
        <v>9043</v>
      </c>
      <c r="D614" s="113" t="s">
        <v>8535</v>
      </c>
      <c r="E614" s="115">
        <v>1106.04</v>
      </c>
    </row>
    <row r="615" spans="1:5" ht="27.6" x14ac:dyDescent="0.3">
      <c r="A615" s="113">
        <v>93233</v>
      </c>
      <c r="B615" s="113" t="s">
        <v>9145</v>
      </c>
      <c r="C615" s="114" t="s">
        <v>9043</v>
      </c>
      <c r="D615" s="113" t="s">
        <v>8535</v>
      </c>
      <c r="E615" s="115">
        <v>5.52</v>
      </c>
    </row>
    <row r="616" spans="1:5" ht="27.6" x14ac:dyDescent="0.3">
      <c r="A616" s="113">
        <v>93272</v>
      </c>
      <c r="B616" s="113" t="s">
        <v>9146</v>
      </c>
      <c r="C616" s="114" t="s">
        <v>9043</v>
      </c>
      <c r="D616" s="113" t="s">
        <v>8535</v>
      </c>
      <c r="E616" s="115">
        <v>96.79</v>
      </c>
    </row>
    <row r="617" spans="1:5" ht="27.6" x14ac:dyDescent="0.3">
      <c r="A617" s="113">
        <v>93281</v>
      </c>
      <c r="B617" s="113" t="s">
        <v>9147</v>
      </c>
      <c r="C617" s="114" t="s">
        <v>9043</v>
      </c>
      <c r="D617" s="113" t="s">
        <v>8535</v>
      </c>
      <c r="E617" s="115">
        <v>27.1</v>
      </c>
    </row>
    <row r="618" spans="1:5" ht="27.6" x14ac:dyDescent="0.3">
      <c r="A618" s="113">
        <v>93287</v>
      </c>
      <c r="B618" s="113" t="s">
        <v>9148</v>
      </c>
      <c r="C618" s="114" t="s">
        <v>9043</v>
      </c>
      <c r="D618" s="113" t="s">
        <v>8535</v>
      </c>
      <c r="E618" s="115">
        <v>348.08</v>
      </c>
    </row>
    <row r="619" spans="1:5" ht="41.4" x14ac:dyDescent="0.3">
      <c r="A619" s="113">
        <v>93402</v>
      </c>
      <c r="B619" s="113" t="s">
        <v>9149</v>
      </c>
      <c r="C619" s="114" t="s">
        <v>9043</v>
      </c>
      <c r="D619" s="113" t="s">
        <v>8535</v>
      </c>
      <c r="E619" s="115">
        <v>274.52</v>
      </c>
    </row>
    <row r="620" spans="1:5" ht="55.2" x14ac:dyDescent="0.3">
      <c r="A620" s="113">
        <v>93408</v>
      </c>
      <c r="B620" s="113" t="s">
        <v>9150</v>
      </c>
      <c r="C620" s="114" t="s">
        <v>9043</v>
      </c>
      <c r="D620" s="113" t="s">
        <v>8535</v>
      </c>
      <c r="E620" s="115">
        <v>88.41</v>
      </c>
    </row>
    <row r="621" spans="1:5" ht="27.6" x14ac:dyDescent="0.3">
      <c r="A621" s="113">
        <v>93415</v>
      </c>
      <c r="B621" s="113" t="s">
        <v>9151</v>
      </c>
      <c r="C621" s="114" t="s">
        <v>9043</v>
      </c>
      <c r="D621" s="113" t="s">
        <v>8535</v>
      </c>
      <c r="E621" s="115">
        <v>11.6</v>
      </c>
    </row>
    <row r="622" spans="1:5" ht="27.6" x14ac:dyDescent="0.3">
      <c r="A622" s="113">
        <v>93421</v>
      </c>
      <c r="B622" s="113" t="s">
        <v>9152</v>
      </c>
      <c r="C622" s="114" t="s">
        <v>9043</v>
      </c>
      <c r="D622" s="113" t="s">
        <v>8535</v>
      </c>
      <c r="E622" s="115">
        <v>77</v>
      </c>
    </row>
    <row r="623" spans="1:5" ht="27.6" x14ac:dyDescent="0.3">
      <c r="A623" s="113">
        <v>93427</v>
      </c>
      <c r="B623" s="113" t="s">
        <v>9153</v>
      </c>
      <c r="C623" s="114" t="s">
        <v>9043</v>
      </c>
      <c r="D623" s="113" t="s">
        <v>8535</v>
      </c>
      <c r="E623" s="115">
        <v>174.21</v>
      </c>
    </row>
    <row r="624" spans="1:5" ht="27.6" x14ac:dyDescent="0.3">
      <c r="A624" s="113">
        <v>93433</v>
      </c>
      <c r="B624" s="113" t="s">
        <v>9154</v>
      </c>
      <c r="C624" s="114" t="s">
        <v>9043</v>
      </c>
      <c r="D624" s="113" t="s">
        <v>8535</v>
      </c>
      <c r="E624" s="115">
        <v>2692.21</v>
      </c>
    </row>
    <row r="625" spans="1:5" ht="27.6" x14ac:dyDescent="0.3">
      <c r="A625" s="113">
        <v>93439</v>
      </c>
      <c r="B625" s="113" t="s">
        <v>9155</v>
      </c>
      <c r="C625" s="114" t="s">
        <v>9043</v>
      </c>
      <c r="D625" s="113" t="s">
        <v>8535</v>
      </c>
      <c r="E625" s="115">
        <v>273.79000000000002</v>
      </c>
    </row>
    <row r="626" spans="1:5" ht="27.6" x14ac:dyDescent="0.3">
      <c r="A626" s="113">
        <v>95121</v>
      </c>
      <c r="B626" s="113" t="s">
        <v>9156</v>
      </c>
      <c r="C626" s="114" t="s">
        <v>9043</v>
      </c>
      <c r="D626" s="113" t="s">
        <v>8535</v>
      </c>
      <c r="E626" s="115">
        <v>362.96</v>
      </c>
    </row>
    <row r="627" spans="1:5" ht="27.6" x14ac:dyDescent="0.3">
      <c r="A627" s="113">
        <v>95127</v>
      </c>
      <c r="B627" s="113" t="s">
        <v>9157</v>
      </c>
      <c r="C627" s="114" t="s">
        <v>9043</v>
      </c>
      <c r="D627" s="113" t="s">
        <v>8535</v>
      </c>
      <c r="E627" s="115">
        <v>218.61</v>
      </c>
    </row>
    <row r="628" spans="1:5" ht="27.6" x14ac:dyDescent="0.3">
      <c r="A628" s="113">
        <v>95133</v>
      </c>
      <c r="B628" s="113" t="s">
        <v>9158</v>
      </c>
      <c r="C628" s="114" t="s">
        <v>9043</v>
      </c>
      <c r="D628" s="113" t="s">
        <v>8535</v>
      </c>
      <c r="E628" s="115">
        <v>181.01</v>
      </c>
    </row>
    <row r="629" spans="1:5" ht="27.6" x14ac:dyDescent="0.3">
      <c r="A629" s="113">
        <v>95139</v>
      </c>
      <c r="B629" s="113" t="s">
        <v>9159</v>
      </c>
      <c r="C629" s="114" t="s">
        <v>9043</v>
      </c>
      <c r="D629" s="113" t="s">
        <v>9044</v>
      </c>
      <c r="E629" s="115">
        <v>0.06</v>
      </c>
    </row>
    <row r="630" spans="1:5" ht="27.6" x14ac:dyDescent="0.3">
      <c r="A630" s="113">
        <v>95212</v>
      </c>
      <c r="B630" s="113" t="s">
        <v>9160</v>
      </c>
      <c r="C630" s="114" t="s">
        <v>9043</v>
      </c>
      <c r="D630" s="113" t="s">
        <v>8535</v>
      </c>
      <c r="E630" s="115">
        <v>159.57</v>
      </c>
    </row>
    <row r="631" spans="1:5" x14ac:dyDescent="0.3">
      <c r="A631" s="113">
        <v>95258</v>
      </c>
      <c r="B631" s="113" t="s">
        <v>9161</v>
      </c>
      <c r="C631" s="114" t="s">
        <v>9043</v>
      </c>
      <c r="D631" s="113" t="s">
        <v>8535</v>
      </c>
      <c r="E631" s="115">
        <v>29.6</v>
      </c>
    </row>
    <row r="632" spans="1:5" ht="27.6" x14ac:dyDescent="0.3">
      <c r="A632" s="113">
        <v>95264</v>
      </c>
      <c r="B632" s="113" t="s">
        <v>9162</v>
      </c>
      <c r="C632" s="114" t="s">
        <v>9043</v>
      </c>
      <c r="D632" s="113" t="s">
        <v>9044</v>
      </c>
      <c r="E632" s="115">
        <v>6.43</v>
      </c>
    </row>
    <row r="633" spans="1:5" ht="27.6" x14ac:dyDescent="0.3">
      <c r="A633" s="113">
        <v>95270</v>
      </c>
      <c r="B633" s="113" t="s">
        <v>9163</v>
      </c>
      <c r="C633" s="114" t="s">
        <v>9043</v>
      </c>
      <c r="D633" s="113" t="s">
        <v>8535</v>
      </c>
      <c r="E633" s="115">
        <v>9.66</v>
      </c>
    </row>
    <row r="634" spans="1:5" ht="27.6" x14ac:dyDescent="0.3">
      <c r="A634" s="113">
        <v>95276</v>
      </c>
      <c r="B634" s="113" t="s">
        <v>9164</v>
      </c>
      <c r="C634" s="114" t="s">
        <v>9043</v>
      </c>
      <c r="D634" s="113" t="s">
        <v>8535</v>
      </c>
      <c r="E634" s="115">
        <v>2.93</v>
      </c>
    </row>
    <row r="635" spans="1:5" ht="27.6" x14ac:dyDescent="0.3">
      <c r="A635" s="113">
        <v>95282</v>
      </c>
      <c r="B635" s="113" t="s">
        <v>9165</v>
      </c>
      <c r="C635" s="114" t="s">
        <v>9043</v>
      </c>
      <c r="D635" s="113" t="s">
        <v>9044</v>
      </c>
      <c r="E635" s="115">
        <v>9.8800000000000008</v>
      </c>
    </row>
    <row r="636" spans="1:5" ht="41.4" x14ac:dyDescent="0.3">
      <c r="A636" s="113">
        <v>95620</v>
      </c>
      <c r="B636" s="113" t="s">
        <v>9166</v>
      </c>
      <c r="C636" s="114" t="s">
        <v>9043</v>
      </c>
      <c r="D636" s="113" t="s">
        <v>8535</v>
      </c>
      <c r="E636" s="115">
        <v>28.9</v>
      </c>
    </row>
    <row r="637" spans="1:5" ht="41.4" x14ac:dyDescent="0.3">
      <c r="A637" s="113">
        <v>95631</v>
      </c>
      <c r="B637" s="113" t="s">
        <v>9167</v>
      </c>
      <c r="C637" s="114" t="s">
        <v>9043</v>
      </c>
      <c r="D637" s="113" t="s">
        <v>8535</v>
      </c>
      <c r="E637" s="115">
        <v>237.46</v>
      </c>
    </row>
    <row r="638" spans="1:5" ht="27.6" x14ac:dyDescent="0.3">
      <c r="A638" s="113">
        <v>95702</v>
      </c>
      <c r="B638" s="113" t="s">
        <v>9168</v>
      </c>
      <c r="C638" s="114" t="s">
        <v>9043</v>
      </c>
      <c r="D638" s="113" t="s">
        <v>8535</v>
      </c>
      <c r="E638" s="115">
        <v>44.04</v>
      </c>
    </row>
    <row r="639" spans="1:5" ht="27.6" x14ac:dyDescent="0.3">
      <c r="A639" s="113">
        <v>95708</v>
      </c>
      <c r="B639" s="113" t="s">
        <v>9169</v>
      </c>
      <c r="C639" s="114" t="s">
        <v>9043</v>
      </c>
      <c r="D639" s="113" t="s">
        <v>8535</v>
      </c>
      <c r="E639" s="115">
        <v>166.4</v>
      </c>
    </row>
    <row r="640" spans="1:5" ht="41.4" x14ac:dyDescent="0.3">
      <c r="A640" s="113">
        <v>95720</v>
      </c>
      <c r="B640" s="113" t="s">
        <v>9170</v>
      </c>
      <c r="C640" s="114" t="s">
        <v>9043</v>
      </c>
      <c r="D640" s="113" t="s">
        <v>8535</v>
      </c>
      <c r="E640" s="115">
        <v>285.10000000000002</v>
      </c>
    </row>
    <row r="641" spans="1:5" ht="27.6" x14ac:dyDescent="0.3">
      <c r="A641" s="113">
        <v>95872</v>
      </c>
      <c r="B641" s="113" t="s">
        <v>9171</v>
      </c>
      <c r="C641" s="114" t="s">
        <v>9043</v>
      </c>
      <c r="D641" s="113" t="s">
        <v>8535</v>
      </c>
      <c r="E641" s="115">
        <v>295.3</v>
      </c>
    </row>
    <row r="642" spans="1:5" ht="27.6" x14ac:dyDescent="0.3">
      <c r="A642" s="113">
        <v>96013</v>
      </c>
      <c r="B642" s="113" t="s">
        <v>9172</v>
      </c>
      <c r="C642" s="114" t="s">
        <v>9043</v>
      </c>
      <c r="D642" s="113" t="s">
        <v>8535</v>
      </c>
      <c r="E642" s="115">
        <v>180.7</v>
      </c>
    </row>
    <row r="643" spans="1:5" ht="27.6" x14ac:dyDescent="0.3">
      <c r="A643" s="113">
        <v>96020</v>
      </c>
      <c r="B643" s="113" t="s">
        <v>9173</v>
      </c>
      <c r="C643" s="114" t="s">
        <v>9043</v>
      </c>
      <c r="D643" s="113" t="s">
        <v>8535</v>
      </c>
      <c r="E643" s="115">
        <v>180.23</v>
      </c>
    </row>
    <row r="644" spans="1:5" ht="27.6" x14ac:dyDescent="0.3">
      <c r="A644" s="113">
        <v>96028</v>
      </c>
      <c r="B644" s="113" t="s">
        <v>9174</v>
      </c>
      <c r="C644" s="114" t="s">
        <v>9043</v>
      </c>
      <c r="D644" s="113" t="s">
        <v>8535</v>
      </c>
      <c r="E644" s="115">
        <v>138.38999999999999</v>
      </c>
    </row>
    <row r="645" spans="1:5" ht="27.6" x14ac:dyDescent="0.3">
      <c r="A645" s="113">
        <v>96035</v>
      </c>
      <c r="B645" s="113" t="s">
        <v>9175</v>
      </c>
      <c r="C645" s="114" t="s">
        <v>9043</v>
      </c>
      <c r="D645" s="113" t="s">
        <v>8535</v>
      </c>
      <c r="E645" s="115">
        <v>285.48</v>
      </c>
    </row>
    <row r="646" spans="1:5" ht="27.6" x14ac:dyDescent="0.3">
      <c r="A646" s="113">
        <v>96157</v>
      </c>
      <c r="B646" s="113" t="s">
        <v>9176</v>
      </c>
      <c r="C646" s="114" t="s">
        <v>9043</v>
      </c>
      <c r="D646" s="113" t="s">
        <v>8535</v>
      </c>
      <c r="E646" s="115">
        <v>138.86000000000001</v>
      </c>
    </row>
    <row r="647" spans="1:5" ht="27.6" x14ac:dyDescent="0.3">
      <c r="A647" s="113">
        <v>96158</v>
      </c>
      <c r="B647" s="113" t="s">
        <v>9177</v>
      </c>
      <c r="C647" s="114" t="s">
        <v>9043</v>
      </c>
      <c r="D647" s="113" t="s">
        <v>8535</v>
      </c>
      <c r="E647" s="115">
        <v>146.77000000000001</v>
      </c>
    </row>
    <row r="648" spans="1:5" ht="27.6" x14ac:dyDescent="0.3">
      <c r="A648" s="113">
        <v>96245</v>
      </c>
      <c r="B648" s="113" t="s">
        <v>9178</v>
      </c>
      <c r="C648" s="114" t="s">
        <v>9043</v>
      </c>
      <c r="D648" s="113" t="s">
        <v>8535</v>
      </c>
      <c r="E648" s="115">
        <v>128.29</v>
      </c>
    </row>
    <row r="649" spans="1:5" ht="41.4" x14ac:dyDescent="0.3">
      <c r="A649" s="113">
        <v>96463</v>
      </c>
      <c r="B649" s="113" t="s">
        <v>9179</v>
      </c>
      <c r="C649" s="114" t="s">
        <v>9043</v>
      </c>
      <c r="D649" s="113" t="s">
        <v>8535</v>
      </c>
      <c r="E649" s="115">
        <v>225.25</v>
      </c>
    </row>
    <row r="650" spans="1:5" ht="41.4" x14ac:dyDescent="0.3">
      <c r="A650" s="113">
        <v>98764</v>
      </c>
      <c r="B650" s="113" t="s">
        <v>9180</v>
      </c>
      <c r="C650" s="114" t="s">
        <v>9043</v>
      </c>
      <c r="D650" s="113" t="s">
        <v>8535</v>
      </c>
      <c r="E650" s="115">
        <v>3.65</v>
      </c>
    </row>
    <row r="651" spans="1:5" ht="41.4" x14ac:dyDescent="0.3">
      <c r="A651" s="113">
        <v>99833</v>
      </c>
      <c r="B651" s="113" t="s">
        <v>9181</v>
      </c>
      <c r="C651" s="114" t="s">
        <v>9043</v>
      </c>
      <c r="D651" s="113" t="s">
        <v>8535</v>
      </c>
      <c r="E651" s="115">
        <v>3.83</v>
      </c>
    </row>
    <row r="652" spans="1:5" ht="27.6" x14ac:dyDescent="0.3">
      <c r="A652" s="113">
        <v>100641</v>
      </c>
      <c r="B652" s="113" t="s">
        <v>9182</v>
      </c>
      <c r="C652" s="114" t="s">
        <v>9043</v>
      </c>
      <c r="D652" s="113" t="s">
        <v>8535</v>
      </c>
      <c r="E652" s="115">
        <v>4827.63</v>
      </c>
    </row>
    <row r="653" spans="1:5" ht="27.6" x14ac:dyDescent="0.3">
      <c r="A653" s="113">
        <v>100647</v>
      </c>
      <c r="B653" s="113" t="s">
        <v>9183</v>
      </c>
      <c r="C653" s="114" t="s">
        <v>9043</v>
      </c>
      <c r="D653" s="113" t="s">
        <v>8535</v>
      </c>
      <c r="E653" s="115">
        <v>6579.89</v>
      </c>
    </row>
    <row r="654" spans="1:5" ht="27.6" x14ac:dyDescent="0.3">
      <c r="A654" s="113">
        <v>102275</v>
      </c>
      <c r="B654" s="113" t="s">
        <v>9184</v>
      </c>
      <c r="C654" s="114" t="s">
        <v>9043</v>
      </c>
      <c r="D654" s="113" t="s">
        <v>8535</v>
      </c>
      <c r="E654" s="115">
        <v>28.93</v>
      </c>
    </row>
    <row r="655" spans="1:5" ht="41.4" x14ac:dyDescent="0.3">
      <c r="A655" s="113">
        <v>102874</v>
      </c>
      <c r="B655" s="113" t="s">
        <v>9185</v>
      </c>
      <c r="C655" s="114" t="s">
        <v>9043</v>
      </c>
      <c r="D655" s="113" t="s">
        <v>8535</v>
      </c>
      <c r="E655" s="115">
        <v>1025.1099999999999</v>
      </c>
    </row>
    <row r="656" spans="1:5" ht="27.6" x14ac:dyDescent="0.3">
      <c r="A656" s="113">
        <v>102880</v>
      </c>
      <c r="B656" s="113" t="s">
        <v>9186</v>
      </c>
      <c r="C656" s="114" t="s">
        <v>9043</v>
      </c>
      <c r="D656" s="113" t="s">
        <v>8535</v>
      </c>
      <c r="E656" s="115">
        <v>1426.63</v>
      </c>
    </row>
    <row r="657" spans="1:5" ht="41.4" x14ac:dyDescent="0.3">
      <c r="A657" s="113">
        <v>102964</v>
      </c>
      <c r="B657" s="113" t="s">
        <v>9187</v>
      </c>
      <c r="C657" s="114" t="s">
        <v>9043</v>
      </c>
      <c r="D657" s="113" t="s">
        <v>8535</v>
      </c>
      <c r="E657" s="115">
        <v>486.09</v>
      </c>
    </row>
    <row r="658" spans="1:5" ht="27.6" x14ac:dyDescent="0.3">
      <c r="A658" s="113">
        <v>102976</v>
      </c>
      <c r="B658" s="113" t="s">
        <v>9188</v>
      </c>
      <c r="C658" s="114" t="s">
        <v>9043</v>
      </c>
      <c r="D658" s="113" t="s">
        <v>8535</v>
      </c>
      <c r="E658" s="115">
        <v>277.37</v>
      </c>
    </row>
    <row r="659" spans="1:5" ht="41.4" x14ac:dyDescent="0.3">
      <c r="A659" s="113">
        <v>103224</v>
      </c>
      <c r="B659" s="113" t="s">
        <v>9189</v>
      </c>
      <c r="C659" s="114" t="s">
        <v>9043</v>
      </c>
      <c r="D659" s="113" t="s">
        <v>8535</v>
      </c>
      <c r="E659" s="115">
        <v>436.45</v>
      </c>
    </row>
    <row r="660" spans="1:5" ht="41.4" x14ac:dyDescent="0.3">
      <c r="A660" s="113">
        <v>103230</v>
      </c>
      <c r="B660" s="113" t="s">
        <v>9190</v>
      </c>
      <c r="C660" s="114" t="s">
        <v>9043</v>
      </c>
      <c r="D660" s="113" t="s">
        <v>8535</v>
      </c>
      <c r="E660" s="115">
        <v>970.73</v>
      </c>
    </row>
    <row r="661" spans="1:5" ht="41.4" x14ac:dyDescent="0.3">
      <c r="A661" s="113">
        <v>103236</v>
      </c>
      <c r="B661" s="113" t="s">
        <v>9191</v>
      </c>
      <c r="C661" s="114" t="s">
        <v>9043</v>
      </c>
      <c r="D661" s="113" t="s">
        <v>8535</v>
      </c>
      <c r="E661" s="115">
        <v>1329.29</v>
      </c>
    </row>
    <row r="662" spans="1:5" ht="27.6" x14ac:dyDescent="0.3">
      <c r="A662" s="113">
        <v>104091</v>
      </c>
      <c r="B662" s="113" t="s">
        <v>9192</v>
      </c>
      <c r="C662" s="114" t="s">
        <v>9043</v>
      </c>
      <c r="D662" s="113" t="s">
        <v>8535</v>
      </c>
      <c r="E662" s="115">
        <v>0.66</v>
      </c>
    </row>
    <row r="663" spans="1:5" ht="27.6" x14ac:dyDescent="0.3">
      <c r="A663" s="113">
        <v>104097</v>
      </c>
      <c r="B663" s="113" t="s">
        <v>9193</v>
      </c>
      <c r="C663" s="114" t="s">
        <v>9043</v>
      </c>
      <c r="D663" s="113" t="s">
        <v>8535</v>
      </c>
      <c r="E663" s="115">
        <v>0.91</v>
      </c>
    </row>
    <row r="664" spans="1:5" ht="27.6" x14ac:dyDescent="0.3">
      <c r="A664" s="113">
        <v>104695</v>
      </c>
      <c r="B664" s="113" t="s">
        <v>9194</v>
      </c>
      <c r="C664" s="114" t="s">
        <v>9043</v>
      </c>
      <c r="D664" s="113" t="s">
        <v>8535</v>
      </c>
      <c r="E664" s="115">
        <v>32.729999999999997</v>
      </c>
    </row>
    <row r="665" spans="1:5" ht="41.4" x14ac:dyDescent="0.3">
      <c r="A665" s="113">
        <v>104716</v>
      </c>
      <c r="B665" s="113" t="s">
        <v>9195</v>
      </c>
      <c r="C665" s="114" t="s">
        <v>9043</v>
      </c>
      <c r="D665" s="113" t="s">
        <v>8535</v>
      </c>
      <c r="E665" s="115">
        <v>275.39</v>
      </c>
    </row>
    <row r="666" spans="1:5" ht="27.6" x14ac:dyDescent="0.3">
      <c r="A666" s="113">
        <v>5632</v>
      </c>
      <c r="B666" s="113" t="s">
        <v>9196</v>
      </c>
      <c r="C666" s="114" t="s">
        <v>9197</v>
      </c>
      <c r="D666" s="113" t="s">
        <v>9044</v>
      </c>
      <c r="E666" s="115">
        <v>92.59</v>
      </c>
    </row>
    <row r="667" spans="1:5" ht="55.2" x14ac:dyDescent="0.3">
      <c r="A667" s="113">
        <v>5679</v>
      </c>
      <c r="B667" s="113" t="s">
        <v>9198</v>
      </c>
      <c r="C667" s="114" t="s">
        <v>9197</v>
      </c>
      <c r="D667" s="113" t="s">
        <v>8535</v>
      </c>
      <c r="E667" s="115">
        <v>66.28</v>
      </c>
    </row>
    <row r="668" spans="1:5" ht="55.2" x14ac:dyDescent="0.3">
      <c r="A668" s="113">
        <v>5681</v>
      </c>
      <c r="B668" s="113" t="s">
        <v>9199</v>
      </c>
      <c r="C668" s="114" t="s">
        <v>9197</v>
      </c>
      <c r="D668" s="113" t="s">
        <v>8535</v>
      </c>
      <c r="E668" s="115">
        <v>62.7</v>
      </c>
    </row>
    <row r="669" spans="1:5" ht="41.4" x14ac:dyDescent="0.3">
      <c r="A669" s="113">
        <v>5685</v>
      </c>
      <c r="B669" s="113" t="s">
        <v>9200</v>
      </c>
      <c r="C669" s="114" t="s">
        <v>9197</v>
      </c>
      <c r="D669" s="113" t="s">
        <v>8535</v>
      </c>
      <c r="E669" s="115">
        <v>68.22</v>
      </c>
    </row>
    <row r="670" spans="1:5" ht="27.6" x14ac:dyDescent="0.3">
      <c r="A670" s="113">
        <v>5690</v>
      </c>
      <c r="B670" s="113" t="s">
        <v>9201</v>
      </c>
      <c r="C670" s="114" t="s">
        <v>9197</v>
      </c>
      <c r="D670" s="113" t="s">
        <v>8535</v>
      </c>
      <c r="E670" s="115">
        <v>4.09</v>
      </c>
    </row>
    <row r="671" spans="1:5" ht="41.4" x14ac:dyDescent="0.3">
      <c r="A671" s="113">
        <v>5806</v>
      </c>
      <c r="B671" s="113" t="s">
        <v>9202</v>
      </c>
      <c r="C671" s="114" t="s">
        <v>9197</v>
      </c>
      <c r="D671" s="113" t="s">
        <v>8535</v>
      </c>
      <c r="E671" s="115">
        <v>0.3</v>
      </c>
    </row>
    <row r="672" spans="1:5" ht="55.2" x14ac:dyDescent="0.3">
      <c r="A672" s="113">
        <v>5826</v>
      </c>
      <c r="B672" s="113" t="s">
        <v>9203</v>
      </c>
      <c r="C672" s="114" t="s">
        <v>9197</v>
      </c>
      <c r="D672" s="113" t="s">
        <v>8535</v>
      </c>
      <c r="E672" s="115">
        <v>64.739999999999995</v>
      </c>
    </row>
    <row r="673" spans="1:5" ht="27.6" x14ac:dyDescent="0.3">
      <c r="A673" s="113">
        <v>5829</v>
      </c>
      <c r="B673" s="113" t="s">
        <v>9204</v>
      </c>
      <c r="C673" s="114" t="s">
        <v>9197</v>
      </c>
      <c r="D673" s="113" t="s">
        <v>8535</v>
      </c>
      <c r="E673" s="115">
        <v>183.12</v>
      </c>
    </row>
    <row r="674" spans="1:5" ht="27.6" x14ac:dyDescent="0.3">
      <c r="A674" s="113">
        <v>5837</v>
      </c>
      <c r="B674" s="113" t="s">
        <v>9205</v>
      </c>
      <c r="C674" s="114" t="s">
        <v>9197</v>
      </c>
      <c r="D674" s="113" t="s">
        <v>8535</v>
      </c>
      <c r="E674" s="115">
        <v>143.66</v>
      </c>
    </row>
    <row r="675" spans="1:5" ht="27.6" x14ac:dyDescent="0.3">
      <c r="A675" s="113">
        <v>5841</v>
      </c>
      <c r="B675" s="113" t="s">
        <v>9206</v>
      </c>
      <c r="C675" s="114" t="s">
        <v>9197</v>
      </c>
      <c r="D675" s="113" t="s">
        <v>8535</v>
      </c>
      <c r="E675" s="115">
        <v>4.6900000000000004</v>
      </c>
    </row>
    <row r="676" spans="1:5" ht="27.6" x14ac:dyDescent="0.3">
      <c r="A676" s="113">
        <v>5845</v>
      </c>
      <c r="B676" s="113" t="s">
        <v>9207</v>
      </c>
      <c r="C676" s="114" t="s">
        <v>9197</v>
      </c>
      <c r="D676" s="113" t="s">
        <v>8535</v>
      </c>
      <c r="E676" s="115">
        <v>54.1</v>
      </c>
    </row>
    <row r="677" spans="1:5" ht="27.6" x14ac:dyDescent="0.3">
      <c r="A677" s="113">
        <v>5849</v>
      </c>
      <c r="B677" s="113" t="s">
        <v>9208</v>
      </c>
      <c r="C677" s="114" t="s">
        <v>9197</v>
      </c>
      <c r="D677" s="113" t="s">
        <v>8535</v>
      </c>
      <c r="E677" s="115">
        <v>91.08</v>
      </c>
    </row>
    <row r="678" spans="1:5" ht="27.6" x14ac:dyDescent="0.3">
      <c r="A678" s="113">
        <v>5853</v>
      </c>
      <c r="B678" s="113" t="s">
        <v>9209</v>
      </c>
      <c r="C678" s="114" t="s">
        <v>9197</v>
      </c>
      <c r="D678" s="113" t="s">
        <v>8535</v>
      </c>
      <c r="E678" s="115">
        <v>91.47</v>
      </c>
    </row>
    <row r="679" spans="1:5" ht="27.6" x14ac:dyDescent="0.3">
      <c r="A679" s="113">
        <v>5857</v>
      </c>
      <c r="B679" s="113" t="s">
        <v>9210</v>
      </c>
      <c r="C679" s="114" t="s">
        <v>9197</v>
      </c>
      <c r="D679" s="113" t="s">
        <v>8535</v>
      </c>
      <c r="E679" s="115">
        <v>234.18</v>
      </c>
    </row>
    <row r="680" spans="1:5" ht="41.4" x14ac:dyDescent="0.3">
      <c r="A680" s="113">
        <v>5865</v>
      </c>
      <c r="B680" s="113" t="s">
        <v>9211</v>
      </c>
      <c r="C680" s="114" t="s">
        <v>9197</v>
      </c>
      <c r="D680" s="113" t="s">
        <v>8535</v>
      </c>
      <c r="E680" s="115">
        <v>12.26</v>
      </c>
    </row>
    <row r="681" spans="1:5" ht="27.6" x14ac:dyDescent="0.3">
      <c r="A681" s="113">
        <v>5869</v>
      </c>
      <c r="B681" s="113" t="s">
        <v>9212</v>
      </c>
      <c r="C681" s="114" t="s">
        <v>9197</v>
      </c>
      <c r="D681" s="113" t="s">
        <v>8535</v>
      </c>
      <c r="E681" s="115">
        <v>77.489999999999995</v>
      </c>
    </row>
    <row r="682" spans="1:5" ht="55.2" x14ac:dyDescent="0.3">
      <c r="A682" s="113">
        <v>5877</v>
      </c>
      <c r="B682" s="113" t="s">
        <v>9213</v>
      </c>
      <c r="C682" s="114" t="s">
        <v>9197</v>
      </c>
      <c r="D682" s="113" t="s">
        <v>9044</v>
      </c>
      <c r="E682" s="115">
        <v>65.14</v>
      </c>
    </row>
    <row r="683" spans="1:5" ht="41.4" x14ac:dyDescent="0.3">
      <c r="A683" s="113">
        <v>5881</v>
      </c>
      <c r="B683" s="113" t="s">
        <v>9214</v>
      </c>
      <c r="C683" s="114" t="s">
        <v>9197</v>
      </c>
      <c r="D683" s="113" t="s">
        <v>8535</v>
      </c>
      <c r="E683" s="115">
        <v>83.12</v>
      </c>
    </row>
    <row r="684" spans="1:5" ht="41.4" x14ac:dyDescent="0.3">
      <c r="A684" s="113">
        <v>5884</v>
      </c>
      <c r="B684" s="113" t="s">
        <v>9215</v>
      </c>
      <c r="C684" s="114" t="s">
        <v>9197</v>
      </c>
      <c r="D684" s="113" t="s">
        <v>8535</v>
      </c>
      <c r="E684" s="115">
        <v>58.62</v>
      </c>
    </row>
    <row r="685" spans="1:5" ht="41.4" x14ac:dyDescent="0.3">
      <c r="A685" s="113">
        <v>5892</v>
      </c>
      <c r="B685" s="113" t="s">
        <v>9216</v>
      </c>
      <c r="C685" s="114" t="s">
        <v>9197</v>
      </c>
      <c r="D685" s="113" t="s">
        <v>8535</v>
      </c>
      <c r="E685" s="115">
        <v>59.6</v>
      </c>
    </row>
    <row r="686" spans="1:5" ht="41.4" x14ac:dyDescent="0.3">
      <c r="A686" s="113">
        <v>5896</v>
      </c>
      <c r="B686" s="113" t="s">
        <v>9217</v>
      </c>
      <c r="C686" s="114" t="s">
        <v>9197</v>
      </c>
      <c r="D686" s="113" t="s">
        <v>8535</v>
      </c>
      <c r="E686" s="115">
        <v>62.33</v>
      </c>
    </row>
    <row r="687" spans="1:5" ht="41.4" x14ac:dyDescent="0.3">
      <c r="A687" s="113">
        <v>5903</v>
      </c>
      <c r="B687" s="113" t="s">
        <v>9218</v>
      </c>
      <c r="C687" s="114" t="s">
        <v>9197</v>
      </c>
      <c r="D687" s="113" t="s">
        <v>8535</v>
      </c>
      <c r="E687" s="115">
        <v>76.73</v>
      </c>
    </row>
    <row r="688" spans="1:5" ht="27.6" x14ac:dyDescent="0.3">
      <c r="A688" s="113">
        <v>5911</v>
      </c>
      <c r="B688" s="113" t="s">
        <v>9219</v>
      </c>
      <c r="C688" s="114" t="s">
        <v>9197</v>
      </c>
      <c r="D688" s="113" t="s">
        <v>9044</v>
      </c>
      <c r="E688" s="115">
        <v>31.41</v>
      </c>
    </row>
    <row r="689" spans="1:5" ht="27.6" x14ac:dyDescent="0.3">
      <c r="A689" s="113">
        <v>5923</v>
      </c>
      <c r="B689" s="113" t="s">
        <v>9220</v>
      </c>
      <c r="C689" s="114" t="s">
        <v>9197</v>
      </c>
      <c r="D689" s="113" t="s">
        <v>9044</v>
      </c>
      <c r="E689" s="115">
        <v>3.21</v>
      </c>
    </row>
    <row r="690" spans="1:5" ht="41.4" x14ac:dyDescent="0.3">
      <c r="A690" s="113">
        <v>5930</v>
      </c>
      <c r="B690" s="113" t="s">
        <v>9221</v>
      </c>
      <c r="C690" s="114" t="s">
        <v>9197</v>
      </c>
      <c r="D690" s="113" t="s">
        <v>8535</v>
      </c>
      <c r="E690" s="115">
        <v>76.55</v>
      </c>
    </row>
    <row r="691" spans="1:5" ht="27.6" x14ac:dyDescent="0.3">
      <c r="A691" s="113">
        <v>5934</v>
      </c>
      <c r="B691" s="113" t="s">
        <v>9222</v>
      </c>
      <c r="C691" s="114" t="s">
        <v>9197</v>
      </c>
      <c r="D691" s="113" t="s">
        <v>8535</v>
      </c>
      <c r="E691" s="115">
        <v>98.14</v>
      </c>
    </row>
    <row r="692" spans="1:5" ht="27.6" x14ac:dyDescent="0.3">
      <c r="A692" s="113">
        <v>5942</v>
      </c>
      <c r="B692" s="113" t="s">
        <v>9223</v>
      </c>
      <c r="C692" s="114" t="s">
        <v>9197</v>
      </c>
      <c r="D692" s="113" t="s">
        <v>8535</v>
      </c>
      <c r="E692" s="115">
        <v>74.28</v>
      </c>
    </row>
    <row r="693" spans="1:5" ht="27.6" x14ac:dyDescent="0.3">
      <c r="A693" s="113">
        <v>5946</v>
      </c>
      <c r="B693" s="113" t="s">
        <v>9224</v>
      </c>
      <c r="C693" s="114" t="s">
        <v>9197</v>
      </c>
      <c r="D693" s="113" t="s">
        <v>8535</v>
      </c>
      <c r="E693" s="115">
        <v>92.47</v>
      </c>
    </row>
    <row r="694" spans="1:5" ht="27.6" x14ac:dyDescent="0.3">
      <c r="A694" s="113">
        <v>5952</v>
      </c>
      <c r="B694" s="113" t="s">
        <v>9225</v>
      </c>
      <c r="C694" s="114" t="s">
        <v>9197</v>
      </c>
      <c r="D694" s="113" t="s">
        <v>8535</v>
      </c>
      <c r="E694" s="115">
        <v>27.88</v>
      </c>
    </row>
    <row r="695" spans="1:5" ht="27.6" x14ac:dyDescent="0.3">
      <c r="A695" s="113">
        <v>5954</v>
      </c>
      <c r="B695" s="113" t="s">
        <v>9226</v>
      </c>
      <c r="C695" s="114" t="s">
        <v>9197</v>
      </c>
      <c r="D695" s="113" t="s">
        <v>8535</v>
      </c>
      <c r="E695" s="115">
        <v>6.74</v>
      </c>
    </row>
    <row r="696" spans="1:5" ht="41.4" x14ac:dyDescent="0.3">
      <c r="A696" s="113">
        <v>5961</v>
      </c>
      <c r="B696" s="113" t="s">
        <v>9227</v>
      </c>
      <c r="C696" s="114" t="s">
        <v>9197</v>
      </c>
      <c r="D696" s="113" t="s">
        <v>8535</v>
      </c>
      <c r="E696" s="115">
        <v>66.95</v>
      </c>
    </row>
    <row r="697" spans="1:5" ht="41.4" x14ac:dyDescent="0.3">
      <c r="A697" s="113">
        <v>6260</v>
      </c>
      <c r="B697" s="113" t="s">
        <v>9228</v>
      </c>
      <c r="C697" s="114" t="s">
        <v>9197</v>
      </c>
      <c r="D697" s="113" t="s">
        <v>8535</v>
      </c>
      <c r="E697" s="115">
        <v>64.09</v>
      </c>
    </row>
    <row r="698" spans="1:5" ht="41.4" x14ac:dyDescent="0.3">
      <c r="A698" s="113">
        <v>6880</v>
      </c>
      <c r="B698" s="113" t="s">
        <v>9229</v>
      </c>
      <c r="C698" s="114" t="s">
        <v>9197</v>
      </c>
      <c r="D698" s="113" t="s">
        <v>8535</v>
      </c>
      <c r="E698" s="115">
        <v>91.11</v>
      </c>
    </row>
    <row r="699" spans="1:5" ht="27.6" x14ac:dyDescent="0.3">
      <c r="A699" s="113">
        <v>7031</v>
      </c>
      <c r="B699" s="113" t="s">
        <v>9230</v>
      </c>
      <c r="C699" s="114" t="s">
        <v>9197</v>
      </c>
      <c r="D699" s="113" t="s">
        <v>8535</v>
      </c>
      <c r="E699" s="115">
        <v>6.33</v>
      </c>
    </row>
    <row r="700" spans="1:5" ht="41.4" x14ac:dyDescent="0.3">
      <c r="A700" s="113">
        <v>7043</v>
      </c>
      <c r="B700" s="113" t="s">
        <v>9231</v>
      </c>
      <c r="C700" s="114" t="s">
        <v>9197</v>
      </c>
      <c r="D700" s="113" t="s">
        <v>8535</v>
      </c>
      <c r="E700" s="115">
        <v>0.38</v>
      </c>
    </row>
    <row r="701" spans="1:5" ht="41.4" x14ac:dyDescent="0.3">
      <c r="A701" s="113">
        <v>7050</v>
      </c>
      <c r="B701" s="113" t="s">
        <v>9232</v>
      </c>
      <c r="C701" s="114" t="s">
        <v>9197</v>
      </c>
      <c r="D701" s="113" t="s">
        <v>8535</v>
      </c>
      <c r="E701" s="115">
        <v>84</v>
      </c>
    </row>
    <row r="702" spans="1:5" ht="41.4" x14ac:dyDescent="0.3">
      <c r="A702" s="113">
        <v>67827</v>
      </c>
      <c r="B702" s="113" t="s">
        <v>9233</v>
      </c>
      <c r="C702" s="114" t="s">
        <v>9197</v>
      </c>
      <c r="D702" s="113" t="s">
        <v>8535</v>
      </c>
      <c r="E702" s="115">
        <v>68.16</v>
      </c>
    </row>
    <row r="703" spans="1:5" ht="27.6" x14ac:dyDescent="0.3">
      <c r="A703" s="113">
        <v>73395</v>
      </c>
      <c r="B703" s="113" t="s">
        <v>9234</v>
      </c>
      <c r="C703" s="114" t="s">
        <v>9197</v>
      </c>
      <c r="D703" s="113" t="s">
        <v>8535</v>
      </c>
      <c r="E703" s="115">
        <v>9.67</v>
      </c>
    </row>
    <row r="704" spans="1:5" ht="27.6" x14ac:dyDescent="0.3">
      <c r="A704" s="113">
        <v>83766</v>
      </c>
      <c r="B704" s="113" t="s">
        <v>9235</v>
      </c>
      <c r="C704" s="114" t="s">
        <v>9197</v>
      </c>
      <c r="D704" s="113" t="s">
        <v>8535</v>
      </c>
      <c r="E704" s="115">
        <v>47.56</v>
      </c>
    </row>
    <row r="705" spans="1:5" ht="27.6" x14ac:dyDescent="0.3">
      <c r="A705" s="113">
        <v>87446</v>
      </c>
      <c r="B705" s="113" t="s">
        <v>9236</v>
      </c>
      <c r="C705" s="114" t="s">
        <v>9197</v>
      </c>
      <c r="D705" s="113" t="s">
        <v>8535</v>
      </c>
      <c r="E705" s="115">
        <v>0.5</v>
      </c>
    </row>
    <row r="706" spans="1:5" ht="27.6" x14ac:dyDescent="0.3">
      <c r="A706" s="113">
        <v>88392</v>
      </c>
      <c r="B706" s="113" t="s">
        <v>9237</v>
      </c>
      <c r="C706" s="114" t="s">
        <v>9197</v>
      </c>
      <c r="D706" s="113" t="s">
        <v>8535</v>
      </c>
      <c r="E706" s="115">
        <v>0.99</v>
      </c>
    </row>
    <row r="707" spans="1:5" ht="27.6" x14ac:dyDescent="0.3">
      <c r="A707" s="113">
        <v>88398</v>
      </c>
      <c r="B707" s="113" t="s">
        <v>9238</v>
      </c>
      <c r="C707" s="114" t="s">
        <v>9197</v>
      </c>
      <c r="D707" s="113" t="s">
        <v>8535</v>
      </c>
      <c r="E707" s="115">
        <v>1.18</v>
      </c>
    </row>
    <row r="708" spans="1:5" ht="27.6" x14ac:dyDescent="0.3">
      <c r="A708" s="113">
        <v>88404</v>
      </c>
      <c r="B708" s="113" t="s">
        <v>9239</v>
      </c>
      <c r="C708" s="114" t="s">
        <v>9197</v>
      </c>
      <c r="D708" s="113" t="s">
        <v>8535</v>
      </c>
      <c r="E708" s="115">
        <v>0.93</v>
      </c>
    </row>
    <row r="709" spans="1:5" ht="27.6" x14ac:dyDescent="0.3">
      <c r="A709" s="113">
        <v>88430</v>
      </c>
      <c r="B709" s="113" t="s">
        <v>9240</v>
      </c>
      <c r="C709" s="114" t="s">
        <v>9197</v>
      </c>
      <c r="D709" s="113" t="s">
        <v>8535</v>
      </c>
      <c r="E709" s="115">
        <v>6.15</v>
      </c>
    </row>
    <row r="710" spans="1:5" ht="27.6" x14ac:dyDescent="0.3">
      <c r="A710" s="113">
        <v>88438</v>
      </c>
      <c r="B710" s="113" t="s">
        <v>9241</v>
      </c>
      <c r="C710" s="114" t="s">
        <v>9197</v>
      </c>
      <c r="D710" s="113" t="s">
        <v>8535</v>
      </c>
      <c r="E710" s="115">
        <v>8.16</v>
      </c>
    </row>
    <row r="711" spans="1:5" ht="41.4" x14ac:dyDescent="0.3">
      <c r="A711" s="113">
        <v>88831</v>
      </c>
      <c r="B711" s="113" t="s">
        <v>9242</v>
      </c>
      <c r="C711" s="114" t="s">
        <v>9197</v>
      </c>
      <c r="D711" s="113" t="s">
        <v>9044</v>
      </c>
      <c r="E711" s="115">
        <v>0.37</v>
      </c>
    </row>
    <row r="712" spans="1:5" ht="27.6" x14ac:dyDescent="0.3">
      <c r="A712" s="113">
        <v>88844</v>
      </c>
      <c r="B712" s="113" t="s">
        <v>9243</v>
      </c>
      <c r="C712" s="114" t="s">
        <v>9197</v>
      </c>
      <c r="D712" s="113" t="s">
        <v>8535</v>
      </c>
      <c r="E712" s="115">
        <v>79.38</v>
      </c>
    </row>
    <row r="713" spans="1:5" ht="27.6" x14ac:dyDescent="0.3">
      <c r="A713" s="113">
        <v>88908</v>
      </c>
      <c r="B713" s="113" t="s">
        <v>9244</v>
      </c>
      <c r="C713" s="114" t="s">
        <v>9197</v>
      </c>
      <c r="D713" s="113" t="s">
        <v>8535</v>
      </c>
      <c r="E713" s="115">
        <v>100.3</v>
      </c>
    </row>
    <row r="714" spans="1:5" ht="41.4" x14ac:dyDescent="0.3">
      <c r="A714" s="113">
        <v>89022</v>
      </c>
      <c r="B714" s="113" t="s">
        <v>9245</v>
      </c>
      <c r="C714" s="114" t="s">
        <v>9197</v>
      </c>
      <c r="D714" s="113" t="s">
        <v>8535</v>
      </c>
      <c r="E714" s="115">
        <v>0.47</v>
      </c>
    </row>
    <row r="715" spans="1:5" ht="27.6" x14ac:dyDescent="0.3">
      <c r="A715" s="113">
        <v>89027</v>
      </c>
      <c r="B715" s="113" t="s">
        <v>9246</v>
      </c>
      <c r="C715" s="114" t="s">
        <v>9197</v>
      </c>
      <c r="D715" s="113" t="s">
        <v>8535</v>
      </c>
      <c r="E715" s="115">
        <v>5.14</v>
      </c>
    </row>
    <row r="716" spans="1:5" ht="27.6" x14ac:dyDescent="0.3">
      <c r="A716" s="113">
        <v>89031</v>
      </c>
      <c r="B716" s="113" t="s">
        <v>9247</v>
      </c>
      <c r="C716" s="114" t="s">
        <v>9197</v>
      </c>
      <c r="D716" s="113" t="s">
        <v>8535</v>
      </c>
      <c r="E716" s="115">
        <v>77.12</v>
      </c>
    </row>
    <row r="717" spans="1:5" ht="27.6" x14ac:dyDescent="0.3">
      <c r="A717" s="113">
        <v>89036</v>
      </c>
      <c r="B717" s="113" t="s">
        <v>9248</v>
      </c>
      <c r="C717" s="114" t="s">
        <v>9197</v>
      </c>
      <c r="D717" s="113" t="s">
        <v>8535</v>
      </c>
      <c r="E717" s="115">
        <v>47.3</v>
      </c>
    </row>
    <row r="718" spans="1:5" ht="27.6" x14ac:dyDescent="0.3">
      <c r="A718" s="113">
        <v>89218</v>
      </c>
      <c r="B718" s="113" t="s">
        <v>9249</v>
      </c>
      <c r="C718" s="114" t="s">
        <v>9197</v>
      </c>
      <c r="D718" s="113" t="s">
        <v>8535</v>
      </c>
      <c r="E718" s="115">
        <v>97.11</v>
      </c>
    </row>
    <row r="719" spans="1:5" ht="41.4" x14ac:dyDescent="0.3">
      <c r="A719" s="113">
        <v>89226</v>
      </c>
      <c r="B719" s="113" t="s">
        <v>9250</v>
      </c>
      <c r="C719" s="114" t="s">
        <v>9197</v>
      </c>
      <c r="D719" s="113" t="s">
        <v>8535</v>
      </c>
      <c r="E719" s="115">
        <v>1.52</v>
      </c>
    </row>
    <row r="720" spans="1:5" ht="27.6" x14ac:dyDescent="0.3">
      <c r="A720" s="113">
        <v>89235</v>
      </c>
      <c r="B720" s="113" t="s">
        <v>9251</v>
      </c>
      <c r="C720" s="114" t="s">
        <v>9197</v>
      </c>
      <c r="D720" s="113" t="s">
        <v>8535</v>
      </c>
      <c r="E720" s="115">
        <v>184.09</v>
      </c>
    </row>
    <row r="721" spans="1:5" ht="27.6" x14ac:dyDescent="0.3">
      <c r="A721" s="113">
        <v>89243</v>
      </c>
      <c r="B721" s="113" t="s">
        <v>9252</v>
      </c>
      <c r="C721" s="114" t="s">
        <v>9197</v>
      </c>
      <c r="D721" s="113" t="s">
        <v>8535</v>
      </c>
      <c r="E721" s="115">
        <v>393.69</v>
      </c>
    </row>
    <row r="722" spans="1:5" ht="27.6" x14ac:dyDescent="0.3">
      <c r="A722" s="113">
        <v>89251</v>
      </c>
      <c r="B722" s="113" t="s">
        <v>9253</v>
      </c>
      <c r="C722" s="114" t="s">
        <v>9197</v>
      </c>
      <c r="D722" s="113" t="s">
        <v>8535</v>
      </c>
      <c r="E722" s="115">
        <v>345.66</v>
      </c>
    </row>
    <row r="723" spans="1:5" ht="27.6" x14ac:dyDescent="0.3">
      <c r="A723" s="113">
        <v>89258</v>
      </c>
      <c r="B723" s="113" t="s">
        <v>9254</v>
      </c>
      <c r="C723" s="114" t="s">
        <v>9197</v>
      </c>
      <c r="D723" s="113" t="s">
        <v>8535</v>
      </c>
      <c r="E723" s="115">
        <v>122.63</v>
      </c>
    </row>
    <row r="724" spans="1:5" ht="41.4" x14ac:dyDescent="0.3">
      <c r="A724" s="113">
        <v>89273</v>
      </c>
      <c r="B724" s="113" t="s">
        <v>9255</v>
      </c>
      <c r="C724" s="114" t="s">
        <v>9197</v>
      </c>
      <c r="D724" s="113" t="s">
        <v>8535</v>
      </c>
      <c r="E724" s="115">
        <v>104.59</v>
      </c>
    </row>
    <row r="725" spans="1:5" ht="27.6" x14ac:dyDescent="0.3">
      <c r="A725" s="113">
        <v>89279</v>
      </c>
      <c r="B725" s="113" t="s">
        <v>9256</v>
      </c>
      <c r="C725" s="114" t="s">
        <v>9197</v>
      </c>
      <c r="D725" s="113" t="s">
        <v>8535</v>
      </c>
      <c r="E725" s="115">
        <v>1.86</v>
      </c>
    </row>
    <row r="726" spans="1:5" ht="41.4" x14ac:dyDescent="0.3">
      <c r="A726" s="113">
        <v>89877</v>
      </c>
      <c r="B726" s="113" t="s">
        <v>9257</v>
      </c>
      <c r="C726" s="114" t="s">
        <v>9197</v>
      </c>
      <c r="D726" s="113" t="s">
        <v>8535</v>
      </c>
      <c r="E726" s="115">
        <v>93.01</v>
      </c>
    </row>
    <row r="727" spans="1:5" ht="41.4" x14ac:dyDescent="0.3">
      <c r="A727" s="113">
        <v>89884</v>
      </c>
      <c r="B727" s="113" t="s">
        <v>9258</v>
      </c>
      <c r="C727" s="114" t="s">
        <v>9197</v>
      </c>
      <c r="D727" s="113" t="s">
        <v>8535</v>
      </c>
      <c r="E727" s="115">
        <v>96.88</v>
      </c>
    </row>
    <row r="728" spans="1:5" ht="27.6" x14ac:dyDescent="0.3">
      <c r="A728" s="113">
        <v>90587</v>
      </c>
      <c r="B728" s="113" t="s">
        <v>9259</v>
      </c>
      <c r="C728" s="114" t="s">
        <v>9197</v>
      </c>
      <c r="D728" s="113" t="s">
        <v>8535</v>
      </c>
      <c r="E728" s="115">
        <v>0.53</v>
      </c>
    </row>
    <row r="729" spans="1:5" ht="27.6" x14ac:dyDescent="0.3">
      <c r="A729" s="113">
        <v>90626</v>
      </c>
      <c r="B729" s="113" t="s">
        <v>9260</v>
      </c>
      <c r="C729" s="114" t="s">
        <v>9197</v>
      </c>
      <c r="D729" s="113" t="s">
        <v>8535</v>
      </c>
      <c r="E729" s="115">
        <v>2.88</v>
      </c>
    </row>
    <row r="730" spans="1:5" ht="27.6" x14ac:dyDescent="0.3">
      <c r="A730" s="113">
        <v>90632</v>
      </c>
      <c r="B730" s="113" t="s">
        <v>9261</v>
      </c>
      <c r="C730" s="114" t="s">
        <v>9197</v>
      </c>
      <c r="D730" s="113" t="s">
        <v>8535</v>
      </c>
      <c r="E730" s="115">
        <v>95.79</v>
      </c>
    </row>
    <row r="731" spans="1:5" ht="41.4" x14ac:dyDescent="0.3">
      <c r="A731" s="113">
        <v>90638</v>
      </c>
      <c r="B731" s="113" t="s">
        <v>9262</v>
      </c>
      <c r="C731" s="114" t="s">
        <v>9197</v>
      </c>
      <c r="D731" s="113" t="s">
        <v>8535</v>
      </c>
      <c r="E731" s="115">
        <v>4.74</v>
      </c>
    </row>
    <row r="732" spans="1:5" ht="27.6" x14ac:dyDescent="0.3">
      <c r="A732" s="113">
        <v>90644</v>
      </c>
      <c r="B732" s="113" t="s">
        <v>9263</v>
      </c>
      <c r="C732" s="114" t="s">
        <v>9197</v>
      </c>
      <c r="D732" s="113" t="s">
        <v>8535</v>
      </c>
      <c r="E732" s="115">
        <v>7.08</v>
      </c>
    </row>
    <row r="733" spans="1:5" ht="41.4" x14ac:dyDescent="0.3">
      <c r="A733" s="113">
        <v>90651</v>
      </c>
      <c r="B733" s="113" t="s">
        <v>9264</v>
      </c>
      <c r="C733" s="114" t="s">
        <v>9197</v>
      </c>
      <c r="D733" s="113" t="s">
        <v>8535</v>
      </c>
      <c r="E733" s="115">
        <v>1.08</v>
      </c>
    </row>
    <row r="734" spans="1:5" ht="27.6" x14ac:dyDescent="0.3">
      <c r="A734" s="113">
        <v>90657</v>
      </c>
      <c r="B734" s="113" t="s">
        <v>9265</v>
      </c>
      <c r="C734" s="114" t="s">
        <v>9197</v>
      </c>
      <c r="D734" s="113" t="s">
        <v>8535</v>
      </c>
      <c r="E734" s="115">
        <v>4.5999999999999996</v>
      </c>
    </row>
    <row r="735" spans="1:5" ht="27.6" x14ac:dyDescent="0.3">
      <c r="A735" s="113">
        <v>90663</v>
      </c>
      <c r="B735" s="113" t="s">
        <v>9266</v>
      </c>
      <c r="C735" s="114" t="s">
        <v>9197</v>
      </c>
      <c r="D735" s="113" t="s">
        <v>8535</v>
      </c>
      <c r="E735" s="115">
        <v>4.93</v>
      </c>
    </row>
    <row r="736" spans="1:5" ht="41.4" x14ac:dyDescent="0.3">
      <c r="A736" s="113">
        <v>90669</v>
      </c>
      <c r="B736" s="113" t="s">
        <v>9267</v>
      </c>
      <c r="C736" s="114" t="s">
        <v>9197</v>
      </c>
      <c r="D736" s="113" t="s">
        <v>8535</v>
      </c>
      <c r="E736" s="115">
        <v>9.0399999999999991</v>
      </c>
    </row>
    <row r="737" spans="1:5" ht="55.2" x14ac:dyDescent="0.3">
      <c r="A737" s="113">
        <v>90675</v>
      </c>
      <c r="B737" s="113" t="s">
        <v>9268</v>
      </c>
      <c r="C737" s="114" t="s">
        <v>9197</v>
      </c>
      <c r="D737" s="113" t="s">
        <v>8535</v>
      </c>
      <c r="E737" s="115">
        <v>331.22</v>
      </c>
    </row>
    <row r="738" spans="1:5" ht="55.2" x14ac:dyDescent="0.3">
      <c r="A738" s="113">
        <v>90681</v>
      </c>
      <c r="B738" s="113" t="s">
        <v>9269</v>
      </c>
      <c r="C738" s="114" t="s">
        <v>9197</v>
      </c>
      <c r="D738" s="113" t="s">
        <v>8535</v>
      </c>
      <c r="E738" s="115">
        <v>167.67</v>
      </c>
    </row>
    <row r="739" spans="1:5" ht="27.6" x14ac:dyDescent="0.3">
      <c r="A739" s="113">
        <v>90687</v>
      </c>
      <c r="B739" s="113" t="s">
        <v>9270</v>
      </c>
      <c r="C739" s="114" t="s">
        <v>9197</v>
      </c>
      <c r="D739" s="113" t="s">
        <v>8535</v>
      </c>
      <c r="E739" s="115">
        <v>75.78</v>
      </c>
    </row>
    <row r="740" spans="1:5" ht="27.6" x14ac:dyDescent="0.3">
      <c r="A740" s="113">
        <v>90693</v>
      </c>
      <c r="B740" s="113" t="s">
        <v>9271</v>
      </c>
      <c r="C740" s="114" t="s">
        <v>9197</v>
      </c>
      <c r="D740" s="113" t="s">
        <v>8535</v>
      </c>
      <c r="E740" s="115">
        <v>61.68</v>
      </c>
    </row>
    <row r="741" spans="1:5" ht="27.6" x14ac:dyDescent="0.3">
      <c r="A741" s="113">
        <v>90965</v>
      </c>
      <c r="B741" s="113" t="s">
        <v>9272</v>
      </c>
      <c r="C741" s="114" t="s">
        <v>9197</v>
      </c>
      <c r="D741" s="113" t="s">
        <v>9044</v>
      </c>
      <c r="E741" s="115">
        <v>9</v>
      </c>
    </row>
    <row r="742" spans="1:5" ht="27.6" x14ac:dyDescent="0.3">
      <c r="A742" s="113">
        <v>90973</v>
      </c>
      <c r="B742" s="113" t="s">
        <v>9273</v>
      </c>
      <c r="C742" s="114" t="s">
        <v>9197</v>
      </c>
      <c r="D742" s="113" t="s">
        <v>8535</v>
      </c>
      <c r="E742" s="115">
        <v>9.0299999999999994</v>
      </c>
    </row>
    <row r="743" spans="1:5" ht="27.6" x14ac:dyDescent="0.3">
      <c r="A743" s="113">
        <v>90982</v>
      </c>
      <c r="B743" s="113" t="s">
        <v>9274</v>
      </c>
      <c r="C743" s="114" t="s">
        <v>9197</v>
      </c>
      <c r="D743" s="113" t="s">
        <v>8535</v>
      </c>
      <c r="E743" s="115">
        <v>22.94</v>
      </c>
    </row>
    <row r="744" spans="1:5" ht="27.6" x14ac:dyDescent="0.3">
      <c r="A744" s="113">
        <v>91001</v>
      </c>
      <c r="B744" s="113" t="s">
        <v>9275</v>
      </c>
      <c r="C744" s="114" t="s">
        <v>9197</v>
      </c>
      <c r="D744" s="113" t="s">
        <v>8535</v>
      </c>
      <c r="E744" s="115">
        <v>10.71</v>
      </c>
    </row>
    <row r="745" spans="1:5" ht="41.4" x14ac:dyDescent="0.3">
      <c r="A745" s="113">
        <v>91032</v>
      </c>
      <c r="B745" s="113" t="s">
        <v>9276</v>
      </c>
      <c r="C745" s="114" t="s">
        <v>9197</v>
      </c>
      <c r="D745" s="113" t="s">
        <v>8535</v>
      </c>
      <c r="E745" s="115">
        <v>70.540000000000006</v>
      </c>
    </row>
    <row r="746" spans="1:5" ht="27.6" x14ac:dyDescent="0.3">
      <c r="A746" s="113">
        <v>91278</v>
      </c>
      <c r="B746" s="113" t="s">
        <v>9277</v>
      </c>
      <c r="C746" s="114" t="s">
        <v>9197</v>
      </c>
      <c r="D746" s="113" t="s">
        <v>8535</v>
      </c>
      <c r="E746" s="115">
        <v>0.76</v>
      </c>
    </row>
    <row r="747" spans="1:5" ht="41.4" x14ac:dyDescent="0.3">
      <c r="A747" s="113">
        <v>91285</v>
      </c>
      <c r="B747" s="113" t="s">
        <v>9278</v>
      </c>
      <c r="C747" s="114" t="s">
        <v>9197</v>
      </c>
      <c r="D747" s="113" t="s">
        <v>8535</v>
      </c>
      <c r="E747" s="115">
        <v>0.96</v>
      </c>
    </row>
    <row r="748" spans="1:5" ht="41.4" x14ac:dyDescent="0.3">
      <c r="A748" s="113">
        <v>91387</v>
      </c>
      <c r="B748" s="113" t="s">
        <v>9279</v>
      </c>
      <c r="C748" s="114" t="s">
        <v>9197</v>
      </c>
      <c r="D748" s="113" t="s">
        <v>8535</v>
      </c>
      <c r="E748" s="115">
        <v>77.739999999999995</v>
      </c>
    </row>
    <row r="749" spans="1:5" ht="55.2" x14ac:dyDescent="0.3">
      <c r="A749" s="113">
        <v>91395</v>
      </c>
      <c r="B749" s="113" t="s">
        <v>9280</v>
      </c>
      <c r="C749" s="114" t="s">
        <v>9197</v>
      </c>
      <c r="D749" s="113" t="s">
        <v>8535</v>
      </c>
      <c r="E749" s="115">
        <v>61.85</v>
      </c>
    </row>
    <row r="750" spans="1:5" ht="41.4" x14ac:dyDescent="0.3">
      <c r="A750" s="113">
        <v>91486</v>
      </c>
      <c r="B750" s="113" t="s">
        <v>9281</v>
      </c>
      <c r="C750" s="114" t="s">
        <v>9197</v>
      </c>
      <c r="D750" s="113" t="s">
        <v>8535</v>
      </c>
      <c r="E750" s="115">
        <v>71.3</v>
      </c>
    </row>
    <row r="751" spans="1:5" ht="27.6" x14ac:dyDescent="0.3">
      <c r="A751" s="113">
        <v>91534</v>
      </c>
      <c r="B751" s="113" t="s">
        <v>9282</v>
      </c>
      <c r="C751" s="114" t="s">
        <v>9197</v>
      </c>
      <c r="D751" s="113" t="s">
        <v>8535</v>
      </c>
      <c r="E751" s="115">
        <v>29.86</v>
      </c>
    </row>
    <row r="752" spans="1:5" ht="41.4" x14ac:dyDescent="0.3">
      <c r="A752" s="113">
        <v>91635</v>
      </c>
      <c r="B752" s="113" t="s">
        <v>9283</v>
      </c>
      <c r="C752" s="114" t="s">
        <v>9197</v>
      </c>
      <c r="D752" s="113" t="s">
        <v>8535</v>
      </c>
      <c r="E752" s="115">
        <v>68.06</v>
      </c>
    </row>
    <row r="753" spans="1:5" ht="55.2" x14ac:dyDescent="0.3">
      <c r="A753" s="113">
        <v>91646</v>
      </c>
      <c r="B753" s="113" t="s">
        <v>9284</v>
      </c>
      <c r="C753" s="114" t="s">
        <v>9197</v>
      </c>
      <c r="D753" s="113" t="s">
        <v>8535</v>
      </c>
      <c r="E753" s="115">
        <v>102.78</v>
      </c>
    </row>
    <row r="754" spans="1:5" ht="27.6" x14ac:dyDescent="0.3">
      <c r="A754" s="113">
        <v>91693</v>
      </c>
      <c r="B754" s="113" t="s">
        <v>9285</v>
      </c>
      <c r="C754" s="114" t="s">
        <v>9197</v>
      </c>
      <c r="D754" s="113" t="s">
        <v>8535</v>
      </c>
      <c r="E754" s="115">
        <v>28.85</v>
      </c>
    </row>
    <row r="755" spans="1:5" ht="27.6" x14ac:dyDescent="0.3">
      <c r="A755" s="113">
        <v>92044</v>
      </c>
      <c r="B755" s="113" t="s">
        <v>9286</v>
      </c>
      <c r="C755" s="114" t="s">
        <v>9197</v>
      </c>
      <c r="D755" s="113" t="s">
        <v>8535</v>
      </c>
      <c r="E755" s="115">
        <v>7.8</v>
      </c>
    </row>
    <row r="756" spans="1:5" ht="55.2" x14ac:dyDescent="0.3">
      <c r="A756" s="113">
        <v>92107</v>
      </c>
      <c r="B756" s="113" t="s">
        <v>9287</v>
      </c>
      <c r="C756" s="114" t="s">
        <v>9197</v>
      </c>
      <c r="D756" s="113" t="s">
        <v>8535</v>
      </c>
      <c r="E756" s="115">
        <v>96.38</v>
      </c>
    </row>
    <row r="757" spans="1:5" ht="27.6" x14ac:dyDescent="0.3">
      <c r="A757" s="113">
        <v>92113</v>
      </c>
      <c r="B757" s="113" t="s">
        <v>9288</v>
      </c>
      <c r="C757" s="114" t="s">
        <v>9197</v>
      </c>
      <c r="D757" s="113" t="s">
        <v>8535</v>
      </c>
      <c r="E757" s="115">
        <v>1.1000000000000001</v>
      </c>
    </row>
    <row r="758" spans="1:5" x14ac:dyDescent="0.3">
      <c r="A758" s="113">
        <v>92119</v>
      </c>
      <c r="B758" s="113" t="s">
        <v>9289</v>
      </c>
      <c r="C758" s="114" t="s">
        <v>9197</v>
      </c>
      <c r="D758" s="113" t="s">
        <v>8535</v>
      </c>
      <c r="E758" s="115">
        <v>0.26</v>
      </c>
    </row>
    <row r="759" spans="1:5" ht="27.6" x14ac:dyDescent="0.3">
      <c r="A759" s="113">
        <v>92139</v>
      </c>
      <c r="B759" s="113" t="s">
        <v>9290</v>
      </c>
      <c r="C759" s="114" t="s">
        <v>9197</v>
      </c>
      <c r="D759" s="113" t="s">
        <v>8535</v>
      </c>
      <c r="E759" s="115">
        <v>45.97</v>
      </c>
    </row>
    <row r="760" spans="1:5" ht="27.6" x14ac:dyDescent="0.3">
      <c r="A760" s="113">
        <v>92146</v>
      </c>
      <c r="B760" s="113" t="s">
        <v>9291</v>
      </c>
      <c r="C760" s="114" t="s">
        <v>9197</v>
      </c>
      <c r="D760" s="113" t="s">
        <v>8535</v>
      </c>
      <c r="E760" s="115">
        <v>34.4</v>
      </c>
    </row>
    <row r="761" spans="1:5" ht="41.4" x14ac:dyDescent="0.3">
      <c r="A761" s="113">
        <v>92243</v>
      </c>
      <c r="B761" s="113" t="s">
        <v>9292</v>
      </c>
      <c r="C761" s="114" t="s">
        <v>9197</v>
      </c>
      <c r="D761" s="113" t="s">
        <v>8535</v>
      </c>
      <c r="E761" s="115">
        <v>85.06</v>
      </c>
    </row>
    <row r="762" spans="1:5" ht="27.6" x14ac:dyDescent="0.3">
      <c r="A762" s="113">
        <v>92717</v>
      </c>
      <c r="B762" s="113" t="s">
        <v>9293</v>
      </c>
      <c r="C762" s="114" t="s">
        <v>9197</v>
      </c>
      <c r="D762" s="113" t="s">
        <v>8535</v>
      </c>
      <c r="E762" s="115">
        <v>0.17</v>
      </c>
    </row>
    <row r="763" spans="1:5" ht="27.6" x14ac:dyDescent="0.3">
      <c r="A763" s="113">
        <v>92961</v>
      </c>
      <c r="B763" s="113" t="s">
        <v>9294</v>
      </c>
      <c r="C763" s="114" t="s">
        <v>9197</v>
      </c>
      <c r="D763" s="113" t="s">
        <v>8535</v>
      </c>
      <c r="E763" s="115">
        <v>5.29</v>
      </c>
    </row>
    <row r="764" spans="1:5" ht="27.6" x14ac:dyDescent="0.3">
      <c r="A764" s="113">
        <v>92967</v>
      </c>
      <c r="B764" s="113" t="s">
        <v>9295</v>
      </c>
      <c r="C764" s="114" t="s">
        <v>9197</v>
      </c>
      <c r="D764" s="113" t="s">
        <v>8535</v>
      </c>
      <c r="E764" s="115">
        <v>27.94</v>
      </c>
    </row>
    <row r="765" spans="1:5" ht="55.2" x14ac:dyDescent="0.3">
      <c r="A765" s="113">
        <v>93225</v>
      </c>
      <c r="B765" s="113" t="s">
        <v>9296</v>
      </c>
      <c r="C765" s="114" t="s">
        <v>9197</v>
      </c>
      <c r="D765" s="113" t="s">
        <v>8535</v>
      </c>
      <c r="E765" s="115">
        <v>492.55</v>
      </c>
    </row>
    <row r="766" spans="1:5" ht="27.6" x14ac:dyDescent="0.3">
      <c r="A766" s="113">
        <v>93234</v>
      </c>
      <c r="B766" s="113" t="s">
        <v>9297</v>
      </c>
      <c r="C766" s="114" t="s">
        <v>9197</v>
      </c>
      <c r="D766" s="113" t="s">
        <v>8535</v>
      </c>
      <c r="E766" s="115">
        <v>0.46</v>
      </c>
    </row>
    <row r="767" spans="1:5" ht="41.4" x14ac:dyDescent="0.3">
      <c r="A767" s="113">
        <v>93244</v>
      </c>
      <c r="B767" s="113" t="s">
        <v>9298</v>
      </c>
      <c r="C767" s="114" t="s">
        <v>9197</v>
      </c>
      <c r="D767" s="113" t="s">
        <v>8535</v>
      </c>
      <c r="E767" s="115">
        <v>69.900000000000006</v>
      </c>
    </row>
    <row r="768" spans="1:5" ht="27.6" x14ac:dyDescent="0.3">
      <c r="A768" s="113">
        <v>93274</v>
      </c>
      <c r="B768" s="113" t="s">
        <v>9299</v>
      </c>
      <c r="C768" s="114" t="s">
        <v>9197</v>
      </c>
      <c r="D768" s="113" t="s">
        <v>8535</v>
      </c>
      <c r="E768" s="115">
        <v>63.48</v>
      </c>
    </row>
    <row r="769" spans="1:5" ht="27.6" x14ac:dyDescent="0.3">
      <c r="A769" s="113">
        <v>93282</v>
      </c>
      <c r="B769" s="113" t="s">
        <v>9300</v>
      </c>
      <c r="C769" s="114" t="s">
        <v>9197</v>
      </c>
      <c r="D769" s="113" t="s">
        <v>8535</v>
      </c>
      <c r="E769" s="115">
        <v>26.24</v>
      </c>
    </row>
    <row r="770" spans="1:5" ht="27.6" x14ac:dyDescent="0.3">
      <c r="A770" s="113">
        <v>93288</v>
      </c>
      <c r="B770" s="113" t="s">
        <v>9301</v>
      </c>
      <c r="C770" s="114" t="s">
        <v>9197</v>
      </c>
      <c r="D770" s="113" t="s">
        <v>8535</v>
      </c>
      <c r="E770" s="115">
        <v>176.65</v>
      </c>
    </row>
    <row r="771" spans="1:5" ht="41.4" x14ac:dyDescent="0.3">
      <c r="A771" s="113">
        <v>93403</v>
      </c>
      <c r="B771" s="113" t="s">
        <v>9302</v>
      </c>
      <c r="C771" s="114" t="s">
        <v>9197</v>
      </c>
      <c r="D771" s="113" t="s">
        <v>8535</v>
      </c>
      <c r="E771" s="115">
        <v>73.39</v>
      </c>
    </row>
    <row r="772" spans="1:5" ht="55.2" x14ac:dyDescent="0.3">
      <c r="A772" s="113">
        <v>93409</v>
      </c>
      <c r="B772" s="113" t="s">
        <v>9303</v>
      </c>
      <c r="C772" s="114" t="s">
        <v>9197</v>
      </c>
      <c r="D772" s="113" t="s">
        <v>8535</v>
      </c>
      <c r="E772" s="115">
        <v>31.96</v>
      </c>
    </row>
    <row r="773" spans="1:5" ht="27.6" x14ac:dyDescent="0.3">
      <c r="A773" s="113">
        <v>93416</v>
      </c>
      <c r="B773" s="113" t="s">
        <v>9304</v>
      </c>
      <c r="C773" s="114" t="s">
        <v>9197</v>
      </c>
      <c r="D773" s="113" t="s">
        <v>8535</v>
      </c>
      <c r="E773" s="115">
        <v>0.46</v>
      </c>
    </row>
    <row r="774" spans="1:5" ht="27.6" x14ac:dyDescent="0.3">
      <c r="A774" s="113">
        <v>93422</v>
      </c>
      <c r="B774" s="113" t="s">
        <v>9305</v>
      </c>
      <c r="C774" s="114" t="s">
        <v>9197</v>
      </c>
      <c r="D774" s="113" t="s">
        <v>8535</v>
      </c>
      <c r="E774" s="115">
        <v>6.07</v>
      </c>
    </row>
    <row r="775" spans="1:5" ht="27.6" x14ac:dyDescent="0.3">
      <c r="A775" s="113">
        <v>93428</v>
      </c>
      <c r="B775" s="113" t="s">
        <v>9306</v>
      </c>
      <c r="C775" s="114" t="s">
        <v>9197</v>
      </c>
      <c r="D775" s="113" t="s">
        <v>8535</v>
      </c>
      <c r="E775" s="115">
        <v>8.6</v>
      </c>
    </row>
    <row r="776" spans="1:5" ht="27.6" x14ac:dyDescent="0.3">
      <c r="A776" s="113">
        <v>93434</v>
      </c>
      <c r="B776" s="113" t="s">
        <v>9307</v>
      </c>
      <c r="C776" s="114" t="s">
        <v>9197</v>
      </c>
      <c r="D776" s="113" t="s">
        <v>8535</v>
      </c>
      <c r="E776" s="115">
        <v>346.21</v>
      </c>
    </row>
    <row r="777" spans="1:5" ht="27.6" x14ac:dyDescent="0.3">
      <c r="A777" s="113">
        <v>93440</v>
      </c>
      <c r="B777" s="113" t="s">
        <v>9308</v>
      </c>
      <c r="C777" s="114" t="s">
        <v>9197</v>
      </c>
      <c r="D777" s="113" t="s">
        <v>8535</v>
      </c>
      <c r="E777" s="115">
        <v>152.08000000000001</v>
      </c>
    </row>
    <row r="778" spans="1:5" ht="27.6" x14ac:dyDescent="0.3">
      <c r="A778" s="113">
        <v>95122</v>
      </c>
      <c r="B778" s="113" t="s">
        <v>9309</v>
      </c>
      <c r="C778" s="114" t="s">
        <v>9197</v>
      </c>
      <c r="D778" s="113" t="s">
        <v>8535</v>
      </c>
      <c r="E778" s="115">
        <v>234.94</v>
      </c>
    </row>
    <row r="779" spans="1:5" ht="27.6" x14ac:dyDescent="0.3">
      <c r="A779" s="113">
        <v>95128</v>
      </c>
      <c r="B779" s="113" t="s">
        <v>9310</v>
      </c>
      <c r="C779" s="114" t="s">
        <v>9197</v>
      </c>
      <c r="D779" s="113" t="s">
        <v>8535</v>
      </c>
      <c r="E779" s="115">
        <v>52.13</v>
      </c>
    </row>
    <row r="780" spans="1:5" ht="27.6" x14ac:dyDescent="0.3">
      <c r="A780" s="113">
        <v>95140</v>
      </c>
      <c r="B780" s="113" t="s">
        <v>9311</v>
      </c>
      <c r="C780" s="114" t="s">
        <v>9197</v>
      </c>
      <c r="D780" s="113" t="s">
        <v>9044</v>
      </c>
      <c r="E780" s="115">
        <v>0.04</v>
      </c>
    </row>
    <row r="781" spans="1:5" ht="27.6" x14ac:dyDescent="0.3">
      <c r="A781" s="113">
        <v>95213</v>
      </c>
      <c r="B781" s="113" t="s">
        <v>9312</v>
      </c>
      <c r="C781" s="114" t="s">
        <v>9197</v>
      </c>
      <c r="D781" s="113" t="s">
        <v>8535</v>
      </c>
      <c r="E781" s="115">
        <v>93.18</v>
      </c>
    </row>
    <row r="782" spans="1:5" x14ac:dyDescent="0.3">
      <c r="A782" s="113">
        <v>95259</v>
      </c>
      <c r="B782" s="113" t="s">
        <v>9313</v>
      </c>
      <c r="C782" s="114" t="s">
        <v>9197</v>
      </c>
      <c r="D782" s="113" t="s">
        <v>8535</v>
      </c>
      <c r="E782" s="115">
        <v>27.65</v>
      </c>
    </row>
    <row r="783" spans="1:5" ht="27.6" x14ac:dyDescent="0.3">
      <c r="A783" s="113">
        <v>95265</v>
      </c>
      <c r="B783" s="113" t="s">
        <v>9314</v>
      </c>
      <c r="C783" s="114" t="s">
        <v>9197</v>
      </c>
      <c r="D783" s="113" t="s">
        <v>9044</v>
      </c>
      <c r="E783" s="115">
        <v>0.9</v>
      </c>
    </row>
    <row r="784" spans="1:5" ht="27.6" x14ac:dyDescent="0.3">
      <c r="A784" s="113">
        <v>95271</v>
      </c>
      <c r="B784" s="113" t="s">
        <v>9315</v>
      </c>
      <c r="C784" s="114" t="s">
        <v>9197</v>
      </c>
      <c r="D784" s="113" t="s">
        <v>8535</v>
      </c>
      <c r="E784" s="115">
        <v>0.6</v>
      </c>
    </row>
    <row r="785" spans="1:5" ht="27.6" x14ac:dyDescent="0.3">
      <c r="A785" s="113">
        <v>95277</v>
      </c>
      <c r="B785" s="113" t="s">
        <v>9316</v>
      </c>
      <c r="C785" s="114" t="s">
        <v>9197</v>
      </c>
      <c r="D785" s="113" t="s">
        <v>8535</v>
      </c>
      <c r="E785" s="115">
        <v>0.6</v>
      </c>
    </row>
    <row r="786" spans="1:5" ht="27.6" x14ac:dyDescent="0.3">
      <c r="A786" s="113">
        <v>95283</v>
      </c>
      <c r="B786" s="113" t="s">
        <v>9317</v>
      </c>
      <c r="C786" s="114" t="s">
        <v>9197</v>
      </c>
      <c r="D786" s="113" t="s">
        <v>9044</v>
      </c>
      <c r="E786" s="115">
        <v>0.72</v>
      </c>
    </row>
    <row r="787" spans="1:5" ht="41.4" x14ac:dyDescent="0.3">
      <c r="A787" s="113">
        <v>95621</v>
      </c>
      <c r="B787" s="113" t="s">
        <v>9318</v>
      </c>
      <c r="C787" s="114" t="s">
        <v>9197</v>
      </c>
      <c r="D787" s="113" t="s">
        <v>8535</v>
      </c>
      <c r="E787" s="115">
        <v>27.3</v>
      </c>
    </row>
    <row r="788" spans="1:5" ht="41.4" x14ac:dyDescent="0.3">
      <c r="A788" s="113">
        <v>95632</v>
      </c>
      <c r="B788" s="113" t="s">
        <v>9319</v>
      </c>
      <c r="C788" s="114" t="s">
        <v>9197</v>
      </c>
      <c r="D788" s="113" t="s">
        <v>8535</v>
      </c>
      <c r="E788" s="115">
        <v>88.38</v>
      </c>
    </row>
    <row r="789" spans="1:5" ht="27.6" x14ac:dyDescent="0.3">
      <c r="A789" s="113">
        <v>95703</v>
      </c>
      <c r="B789" s="113" t="s">
        <v>9320</v>
      </c>
      <c r="C789" s="114" t="s">
        <v>9197</v>
      </c>
      <c r="D789" s="113" t="s">
        <v>8535</v>
      </c>
      <c r="E789" s="115">
        <v>35.14</v>
      </c>
    </row>
    <row r="790" spans="1:5" ht="27.6" x14ac:dyDescent="0.3">
      <c r="A790" s="113">
        <v>95709</v>
      </c>
      <c r="B790" s="113" t="s">
        <v>9321</v>
      </c>
      <c r="C790" s="114" t="s">
        <v>9197</v>
      </c>
      <c r="D790" s="113" t="s">
        <v>8535</v>
      </c>
      <c r="E790" s="115">
        <v>96.45</v>
      </c>
    </row>
    <row r="791" spans="1:5" ht="41.4" x14ac:dyDescent="0.3">
      <c r="A791" s="113">
        <v>95721</v>
      </c>
      <c r="B791" s="113" t="s">
        <v>9322</v>
      </c>
      <c r="C791" s="114" t="s">
        <v>9197</v>
      </c>
      <c r="D791" s="113" t="s">
        <v>8535</v>
      </c>
      <c r="E791" s="115">
        <v>115.14</v>
      </c>
    </row>
    <row r="792" spans="1:5" ht="27.6" x14ac:dyDescent="0.3">
      <c r="A792" s="113">
        <v>95873</v>
      </c>
      <c r="B792" s="113" t="s">
        <v>9323</v>
      </c>
      <c r="C792" s="114" t="s">
        <v>9197</v>
      </c>
      <c r="D792" s="113" t="s">
        <v>8535</v>
      </c>
      <c r="E792" s="115">
        <v>13.75</v>
      </c>
    </row>
    <row r="793" spans="1:5" ht="27.6" x14ac:dyDescent="0.3">
      <c r="A793" s="113">
        <v>96014</v>
      </c>
      <c r="B793" s="113" t="s">
        <v>9324</v>
      </c>
      <c r="C793" s="114" t="s">
        <v>9197</v>
      </c>
      <c r="D793" s="113" t="s">
        <v>8535</v>
      </c>
      <c r="E793" s="115">
        <v>58.53</v>
      </c>
    </row>
    <row r="794" spans="1:5" ht="27.6" x14ac:dyDescent="0.3">
      <c r="A794" s="113">
        <v>96021</v>
      </c>
      <c r="B794" s="113" t="s">
        <v>9325</v>
      </c>
      <c r="C794" s="114" t="s">
        <v>9197</v>
      </c>
      <c r="D794" s="113" t="s">
        <v>8535</v>
      </c>
      <c r="E794" s="115">
        <v>58.28</v>
      </c>
    </row>
    <row r="795" spans="1:5" ht="27.6" x14ac:dyDescent="0.3">
      <c r="A795" s="113">
        <v>96029</v>
      </c>
      <c r="B795" s="113" t="s">
        <v>9326</v>
      </c>
      <c r="C795" s="114" t="s">
        <v>9197</v>
      </c>
      <c r="D795" s="113" t="s">
        <v>8535</v>
      </c>
      <c r="E795" s="115">
        <v>51.52</v>
      </c>
    </row>
    <row r="796" spans="1:5" ht="27.6" x14ac:dyDescent="0.3">
      <c r="A796" s="113">
        <v>96036</v>
      </c>
      <c r="B796" s="113" t="s">
        <v>9327</v>
      </c>
      <c r="C796" s="114" t="s">
        <v>9197</v>
      </c>
      <c r="D796" s="113" t="s">
        <v>8535</v>
      </c>
      <c r="E796" s="115">
        <v>86.05</v>
      </c>
    </row>
    <row r="797" spans="1:5" ht="27.6" x14ac:dyDescent="0.3">
      <c r="A797" s="113">
        <v>96155</v>
      </c>
      <c r="B797" s="113" t="s">
        <v>9328</v>
      </c>
      <c r="C797" s="114" t="s">
        <v>9197</v>
      </c>
      <c r="D797" s="113" t="s">
        <v>8535</v>
      </c>
      <c r="E797" s="115">
        <v>51.77</v>
      </c>
    </row>
    <row r="798" spans="1:5" ht="27.6" x14ac:dyDescent="0.3">
      <c r="A798" s="113">
        <v>96156</v>
      </c>
      <c r="B798" s="113" t="s">
        <v>9329</v>
      </c>
      <c r="C798" s="114" t="s">
        <v>9197</v>
      </c>
      <c r="D798" s="113" t="s">
        <v>8535</v>
      </c>
      <c r="E798" s="115">
        <v>66.37</v>
      </c>
    </row>
    <row r="799" spans="1:5" ht="27.6" x14ac:dyDescent="0.3">
      <c r="A799" s="113">
        <v>96159</v>
      </c>
      <c r="B799" s="113" t="s">
        <v>9330</v>
      </c>
      <c r="C799" s="114" t="s">
        <v>9197</v>
      </c>
      <c r="D799" s="113" t="s">
        <v>8535</v>
      </c>
      <c r="E799" s="115">
        <v>92.46</v>
      </c>
    </row>
    <row r="800" spans="1:5" ht="27.6" x14ac:dyDescent="0.3">
      <c r="A800" s="113">
        <v>96246</v>
      </c>
      <c r="B800" s="113" t="s">
        <v>9331</v>
      </c>
      <c r="C800" s="114" t="s">
        <v>9197</v>
      </c>
      <c r="D800" s="113" t="s">
        <v>8535</v>
      </c>
      <c r="E800" s="115">
        <v>72.67</v>
      </c>
    </row>
    <row r="801" spans="1:5" ht="41.4" x14ac:dyDescent="0.3">
      <c r="A801" s="113">
        <v>96464</v>
      </c>
      <c r="B801" s="113" t="s">
        <v>9332</v>
      </c>
      <c r="C801" s="114" t="s">
        <v>9197</v>
      </c>
      <c r="D801" s="113" t="s">
        <v>8535</v>
      </c>
      <c r="E801" s="115">
        <v>95.01</v>
      </c>
    </row>
    <row r="802" spans="1:5" ht="41.4" x14ac:dyDescent="0.3">
      <c r="A802" s="113">
        <v>98765</v>
      </c>
      <c r="B802" s="113" t="s">
        <v>9333</v>
      </c>
      <c r="C802" s="114" t="s">
        <v>9197</v>
      </c>
      <c r="D802" s="113" t="s">
        <v>9044</v>
      </c>
      <c r="E802" s="115">
        <v>0.06</v>
      </c>
    </row>
    <row r="803" spans="1:5" ht="41.4" x14ac:dyDescent="0.3">
      <c r="A803" s="113">
        <v>99834</v>
      </c>
      <c r="B803" s="113" t="s">
        <v>9334</v>
      </c>
      <c r="C803" s="114" t="s">
        <v>9197</v>
      </c>
      <c r="D803" s="113" t="s">
        <v>9044</v>
      </c>
      <c r="E803" s="115">
        <v>0.27</v>
      </c>
    </row>
    <row r="804" spans="1:5" ht="27.6" x14ac:dyDescent="0.3">
      <c r="A804" s="113">
        <v>100642</v>
      </c>
      <c r="B804" s="113" t="s">
        <v>9335</v>
      </c>
      <c r="C804" s="114" t="s">
        <v>9197</v>
      </c>
      <c r="D804" s="113" t="s">
        <v>8535</v>
      </c>
      <c r="E804" s="115">
        <v>287.49</v>
      </c>
    </row>
    <row r="805" spans="1:5" ht="27.6" x14ac:dyDescent="0.3">
      <c r="A805" s="113">
        <v>100648</v>
      </c>
      <c r="B805" s="113" t="s">
        <v>9336</v>
      </c>
      <c r="C805" s="114" t="s">
        <v>9197</v>
      </c>
      <c r="D805" s="113" t="s">
        <v>8535</v>
      </c>
      <c r="E805" s="115">
        <v>570.38</v>
      </c>
    </row>
    <row r="806" spans="1:5" ht="27.6" x14ac:dyDescent="0.3">
      <c r="A806" s="113">
        <v>102274</v>
      </c>
      <c r="B806" s="113" t="s">
        <v>9337</v>
      </c>
      <c r="C806" s="114" t="s">
        <v>9197</v>
      </c>
      <c r="D806" s="113" t="s">
        <v>8535</v>
      </c>
      <c r="E806" s="115">
        <v>26.67</v>
      </c>
    </row>
    <row r="807" spans="1:5" ht="41.4" x14ac:dyDescent="0.3">
      <c r="A807" s="113">
        <v>102875</v>
      </c>
      <c r="B807" s="113" t="s">
        <v>9338</v>
      </c>
      <c r="C807" s="114" t="s">
        <v>9197</v>
      </c>
      <c r="D807" s="113" t="s">
        <v>8535</v>
      </c>
      <c r="E807" s="115">
        <v>470.52</v>
      </c>
    </row>
    <row r="808" spans="1:5" ht="27.6" x14ac:dyDescent="0.3">
      <c r="A808" s="113">
        <v>102881</v>
      </c>
      <c r="B808" s="113" t="s">
        <v>9339</v>
      </c>
      <c r="C808" s="114" t="s">
        <v>9197</v>
      </c>
      <c r="D808" s="113" t="s">
        <v>8535</v>
      </c>
      <c r="E808" s="115">
        <v>642.66999999999996</v>
      </c>
    </row>
    <row r="809" spans="1:5" ht="41.4" x14ac:dyDescent="0.3">
      <c r="A809" s="113">
        <v>102965</v>
      </c>
      <c r="B809" s="113" t="s">
        <v>9340</v>
      </c>
      <c r="C809" s="114" t="s">
        <v>9197</v>
      </c>
      <c r="D809" s="113" t="s">
        <v>8535</v>
      </c>
      <c r="E809" s="115">
        <v>243.15</v>
      </c>
    </row>
    <row r="810" spans="1:5" ht="27.6" x14ac:dyDescent="0.3">
      <c r="A810" s="113">
        <v>102975</v>
      </c>
      <c r="B810" s="113" t="s">
        <v>9341</v>
      </c>
      <c r="C810" s="114" t="s">
        <v>9197</v>
      </c>
      <c r="D810" s="113" t="s">
        <v>8535</v>
      </c>
      <c r="E810" s="115">
        <v>143.85</v>
      </c>
    </row>
    <row r="811" spans="1:5" ht="41.4" x14ac:dyDescent="0.3">
      <c r="A811" s="113">
        <v>103225</v>
      </c>
      <c r="B811" s="113" t="s">
        <v>9342</v>
      </c>
      <c r="C811" s="114" t="s">
        <v>9197</v>
      </c>
      <c r="D811" s="113" t="s">
        <v>8535</v>
      </c>
      <c r="E811" s="115">
        <v>216.49</v>
      </c>
    </row>
    <row r="812" spans="1:5" ht="41.4" x14ac:dyDescent="0.3">
      <c r="A812" s="113">
        <v>103231</v>
      </c>
      <c r="B812" s="113" t="s">
        <v>9343</v>
      </c>
      <c r="C812" s="114" t="s">
        <v>9197</v>
      </c>
      <c r="D812" s="113" t="s">
        <v>8535</v>
      </c>
      <c r="E812" s="115">
        <v>459.49</v>
      </c>
    </row>
    <row r="813" spans="1:5" ht="41.4" x14ac:dyDescent="0.3">
      <c r="A813" s="113">
        <v>103237</v>
      </c>
      <c r="B813" s="113" t="s">
        <v>9344</v>
      </c>
      <c r="C813" s="114" t="s">
        <v>9197</v>
      </c>
      <c r="D813" s="113" t="s">
        <v>8535</v>
      </c>
      <c r="E813" s="115">
        <v>617.79999999999995</v>
      </c>
    </row>
    <row r="814" spans="1:5" ht="27.6" x14ac:dyDescent="0.3">
      <c r="A814" s="113">
        <v>104092</v>
      </c>
      <c r="B814" s="113" t="s">
        <v>9345</v>
      </c>
      <c r="C814" s="114" t="s">
        <v>9197</v>
      </c>
      <c r="D814" s="113" t="s">
        <v>8535</v>
      </c>
      <c r="E814" s="115">
        <v>7.0000000000000007E-2</v>
      </c>
    </row>
    <row r="815" spans="1:5" ht="27.6" x14ac:dyDescent="0.3">
      <c r="A815" s="113">
        <v>104098</v>
      </c>
      <c r="B815" s="113" t="s">
        <v>9346</v>
      </c>
      <c r="C815" s="114" t="s">
        <v>9197</v>
      </c>
      <c r="D815" s="113" t="s">
        <v>8535</v>
      </c>
      <c r="E815" s="115">
        <v>0.09</v>
      </c>
    </row>
    <row r="816" spans="1:5" ht="27.6" x14ac:dyDescent="0.3">
      <c r="A816" s="113">
        <v>104696</v>
      </c>
      <c r="B816" s="113" t="s">
        <v>9347</v>
      </c>
      <c r="C816" s="114" t="s">
        <v>9197</v>
      </c>
      <c r="D816" s="113" t="s">
        <v>8535</v>
      </c>
      <c r="E816" s="115">
        <v>29.91</v>
      </c>
    </row>
    <row r="817" spans="1:5" ht="41.4" x14ac:dyDescent="0.3">
      <c r="A817" s="113">
        <v>104717</v>
      </c>
      <c r="B817" s="113" t="s">
        <v>9348</v>
      </c>
      <c r="C817" s="114" t="s">
        <v>9197</v>
      </c>
      <c r="D817" s="113" t="s">
        <v>8535</v>
      </c>
      <c r="E817" s="115">
        <v>110.26</v>
      </c>
    </row>
    <row r="818" spans="1:5" ht="41.4" x14ac:dyDescent="0.3">
      <c r="A818" s="113">
        <v>5089</v>
      </c>
      <c r="B818" s="113" t="s">
        <v>9349</v>
      </c>
      <c r="C818" s="114" t="s">
        <v>44</v>
      </c>
      <c r="D818" s="113" t="s">
        <v>8535</v>
      </c>
      <c r="E818" s="115">
        <v>41.71</v>
      </c>
    </row>
    <row r="819" spans="1:5" ht="27.6" x14ac:dyDescent="0.3">
      <c r="A819" s="113">
        <v>5627</v>
      </c>
      <c r="B819" s="113" t="s">
        <v>9350</v>
      </c>
      <c r="C819" s="114" t="s">
        <v>44</v>
      </c>
      <c r="D819" s="113" t="s">
        <v>9044</v>
      </c>
      <c r="E819" s="115">
        <v>46.35</v>
      </c>
    </row>
    <row r="820" spans="1:5" ht="27.6" x14ac:dyDescent="0.3">
      <c r="A820" s="113">
        <v>5628</v>
      </c>
      <c r="B820" s="113" t="s">
        <v>9351</v>
      </c>
      <c r="C820" s="114" t="s">
        <v>44</v>
      </c>
      <c r="D820" s="113" t="s">
        <v>9044</v>
      </c>
      <c r="E820" s="115">
        <v>12.25</v>
      </c>
    </row>
    <row r="821" spans="1:5" ht="27.6" x14ac:dyDescent="0.3">
      <c r="A821" s="113">
        <v>5629</v>
      </c>
      <c r="B821" s="113" t="s">
        <v>9352</v>
      </c>
      <c r="C821" s="114" t="s">
        <v>44</v>
      </c>
      <c r="D821" s="113" t="s">
        <v>9044</v>
      </c>
      <c r="E821" s="115">
        <v>57.94</v>
      </c>
    </row>
    <row r="822" spans="1:5" ht="27.6" x14ac:dyDescent="0.3">
      <c r="A822" s="113">
        <v>5630</v>
      </c>
      <c r="B822" s="113" t="s">
        <v>9353</v>
      </c>
      <c r="C822" s="114" t="s">
        <v>44</v>
      </c>
      <c r="D822" s="113" t="s">
        <v>9044</v>
      </c>
      <c r="E822" s="115">
        <v>64.290000000000006</v>
      </c>
    </row>
    <row r="823" spans="1:5" ht="27.6" x14ac:dyDescent="0.3">
      <c r="A823" s="113">
        <v>5658</v>
      </c>
      <c r="B823" s="113" t="s">
        <v>9354</v>
      </c>
      <c r="C823" s="114" t="s">
        <v>44</v>
      </c>
      <c r="D823" s="113" t="s">
        <v>8535</v>
      </c>
      <c r="E823" s="115">
        <v>2.23</v>
      </c>
    </row>
    <row r="824" spans="1:5" ht="55.2" x14ac:dyDescent="0.3">
      <c r="A824" s="113">
        <v>5664</v>
      </c>
      <c r="B824" s="113" t="s">
        <v>9355</v>
      </c>
      <c r="C824" s="114" t="s">
        <v>44</v>
      </c>
      <c r="D824" s="113" t="s">
        <v>8535</v>
      </c>
      <c r="E824" s="115">
        <v>31.92</v>
      </c>
    </row>
    <row r="825" spans="1:5" ht="55.2" x14ac:dyDescent="0.3">
      <c r="A825" s="113">
        <v>5667</v>
      </c>
      <c r="B825" s="113" t="s">
        <v>9356</v>
      </c>
      <c r="C825" s="114" t="s">
        <v>44</v>
      </c>
      <c r="D825" s="113" t="s">
        <v>8535</v>
      </c>
      <c r="E825" s="115">
        <v>28.39</v>
      </c>
    </row>
    <row r="826" spans="1:5" ht="55.2" x14ac:dyDescent="0.3">
      <c r="A826" s="113">
        <v>5668</v>
      </c>
      <c r="B826" s="113" t="s">
        <v>9357</v>
      </c>
      <c r="C826" s="114" t="s">
        <v>44</v>
      </c>
      <c r="D826" s="113" t="s">
        <v>9044</v>
      </c>
      <c r="E826" s="115">
        <v>45.73</v>
      </c>
    </row>
    <row r="827" spans="1:5" ht="41.4" x14ac:dyDescent="0.3">
      <c r="A827" s="113">
        <v>5674</v>
      </c>
      <c r="B827" s="113" t="s">
        <v>9358</v>
      </c>
      <c r="C827" s="114" t="s">
        <v>44</v>
      </c>
      <c r="D827" s="113" t="s">
        <v>8535</v>
      </c>
      <c r="E827" s="115">
        <v>40.11</v>
      </c>
    </row>
    <row r="828" spans="1:5" ht="41.4" x14ac:dyDescent="0.3">
      <c r="A828" s="113">
        <v>5692</v>
      </c>
      <c r="B828" s="113" t="s">
        <v>9359</v>
      </c>
      <c r="C828" s="114" t="s">
        <v>44</v>
      </c>
      <c r="D828" s="113" t="s">
        <v>8535</v>
      </c>
      <c r="E828" s="115">
        <v>0.27</v>
      </c>
    </row>
    <row r="829" spans="1:5" ht="41.4" x14ac:dyDescent="0.3">
      <c r="A829" s="113">
        <v>5693</v>
      </c>
      <c r="B829" s="113" t="s">
        <v>9360</v>
      </c>
      <c r="C829" s="114" t="s">
        <v>44</v>
      </c>
      <c r="D829" s="113" t="s">
        <v>9044</v>
      </c>
      <c r="E829" s="115">
        <v>20.5</v>
      </c>
    </row>
    <row r="830" spans="1:5" ht="41.4" x14ac:dyDescent="0.3">
      <c r="A830" s="113">
        <v>5695</v>
      </c>
      <c r="B830" s="113" t="s">
        <v>9361</v>
      </c>
      <c r="C830" s="114" t="s">
        <v>44</v>
      </c>
      <c r="D830" s="113" t="s">
        <v>8535</v>
      </c>
      <c r="E830" s="115">
        <v>40.020000000000003</v>
      </c>
    </row>
    <row r="831" spans="1:5" ht="27.6" x14ac:dyDescent="0.3">
      <c r="A831" s="113">
        <v>5703</v>
      </c>
      <c r="B831" s="113" t="s">
        <v>9362</v>
      </c>
      <c r="C831" s="114" t="s">
        <v>44</v>
      </c>
      <c r="D831" s="113" t="s">
        <v>8535</v>
      </c>
      <c r="E831" s="115">
        <v>18.32</v>
      </c>
    </row>
    <row r="832" spans="1:5" ht="55.2" x14ac:dyDescent="0.3">
      <c r="A832" s="113">
        <v>5705</v>
      </c>
      <c r="B832" s="113" t="s">
        <v>9363</v>
      </c>
      <c r="C832" s="114" t="s">
        <v>44</v>
      </c>
      <c r="D832" s="113" t="s">
        <v>8535</v>
      </c>
      <c r="E832" s="115">
        <v>38.479999999999997</v>
      </c>
    </row>
    <row r="833" spans="1:5" ht="27.6" x14ac:dyDescent="0.3">
      <c r="A833" s="113">
        <v>5707</v>
      </c>
      <c r="B833" s="113" t="s">
        <v>9364</v>
      </c>
      <c r="C833" s="114" t="s">
        <v>44</v>
      </c>
      <c r="D833" s="113" t="s">
        <v>8535</v>
      </c>
      <c r="E833" s="115">
        <v>78.94</v>
      </c>
    </row>
    <row r="834" spans="1:5" ht="27.6" x14ac:dyDescent="0.3">
      <c r="A834" s="113">
        <v>5710</v>
      </c>
      <c r="B834" s="113" t="s">
        <v>9365</v>
      </c>
      <c r="C834" s="114" t="s">
        <v>44</v>
      </c>
      <c r="D834" s="113" t="s">
        <v>9044</v>
      </c>
      <c r="E834" s="115">
        <v>138.41999999999999</v>
      </c>
    </row>
    <row r="835" spans="1:5" ht="41.4" x14ac:dyDescent="0.3">
      <c r="A835" s="113">
        <v>5711</v>
      </c>
      <c r="B835" s="113" t="s">
        <v>9366</v>
      </c>
      <c r="C835" s="114" t="s">
        <v>44</v>
      </c>
      <c r="D835" s="113" t="s">
        <v>9044</v>
      </c>
      <c r="E835" s="115">
        <v>88.83</v>
      </c>
    </row>
    <row r="836" spans="1:5" ht="27.6" x14ac:dyDescent="0.3">
      <c r="A836" s="113">
        <v>5714</v>
      </c>
      <c r="B836" s="113" t="s">
        <v>9367</v>
      </c>
      <c r="C836" s="114" t="s">
        <v>44</v>
      </c>
      <c r="D836" s="113" t="s">
        <v>9044</v>
      </c>
      <c r="E836" s="115">
        <v>16</v>
      </c>
    </row>
    <row r="837" spans="1:5" ht="27.6" x14ac:dyDescent="0.3">
      <c r="A837" s="113">
        <v>5715</v>
      </c>
      <c r="B837" s="113" t="s">
        <v>9368</v>
      </c>
      <c r="C837" s="114" t="s">
        <v>44</v>
      </c>
      <c r="D837" s="113" t="s">
        <v>9044</v>
      </c>
      <c r="E837" s="115">
        <v>67.22</v>
      </c>
    </row>
    <row r="838" spans="1:5" ht="27.6" x14ac:dyDescent="0.3">
      <c r="A838" s="113">
        <v>5718</v>
      </c>
      <c r="B838" s="113" t="s">
        <v>9369</v>
      </c>
      <c r="C838" s="114" t="s">
        <v>44</v>
      </c>
      <c r="D838" s="113" t="s">
        <v>9044</v>
      </c>
      <c r="E838" s="115">
        <v>106.02</v>
      </c>
    </row>
    <row r="839" spans="1:5" ht="27.6" x14ac:dyDescent="0.3">
      <c r="A839" s="113">
        <v>5721</v>
      </c>
      <c r="B839" s="113" t="s">
        <v>9370</v>
      </c>
      <c r="C839" s="114" t="s">
        <v>44</v>
      </c>
      <c r="D839" s="113" t="s">
        <v>9044</v>
      </c>
      <c r="E839" s="115">
        <v>93.54</v>
      </c>
    </row>
    <row r="840" spans="1:5" ht="27.6" x14ac:dyDescent="0.3">
      <c r="A840" s="113">
        <v>5722</v>
      </c>
      <c r="B840" s="113" t="s">
        <v>9371</v>
      </c>
      <c r="C840" s="114" t="s">
        <v>44</v>
      </c>
      <c r="D840" s="113" t="s">
        <v>9044</v>
      </c>
      <c r="E840" s="115">
        <v>216.35</v>
      </c>
    </row>
    <row r="841" spans="1:5" ht="27.6" x14ac:dyDescent="0.3">
      <c r="A841" s="113">
        <v>5724</v>
      </c>
      <c r="B841" s="113" t="s">
        <v>9372</v>
      </c>
      <c r="C841" s="114" t="s">
        <v>44</v>
      </c>
      <c r="D841" s="113" t="s">
        <v>8535</v>
      </c>
      <c r="E841" s="115">
        <v>60.04</v>
      </c>
    </row>
    <row r="842" spans="1:5" ht="41.4" x14ac:dyDescent="0.3">
      <c r="A842" s="113">
        <v>5727</v>
      </c>
      <c r="B842" s="113" t="s">
        <v>9373</v>
      </c>
      <c r="C842" s="114" t="s">
        <v>44</v>
      </c>
      <c r="D842" s="113" t="s">
        <v>8535</v>
      </c>
      <c r="E842" s="115">
        <v>12.1</v>
      </c>
    </row>
    <row r="843" spans="1:5" ht="27.6" x14ac:dyDescent="0.3">
      <c r="A843" s="113">
        <v>5729</v>
      </c>
      <c r="B843" s="113" t="s">
        <v>9374</v>
      </c>
      <c r="C843" s="114" t="s">
        <v>44</v>
      </c>
      <c r="D843" s="113" t="s">
        <v>8535</v>
      </c>
      <c r="E843" s="115">
        <v>49.26</v>
      </c>
    </row>
    <row r="844" spans="1:5" ht="41.4" x14ac:dyDescent="0.3">
      <c r="A844" s="113">
        <v>5730</v>
      </c>
      <c r="B844" s="113" t="s">
        <v>9375</v>
      </c>
      <c r="C844" s="114" t="s">
        <v>44</v>
      </c>
      <c r="D844" s="113" t="s">
        <v>9044</v>
      </c>
      <c r="E844" s="115">
        <v>40.770000000000003</v>
      </c>
    </row>
    <row r="845" spans="1:5" ht="55.2" x14ac:dyDescent="0.3">
      <c r="A845" s="113">
        <v>5735</v>
      </c>
      <c r="B845" s="113" t="s">
        <v>9376</v>
      </c>
      <c r="C845" s="114" t="s">
        <v>44</v>
      </c>
      <c r="D845" s="113" t="s">
        <v>9044</v>
      </c>
      <c r="E845" s="115">
        <v>30.8</v>
      </c>
    </row>
    <row r="846" spans="1:5" ht="55.2" x14ac:dyDescent="0.3">
      <c r="A846" s="113">
        <v>5736</v>
      </c>
      <c r="B846" s="113" t="s">
        <v>9377</v>
      </c>
      <c r="C846" s="114" t="s">
        <v>44</v>
      </c>
      <c r="D846" s="113" t="s">
        <v>9044</v>
      </c>
      <c r="E846" s="115">
        <v>41.67</v>
      </c>
    </row>
    <row r="847" spans="1:5" ht="41.4" x14ac:dyDescent="0.3">
      <c r="A847" s="113">
        <v>5738</v>
      </c>
      <c r="B847" s="113" t="s">
        <v>9378</v>
      </c>
      <c r="C847" s="114" t="s">
        <v>44</v>
      </c>
      <c r="D847" s="113" t="s">
        <v>8535</v>
      </c>
      <c r="E847" s="115">
        <v>43.8</v>
      </c>
    </row>
    <row r="848" spans="1:5" ht="41.4" x14ac:dyDescent="0.3">
      <c r="A848" s="113">
        <v>5739</v>
      </c>
      <c r="B848" s="113" t="s">
        <v>9379</v>
      </c>
      <c r="C848" s="114" t="s">
        <v>44</v>
      </c>
      <c r="D848" s="113" t="s">
        <v>8535</v>
      </c>
      <c r="E848" s="115">
        <v>54.81</v>
      </c>
    </row>
    <row r="849" spans="1:5" ht="41.4" x14ac:dyDescent="0.3">
      <c r="A849" s="113">
        <v>5741</v>
      </c>
      <c r="B849" s="113" t="s">
        <v>9380</v>
      </c>
      <c r="C849" s="114" t="s">
        <v>44</v>
      </c>
      <c r="D849" s="113" t="s">
        <v>8535</v>
      </c>
      <c r="E849" s="115">
        <v>42.78</v>
      </c>
    </row>
    <row r="850" spans="1:5" ht="41.4" x14ac:dyDescent="0.3">
      <c r="A850" s="113">
        <v>5742</v>
      </c>
      <c r="B850" s="113" t="s">
        <v>9381</v>
      </c>
      <c r="C850" s="114" t="s">
        <v>44</v>
      </c>
      <c r="D850" s="113" t="s">
        <v>9044</v>
      </c>
      <c r="E850" s="115">
        <v>27.52</v>
      </c>
    </row>
    <row r="851" spans="1:5" ht="41.4" x14ac:dyDescent="0.3">
      <c r="A851" s="113">
        <v>5747</v>
      </c>
      <c r="B851" s="113" t="s">
        <v>9382</v>
      </c>
      <c r="C851" s="114" t="s">
        <v>44</v>
      </c>
      <c r="D851" s="113" t="s">
        <v>9044</v>
      </c>
      <c r="E851" s="115">
        <v>157.78</v>
      </c>
    </row>
    <row r="852" spans="1:5" ht="41.4" x14ac:dyDescent="0.3">
      <c r="A852" s="113">
        <v>5751</v>
      </c>
      <c r="B852" s="113" t="s">
        <v>9383</v>
      </c>
      <c r="C852" s="114" t="s">
        <v>44</v>
      </c>
      <c r="D852" s="113" t="s">
        <v>8535</v>
      </c>
      <c r="E852" s="115">
        <v>33.020000000000003</v>
      </c>
    </row>
    <row r="853" spans="1:5" ht="41.4" x14ac:dyDescent="0.3">
      <c r="A853" s="113">
        <v>5754</v>
      </c>
      <c r="B853" s="113" t="s">
        <v>9384</v>
      </c>
      <c r="C853" s="114" t="s">
        <v>44</v>
      </c>
      <c r="D853" s="113" t="s">
        <v>8535</v>
      </c>
      <c r="E853" s="115">
        <v>36.26</v>
      </c>
    </row>
    <row r="854" spans="1:5" ht="41.4" x14ac:dyDescent="0.3">
      <c r="A854" s="113">
        <v>5763</v>
      </c>
      <c r="B854" s="113" t="s">
        <v>9385</v>
      </c>
      <c r="C854" s="114" t="s">
        <v>44</v>
      </c>
      <c r="D854" s="113" t="s">
        <v>8535</v>
      </c>
      <c r="E854" s="115">
        <v>51.62</v>
      </c>
    </row>
    <row r="855" spans="1:5" ht="27.6" x14ac:dyDescent="0.3">
      <c r="A855" s="113">
        <v>5765</v>
      </c>
      <c r="B855" s="113" t="s">
        <v>9386</v>
      </c>
      <c r="C855" s="114" t="s">
        <v>44</v>
      </c>
      <c r="D855" s="113" t="s">
        <v>9044</v>
      </c>
      <c r="E855" s="115">
        <v>4.6399999999999997</v>
      </c>
    </row>
    <row r="856" spans="1:5" ht="27.6" x14ac:dyDescent="0.3">
      <c r="A856" s="113">
        <v>5766</v>
      </c>
      <c r="B856" s="113" t="s">
        <v>9387</v>
      </c>
      <c r="C856" s="114" t="s">
        <v>44</v>
      </c>
      <c r="D856" s="113" t="s">
        <v>9044</v>
      </c>
      <c r="E856" s="115">
        <v>2.86</v>
      </c>
    </row>
    <row r="857" spans="1:5" ht="27.6" x14ac:dyDescent="0.3">
      <c r="A857" s="113">
        <v>5779</v>
      </c>
      <c r="B857" s="113" t="s">
        <v>9388</v>
      </c>
      <c r="C857" s="114" t="s">
        <v>44</v>
      </c>
      <c r="D857" s="113" t="s">
        <v>9044</v>
      </c>
      <c r="E857" s="115">
        <v>75.23</v>
      </c>
    </row>
    <row r="858" spans="1:5" ht="27.6" x14ac:dyDescent="0.3">
      <c r="A858" s="113">
        <v>5787</v>
      </c>
      <c r="B858" s="113" t="s">
        <v>9389</v>
      </c>
      <c r="C858" s="114" t="s">
        <v>44</v>
      </c>
      <c r="D858" s="113" t="s">
        <v>9044</v>
      </c>
      <c r="E858" s="115">
        <v>70.2</v>
      </c>
    </row>
    <row r="859" spans="1:5" ht="27.6" x14ac:dyDescent="0.3">
      <c r="A859" s="113">
        <v>5797</v>
      </c>
      <c r="B859" s="113" t="s">
        <v>9390</v>
      </c>
      <c r="C859" s="114" t="s">
        <v>44</v>
      </c>
      <c r="D859" s="113" t="s">
        <v>8535</v>
      </c>
      <c r="E859" s="115">
        <v>6.65</v>
      </c>
    </row>
    <row r="860" spans="1:5" ht="41.4" x14ac:dyDescent="0.3">
      <c r="A860" s="113">
        <v>5800</v>
      </c>
      <c r="B860" s="113" t="s">
        <v>9391</v>
      </c>
      <c r="C860" s="114" t="s">
        <v>44</v>
      </c>
      <c r="D860" s="113" t="s">
        <v>8535</v>
      </c>
      <c r="E860" s="115">
        <v>0.42</v>
      </c>
    </row>
    <row r="861" spans="1:5" ht="27.6" x14ac:dyDescent="0.3">
      <c r="A861" s="113">
        <v>7032</v>
      </c>
      <c r="B861" s="113" t="s">
        <v>9392</v>
      </c>
      <c r="C861" s="114" t="s">
        <v>44</v>
      </c>
      <c r="D861" s="113" t="s">
        <v>8535</v>
      </c>
      <c r="E861" s="115">
        <v>4.7</v>
      </c>
    </row>
    <row r="862" spans="1:5" ht="27.6" x14ac:dyDescent="0.3">
      <c r="A862" s="113">
        <v>7033</v>
      </c>
      <c r="B862" s="113" t="s">
        <v>9393</v>
      </c>
      <c r="C862" s="114" t="s">
        <v>44</v>
      </c>
      <c r="D862" s="113" t="s">
        <v>8535</v>
      </c>
      <c r="E862" s="115">
        <v>1.63</v>
      </c>
    </row>
    <row r="863" spans="1:5" ht="27.6" x14ac:dyDescent="0.3">
      <c r="A863" s="113">
        <v>7034</v>
      </c>
      <c r="B863" s="113" t="s">
        <v>9394</v>
      </c>
      <c r="C863" s="114" t="s">
        <v>44</v>
      </c>
      <c r="D863" s="113" t="s">
        <v>8535</v>
      </c>
      <c r="E863" s="115">
        <v>5.88</v>
      </c>
    </row>
    <row r="864" spans="1:5" ht="27.6" x14ac:dyDescent="0.3">
      <c r="A864" s="113">
        <v>7035</v>
      </c>
      <c r="B864" s="113" t="s">
        <v>9395</v>
      </c>
      <c r="C864" s="114" t="s">
        <v>44</v>
      </c>
      <c r="D864" s="113" t="s">
        <v>9044</v>
      </c>
      <c r="E864" s="115">
        <v>255.88</v>
      </c>
    </row>
    <row r="865" spans="1:5" ht="41.4" x14ac:dyDescent="0.3">
      <c r="A865" s="113">
        <v>7038</v>
      </c>
      <c r="B865" s="113" t="s">
        <v>9396</v>
      </c>
      <c r="C865" s="114" t="s">
        <v>44</v>
      </c>
      <c r="D865" s="113" t="s">
        <v>9044</v>
      </c>
      <c r="E865" s="115">
        <v>50.1</v>
      </c>
    </row>
    <row r="866" spans="1:5" ht="41.4" x14ac:dyDescent="0.3">
      <c r="A866" s="113">
        <v>7039</v>
      </c>
      <c r="B866" s="113" t="s">
        <v>9397</v>
      </c>
      <c r="C866" s="114" t="s">
        <v>44</v>
      </c>
      <c r="D866" s="113" t="s">
        <v>9044</v>
      </c>
      <c r="E866" s="115">
        <v>13.44</v>
      </c>
    </row>
    <row r="867" spans="1:5" ht="41.4" x14ac:dyDescent="0.3">
      <c r="A867" s="113">
        <v>7040</v>
      </c>
      <c r="B867" s="113" t="s">
        <v>9398</v>
      </c>
      <c r="C867" s="114" t="s">
        <v>44</v>
      </c>
      <c r="D867" s="113" t="s">
        <v>9044</v>
      </c>
      <c r="E867" s="115">
        <v>62.69</v>
      </c>
    </row>
    <row r="868" spans="1:5" ht="41.4" x14ac:dyDescent="0.3">
      <c r="A868" s="113">
        <v>7044</v>
      </c>
      <c r="B868" s="113" t="s">
        <v>9399</v>
      </c>
      <c r="C868" s="114" t="s">
        <v>44</v>
      </c>
      <c r="D868" s="113" t="s">
        <v>8535</v>
      </c>
      <c r="E868" s="115">
        <v>0.31</v>
      </c>
    </row>
    <row r="869" spans="1:5" ht="41.4" x14ac:dyDescent="0.3">
      <c r="A869" s="113">
        <v>7045</v>
      </c>
      <c r="B869" s="113" t="s">
        <v>9400</v>
      </c>
      <c r="C869" s="114" t="s">
        <v>44</v>
      </c>
      <c r="D869" s="113" t="s">
        <v>8535</v>
      </c>
      <c r="E869" s="115">
        <v>7.0000000000000007E-2</v>
      </c>
    </row>
    <row r="870" spans="1:5" ht="41.4" x14ac:dyDescent="0.3">
      <c r="A870" s="113">
        <v>7046</v>
      </c>
      <c r="B870" s="113" t="s">
        <v>9401</v>
      </c>
      <c r="C870" s="114" t="s">
        <v>44</v>
      </c>
      <c r="D870" s="113" t="s">
        <v>8535</v>
      </c>
      <c r="E870" s="115">
        <v>0.34</v>
      </c>
    </row>
    <row r="871" spans="1:5" ht="41.4" x14ac:dyDescent="0.3">
      <c r="A871" s="113">
        <v>7047</v>
      </c>
      <c r="B871" s="113" t="s">
        <v>9402</v>
      </c>
      <c r="C871" s="114" t="s">
        <v>44</v>
      </c>
      <c r="D871" s="113" t="s">
        <v>9044</v>
      </c>
      <c r="E871" s="115">
        <v>24.19</v>
      </c>
    </row>
    <row r="872" spans="1:5" ht="41.4" x14ac:dyDescent="0.3">
      <c r="A872" s="113">
        <v>7051</v>
      </c>
      <c r="B872" s="113" t="s">
        <v>9403</v>
      </c>
      <c r="C872" s="114" t="s">
        <v>44</v>
      </c>
      <c r="D872" s="113" t="s">
        <v>8535</v>
      </c>
      <c r="E872" s="115">
        <v>44.43</v>
      </c>
    </row>
    <row r="873" spans="1:5" ht="41.4" x14ac:dyDescent="0.3">
      <c r="A873" s="113">
        <v>7052</v>
      </c>
      <c r="B873" s="113" t="s">
        <v>9404</v>
      </c>
      <c r="C873" s="114" t="s">
        <v>44</v>
      </c>
      <c r="D873" s="113" t="s">
        <v>8535</v>
      </c>
      <c r="E873" s="115">
        <v>12</v>
      </c>
    </row>
    <row r="874" spans="1:5" ht="41.4" x14ac:dyDescent="0.3">
      <c r="A874" s="113">
        <v>7053</v>
      </c>
      <c r="B874" s="113" t="s">
        <v>9405</v>
      </c>
      <c r="C874" s="114" t="s">
        <v>44</v>
      </c>
      <c r="D874" s="113" t="s">
        <v>8535</v>
      </c>
      <c r="E874" s="115">
        <v>55.61</v>
      </c>
    </row>
    <row r="875" spans="1:5" ht="41.4" x14ac:dyDescent="0.3">
      <c r="A875" s="113">
        <v>7054</v>
      </c>
      <c r="B875" s="113" t="s">
        <v>9406</v>
      </c>
      <c r="C875" s="114" t="s">
        <v>44</v>
      </c>
      <c r="D875" s="113" t="s">
        <v>9044</v>
      </c>
      <c r="E875" s="115">
        <v>89.07</v>
      </c>
    </row>
    <row r="876" spans="1:5" ht="41.4" x14ac:dyDescent="0.3">
      <c r="A876" s="113">
        <v>7058</v>
      </c>
      <c r="B876" s="113" t="s">
        <v>9407</v>
      </c>
      <c r="C876" s="114" t="s">
        <v>44</v>
      </c>
      <c r="D876" s="113" t="s">
        <v>8535</v>
      </c>
      <c r="E876" s="115">
        <v>22.97</v>
      </c>
    </row>
    <row r="877" spans="1:5" ht="41.4" x14ac:dyDescent="0.3">
      <c r="A877" s="113">
        <v>7059</v>
      </c>
      <c r="B877" s="113" t="s">
        <v>9408</v>
      </c>
      <c r="C877" s="114" t="s">
        <v>44</v>
      </c>
      <c r="D877" s="113" t="s">
        <v>8535</v>
      </c>
      <c r="E877" s="115">
        <v>8.84</v>
      </c>
    </row>
    <row r="878" spans="1:5" ht="41.4" x14ac:dyDescent="0.3">
      <c r="A878" s="113">
        <v>7060</v>
      </c>
      <c r="B878" s="113" t="s">
        <v>9409</v>
      </c>
      <c r="C878" s="114" t="s">
        <v>44</v>
      </c>
      <c r="D878" s="113" t="s">
        <v>8535</v>
      </c>
      <c r="E878" s="115">
        <v>41.4</v>
      </c>
    </row>
    <row r="879" spans="1:5" ht="41.4" x14ac:dyDescent="0.3">
      <c r="A879" s="113">
        <v>7061</v>
      </c>
      <c r="B879" s="113" t="s">
        <v>9410</v>
      </c>
      <c r="C879" s="114" t="s">
        <v>44</v>
      </c>
      <c r="D879" s="113" t="s">
        <v>9044</v>
      </c>
      <c r="E879" s="115">
        <v>81.31</v>
      </c>
    </row>
    <row r="880" spans="1:5" ht="27.6" x14ac:dyDescent="0.3">
      <c r="A880" s="113">
        <v>7063</v>
      </c>
      <c r="B880" s="113" t="s">
        <v>9411</v>
      </c>
      <c r="C880" s="114" t="s">
        <v>44</v>
      </c>
      <c r="D880" s="113" t="s">
        <v>8535</v>
      </c>
      <c r="E880" s="115">
        <v>19.96</v>
      </c>
    </row>
    <row r="881" spans="1:5" ht="27.6" x14ac:dyDescent="0.3">
      <c r="A881" s="113">
        <v>7064</v>
      </c>
      <c r="B881" s="113" t="s">
        <v>9412</v>
      </c>
      <c r="C881" s="114" t="s">
        <v>44</v>
      </c>
      <c r="D881" s="113" t="s">
        <v>8535</v>
      </c>
      <c r="E881" s="115">
        <v>5.39</v>
      </c>
    </row>
    <row r="882" spans="1:5" ht="27.6" x14ac:dyDescent="0.3">
      <c r="A882" s="113">
        <v>7065</v>
      </c>
      <c r="B882" s="113" t="s">
        <v>9413</v>
      </c>
      <c r="C882" s="114" t="s">
        <v>44</v>
      </c>
      <c r="D882" s="113" t="s">
        <v>8535</v>
      </c>
      <c r="E882" s="115">
        <v>21.83</v>
      </c>
    </row>
    <row r="883" spans="1:5" ht="27.6" x14ac:dyDescent="0.3">
      <c r="A883" s="113">
        <v>7066</v>
      </c>
      <c r="B883" s="113" t="s">
        <v>9414</v>
      </c>
      <c r="C883" s="114" t="s">
        <v>44</v>
      </c>
      <c r="D883" s="113" t="s">
        <v>9044</v>
      </c>
      <c r="E883" s="115">
        <v>96.47</v>
      </c>
    </row>
    <row r="884" spans="1:5" ht="55.2" x14ac:dyDescent="0.3">
      <c r="A884" s="113">
        <v>53786</v>
      </c>
      <c r="B884" s="113" t="s">
        <v>9415</v>
      </c>
      <c r="C884" s="114" t="s">
        <v>44</v>
      </c>
      <c r="D884" s="113" t="s">
        <v>9044</v>
      </c>
      <c r="E884" s="115">
        <v>50.92</v>
      </c>
    </row>
    <row r="885" spans="1:5" ht="41.4" x14ac:dyDescent="0.3">
      <c r="A885" s="113">
        <v>53788</v>
      </c>
      <c r="B885" s="113" t="s">
        <v>9416</v>
      </c>
      <c r="C885" s="114" t="s">
        <v>44</v>
      </c>
      <c r="D885" s="113" t="s">
        <v>9044</v>
      </c>
      <c r="E885" s="115">
        <v>57.01</v>
      </c>
    </row>
    <row r="886" spans="1:5" ht="41.4" x14ac:dyDescent="0.3">
      <c r="A886" s="113">
        <v>53792</v>
      </c>
      <c r="B886" s="113" t="s">
        <v>9417</v>
      </c>
      <c r="C886" s="114" t="s">
        <v>44</v>
      </c>
      <c r="D886" s="113" t="s">
        <v>9044</v>
      </c>
      <c r="E886" s="115">
        <v>101.07</v>
      </c>
    </row>
    <row r="887" spans="1:5" ht="27.6" x14ac:dyDescent="0.3">
      <c r="A887" s="113">
        <v>53794</v>
      </c>
      <c r="B887" s="113" t="s">
        <v>9418</v>
      </c>
      <c r="C887" s="114" t="s">
        <v>44</v>
      </c>
      <c r="D887" s="113" t="s">
        <v>9044</v>
      </c>
      <c r="E887" s="115">
        <v>35.619999999999997</v>
      </c>
    </row>
    <row r="888" spans="1:5" ht="55.2" x14ac:dyDescent="0.3">
      <c r="A888" s="113">
        <v>53797</v>
      </c>
      <c r="B888" s="113" t="s">
        <v>9419</v>
      </c>
      <c r="C888" s="114" t="s">
        <v>44</v>
      </c>
      <c r="D888" s="113" t="s">
        <v>9044</v>
      </c>
      <c r="E888" s="115">
        <v>116.23</v>
      </c>
    </row>
    <row r="889" spans="1:5" ht="27.6" x14ac:dyDescent="0.3">
      <c r="A889" s="113">
        <v>53804</v>
      </c>
      <c r="B889" s="113" t="s">
        <v>9420</v>
      </c>
      <c r="C889" s="114" t="s">
        <v>44</v>
      </c>
      <c r="D889" s="113" t="s">
        <v>8535</v>
      </c>
      <c r="E889" s="115">
        <v>4.6399999999999997</v>
      </c>
    </row>
    <row r="890" spans="1:5" ht="27.6" x14ac:dyDescent="0.3">
      <c r="A890" s="113">
        <v>53806</v>
      </c>
      <c r="B890" s="113" t="s">
        <v>9421</v>
      </c>
      <c r="C890" s="114" t="s">
        <v>44</v>
      </c>
      <c r="D890" s="113" t="s">
        <v>8535</v>
      </c>
      <c r="E890" s="115">
        <v>77.36</v>
      </c>
    </row>
    <row r="891" spans="1:5" ht="27.6" x14ac:dyDescent="0.3">
      <c r="A891" s="113">
        <v>53810</v>
      </c>
      <c r="B891" s="113" t="s">
        <v>9422</v>
      </c>
      <c r="C891" s="114" t="s">
        <v>44</v>
      </c>
      <c r="D891" s="113" t="s">
        <v>9044</v>
      </c>
      <c r="E891" s="115">
        <v>77.84</v>
      </c>
    </row>
    <row r="892" spans="1:5" ht="27.6" x14ac:dyDescent="0.3">
      <c r="A892" s="113">
        <v>53814</v>
      </c>
      <c r="B892" s="113" t="s">
        <v>9423</v>
      </c>
      <c r="C892" s="114" t="s">
        <v>44</v>
      </c>
      <c r="D892" s="113" t="s">
        <v>8535</v>
      </c>
      <c r="E892" s="115">
        <v>254.96</v>
      </c>
    </row>
    <row r="893" spans="1:5" ht="27.6" x14ac:dyDescent="0.3">
      <c r="A893" s="113">
        <v>53817</v>
      </c>
      <c r="B893" s="113" t="s">
        <v>9424</v>
      </c>
      <c r="C893" s="114" t="s">
        <v>44</v>
      </c>
      <c r="D893" s="113" t="s">
        <v>9044</v>
      </c>
      <c r="E893" s="115">
        <v>62.32</v>
      </c>
    </row>
    <row r="894" spans="1:5" ht="41.4" x14ac:dyDescent="0.3">
      <c r="A894" s="113">
        <v>53818</v>
      </c>
      <c r="B894" s="113" t="s">
        <v>9425</v>
      </c>
      <c r="C894" s="114" t="s">
        <v>44</v>
      </c>
      <c r="D894" s="113" t="s">
        <v>8535</v>
      </c>
      <c r="E894" s="115">
        <v>9.67</v>
      </c>
    </row>
    <row r="895" spans="1:5" ht="41.4" x14ac:dyDescent="0.3">
      <c r="A895" s="113">
        <v>53827</v>
      </c>
      <c r="B895" s="113" t="s">
        <v>9426</v>
      </c>
      <c r="C895" s="114" t="s">
        <v>44</v>
      </c>
      <c r="D895" s="113" t="s">
        <v>9044</v>
      </c>
      <c r="E895" s="115">
        <v>113.78</v>
      </c>
    </row>
    <row r="896" spans="1:5" ht="41.4" x14ac:dyDescent="0.3">
      <c r="A896" s="113">
        <v>53829</v>
      </c>
      <c r="B896" s="113" t="s">
        <v>9427</v>
      </c>
      <c r="C896" s="114" t="s">
        <v>44</v>
      </c>
      <c r="D896" s="113" t="s">
        <v>9044</v>
      </c>
      <c r="E896" s="115">
        <v>116.23</v>
      </c>
    </row>
    <row r="897" spans="1:5" ht="41.4" x14ac:dyDescent="0.3">
      <c r="A897" s="113">
        <v>53831</v>
      </c>
      <c r="B897" s="113" t="s">
        <v>9428</v>
      </c>
      <c r="C897" s="114" t="s">
        <v>44</v>
      </c>
      <c r="D897" s="113" t="s">
        <v>9044</v>
      </c>
      <c r="E897" s="115">
        <v>191.99</v>
      </c>
    </row>
    <row r="898" spans="1:5" ht="27.6" x14ac:dyDescent="0.3">
      <c r="A898" s="113">
        <v>53840</v>
      </c>
      <c r="B898" s="113" t="s">
        <v>9429</v>
      </c>
      <c r="C898" s="114" t="s">
        <v>44</v>
      </c>
      <c r="D898" s="113" t="s">
        <v>9044</v>
      </c>
      <c r="E898" s="115">
        <v>2.52</v>
      </c>
    </row>
    <row r="899" spans="1:5" ht="27.6" x14ac:dyDescent="0.3">
      <c r="A899" s="113">
        <v>53841</v>
      </c>
      <c r="B899" s="113" t="s">
        <v>9430</v>
      </c>
      <c r="C899" s="114" t="s">
        <v>44</v>
      </c>
      <c r="D899" s="113" t="s">
        <v>9044</v>
      </c>
      <c r="E899" s="115">
        <v>1.75</v>
      </c>
    </row>
    <row r="900" spans="1:5" ht="41.4" x14ac:dyDescent="0.3">
      <c r="A900" s="113">
        <v>53849</v>
      </c>
      <c r="B900" s="113" t="s">
        <v>9431</v>
      </c>
      <c r="C900" s="114" t="s">
        <v>44</v>
      </c>
      <c r="D900" s="113" t="s">
        <v>9044</v>
      </c>
      <c r="E900" s="115">
        <v>83.52</v>
      </c>
    </row>
    <row r="901" spans="1:5" ht="27.6" x14ac:dyDescent="0.3">
      <c r="A901" s="113">
        <v>53857</v>
      </c>
      <c r="B901" s="113" t="s">
        <v>9432</v>
      </c>
      <c r="C901" s="114" t="s">
        <v>44</v>
      </c>
      <c r="D901" s="113" t="s">
        <v>9044</v>
      </c>
      <c r="E901" s="115">
        <v>46.55</v>
      </c>
    </row>
    <row r="902" spans="1:5" ht="41.4" x14ac:dyDescent="0.3">
      <c r="A902" s="113">
        <v>53858</v>
      </c>
      <c r="B902" s="113" t="s">
        <v>9433</v>
      </c>
      <c r="C902" s="114" t="s">
        <v>44</v>
      </c>
      <c r="D902" s="113" t="s">
        <v>9044</v>
      </c>
      <c r="E902" s="115">
        <v>45.61</v>
      </c>
    </row>
    <row r="903" spans="1:5" ht="27.6" x14ac:dyDescent="0.3">
      <c r="A903" s="113">
        <v>53861</v>
      </c>
      <c r="B903" s="113" t="s">
        <v>9434</v>
      </c>
      <c r="C903" s="114" t="s">
        <v>44</v>
      </c>
      <c r="D903" s="113" t="s">
        <v>8535</v>
      </c>
      <c r="E903" s="115">
        <v>64.540000000000006</v>
      </c>
    </row>
    <row r="904" spans="1:5" ht="27.6" x14ac:dyDescent="0.3">
      <c r="A904" s="113">
        <v>53863</v>
      </c>
      <c r="B904" s="113" t="s">
        <v>9435</v>
      </c>
      <c r="C904" s="114" t="s">
        <v>44</v>
      </c>
      <c r="D904" s="113" t="s">
        <v>8535</v>
      </c>
      <c r="E904" s="115">
        <v>2.19</v>
      </c>
    </row>
    <row r="905" spans="1:5" ht="27.6" x14ac:dyDescent="0.3">
      <c r="A905" s="113">
        <v>53865</v>
      </c>
      <c r="B905" s="113" t="s">
        <v>9436</v>
      </c>
      <c r="C905" s="114" t="s">
        <v>44</v>
      </c>
      <c r="D905" s="113" t="s">
        <v>9044</v>
      </c>
      <c r="E905" s="115">
        <v>47.04</v>
      </c>
    </row>
    <row r="906" spans="1:5" ht="41.4" x14ac:dyDescent="0.3">
      <c r="A906" s="113">
        <v>53866</v>
      </c>
      <c r="B906" s="113" t="s">
        <v>9437</v>
      </c>
      <c r="C906" s="114" t="s">
        <v>44</v>
      </c>
      <c r="D906" s="113" t="s">
        <v>9044</v>
      </c>
      <c r="E906" s="115">
        <v>1.48</v>
      </c>
    </row>
    <row r="907" spans="1:5" ht="41.4" x14ac:dyDescent="0.3">
      <c r="A907" s="113">
        <v>53882</v>
      </c>
      <c r="B907" s="113" t="s">
        <v>9438</v>
      </c>
      <c r="C907" s="114" t="s">
        <v>44</v>
      </c>
      <c r="D907" s="113" t="s">
        <v>8535</v>
      </c>
      <c r="E907" s="115">
        <v>36.880000000000003</v>
      </c>
    </row>
    <row r="908" spans="1:5" ht="41.4" x14ac:dyDescent="0.3">
      <c r="A908" s="113">
        <v>55263</v>
      </c>
      <c r="B908" s="113" t="s">
        <v>9439</v>
      </c>
      <c r="C908" s="114" t="s">
        <v>44</v>
      </c>
      <c r="D908" s="113" t="s">
        <v>9044</v>
      </c>
      <c r="E908" s="115">
        <v>64.290000000000006</v>
      </c>
    </row>
    <row r="909" spans="1:5" ht="27.6" x14ac:dyDescent="0.3">
      <c r="A909" s="113">
        <v>73303</v>
      </c>
      <c r="B909" s="113" t="s">
        <v>9440</v>
      </c>
      <c r="C909" s="114" t="s">
        <v>44</v>
      </c>
      <c r="D909" s="113" t="s">
        <v>8535</v>
      </c>
      <c r="E909" s="115">
        <v>7.15</v>
      </c>
    </row>
    <row r="910" spans="1:5" ht="27.6" x14ac:dyDescent="0.3">
      <c r="A910" s="113">
        <v>73307</v>
      </c>
      <c r="B910" s="113" t="s">
        <v>9441</v>
      </c>
      <c r="C910" s="114" t="s">
        <v>44</v>
      </c>
      <c r="D910" s="113" t="s">
        <v>8535</v>
      </c>
      <c r="E910" s="115">
        <v>6.38</v>
      </c>
    </row>
    <row r="911" spans="1:5" ht="41.4" x14ac:dyDescent="0.3">
      <c r="A911" s="113">
        <v>73309</v>
      </c>
      <c r="B911" s="113" t="s">
        <v>9442</v>
      </c>
      <c r="C911" s="114" t="s">
        <v>44</v>
      </c>
      <c r="D911" s="113" t="s">
        <v>8535</v>
      </c>
      <c r="E911" s="115">
        <v>33.33</v>
      </c>
    </row>
    <row r="912" spans="1:5" ht="27.6" x14ac:dyDescent="0.3">
      <c r="A912" s="113">
        <v>73311</v>
      </c>
      <c r="B912" s="113" t="s">
        <v>9443</v>
      </c>
      <c r="C912" s="114" t="s">
        <v>44</v>
      </c>
      <c r="D912" s="113" t="s">
        <v>9044</v>
      </c>
      <c r="E912" s="115">
        <v>177.72</v>
      </c>
    </row>
    <row r="913" spans="1:5" ht="41.4" x14ac:dyDescent="0.3">
      <c r="A913" s="113">
        <v>73313</v>
      </c>
      <c r="B913" s="113" t="s">
        <v>9444</v>
      </c>
      <c r="C913" s="114" t="s">
        <v>44</v>
      </c>
      <c r="D913" s="113" t="s">
        <v>8535</v>
      </c>
      <c r="E913" s="115">
        <v>9</v>
      </c>
    </row>
    <row r="914" spans="1:5" ht="41.4" x14ac:dyDescent="0.3">
      <c r="A914" s="113">
        <v>73315</v>
      </c>
      <c r="B914" s="113" t="s">
        <v>9445</v>
      </c>
      <c r="C914" s="114" t="s">
        <v>44</v>
      </c>
      <c r="D914" s="113" t="s">
        <v>9044</v>
      </c>
      <c r="E914" s="115">
        <v>57.01</v>
      </c>
    </row>
    <row r="915" spans="1:5" ht="55.2" x14ac:dyDescent="0.3">
      <c r="A915" s="113">
        <v>73335</v>
      </c>
      <c r="B915" s="113" t="s">
        <v>9446</v>
      </c>
      <c r="C915" s="114" t="s">
        <v>44</v>
      </c>
      <c r="D915" s="113" t="s">
        <v>8535</v>
      </c>
      <c r="E915" s="115">
        <v>35.090000000000003</v>
      </c>
    </row>
    <row r="916" spans="1:5" ht="55.2" x14ac:dyDescent="0.3">
      <c r="A916" s="113">
        <v>73340</v>
      </c>
      <c r="B916" s="113" t="s">
        <v>9447</v>
      </c>
      <c r="C916" s="114" t="s">
        <v>44</v>
      </c>
      <c r="D916" s="113" t="s">
        <v>9044</v>
      </c>
      <c r="E916" s="115">
        <v>154.44</v>
      </c>
    </row>
    <row r="917" spans="1:5" ht="41.4" x14ac:dyDescent="0.3">
      <c r="A917" s="113">
        <v>83361</v>
      </c>
      <c r="B917" s="113" t="s">
        <v>9448</v>
      </c>
      <c r="C917" s="114" t="s">
        <v>44</v>
      </c>
      <c r="D917" s="113" t="s">
        <v>8535</v>
      </c>
      <c r="E917" s="115">
        <v>42.81</v>
      </c>
    </row>
    <row r="918" spans="1:5" ht="27.6" x14ac:dyDescent="0.3">
      <c r="A918" s="113">
        <v>83761</v>
      </c>
      <c r="B918" s="113" t="s">
        <v>9449</v>
      </c>
      <c r="C918" s="114" t="s">
        <v>44</v>
      </c>
      <c r="D918" s="113" t="s">
        <v>8535</v>
      </c>
      <c r="E918" s="115">
        <v>9.52</v>
      </c>
    </row>
    <row r="919" spans="1:5" ht="27.6" x14ac:dyDescent="0.3">
      <c r="A919" s="113">
        <v>83762</v>
      </c>
      <c r="B919" s="113" t="s">
        <v>9450</v>
      </c>
      <c r="C919" s="114" t="s">
        <v>44</v>
      </c>
      <c r="D919" s="113" t="s">
        <v>8535</v>
      </c>
      <c r="E919" s="115">
        <v>8.5</v>
      </c>
    </row>
    <row r="920" spans="1:5" ht="27.6" x14ac:dyDescent="0.3">
      <c r="A920" s="113">
        <v>83763</v>
      </c>
      <c r="B920" s="113" t="s">
        <v>9451</v>
      </c>
      <c r="C920" s="114" t="s">
        <v>44</v>
      </c>
      <c r="D920" s="113" t="s">
        <v>9044</v>
      </c>
      <c r="E920" s="115">
        <v>50.08</v>
      </c>
    </row>
    <row r="921" spans="1:5" ht="27.6" x14ac:dyDescent="0.3">
      <c r="A921" s="113">
        <v>83764</v>
      </c>
      <c r="B921" s="113" t="s">
        <v>9452</v>
      </c>
      <c r="C921" s="114" t="s">
        <v>44</v>
      </c>
      <c r="D921" s="113" t="s">
        <v>8535</v>
      </c>
      <c r="E921" s="115">
        <v>3.35</v>
      </c>
    </row>
    <row r="922" spans="1:5" ht="27.6" x14ac:dyDescent="0.3">
      <c r="A922" s="113">
        <v>87026</v>
      </c>
      <c r="B922" s="113" t="s">
        <v>9453</v>
      </c>
      <c r="C922" s="114" t="s">
        <v>44</v>
      </c>
      <c r="D922" s="113" t="s">
        <v>9044</v>
      </c>
      <c r="E922" s="115">
        <v>0.69</v>
      </c>
    </row>
    <row r="923" spans="1:5" ht="27.6" x14ac:dyDescent="0.3">
      <c r="A923" s="113">
        <v>87441</v>
      </c>
      <c r="B923" s="113" t="s">
        <v>9454</v>
      </c>
      <c r="C923" s="114" t="s">
        <v>44</v>
      </c>
      <c r="D923" s="113" t="s">
        <v>8535</v>
      </c>
      <c r="E923" s="115">
        <v>0.41</v>
      </c>
    </row>
    <row r="924" spans="1:5" ht="27.6" x14ac:dyDescent="0.3">
      <c r="A924" s="113">
        <v>87442</v>
      </c>
      <c r="B924" s="113" t="s">
        <v>9455</v>
      </c>
      <c r="C924" s="114" t="s">
        <v>44</v>
      </c>
      <c r="D924" s="113" t="s">
        <v>8535</v>
      </c>
      <c r="E924" s="115">
        <v>0.09</v>
      </c>
    </row>
    <row r="925" spans="1:5" ht="27.6" x14ac:dyDescent="0.3">
      <c r="A925" s="113">
        <v>87443</v>
      </c>
      <c r="B925" s="113" t="s">
        <v>9456</v>
      </c>
      <c r="C925" s="114" t="s">
        <v>44</v>
      </c>
      <c r="D925" s="113" t="s">
        <v>8535</v>
      </c>
      <c r="E925" s="115">
        <v>0.52</v>
      </c>
    </row>
    <row r="926" spans="1:5" ht="41.4" x14ac:dyDescent="0.3">
      <c r="A926" s="113">
        <v>87444</v>
      </c>
      <c r="B926" s="113" t="s">
        <v>9457</v>
      </c>
      <c r="C926" s="114" t="s">
        <v>44</v>
      </c>
      <c r="D926" s="113" t="s">
        <v>9044</v>
      </c>
      <c r="E926" s="115">
        <v>4.17</v>
      </c>
    </row>
    <row r="927" spans="1:5" ht="27.6" x14ac:dyDescent="0.3">
      <c r="A927" s="113">
        <v>88387</v>
      </c>
      <c r="B927" s="113" t="s">
        <v>9458</v>
      </c>
      <c r="C927" s="114" t="s">
        <v>44</v>
      </c>
      <c r="D927" s="113" t="s">
        <v>8535</v>
      </c>
      <c r="E927" s="115">
        <v>0.81</v>
      </c>
    </row>
    <row r="928" spans="1:5" ht="27.6" x14ac:dyDescent="0.3">
      <c r="A928" s="113">
        <v>88389</v>
      </c>
      <c r="B928" s="113" t="s">
        <v>9459</v>
      </c>
      <c r="C928" s="114" t="s">
        <v>44</v>
      </c>
      <c r="D928" s="113" t="s">
        <v>8535</v>
      </c>
      <c r="E928" s="115">
        <v>0.18</v>
      </c>
    </row>
    <row r="929" spans="1:5" ht="27.6" x14ac:dyDescent="0.3">
      <c r="A929" s="113">
        <v>88390</v>
      </c>
      <c r="B929" s="113" t="s">
        <v>9460</v>
      </c>
      <c r="C929" s="114" t="s">
        <v>44</v>
      </c>
      <c r="D929" s="113" t="s">
        <v>8535</v>
      </c>
      <c r="E929" s="115">
        <v>0.89</v>
      </c>
    </row>
    <row r="930" spans="1:5" ht="27.6" x14ac:dyDescent="0.3">
      <c r="A930" s="113">
        <v>88391</v>
      </c>
      <c r="B930" s="113" t="s">
        <v>9461</v>
      </c>
      <c r="C930" s="114" t="s">
        <v>44</v>
      </c>
      <c r="D930" s="113" t="s">
        <v>8535</v>
      </c>
      <c r="E930" s="115">
        <v>2.41</v>
      </c>
    </row>
    <row r="931" spans="1:5" ht="27.6" x14ac:dyDescent="0.3">
      <c r="A931" s="113">
        <v>88394</v>
      </c>
      <c r="B931" s="113" t="s">
        <v>9462</v>
      </c>
      <c r="C931" s="114" t="s">
        <v>44</v>
      </c>
      <c r="D931" s="113" t="s">
        <v>8535</v>
      </c>
      <c r="E931" s="115">
        <v>0.96</v>
      </c>
    </row>
    <row r="932" spans="1:5" ht="27.6" x14ac:dyDescent="0.3">
      <c r="A932" s="113">
        <v>88395</v>
      </c>
      <c r="B932" s="113" t="s">
        <v>9463</v>
      </c>
      <c r="C932" s="114" t="s">
        <v>44</v>
      </c>
      <c r="D932" s="113" t="s">
        <v>8535</v>
      </c>
      <c r="E932" s="115">
        <v>0.22</v>
      </c>
    </row>
    <row r="933" spans="1:5" ht="27.6" x14ac:dyDescent="0.3">
      <c r="A933" s="113">
        <v>88396</v>
      </c>
      <c r="B933" s="113" t="s">
        <v>9464</v>
      </c>
      <c r="C933" s="114" t="s">
        <v>44</v>
      </c>
      <c r="D933" s="113" t="s">
        <v>8535</v>
      </c>
      <c r="E933" s="115">
        <v>1.05</v>
      </c>
    </row>
    <row r="934" spans="1:5" ht="27.6" x14ac:dyDescent="0.3">
      <c r="A934" s="113">
        <v>88397</v>
      </c>
      <c r="B934" s="113" t="s">
        <v>9465</v>
      </c>
      <c r="C934" s="114" t="s">
        <v>44</v>
      </c>
      <c r="D934" s="113" t="s">
        <v>8535</v>
      </c>
      <c r="E934" s="115">
        <v>3.61</v>
      </c>
    </row>
    <row r="935" spans="1:5" ht="27.6" x14ac:dyDescent="0.3">
      <c r="A935" s="113">
        <v>88400</v>
      </c>
      <c r="B935" s="113" t="s">
        <v>9466</v>
      </c>
      <c r="C935" s="114" t="s">
        <v>44</v>
      </c>
      <c r="D935" s="113" t="s">
        <v>8535</v>
      </c>
      <c r="E935" s="115">
        <v>0.76</v>
      </c>
    </row>
    <row r="936" spans="1:5" ht="27.6" x14ac:dyDescent="0.3">
      <c r="A936" s="113">
        <v>88401</v>
      </c>
      <c r="B936" s="113" t="s">
        <v>9467</v>
      </c>
      <c r="C936" s="114" t="s">
        <v>44</v>
      </c>
      <c r="D936" s="113" t="s">
        <v>8535</v>
      </c>
      <c r="E936" s="115">
        <v>0.17</v>
      </c>
    </row>
    <row r="937" spans="1:5" ht="27.6" x14ac:dyDescent="0.3">
      <c r="A937" s="113">
        <v>88402</v>
      </c>
      <c r="B937" s="113" t="s">
        <v>9468</v>
      </c>
      <c r="C937" s="114" t="s">
        <v>44</v>
      </c>
      <c r="D937" s="113" t="s">
        <v>8535</v>
      </c>
      <c r="E937" s="115">
        <v>0.84</v>
      </c>
    </row>
    <row r="938" spans="1:5" ht="27.6" x14ac:dyDescent="0.3">
      <c r="A938" s="113">
        <v>88403</v>
      </c>
      <c r="B938" s="113" t="s">
        <v>9469</v>
      </c>
      <c r="C938" s="114" t="s">
        <v>44</v>
      </c>
      <c r="D938" s="113" t="s">
        <v>8535</v>
      </c>
      <c r="E938" s="115">
        <v>1.44</v>
      </c>
    </row>
    <row r="939" spans="1:5" ht="27.6" x14ac:dyDescent="0.3">
      <c r="A939" s="113">
        <v>88419</v>
      </c>
      <c r="B939" s="113" t="s">
        <v>9470</v>
      </c>
      <c r="C939" s="114" t="s">
        <v>44</v>
      </c>
      <c r="D939" s="113" t="s">
        <v>8535</v>
      </c>
      <c r="E939" s="115">
        <v>5</v>
      </c>
    </row>
    <row r="940" spans="1:5" ht="27.6" x14ac:dyDescent="0.3">
      <c r="A940" s="113">
        <v>88422</v>
      </c>
      <c r="B940" s="113" t="s">
        <v>9471</v>
      </c>
      <c r="C940" s="114" t="s">
        <v>44</v>
      </c>
      <c r="D940" s="113" t="s">
        <v>8535</v>
      </c>
      <c r="E940" s="115">
        <v>1.1499999999999999</v>
      </c>
    </row>
    <row r="941" spans="1:5" ht="27.6" x14ac:dyDescent="0.3">
      <c r="A941" s="113">
        <v>88425</v>
      </c>
      <c r="B941" s="113" t="s">
        <v>9472</v>
      </c>
      <c r="C941" s="114" t="s">
        <v>44</v>
      </c>
      <c r="D941" s="113" t="s">
        <v>8535</v>
      </c>
      <c r="E941" s="115">
        <v>6.26</v>
      </c>
    </row>
    <row r="942" spans="1:5" ht="27.6" x14ac:dyDescent="0.3">
      <c r="A942" s="113">
        <v>88427</v>
      </c>
      <c r="B942" s="113" t="s">
        <v>9473</v>
      </c>
      <c r="C942" s="114" t="s">
        <v>44</v>
      </c>
      <c r="D942" s="113" t="s">
        <v>8535</v>
      </c>
      <c r="E942" s="115">
        <v>0.81</v>
      </c>
    </row>
    <row r="943" spans="1:5" ht="27.6" x14ac:dyDescent="0.3">
      <c r="A943" s="113">
        <v>88434</v>
      </c>
      <c r="B943" s="113" t="s">
        <v>9474</v>
      </c>
      <c r="C943" s="114" t="s">
        <v>44</v>
      </c>
      <c r="D943" s="113" t="s">
        <v>8535</v>
      </c>
      <c r="E943" s="115">
        <v>6.63</v>
      </c>
    </row>
    <row r="944" spans="1:5" ht="27.6" x14ac:dyDescent="0.3">
      <c r="A944" s="113">
        <v>88435</v>
      </c>
      <c r="B944" s="113" t="s">
        <v>9475</v>
      </c>
      <c r="C944" s="114" t="s">
        <v>44</v>
      </c>
      <c r="D944" s="113" t="s">
        <v>8535</v>
      </c>
      <c r="E944" s="115">
        <v>1.53</v>
      </c>
    </row>
    <row r="945" spans="1:5" ht="27.6" x14ac:dyDescent="0.3">
      <c r="A945" s="113">
        <v>88436</v>
      </c>
      <c r="B945" s="113" t="s">
        <v>9476</v>
      </c>
      <c r="C945" s="114" t="s">
        <v>44</v>
      </c>
      <c r="D945" s="113" t="s">
        <v>8535</v>
      </c>
      <c r="E945" s="115">
        <v>8.2899999999999991</v>
      </c>
    </row>
    <row r="946" spans="1:5" ht="27.6" x14ac:dyDescent="0.3">
      <c r="A946" s="113">
        <v>88437</v>
      </c>
      <c r="B946" s="113" t="s">
        <v>9477</v>
      </c>
      <c r="C946" s="114" t="s">
        <v>44</v>
      </c>
      <c r="D946" s="113" t="s">
        <v>8535</v>
      </c>
      <c r="E946" s="115">
        <v>0.81</v>
      </c>
    </row>
    <row r="947" spans="1:5" ht="27.6" x14ac:dyDescent="0.3">
      <c r="A947" s="113">
        <v>88569</v>
      </c>
      <c r="B947" s="113" t="s">
        <v>9478</v>
      </c>
      <c r="C947" s="114" t="s">
        <v>44</v>
      </c>
      <c r="D947" s="113" t="s">
        <v>9044</v>
      </c>
      <c r="E947" s="115">
        <v>3.71</v>
      </c>
    </row>
    <row r="948" spans="1:5" ht="27.6" x14ac:dyDescent="0.3">
      <c r="A948" s="113">
        <v>88570</v>
      </c>
      <c r="B948" s="113" t="s">
        <v>9479</v>
      </c>
      <c r="C948" s="114" t="s">
        <v>44</v>
      </c>
      <c r="D948" s="113" t="s">
        <v>9044</v>
      </c>
      <c r="E948" s="115">
        <v>1.28</v>
      </c>
    </row>
    <row r="949" spans="1:5" ht="41.4" x14ac:dyDescent="0.3">
      <c r="A949" s="113">
        <v>88826</v>
      </c>
      <c r="B949" s="113" t="s">
        <v>9480</v>
      </c>
      <c r="C949" s="114" t="s">
        <v>44</v>
      </c>
      <c r="D949" s="113" t="s">
        <v>9044</v>
      </c>
      <c r="E949" s="115">
        <v>0.3</v>
      </c>
    </row>
    <row r="950" spans="1:5" ht="27.6" x14ac:dyDescent="0.3">
      <c r="A950" s="113">
        <v>88827</v>
      </c>
      <c r="B950" s="113" t="s">
        <v>9481</v>
      </c>
      <c r="C950" s="114" t="s">
        <v>44</v>
      </c>
      <c r="D950" s="113" t="s">
        <v>9044</v>
      </c>
      <c r="E950" s="115">
        <v>7.0000000000000007E-2</v>
      </c>
    </row>
    <row r="951" spans="1:5" ht="41.4" x14ac:dyDescent="0.3">
      <c r="A951" s="113">
        <v>88828</v>
      </c>
      <c r="B951" s="113" t="s">
        <v>9482</v>
      </c>
      <c r="C951" s="114" t="s">
        <v>44</v>
      </c>
      <c r="D951" s="113" t="s">
        <v>9044</v>
      </c>
      <c r="E951" s="115">
        <v>0.33</v>
      </c>
    </row>
    <row r="952" spans="1:5" ht="41.4" x14ac:dyDescent="0.3">
      <c r="A952" s="113">
        <v>88829</v>
      </c>
      <c r="B952" s="113" t="s">
        <v>9483</v>
      </c>
      <c r="C952" s="114" t="s">
        <v>44</v>
      </c>
      <c r="D952" s="113" t="s">
        <v>8535</v>
      </c>
      <c r="E952" s="115">
        <v>0.96</v>
      </c>
    </row>
    <row r="953" spans="1:5" ht="27.6" x14ac:dyDescent="0.3">
      <c r="A953" s="113">
        <v>88839</v>
      </c>
      <c r="B953" s="113" t="s">
        <v>9484</v>
      </c>
      <c r="C953" s="114" t="s">
        <v>44</v>
      </c>
      <c r="D953" s="113" t="s">
        <v>8535</v>
      </c>
      <c r="E953" s="115">
        <v>35.15</v>
      </c>
    </row>
    <row r="954" spans="1:5" ht="27.6" x14ac:dyDescent="0.3">
      <c r="A954" s="113">
        <v>88840</v>
      </c>
      <c r="B954" s="113" t="s">
        <v>9485</v>
      </c>
      <c r="C954" s="114" t="s">
        <v>44</v>
      </c>
      <c r="D954" s="113" t="s">
        <v>8535</v>
      </c>
      <c r="E954" s="115">
        <v>15.48</v>
      </c>
    </row>
    <row r="955" spans="1:5" ht="27.6" x14ac:dyDescent="0.3">
      <c r="A955" s="113">
        <v>88841</v>
      </c>
      <c r="B955" s="113" t="s">
        <v>9486</v>
      </c>
      <c r="C955" s="114" t="s">
        <v>44</v>
      </c>
      <c r="D955" s="113" t="s">
        <v>8535</v>
      </c>
      <c r="E955" s="115">
        <v>62.84</v>
      </c>
    </row>
    <row r="956" spans="1:5" ht="27.6" x14ac:dyDescent="0.3">
      <c r="A956" s="113">
        <v>88842</v>
      </c>
      <c r="B956" s="113" t="s">
        <v>9487</v>
      </c>
      <c r="C956" s="114" t="s">
        <v>44</v>
      </c>
      <c r="D956" s="113" t="s">
        <v>9044</v>
      </c>
      <c r="E956" s="115">
        <v>77.959999999999994</v>
      </c>
    </row>
    <row r="957" spans="1:5" ht="41.4" x14ac:dyDescent="0.3">
      <c r="A957" s="113">
        <v>88847</v>
      </c>
      <c r="B957" s="113" t="s">
        <v>9488</v>
      </c>
      <c r="C957" s="114" t="s">
        <v>44</v>
      </c>
      <c r="D957" s="113" t="s">
        <v>8535</v>
      </c>
      <c r="E957" s="115">
        <v>22.82</v>
      </c>
    </row>
    <row r="958" spans="1:5" ht="41.4" x14ac:dyDescent="0.3">
      <c r="A958" s="113">
        <v>88848</v>
      </c>
      <c r="B958" s="113" t="s">
        <v>9489</v>
      </c>
      <c r="C958" s="114" t="s">
        <v>44</v>
      </c>
      <c r="D958" s="113" t="s">
        <v>8535</v>
      </c>
      <c r="E958" s="115">
        <v>9.3800000000000008</v>
      </c>
    </row>
    <row r="959" spans="1:5" ht="41.4" x14ac:dyDescent="0.3">
      <c r="A959" s="113">
        <v>88853</v>
      </c>
      <c r="B959" s="113" t="s">
        <v>9490</v>
      </c>
      <c r="C959" s="114" t="s">
        <v>44</v>
      </c>
      <c r="D959" s="113" t="s">
        <v>8535</v>
      </c>
      <c r="E959" s="115">
        <v>0.25</v>
      </c>
    </row>
    <row r="960" spans="1:5" ht="41.4" x14ac:dyDescent="0.3">
      <c r="A960" s="113">
        <v>88854</v>
      </c>
      <c r="B960" s="113" t="s">
        <v>9491</v>
      </c>
      <c r="C960" s="114" t="s">
        <v>44</v>
      </c>
      <c r="D960" s="113" t="s">
        <v>8535</v>
      </c>
      <c r="E960" s="115">
        <v>0.05</v>
      </c>
    </row>
    <row r="961" spans="1:5" ht="27.6" x14ac:dyDescent="0.3">
      <c r="A961" s="113">
        <v>88855</v>
      </c>
      <c r="B961" s="113" t="s">
        <v>9492</v>
      </c>
      <c r="C961" s="114" t="s">
        <v>44</v>
      </c>
      <c r="D961" s="113" t="s">
        <v>8535</v>
      </c>
      <c r="E961" s="115">
        <v>3.21</v>
      </c>
    </row>
    <row r="962" spans="1:5" ht="27.6" x14ac:dyDescent="0.3">
      <c r="A962" s="113">
        <v>88856</v>
      </c>
      <c r="B962" s="113" t="s">
        <v>9493</v>
      </c>
      <c r="C962" s="114" t="s">
        <v>44</v>
      </c>
      <c r="D962" s="113" t="s">
        <v>8535</v>
      </c>
      <c r="E962" s="115">
        <v>0.88</v>
      </c>
    </row>
    <row r="963" spans="1:5" ht="55.2" x14ac:dyDescent="0.3">
      <c r="A963" s="113">
        <v>88857</v>
      </c>
      <c r="B963" s="113" t="s">
        <v>9494</v>
      </c>
      <c r="C963" s="114" t="s">
        <v>44</v>
      </c>
      <c r="D963" s="113" t="s">
        <v>8535</v>
      </c>
      <c r="E963" s="115">
        <v>25.54</v>
      </c>
    </row>
    <row r="964" spans="1:5" ht="55.2" x14ac:dyDescent="0.3">
      <c r="A964" s="113">
        <v>88858</v>
      </c>
      <c r="B964" s="113" t="s">
        <v>9495</v>
      </c>
      <c r="C964" s="114" t="s">
        <v>44</v>
      </c>
      <c r="D964" s="113" t="s">
        <v>8535</v>
      </c>
      <c r="E964" s="115">
        <v>6.75</v>
      </c>
    </row>
    <row r="965" spans="1:5" ht="55.2" x14ac:dyDescent="0.3">
      <c r="A965" s="113">
        <v>88859</v>
      </c>
      <c r="B965" s="113" t="s">
        <v>9496</v>
      </c>
      <c r="C965" s="114" t="s">
        <v>44</v>
      </c>
      <c r="D965" s="113" t="s">
        <v>8535</v>
      </c>
      <c r="E965" s="115">
        <v>22.71</v>
      </c>
    </row>
    <row r="966" spans="1:5" ht="55.2" x14ac:dyDescent="0.3">
      <c r="A966" s="113">
        <v>88860</v>
      </c>
      <c r="B966" s="113" t="s">
        <v>9497</v>
      </c>
      <c r="C966" s="114" t="s">
        <v>44</v>
      </c>
      <c r="D966" s="113" t="s">
        <v>8535</v>
      </c>
      <c r="E966" s="115">
        <v>6</v>
      </c>
    </row>
    <row r="967" spans="1:5" ht="27.6" x14ac:dyDescent="0.3">
      <c r="A967" s="113">
        <v>88900</v>
      </c>
      <c r="B967" s="113" t="s">
        <v>9498</v>
      </c>
      <c r="C967" s="114" t="s">
        <v>44</v>
      </c>
      <c r="D967" s="113" t="s">
        <v>8535</v>
      </c>
      <c r="E967" s="115">
        <v>52.45</v>
      </c>
    </row>
    <row r="968" spans="1:5" ht="27.6" x14ac:dyDescent="0.3">
      <c r="A968" s="113">
        <v>88902</v>
      </c>
      <c r="B968" s="113" t="s">
        <v>9499</v>
      </c>
      <c r="C968" s="114" t="s">
        <v>44</v>
      </c>
      <c r="D968" s="113" t="s">
        <v>8535</v>
      </c>
      <c r="E968" s="115">
        <v>13.86</v>
      </c>
    </row>
    <row r="969" spans="1:5" ht="27.6" x14ac:dyDescent="0.3">
      <c r="A969" s="113">
        <v>88903</v>
      </c>
      <c r="B969" s="113" t="s">
        <v>9500</v>
      </c>
      <c r="C969" s="114" t="s">
        <v>44</v>
      </c>
      <c r="D969" s="113" t="s">
        <v>8535</v>
      </c>
      <c r="E969" s="115">
        <v>65.56</v>
      </c>
    </row>
    <row r="970" spans="1:5" ht="27.6" x14ac:dyDescent="0.3">
      <c r="A970" s="113">
        <v>88904</v>
      </c>
      <c r="B970" s="113" t="s">
        <v>9501</v>
      </c>
      <c r="C970" s="114" t="s">
        <v>44</v>
      </c>
      <c r="D970" s="113" t="s">
        <v>9044</v>
      </c>
      <c r="E970" s="115">
        <v>89.72</v>
      </c>
    </row>
    <row r="971" spans="1:5" ht="27.6" x14ac:dyDescent="0.3">
      <c r="A971" s="113">
        <v>89009</v>
      </c>
      <c r="B971" s="113" t="s">
        <v>9502</v>
      </c>
      <c r="C971" s="114" t="s">
        <v>44</v>
      </c>
      <c r="D971" s="113" t="s">
        <v>9044</v>
      </c>
      <c r="E971" s="115">
        <v>43.54</v>
      </c>
    </row>
    <row r="972" spans="1:5" ht="27.6" x14ac:dyDescent="0.3">
      <c r="A972" s="113">
        <v>89010</v>
      </c>
      <c r="B972" s="113" t="s">
        <v>9503</v>
      </c>
      <c r="C972" s="114" t="s">
        <v>44</v>
      </c>
      <c r="D972" s="113" t="s">
        <v>9044</v>
      </c>
      <c r="E972" s="115">
        <v>19.18</v>
      </c>
    </row>
    <row r="973" spans="1:5" ht="55.2" x14ac:dyDescent="0.3">
      <c r="A973" s="113">
        <v>89011</v>
      </c>
      <c r="B973" s="113" t="s">
        <v>9504</v>
      </c>
      <c r="C973" s="114" t="s">
        <v>44</v>
      </c>
      <c r="D973" s="113" t="s">
        <v>9044</v>
      </c>
      <c r="E973" s="115">
        <v>24.64</v>
      </c>
    </row>
    <row r="974" spans="1:5" ht="55.2" x14ac:dyDescent="0.3">
      <c r="A974" s="113">
        <v>89012</v>
      </c>
      <c r="B974" s="113" t="s">
        <v>9505</v>
      </c>
      <c r="C974" s="114" t="s">
        <v>44</v>
      </c>
      <c r="D974" s="113" t="s">
        <v>9044</v>
      </c>
      <c r="E974" s="115">
        <v>6.51</v>
      </c>
    </row>
    <row r="975" spans="1:5" ht="27.6" x14ac:dyDescent="0.3">
      <c r="A975" s="113">
        <v>89013</v>
      </c>
      <c r="B975" s="113" t="s">
        <v>9506</v>
      </c>
      <c r="C975" s="114" t="s">
        <v>44</v>
      </c>
      <c r="D975" s="113" t="s">
        <v>8535</v>
      </c>
      <c r="E975" s="115">
        <v>142.61000000000001</v>
      </c>
    </row>
    <row r="976" spans="1:5" ht="27.6" x14ac:dyDescent="0.3">
      <c r="A976" s="113">
        <v>89014</v>
      </c>
      <c r="B976" s="113" t="s">
        <v>9507</v>
      </c>
      <c r="C976" s="114" t="s">
        <v>44</v>
      </c>
      <c r="D976" s="113" t="s">
        <v>8535</v>
      </c>
      <c r="E976" s="115">
        <v>62.82</v>
      </c>
    </row>
    <row r="977" spans="1:5" ht="27.6" x14ac:dyDescent="0.3">
      <c r="A977" s="113">
        <v>89015</v>
      </c>
      <c r="B977" s="113" t="s">
        <v>9508</v>
      </c>
      <c r="C977" s="114" t="s">
        <v>44</v>
      </c>
      <c r="D977" s="113" t="s">
        <v>8535</v>
      </c>
      <c r="E977" s="115">
        <v>3.71</v>
      </c>
    </row>
    <row r="978" spans="1:5" ht="27.6" x14ac:dyDescent="0.3">
      <c r="A978" s="113">
        <v>89016</v>
      </c>
      <c r="B978" s="113" t="s">
        <v>9509</v>
      </c>
      <c r="C978" s="114" t="s">
        <v>44</v>
      </c>
      <c r="D978" s="113" t="s">
        <v>8535</v>
      </c>
      <c r="E978" s="115">
        <v>0.98</v>
      </c>
    </row>
    <row r="979" spans="1:5" ht="27.6" x14ac:dyDescent="0.3">
      <c r="A979" s="113">
        <v>89017</v>
      </c>
      <c r="B979" s="113" t="s">
        <v>9510</v>
      </c>
      <c r="C979" s="114" t="s">
        <v>44</v>
      </c>
      <c r="D979" s="113" t="s">
        <v>8535</v>
      </c>
      <c r="E979" s="115">
        <v>43.27</v>
      </c>
    </row>
    <row r="980" spans="1:5" ht="27.6" x14ac:dyDescent="0.3">
      <c r="A980" s="113">
        <v>89018</v>
      </c>
      <c r="B980" s="113" t="s">
        <v>9511</v>
      </c>
      <c r="C980" s="114" t="s">
        <v>44</v>
      </c>
      <c r="D980" s="113" t="s">
        <v>8535</v>
      </c>
      <c r="E980" s="115">
        <v>19.059999999999999</v>
      </c>
    </row>
    <row r="981" spans="1:5" ht="41.4" x14ac:dyDescent="0.3">
      <c r="A981" s="113">
        <v>89019</v>
      </c>
      <c r="B981" s="113" t="s">
        <v>9512</v>
      </c>
      <c r="C981" s="114" t="s">
        <v>44</v>
      </c>
      <c r="D981" s="113" t="s">
        <v>8535</v>
      </c>
      <c r="E981" s="115">
        <v>0.38</v>
      </c>
    </row>
    <row r="982" spans="1:5" ht="41.4" x14ac:dyDescent="0.3">
      <c r="A982" s="113">
        <v>89020</v>
      </c>
      <c r="B982" s="113" t="s">
        <v>9513</v>
      </c>
      <c r="C982" s="114" t="s">
        <v>44</v>
      </c>
      <c r="D982" s="113" t="s">
        <v>8535</v>
      </c>
      <c r="E982" s="115">
        <v>0.09</v>
      </c>
    </row>
    <row r="983" spans="1:5" ht="27.6" x14ac:dyDescent="0.3">
      <c r="A983" s="113">
        <v>89023</v>
      </c>
      <c r="B983" s="113" t="s">
        <v>9514</v>
      </c>
      <c r="C983" s="114" t="s">
        <v>44</v>
      </c>
      <c r="D983" s="113" t="s">
        <v>8535</v>
      </c>
      <c r="E983" s="115">
        <v>3.82</v>
      </c>
    </row>
    <row r="984" spans="1:5" ht="27.6" x14ac:dyDescent="0.3">
      <c r="A984" s="113">
        <v>89024</v>
      </c>
      <c r="B984" s="113" t="s">
        <v>9515</v>
      </c>
      <c r="C984" s="114" t="s">
        <v>44</v>
      </c>
      <c r="D984" s="113" t="s">
        <v>8535</v>
      </c>
      <c r="E984" s="115">
        <v>1.32</v>
      </c>
    </row>
    <row r="985" spans="1:5" ht="27.6" x14ac:dyDescent="0.3">
      <c r="A985" s="113">
        <v>89025</v>
      </c>
      <c r="B985" s="113" t="s">
        <v>9516</v>
      </c>
      <c r="C985" s="114" t="s">
        <v>44</v>
      </c>
      <c r="D985" s="113" t="s">
        <v>8535</v>
      </c>
      <c r="E985" s="115">
        <v>4.78</v>
      </c>
    </row>
    <row r="986" spans="1:5" ht="27.6" x14ac:dyDescent="0.3">
      <c r="A986" s="113">
        <v>89026</v>
      </c>
      <c r="B986" s="113" t="s">
        <v>9517</v>
      </c>
      <c r="C986" s="114" t="s">
        <v>44</v>
      </c>
      <c r="D986" s="113" t="s">
        <v>9044</v>
      </c>
      <c r="E986" s="115">
        <v>170.59</v>
      </c>
    </row>
    <row r="987" spans="1:5" ht="27.6" x14ac:dyDescent="0.3">
      <c r="A987" s="113">
        <v>89029</v>
      </c>
      <c r="B987" s="113" t="s">
        <v>9518</v>
      </c>
      <c r="C987" s="114" t="s">
        <v>44</v>
      </c>
      <c r="D987" s="113" t="s">
        <v>8535</v>
      </c>
      <c r="E987" s="115">
        <v>33.58</v>
      </c>
    </row>
    <row r="988" spans="1:5" ht="27.6" x14ac:dyDescent="0.3">
      <c r="A988" s="113">
        <v>89030</v>
      </c>
      <c r="B988" s="113" t="s">
        <v>9519</v>
      </c>
      <c r="C988" s="114" t="s">
        <v>44</v>
      </c>
      <c r="D988" s="113" t="s">
        <v>8535</v>
      </c>
      <c r="E988" s="115">
        <v>14.79</v>
      </c>
    </row>
    <row r="989" spans="1:5" ht="27.6" x14ac:dyDescent="0.3">
      <c r="A989" s="113">
        <v>89033</v>
      </c>
      <c r="B989" s="113" t="s">
        <v>9520</v>
      </c>
      <c r="C989" s="114" t="s">
        <v>44</v>
      </c>
      <c r="D989" s="113" t="s">
        <v>9044</v>
      </c>
      <c r="E989" s="115">
        <v>14.63</v>
      </c>
    </row>
    <row r="990" spans="1:5" ht="27.6" x14ac:dyDescent="0.3">
      <c r="A990" s="113">
        <v>89034</v>
      </c>
      <c r="B990" s="113" t="s">
        <v>9521</v>
      </c>
      <c r="C990" s="114" t="s">
        <v>44</v>
      </c>
      <c r="D990" s="113" t="s">
        <v>9044</v>
      </c>
      <c r="E990" s="115">
        <v>3.92</v>
      </c>
    </row>
    <row r="991" spans="1:5" ht="27.6" x14ac:dyDescent="0.3">
      <c r="A991" s="113">
        <v>89128</v>
      </c>
      <c r="B991" s="113" t="s">
        <v>9522</v>
      </c>
      <c r="C991" s="114" t="s">
        <v>44</v>
      </c>
      <c r="D991" s="113" t="s">
        <v>9044</v>
      </c>
      <c r="E991" s="115">
        <v>37.24</v>
      </c>
    </row>
    <row r="992" spans="1:5" ht="27.6" x14ac:dyDescent="0.3">
      <c r="A992" s="113">
        <v>89129</v>
      </c>
      <c r="B992" s="113" t="s">
        <v>9523</v>
      </c>
      <c r="C992" s="114" t="s">
        <v>44</v>
      </c>
      <c r="D992" s="113" t="s">
        <v>9044</v>
      </c>
      <c r="E992" s="115">
        <v>9.84</v>
      </c>
    </row>
    <row r="993" spans="1:5" ht="27.6" x14ac:dyDescent="0.3">
      <c r="A993" s="113">
        <v>89130</v>
      </c>
      <c r="B993" s="113" t="s">
        <v>9524</v>
      </c>
      <c r="C993" s="114" t="s">
        <v>44</v>
      </c>
      <c r="D993" s="113" t="s">
        <v>8535</v>
      </c>
      <c r="E993" s="115">
        <v>51.63</v>
      </c>
    </row>
    <row r="994" spans="1:5" ht="27.6" x14ac:dyDescent="0.3">
      <c r="A994" s="113">
        <v>89131</v>
      </c>
      <c r="B994" s="113" t="s">
        <v>9525</v>
      </c>
      <c r="C994" s="114" t="s">
        <v>44</v>
      </c>
      <c r="D994" s="113" t="s">
        <v>8535</v>
      </c>
      <c r="E994" s="115">
        <v>13.64</v>
      </c>
    </row>
    <row r="995" spans="1:5" ht="41.4" x14ac:dyDescent="0.3">
      <c r="A995" s="113">
        <v>89210</v>
      </c>
      <c r="B995" s="113" t="s">
        <v>9526</v>
      </c>
      <c r="C995" s="114" t="s">
        <v>44</v>
      </c>
      <c r="D995" s="113" t="s">
        <v>8535</v>
      </c>
      <c r="E995" s="115">
        <v>32.049999999999997</v>
      </c>
    </row>
    <row r="996" spans="1:5" ht="41.4" x14ac:dyDescent="0.3">
      <c r="A996" s="113">
        <v>89211</v>
      </c>
      <c r="B996" s="113" t="s">
        <v>9527</v>
      </c>
      <c r="C996" s="114" t="s">
        <v>44</v>
      </c>
      <c r="D996" s="113" t="s">
        <v>8535</v>
      </c>
      <c r="E996" s="115">
        <v>8.6</v>
      </c>
    </row>
    <row r="997" spans="1:5" ht="27.6" x14ac:dyDescent="0.3">
      <c r="A997" s="113">
        <v>89212</v>
      </c>
      <c r="B997" s="113" t="s">
        <v>9528</v>
      </c>
      <c r="C997" s="114" t="s">
        <v>44</v>
      </c>
      <c r="D997" s="113" t="s">
        <v>8535</v>
      </c>
      <c r="E997" s="115">
        <v>30</v>
      </c>
    </row>
    <row r="998" spans="1:5" ht="27.6" x14ac:dyDescent="0.3">
      <c r="A998" s="113">
        <v>89213</v>
      </c>
      <c r="B998" s="113" t="s">
        <v>9529</v>
      </c>
      <c r="C998" s="114" t="s">
        <v>44</v>
      </c>
      <c r="D998" s="113" t="s">
        <v>8535</v>
      </c>
      <c r="E998" s="115">
        <v>9.25</v>
      </c>
    </row>
    <row r="999" spans="1:5" ht="27.6" x14ac:dyDescent="0.3">
      <c r="A999" s="113">
        <v>89214</v>
      </c>
      <c r="B999" s="113" t="s">
        <v>9530</v>
      </c>
      <c r="C999" s="114" t="s">
        <v>44</v>
      </c>
      <c r="D999" s="113" t="s">
        <v>8535</v>
      </c>
      <c r="E999" s="115">
        <v>28.16</v>
      </c>
    </row>
    <row r="1000" spans="1:5" ht="27.6" x14ac:dyDescent="0.3">
      <c r="A1000" s="113">
        <v>89215</v>
      </c>
      <c r="B1000" s="113" t="s">
        <v>9531</v>
      </c>
      <c r="C1000" s="114" t="s">
        <v>44</v>
      </c>
      <c r="D1000" s="113" t="s">
        <v>9044</v>
      </c>
      <c r="E1000" s="115">
        <v>92.65</v>
      </c>
    </row>
    <row r="1001" spans="1:5" ht="41.4" x14ac:dyDescent="0.3">
      <c r="A1001" s="113">
        <v>89221</v>
      </c>
      <c r="B1001" s="113" t="s">
        <v>9532</v>
      </c>
      <c r="C1001" s="114" t="s">
        <v>44</v>
      </c>
      <c r="D1001" s="113" t="s">
        <v>8535</v>
      </c>
      <c r="E1001" s="115">
        <v>1.24</v>
      </c>
    </row>
    <row r="1002" spans="1:5" ht="27.6" x14ac:dyDescent="0.3">
      <c r="A1002" s="113">
        <v>89222</v>
      </c>
      <c r="B1002" s="113" t="s">
        <v>9533</v>
      </c>
      <c r="C1002" s="114" t="s">
        <v>44</v>
      </c>
      <c r="D1002" s="113" t="s">
        <v>8535</v>
      </c>
      <c r="E1002" s="115">
        <v>0.28000000000000003</v>
      </c>
    </row>
    <row r="1003" spans="1:5" ht="41.4" x14ac:dyDescent="0.3">
      <c r="A1003" s="113">
        <v>89223</v>
      </c>
      <c r="B1003" s="113" t="s">
        <v>9534</v>
      </c>
      <c r="C1003" s="114" t="s">
        <v>44</v>
      </c>
      <c r="D1003" s="113" t="s">
        <v>8535</v>
      </c>
      <c r="E1003" s="115">
        <v>1.36</v>
      </c>
    </row>
    <row r="1004" spans="1:5" ht="41.4" x14ac:dyDescent="0.3">
      <c r="A1004" s="113">
        <v>89224</v>
      </c>
      <c r="B1004" s="113" t="s">
        <v>9535</v>
      </c>
      <c r="C1004" s="114" t="s">
        <v>44</v>
      </c>
      <c r="D1004" s="113" t="s">
        <v>8535</v>
      </c>
      <c r="E1004" s="115">
        <v>1.92</v>
      </c>
    </row>
    <row r="1005" spans="1:5" ht="27.6" x14ac:dyDescent="0.3">
      <c r="A1005" s="113">
        <v>89228</v>
      </c>
      <c r="B1005" s="113" t="s">
        <v>9536</v>
      </c>
      <c r="C1005" s="114" t="s">
        <v>44</v>
      </c>
      <c r="D1005" s="113" t="s">
        <v>9044</v>
      </c>
      <c r="E1005" s="115">
        <v>46.8</v>
      </c>
    </row>
    <row r="1006" spans="1:5" ht="27.6" x14ac:dyDescent="0.3">
      <c r="A1006" s="113">
        <v>89229</v>
      </c>
      <c r="B1006" s="113" t="s">
        <v>9537</v>
      </c>
      <c r="C1006" s="114" t="s">
        <v>44</v>
      </c>
      <c r="D1006" s="113" t="s">
        <v>9044</v>
      </c>
      <c r="E1006" s="115">
        <v>16.489999999999998</v>
      </c>
    </row>
    <row r="1007" spans="1:5" ht="27.6" x14ac:dyDescent="0.3">
      <c r="A1007" s="113">
        <v>89230</v>
      </c>
      <c r="B1007" s="113" t="s">
        <v>9538</v>
      </c>
      <c r="C1007" s="114" t="s">
        <v>44</v>
      </c>
      <c r="D1007" s="113" t="s">
        <v>8535</v>
      </c>
      <c r="E1007" s="115">
        <v>120.11</v>
      </c>
    </row>
    <row r="1008" spans="1:5" ht="27.6" x14ac:dyDescent="0.3">
      <c r="A1008" s="113">
        <v>89231</v>
      </c>
      <c r="B1008" s="113" t="s">
        <v>9539</v>
      </c>
      <c r="C1008" s="114" t="s">
        <v>44</v>
      </c>
      <c r="D1008" s="113" t="s">
        <v>8535</v>
      </c>
      <c r="E1008" s="115">
        <v>36.78</v>
      </c>
    </row>
    <row r="1009" spans="1:5" ht="27.6" x14ac:dyDescent="0.3">
      <c r="A1009" s="113">
        <v>89232</v>
      </c>
      <c r="B1009" s="113" t="s">
        <v>9540</v>
      </c>
      <c r="C1009" s="114" t="s">
        <v>44</v>
      </c>
      <c r="D1009" s="113" t="s">
        <v>8535</v>
      </c>
      <c r="E1009" s="115">
        <v>214.25</v>
      </c>
    </row>
    <row r="1010" spans="1:5" ht="27.6" x14ac:dyDescent="0.3">
      <c r="A1010" s="113">
        <v>89233</v>
      </c>
      <c r="B1010" s="113" t="s">
        <v>9541</v>
      </c>
      <c r="C1010" s="114" t="s">
        <v>44</v>
      </c>
      <c r="D1010" s="113" t="s">
        <v>9044</v>
      </c>
      <c r="E1010" s="115">
        <v>166.74</v>
      </c>
    </row>
    <row r="1011" spans="1:5" ht="27.6" x14ac:dyDescent="0.3">
      <c r="A1011" s="113">
        <v>89236</v>
      </c>
      <c r="B1011" s="113" t="s">
        <v>9542</v>
      </c>
      <c r="C1011" s="114" t="s">
        <v>44</v>
      </c>
      <c r="D1011" s="113" t="s">
        <v>8535</v>
      </c>
      <c r="E1011" s="115">
        <v>280.58</v>
      </c>
    </row>
    <row r="1012" spans="1:5" ht="27.6" x14ac:dyDescent="0.3">
      <c r="A1012" s="113">
        <v>89237</v>
      </c>
      <c r="B1012" s="113" t="s">
        <v>9543</v>
      </c>
      <c r="C1012" s="114" t="s">
        <v>44</v>
      </c>
      <c r="D1012" s="113" t="s">
        <v>8535</v>
      </c>
      <c r="E1012" s="115">
        <v>85.91</v>
      </c>
    </row>
    <row r="1013" spans="1:5" ht="27.6" x14ac:dyDescent="0.3">
      <c r="A1013" s="113">
        <v>89238</v>
      </c>
      <c r="B1013" s="113" t="s">
        <v>9544</v>
      </c>
      <c r="C1013" s="114" t="s">
        <v>44</v>
      </c>
      <c r="D1013" s="113" t="s">
        <v>8535</v>
      </c>
      <c r="E1013" s="115">
        <v>500.48</v>
      </c>
    </row>
    <row r="1014" spans="1:5" ht="27.6" x14ac:dyDescent="0.3">
      <c r="A1014" s="113">
        <v>89239</v>
      </c>
      <c r="B1014" s="113" t="s">
        <v>9545</v>
      </c>
      <c r="C1014" s="114" t="s">
        <v>44</v>
      </c>
      <c r="D1014" s="113" t="s">
        <v>9044</v>
      </c>
      <c r="E1014" s="115">
        <v>440.94</v>
      </c>
    </row>
    <row r="1015" spans="1:5" ht="27.6" x14ac:dyDescent="0.3">
      <c r="A1015" s="113">
        <v>89240</v>
      </c>
      <c r="B1015" s="113" t="s">
        <v>9546</v>
      </c>
      <c r="C1015" s="114" t="s">
        <v>44</v>
      </c>
      <c r="D1015" s="113" t="s">
        <v>9044</v>
      </c>
      <c r="E1015" s="115">
        <v>86.11</v>
      </c>
    </row>
    <row r="1016" spans="1:5" ht="27.6" x14ac:dyDescent="0.3">
      <c r="A1016" s="113">
        <v>89241</v>
      </c>
      <c r="B1016" s="113" t="s">
        <v>9547</v>
      </c>
      <c r="C1016" s="114" t="s">
        <v>44</v>
      </c>
      <c r="D1016" s="113" t="s">
        <v>9044</v>
      </c>
      <c r="E1016" s="115">
        <v>30.35</v>
      </c>
    </row>
    <row r="1017" spans="1:5" ht="27.6" x14ac:dyDescent="0.3">
      <c r="A1017" s="113">
        <v>89246</v>
      </c>
      <c r="B1017" s="113" t="s">
        <v>9548</v>
      </c>
      <c r="C1017" s="114" t="s">
        <v>44</v>
      </c>
      <c r="D1017" s="113" t="s">
        <v>8535</v>
      </c>
      <c r="E1017" s="115">
        <v>243.81</v>
      </c>
    </row>
    <row r="1018" spans="1:5" ht="27.6" x14ac:dyDescent="0.3">
      <c r="A1018" s="113">
        <v>89247</v>
      </c>
      <c r="B1018" s="113" t="s">
        <v>9549</v>
      </c>
      <c r="C1018" s="114" t="s">
        <v>44</v>
      </c>
      <c r="D1018" s="113" t="s">
        <v>8535</v>
      </c>
      <c r="E1018" s="115">
        <v>74.650000000000006</v>
      </c>
    </row>
    <row r="1019" spans="1:5" ht="27.6" x14ac:dyDescent="0.3">
      <c r="A1019" s="113">
        <v>89248</v>
      </c>
      <c r="B1019" s="113" t="s">
        <v>9550</v>
      </c>
      <c r="C1019" s="114" t="s">
        <v>44</v>
      </c>
      <c r="D1019" s="113" t="s">
        <v>8535</v>
      </c>
      <c r="E1019" s="115">
        <v>434.89</v>
      </c>
    </row>
    <row r="1020" spans="1:5" ht="27.6" x14ac:dyDescent="0.3">
      <c r="A1020" s="113">
        <v>89249</v>
      </c>
      <c r="B1020" s="113" t="s">
        <v>9551</v>
      </c>
      <c r="C1020" s="114" t="s">
        <v>44</v>
      </c>
      <c r="D1020" s="113" t="s">
        <v>9044</v>
      </c>
      <c r="E1020" s="115">
        <v>375.87</v>
      </c>
    </row>
    <row r="1021" spans="1:5" ht="27.6" x14ac:dyDescent="0.3">
      <c r="A1021" s="113">
        <v>89253</v>
      </c>
      <c r="B1021" s="113" t="s">
        <v>9552</v>
      </c>
      <c r="C1021" s="114" t="s">
        <v>44</v>
      </c>
      <c r="D1021" s="113" t="s">
        <v>8535</v>
      </c>
      <c r="E1021" s="115">
        <v>70.56</v>
      </c>
    </row>
    <row r="1022" spans="1:5" ht="27.6" x14ac:dyDescent="0.3">
      <c r="A1022" s="113">
        <v>89254</v>
      </c>
      <c r="B1022" s="113" t="s">
        <v>9553</v>
      </c>
      <c r="C1022" s="114" t="s">
        <v>44</v>
      </c>
      <c r="D1022" s="113" t="s">
        <v>8535</v>
      </c>
      <c r="E1022" s="115">
        <v>24.87</v>
      </c>
    </row>
    <row r="1023" spans="1:5" ht="27.6" x14ac:dyDescent="0.3">
      <c r="A1023" s="113">
        <v>89255</v>
      </c>
      <c r="B1023" s="113" t="s">
        <v>9554</v>
      </c>
      <c r="C1023" s="114" t="s">
        <v>44</v>
      </c>
      <c r="D1023" s="113" t="s">
        <v>8535</v>
      </c>
      <c r="E1023" s="115">
        <v>113.43</v>
      </c>
    </row>
    <row r="1024" spans="1:5" ht="41.4" x14ac:dyDescent="0.3">
      <c r="A1024" s="113">
        <v>89256</v>
      </c>
      <c r="B1024" s="113" t="s">
        <v>9555</v>
      </c>
      <c r="C1024" s="114" t="s">
        <v>44</v>
      </c>
      <c r="D1024" s="113" t="s">
        <v>9044</v>
      </c>
      <c r="E1024" s="115">
        <v>84.59</v>
      </c>
    </row>
    <row r="1025" spans="1:5" ht="41.4" x14ac:dyDescent="0.3">
      <c r="A1025" s="113">
        <v>89259</v>
      </c>
      <c r="B1025" s="113" t="s">
        <v>9556</v>
      </c>
      <c r="C1025" s="114" t="s">
        <v>44</v>
      </c>
      <c r="D1025" s="113" t="s">
        <v>8535</v>
      </c>
      <c r="E1025" s="115">
        <v>27.32</v>
      </c>
    </row>
    <row r="1026" spans="1:5" ht="41.4" x14ac:dyDescent="0.3">
      <c r="A1026" s="113">
        <v>89260</v>
      </c>
      <c r="B1026" s="113" t="s">
        <v>9557</v>
      </c>
      <c r="C1026" s="114" t="s">
        <v>44</v>
      </c>
      <c r="D1026" s="113" t="s">
        <v>8535</v>
      </c>
      <c r="E1026" s="115">
        <v>10.029999999999999</v>
      </c>
    </row>
    <row r="1027" spans="1:5" ht="41.4" x14ac:dyDescent="0.3">
      <c r="A1027" s="113">
        <v>89262</v>
      </c>
      <c r="B1027" s="113" t="s">
        <v>9558</v>
      </c>
      <c r="C1027" s="114" t="s">
        <v>44</v>
      </c>
      <c r="D1027" s="113" t="s">
        <v>8535</v>
      </c>
      <c r="E1027" s="115">
        <v>46.24</v>
      </c>
    </row>
    <row r="1028" spans="1:5" ht="55.2" x14ac:dyDescent="0.3">
      <c r="A1028" s="113">
        <v>89264</v>
      </c>
      <c r="B1028" s="113" t="s">
        <v>9559</v>
      </c>
      <c r="C1028" s="114" t="s">
        <v>44</v>
      </c>
      <c r="D1028" s="113" t="s">
        <v>8535</v>
      </c>
      <c r="E1028" s="115">
        <v>21.11</v>
      </c>
    </row>
    <row r="1029" spans="1:5" ht="55.2" x14ac:dyDescent="0.3">
      <c r="A1029" s="113">
        <v>89265</v>
      </c>
      <c r="B1029" s="113" t="s">
        <v>9560</v>
      </c>
      <c r="C1029" s="114" t="s">
        <v>44</v>
      </c>
      <c r="D1029" s="113" t="s">
        <v>8535</v>
      </c>
      <c r="E1029" s="115">
        <v>8.41</v>
      </c>
    </row>
    <row r="1030" spans="1:5" ht="55.2" x14ac:dyDescent="0.3">
      <c r="A1030" s="113">
        <v>89266</v>
      </c>
      <c r="B1030" s="113" t="s">
        <v>9561</v>
      </c>
      <c r="C1030" s="114" t="s">
        <v>44</v>
      </c>
      <c r="D1030" s="113" t="s">
        <v>8535</v>
      </c>
      <c r="E1030" s="115">
        <v>3.39</v>
      </c>
    </row>
    <row r="1031" spans="1:5" ht="41.4" x14ac:dyDescent="0.3">
      <c r="A1031" s="113">
        <v>89267</v>
      </c>
      <c r="B1031" s="113" t="s">
        <v>9562</v>
      </c>
      <c r="C1031" s="114" t="s">
        <v>44</v>
      </c>
      <c r="D1031" s="113" t="s">
        <v>8535</v>
      </c>
      <c r="E1031" s="115">
        <v>52.21</v>
      </c>
    </row>
    <row r="1032" spans="1:5" ht="27.6" x14ac:dyDescent="0.3">
      <c r="A1032" s="113">
        <v>89268</v>
      </c>
      <c r="B1032" s="113" t="s">
        <v>9563</v>
      </c>
      <c r="C1032" s="114" t="s">
        <v>44</v>
      </c>
      <c r="D1032" s="113" t="s">
        <v>8535</v>
      </c>
      <c r="E1032" s="115">
        <v>18.399999999999999</v>
      </c>
    </row>
    <row r="1033" spans="1:5" ht="41.4" x14ac:dyDescent="0.3">
      <c r="A1033" s="113">
        <v>89269</v>
      </c>
      <c r="B1033" s="113" t="s">
        <v>9564</v>
      </c>
      <c r="C1033" s="114" t="s">
        <v>44</v>
      </c>
      <c r="D1033" s="113" t="s">
        <v>8535</v>
      </c>
      <c r="E1033" s="115">
        <v>7.44</v>
      </c>
    </row>
    <row r="1034" spans="1:5" ht="41.4" x14ac:dyDescent="0.3">
      <c r="A1034" s="113">
        <v>89270</v>
      </c>
      <c r="B1034" s="113" t="s">
        <v>9565</v>
      </c>
      <c r="C1034" s="114" t="s">
        <v>44</v>
      </c>
      <c r="D1034" s="113" t="s">
        <v>8535</v>
      </c>
      <c r="E1034" s="115">
        <v>83.94</v>
      </c>
    </row>
    <row r="1035" spans="1:5" ht="41.4" x14ac:dyDescent="0.3">
      <c r="A1035" s="113">
        <v>89271</v>
      </c>
      <c r="B1035" s="113" t="s">
        <v>9566</v>
      </c>
      <c r="C1035" s="114" t="s">
        <v>44</v>
      </c>
      <c r="D1035" s="113" t="s">
        <v>9044</v>
      </c>
      <c r="E1035" s="115">
        <v>28.95</v>
      </c>
    </row>
    <row r="1036" spans="1:5" ht="27.6" x14ac:dyDescent="0.3">
      <c r="A1036" s="113">
        <v>89274</v>
      </c>
      <c r="B1036" s="113" t="s">
        <v>9567</v>
      </c>
      <c r="C1036" s="114" t="s">
        <v>44</v>
      </c>
      <c r="D1036" s="113" t="s">
        <v>8535</v>
      </c>
      <c r="E1036" s="115">
        <v>1.51</v>
      </c>
    </row>
    <row r="1037" spans="1:5" ht="27.6" x14ac:dyDescent="0.3">
      <c r="A1037" s="113">
        <v>89275</v>
      </c>
      <c r="B1037" s="113" t="s">
        <v>9568</v>
      </c>
      <c r="C1037" s="114" t="s">
        <v>44</v>
      </c>
      <c r="D1037" s="113" t="s">
        <v>8535</v>
      </c>
      <c r="E1037" s="115">
        <v>0.35</v>
      </c>
    </row>
    <row r="1038" spans="1:5" ht="27.6" x14ac:dyDescent="0.3">
      <c r="A1038" s="113">
        <v>89276</v>
      </c>
      <c r="B1038" s="113" t="s">
        <v>9569</v>
      </c>
      <c r="C1038" s="114" t="s">
        <v>44</v>
      </c>
      <c r="D1038" s="113" t="s">
        <v>8535</v>
      </c>
      <c r="E1038" s="115">
        <v>1.89</v>
      </c>
    </row>
    <row r="1039" spans="1:5" ht="41.4" x14ac:dyDescent="0.3">
      <c r="A1039" s="113">
        <v>89277</v>
      </c>
      <c r="B1039" s="113" t="s">
        <v>9570</v>
      </c>
      <c r="C1039" s="114" t="s">
        <v>44</v>
      </c>
      <c r="D1039" s="113" t="s">
        <v>9044</v>
      </c>
      <c r="E1039" s="115">
        <v>8.35</v>
      </c>
    </row>
    <row r="1040" spans="1:5" ht="27.6" x14ac:dyDescent="0.3">
      <c r="A1040" s="113">
        <v>89280</v>
      </c>
      <c r="B1040" s="113" t="s">
        <v>9571</v>
      </c>
      <c r="C1040" s="114" t="s">
        <v>44</v>
      </c>
      <c r="D1040" s="113" t="s">
        <v>8535</v>
      </c>
      <c r="E1040" s="115">
        <v>39.36</v>
      </c>
    </row>
    <row r="1041" spans="1:5" ht="27.6" x14ac:dyDescent="0.3">
      <c r="A1041" s="113">
        <v>89281</v>
      </c>
      <c r="B1041" s="113" t="s">
        <v>9572</v>
      </c>
      <c r="C1041" s="114" t="s">
        <v>44</v>
      </c>
      <c r="D1041" s="113" t="s">
        <v>8535</v>
      </c>
      <c r="E1041" s="115">
        <v>10.56</v>
      </c>
    </row>
    <row r="1042" spans="1:5" ht="41.4" x14ac:dyDescent="0.3">
      <c r="A1042" s="113">
        <v>89870</v>
      </c>
      <c r="B1042" s="113" t="s">
        <v>9573</v>
      </c>
      <c r="C1042" s="114" t="s">
        <v>44</v>
      </c>
      <c r="D1042" s="113" t="s">
        <v>8535</v>
      </c>
      <c r="E1042" s="115">
        <v>40.32</v>
      </c>
    </row>
    <row r="1043" spans="1:5" ht="41.4" x14ac:dyDescent="0.3">
      <c r="A1043" s="113">
        <v>89871</v>
      </c>
      <c r="B1043" s="113" t="s">
        <v>9574</v>
      </c>
      <c r="C1043" s="114" t="s">
        <v>44</v>
      </c>
      <c r="D1043" s="113" t="s">
        <v>8535</v>
      </c>
      <c r="E1043" s="115">
        <v>14.18</v>
      </c>
    </row>
    <row r="1044" spans="1:5" ht="41.4" x14ac:dyDescent="0.3">
      <c r="A1044" s="113">
        <v>89872</v>
      </c>
      <c r="B1044" s="113" t="s">
        <v>9575</v>
      </c>
      <c r="C1044" s="114" t="s">
        <v>44</v>
      </c>
      <c r="D1044" s="113" t="s">
        <v>8535</v>
      </c>
      <c r="E1044" s="115">
        <v>5.73</v>
      </c>
    </row>
    <row r="1045" spans="1:5" ht="41.4" x14ac:dyDescent="0.3">
      <c r="A1045" s="113">
        <v>89873</v>
      </c>
      <c r="B1045" s="113" t="s">
        <v>9576</v>
      </c>
      <c r="C1045" s="114" t="s">
        <v>44</v>
      </c>
      <c r="D1045" s="113" t="s">
        <v>8535</v>
      </c>
      <c r="E1045" s="115">
        <v>68.97</v>
      </c>
    </row>
    <row r="1046" spans="1:5" ht="41.4" x14ac:dyDescent="0.3">
      <c r="A1046" s="113">
        <v>89874</v>
      </c>
      <c r="B1046" s="113" t="s">
        <v>9577</v>
      </c>
      <c r="C1046" s="114" t="s">
        <v>44</v>
      </c>
      <c r="D1046" s="113" t="s">
        <v>9044</v>
      </c>
      <c r="E1046" s="115">
        <v>175.93</v>
      </c>
    </row>
    <row r="1047" spans="1:5" ht="41.4" x14ac:dyDescent="0.3">
      <c r="A1047" s="113">
        <v>89878</v>
      </c>
      <c r="B1047" s="113" t="s">
        <v>9578</v>
      </c>
      <c r="C1047" s="114" t="s">
        <v>44</v>
      </c>
      <c r="D1047" s="113" t="s">
        <v>8535</v>
      </c>
      <c r="E1047" s="115">
        <v>43.16</v>
      </c>
    </row>
    <row r="1048" spans="1:5" ht="41.4" x14ac:dyDescent="0.3">
      <c r="A1048" s="113">
        <v>89879</v>
      </c>
      <c r="B1048" s="113" t="s">
        <v>9579</v>
      </c>
      <c r="C1048" s="114" t="s">
        <v>44</v>
      </c>
      <c r="D1048" s="113" t="s">
        <v>8535</v>
      </c>
      <c r="E1048" s="115">
        <v>14.92</v>
      </c>
    </row>
    <row r="1049" spans="1:5" ht="41.4" x14ac:dyDescent="0.3">
      <c r="A1049" s="113">
        <v>89880</v>
      </c>
      <c r="B1049" s="113" t="s">
        <v>9580</v>
      </c>
      <c r="C1049" s="114" t="s">
        <v>44</v>
      </c>
      <c r="D1049" s="113" t="s">
        <v>8535</v>
      </c>
      <c r="E1049" s="115">
        <v>6.02</v>
      </c>
    </row>
    <row r="1050" spans="1:5" ht="41.4" x14ac:dyDescent="0.3">
      <c r="A1050" s="113">
        <v>89881</v>
      </c>
      <c r="B1050" s="113" t="s">
        <v>9581</v>
      </c>
      <c r="C1050" s="114" t="s">
        <v>44</v>
      </c>
      <c r="D1050" s="113" t="s">
        <v>8535</v>
      </c>
      <c r="E1050" s="115">
        <v>73.11</v>
      </c>
    </row>
    <row r="1051" spans="1:5" ht="41.4" x14ac:dyDescent="0.3">
      <c r="A1051" s="113">
        <v>89882</v>
      </c>
      <c r="B1051" s="113" t="s">
        <v>9582</v>
      </c>
      <c r="C1051" s="114" t="s">
        <v>44</v>
      </c>
      <c r="D1051" s="113" t="s">
        <v>9044</v>
      </c>
      <c r="E1051" s="115">
        <v>202.98</v>
      </c>
    </row>
    <row r="1052" spans="1:5" ht="27.6" x14ac:dyDescent="0.3">
      <c r="A1052" s="113">
        <v>90582</v>
      </c>
      <c r="B1052" s="113" t="s">
        <v>9583</v>
      </c>
      <c r="C1052" s="114" t="s">
        <v>44</v>
      </c>
      <c r="D1052" s="113" t="s">
        <v>8535</v>
      </c>
      <c r="E1052" s="115">
        <v>0.43</v>
      </c>
    </row>
    <row r="1053" spans="1:5" ht="27.6" x14ac:dyDescent="0.3">
      <c r="A1053" s="113">
        <v>90583</v>
      </c>
      <c r="B1053" s="113" t="s">
        <v>9584</v>
      </c>
      <c r="C1053" s="114" t="s">
        <v>44</v>
      </c>
      <c r="D1053" s="113" t="s">
        <v>8535</v>
      </c>
      <c r="E1053" s="115">
        <v>0.1</v>
      </c>
    </row>
    <row r="1054" spans="1:5" ht="27.6" x14ac:dyDescent="0.3">
      <c r="A1054" s="113">
        <v>90584</v>
      </c>
      <c r="B1054" s="113" t="s">
        <v>9585</v>
      </c>
      <c r="C1054" s="114" t="s">
        <v>44</v>
      </c>
      <c r="D1054" s="113" t="s">
        <v>8535</v>
      </c>
      <c r="E1054" s="115">
        <v>0.33</v>
      </c>
    </row>
    <row r="1055" spans="1:5" ht="27.6" x14ac:dyDescent="0.3">
      <c r="A1055" s="113">
        <v>90585</v>
      </c>
      <c r="B1055" s="113" t="s">
        <v>9586</v>
      </c>
      <c r="C1055" s="114" t="s">
        <v>44</v>
      </c>
      <c r="D1055" s="113" t="s">
        <v>8535</v>
      </c>
      <c r="E1055" s="115">
        <v>0.4</v>
      </c>
    </row>
    <row r="1056" spans="1:5" ht="27.6" x14ac:dyDescent="0.3">
      <c r="A1056" s="113">
        <v>90621</v>
      </c>
      <c r="B1056" s="113" t="s">
        <v>9587</v>
      </c>
      <c r="C1056" s="114" t="s">
        <v>44</v>
      </c>
      <c r="D1056" s="113" t="s">
        <v>8535</v>
      </c>
      <c r="E1056" s="115">
        <v>2.34</v>
      </c>
    </row>
    <row r="1057" spans="1:5" ht="27.6" x14ac:dyDescent="0.3">
      <c r="A1057" s="113">
        <v>90622</v>
      </c>
      <c r="B1057" s="113" t="s">
        <v>9588</v>
      </c>
      <c r="C1057" s="114" t="s">
        <v>44</v>
      </c>
      <c r="D1057" s="113" t="s">
        <v>8535</v>
      </c>
      <c r="E1057" s="115">
        <v>0.54</v>
      </c>
    </row>
    <row r="1058" spans="1:5" ht="27.6" x14ac:dyDescent="0.3">
      <c r="A1058" s="113">
        <v>90623</v>
      </c>
      <c r="B1058" s="113" t="s">
        <v>9589</v>
      </c>
      <c r="C1058" s="114" t="s">
        <v>44</v>
      </c>
      <c r="D1058" s="113" t="s">
        <v>8535</v>
      </c>
      <c r="E1058" s="115">
        <v>2.92</v>
      </c>
    </row>
    <row r="1059" spans="1:5" ht="27.6" x14ac:dyDescent="0.3">
      <c r="A1059" s="113">
        <v>90624</v>
      </c>
      <c r="B1059" s="113" t="s">
        <v>9590</v>
      </c>
      <c r="C1059" s="114" t="s">
        <v>44</v>
      </c>
      <c r="D1059" s="113" t="s">
        <v>8535</v>
      </c>
      <c r="E1059" s="115">
        <v>2.41</v>
      </c>
    </row>
    <row r="1060" spans="1:5" ht="27.6" x14ac:dyDescent="0.3">
      <c r="A1060" s="113">
        <v>90627</v>
      </c>
      <c r="B1060" s="113" t="s">
        <v>9591</v>
      </c>
      <c r="C1060" s="114" t="s">
        <v>44</v>
      </c>
      <c r="D1060" s="113" t="s">
        <v>8535</v>
      </c>
      <c r="E1060" s="115">
        <v>52.86</v>
      </c>
    </row>
    <row r="1061" spans="1:5" ht="27.6" x14ac:dyDescent="0.3">
      <c r="A1061" s="113">
        <v>90628</v>
      </c>
      <c r="B1061" s="113" t="s">
        <v>9592</v>
      </c>
      <c r="C1061" s="114" t="s">
        <v>44</v>
      </c>
      <c r="D1061" s="113" t="s">
        <v>8535</v>
      </c>
      <c r="E1061" s="115">
        <v>14.18</v>
      </c>
    </row>
    <row r="1062" spans="1:5" ht="27.6" x14ac:dyDescent="0.3">
      <c r="A1062" s="113">
        <v>90629</v>
      </c>
      <c r="B1062" s="113" t="s">
        <v>9593</v>
      </c>
      <c r="C1062" s="114" t="s">
        <v>44</v>
      </c>
      <c r="D1062" s="113" t="s">
        <v>8535</v>
      </c>
      <c r="E1062" s="115">
        <v>66.150000000000006</v>
      </c>
    </row>
    <row r="1063" spans="1:5" ht="27.6" x14ac:dyDescent="0.3">
      <c r="A1063" s="113">
        <v>90630</v>
      </c>
      <c r="B1063" s="113" t="s">
        <v>9594</v>
      </c>
      <c r="C1063" s="114" t="s">
        <v>44</v>
      </c>
      <c r="D1063" s="113" t="s">
        <v>8535</v>
      </c>
      <c r="E1063" s="115">
        <v>1.1399999999999999</v>
      </c>
    </row>
    <row r="1064" spans="1:5" ht="41.4" x14ac:dyDescent="0.3">
      <c r="A1064" s="113">
        <v>90633</v>
      </c>
      <c r="B1064" s="113" t="s">
        <v>9595</v>
      </c>
      <c r="C1064" s="114" t="s">
        <v>44</v>
      </c>
      <c r="D1064" s="113" t="s">
        <v>8535</v>
      </c>
      <c r="E1064" s="115">
        <v>3.85</v>
      </c>
    </row>
    <row r="1065" spans="1:5" ht="41.4" x14ac:dyDescent="0.3">
      <c r="A1065" s="113">
        <v>90634</v>
      </c>
      <c r="B1065" s="113" t="s">
        <v>9596</v>
      </c>
      <c r="C1065" s="114" t="s">
        <v>44</v>
      </c>
      <c r="D1065" s="113" t="s">
        <v>8535</v>
      </c>
      <c r="E1065" s="115">
        <v>0.89</v>
      </c>
    </row>
    <row r="1066" spans="1:5" ht="41.4" x14ac:dyDescent="0.3">
      <c r="A1066" s="113">
        <v>90635</v>
      </c>
      <c r="B1066" s="113" t="s">
        <v>9597</v>
      </c>
      <c r="C1066" s="114" t="s">
        <v>44</v>
      </c>
      <c r="D1066" s="113" t="s">
        <v>8535</v>
      </c>
      <c r="E1066" s="115">
        <v>4.21</v>
      </c>
    </row>
    <row r="1067" spans="1:5" ht="41.4" x14ac:dyDescent="0.3">
      <c r="A1067" s="113">
        <v>90636</v>
      </c>
      <c r="B1067" s="113" t="s">
        <v>9598</v>
      </c>
      <c r="C1067" s="114" t="s">
        <v>44</v>
      </c>
      <c r="D1067" s="113" t="s">
        <v>8535</v>
      </c>
      <c r="E1067" s="115">
        <v>4.82</v>
      </c>
    </row>
    <row r="1068" spans="1:5" ht="27.6" x14ac:dyDescent="0.3">
      <c r="A1068" s="113">
        <v>90639</v>
      </c>
      <c r="B1068" s="113" t="s">
        <v>9599</v>
      </c>
      <c r="C1068" s="114" t="s">
        <v>44</v>
      </c>
      <c r="D1068" s="113" t="s">
        <v>8535</v>
      </c>
      <c r="E1068" s="115">
        <v>5.75</v>
      </c>
    </row>
    <row r="1069" spans="1:5" ht="27.6" x14ac:dyDescent="0.3">
      <c r="A1069" s="113">
        <v>90640</v>
      </c>
      <c r="B1069" s="113" t="s">
        <v>9600</v>
      </c>
      <c r="C1069" s="114" t="s">
        <v>44</v>
      </c>
      <c r="D1069" s="113" t="s">
        <v>8535</v>
      </c>
      <c r="E1069" s="115">
        <v>1.33</v>
      </c>
    </row>
    <row r="1070" spans="1:5" ht="27.6" x14ac:dyDescent="0.3">
      <c r="A1070" s="113">
        <v>90641</v>
      </c>
      <c r="B1070" s="113" t="s">
        <v>9601</v>
      </c>
      <c r="C1070" s="114" t="s">
        <v>44</v>
      </c>
      <c r="D1070" s="113" t="s">
        <v>8535</v>
      </c>
      <c r="E1070" s="115">
        <v>6.29</v>
      </c>
    </row>
    <row r="1071" spans="1:5" ht="41.4" x14ac:dyDescent="0.3">
      <c r="A1071" s="113">
        <v>90642</v>
      </c>
      <c r="B1071" s="113" t="s">
        <v>9602</v>
      </c>
      <c r="C1071" s="114" t="s">
        <v>44</v>
      </c>
      <c r="D1071" s="113" t="s">
        <v>9044</v>
      </c>
      <c r="E1071" s="115">
        <v>12.53</v>
      </c>
    </row>
    <row r="1072" spans="1:5" ht="41.4" x14ac:dyDescent="0.3">
      <c r="A1072" s="113">
        <v>90646</v>
      </c>
      <c r="B1072" s="113" t="s">
        <v>9603</v>
      </c>
      <c r="C1072" s="114" t="s">
        <v>44</v>
      </c>
      <c r="D1072" s="113" t="s">
        <v>8535</v>
      </c>
      <c r="E1072" s="115">
        <v>0.88</v>
      </c>
    </row>
    <row r="1073" spans="1:5" ht="41.4" x14ac:dyDescent="0.3">
      <c r="A1073" s="113">
        <v>90647</v>
      </c>
      <c r="B1073" s="113" t="s">
        <v>9604</v>
      </c>
      <c r="C1073" s="114" t="s">
        <v>44</v>
      </c>
      <c r="D1073" s="113" t="s">
        <v>8535</v>
      </c>
      <c r="E1073" s="115">
        <v>0.2</v>
      </c>
    </row>
    <row r="1074" spans="1:5" ht="41.4" x14ac:dyDescent="0.3">
      <c r="A1074" s="113">
        <v>90648</v>
      </c>
      <c r="B1074" s="113" t="s">
        <v>9605</v>
      </c>
      <c r="C1074" s="114" t="s">
        <v>44</v>
      </c>
      <c r="D1074" s="113" t="s">
        <v>8535</v>
      </c>
      <c r="E1074" s="115">
        <v>0.96</v>
      </c>
    </row>
    <row r="1075" spans="1:5" ht="41.4" x14ac:dyDescent="0.3">
      <c r="A1075" s="113">
        <v>90649</v>
      </c>
      <c r="B1075" s="113" t="s">
        <v>9606</v>
      </c>
      <c r="C1075" s="114" t="s">
        <v>44</v>
      </c>
      <c r="D1075" s="113" t="s">
        <v>9044</v>
      </c>
      <c r="E1075" s="115">
        <v>7.51</v>
      </c>
    </row>
    <row r="1076" spans="1:5" ht="27.6" x14ac:dyDescent="0.3">
      <c r="A1076" s="113">
        <v>90652</v>
      </c>
      <c r="B1076" s="113" t="s">
        <v>9607</v>
      </c>
      <c r="C1076" s="114" t="s">
        <v>44</v>
      </c>
      <c r="D1076" s="113" t="s">
        <v>8535</v>
      </c>
      <c r="E1076" s="115">
        <v>3.74</v>
      </c>
    </row>
    <row r="1077" spans="1:5" ht="27.6" x14ac:dyDescent="0.3">
      <c r="A1077" s="113">
        <v>90653</v>
      </c>
      <c r="B1077" s="113" t="s">
        <v>9608</v>
      </c>
      <c r="C1077" s="114" t="s">
        <v>44</v>
      </c>
      <c r="D1077" s="113" t="s">
        <v>8535</v>
      </c>
      <c r="E1077" s="115">
        <v>0.86</v>
      </c>
    </row>
    <row r="1078" spans="1:5" ht="27.6" x14ac:dyDescent="0.3">
      <c r="A1078" s="113">
        <v>90654</v>
      </c>
      <c r="B1078" s="113" t="s">
        <v>9609</v>
      </c>
      <c r="C1078" s="114" t="s">
        <v>44</v>
      </c>
      <c r="D1078" s="113" t="s">
        <v>8535</v>
      </c>
      <c r="E1078" s="115">
        <v>4.09</v>
      </c>
    </row>
    <row r="1079" spans="1:5" ht="27.6" x14ac:dyDescent="0.3">
      <c r="A1079" s="113">
        <v>90655</v>
      </c>
      <c r="B1079" s="113" t="s">
        <v>9610</v>
      </c>
      <c r="C1079" s="114" t="s">
        <v>44</v>
      </c>
      <c r="D1079" s="113" t="s">
        <v>9044</v>
      </c>
      <c r="E1079" s="115">
        <v>4.9400000000000004</v>
      </c>
    </row>
    <row r="1080" spans="1:5" ht="27.6" x14ac:dyDescent="0.3">
      <c r="A1080" s="113">
        <v>90658</v>
      </c>
      <c r="B1080" s="113" t="s">
        <v>9611</v>
      </c>
      <c r="C1080" s="114" t="s">
        <v>44</v>
      </c>
      <c r="D1080" s="113" t="s">
        <v>8535</v>
      </c>
      <c r="E1080" s="115">
        <v>4.01</v>
      </c>
    </row>
    <row r="1081" spans="1:5" ht="27.6" x14ac:dyDescent="0.3">
      <c r="A1081" s="113">
        <v>90659</v>
      </c>
      <c r="B1081" s="113" t="s">
        <v>9612</v>
      </c>
      <c r="C1081" s="114" t="s">
        <v>44</v>
      </c>
      <c r="D1081" s="113" t="s">
        <v>8535</v>
      </c>
      <c r="E1081" s="115">
        <v>0.92</v>
      </c>
    </row>
    <row r="1082" spans="1:5" ht="27.6" x14ac:dyDescent="0.3">
      <c r="A1082" s="113">
        <v>90660</v>
      </c>
      <c r="B1082" s="113" t="s">
        <v>9613</v>
      </c>
      <c r="C1082" s="114" t="s">
        <v>44</v>
      </c>
      <c r="D1082" s="113" t="s">
        <v>8535</v>
      </c>
      <c r="E1082" s="115">
        <v>4.38</v>
      </c>
    </row>
    <row r="1083" spans="1:5" ht="27.6" x14ac:dyDescent="0.3">
      <c r="A1083" s="113">
        <v>90661</v>
      </c>
      <c r="B1083" s="113" t="s">
        <v>9614</v>
      </c>
      <c r="C1083" s="114" t="s">
        <v>44</v>
      </c>
      <c r="D1083" s="113" t="s">
        <v>9044</v>
      </c>
      <c r="E1083" s="115">
        <v>4.9400000000000004</v>
      </c>
    </row>
    <row r="1084" spans="1:5" ht="41.4" x14ac:dyDescent="0.3">
      <c r="A1084" s="113">
        <v>90664</v>
      </c>
      <c r="B1084" s="113" t="s">
        <v>9615</v>
      </c>
      <c r="C1084" s="114" t="s">
        <v>44</v>
      </c>
      <c r="D1084" s="113" t="s">
        <v>8535</v>
      </c>
      <c r="E1084" s="115">
        <v>7.14</v>
      </c>
    </row>
    <row r="1085" spans="1:5" ht="41.4" x14ac:dyDescent="0.3">
      <c r="A1085" s="113">
        <v>90665</v>
      </c>
      <c r="B1085" s="113" t="s">
        <v>9616</v>
      </c>
      <c r="C1085" s="114" t="s">
        <v>44</v>
      </c>
      <c r="D1085" s="113" t="s">
        <v>9044</v>
      </c>
      <c r="E1085" s="115">
        <v>1.9</v>
      </c>
    </row>
    <row r="1086" spans="1:5" ht="41.4" x14ac:dyDescent="0.3">
      <c r="A1086" s="113">
        <v>90666</v>
      </c>
      <c r="B1086" s="113" t="s">
        <v>9617</v>
      </c>
      <c r="C1086" s="114" t="s">
        <v>44</v>
      </c>
      <c r="D1086" s="113" t="s">
        <v>8535</v>
      </c>
      <c r="E1086" s="115">
        <v>8.93</v>
      </c>
    </row>
    <row r="1087" spans="1:5" ht="41.4" x14ac:dyDescent="0.3">
      <c r="A1087" s="113">
        <v>90667</v>
      </c>
      <c r="B1087" s="113" t="s">
        <v>9618</v>
      </c>
      <c r="C1087" s="114" t="s">
        <v>44</v>
      </c>
      <c r="D1087" s="113" t="s">
        <v>9044</v>
      </c>
      <c r="E1087" s="115">
        <v>14.92</v>
      </c>
    </row>
    <row r="1088" spans="1:5" ht="55.2" x14ac:dyDescent="0.3">
      <c r="A1088" s="113">
        <v>90670</v>
      </c>
      <c r="B1088" s="113" t="s">
        <v>9619</v>
      </c>
      <c r="C1088" s="114" t="s">
        <v>44</v>
      </c>
      <c r="D1088" s="113" t="s">
        <v>8535</v>
      </c>
      <c r="E1088" s="115">
        <v>238.49</v>
      </c>
    </row>
    <row r="1089" spans="1:5" ht="55.2" x14ac:dyDescent="0.3">
      <c r="A1089" s="113">
        <v>90671</v>
      </c>
      <c r="B1089" s="113" t="s">
        <v>9620</v>
      </c>
      <c r="C1089" s="114" t="s">
        <v>44</v>
      </c>
      <c r="D1089" s="113" t="s">
        <v>8535</v>
      </c>
      <c r="E1089" s="115">
        <v>63.98</v>
      </c>
    </row>
    <row r="1090" spans="1:5" ht="55.2" x14ac:dyDescent="0.3">
      <c r="A1090" s="113">
        <v>90672</v>
      </c>
      <c r="B1090" s="113" t="s">
        <v>9621</v>
      </c>
      <c r="C1090" s="114" t="s">
        <v>44</v>
      </c>
      <c r="D1090" s="113" t="s">
        <v>8535</v>
      </c>
      <c r="E1090" s="115">
        <v>298.45</v>
      </c>
    </row>
    <row r="1091" spans="1:5" ht="55.2" x14ac:dyDescent="0.3">
      <c r="A1091" s="113">
        <v>90673</v>
      </c>
      <c r="B1091" s="113" t="s">
        <v>9622</v>
      </c>
      <c r="C1091" s="114" t="s">
        <v>44</v>
      </c>
      <c r="D1091" s="113" t="s">
        <v>9044</v>
      </c>
      <c r="E1091" s="115">
        <v>119.34</v>
      </c>
    </row>
    <row r="1092" spans="1:5" ht="55.2" x14ac:dyDescent="0.3">
      <c r="A1092" s="113">
        <v>90676</v>
      </c>
      <c r="B1092" s="113" t="s">
        <v>9623</v>
      </c>
      <c r="C1092" s="114" t="s">
        <v>44</v>
      </c>
      <c r="D1092" s="113" t="s">
        <v>8535</v>
      </c>
      <c r="E1092" s="115">
        <v>97.51</v>
      </c>
    </row>
    <row r="1093" spans="1:5" ht="55.2" x14ac:dyDescent="0.3">
      <c r="A1093" s="113">
        <v>90677</v>
      </c>
      <c r="B1093" s="113" t="s">
        <v>9624</v>
      </c>
      <c r="C1093" s="114" t="s">
        <v>44</v>
      </c>
      <c r="D1093" s="113" t="s">
        <v>8535</v>
      </c>
      <c r="E1093" s="115">
        <v>29.47</v>
      </c>
    </row>
    <row r="1094" spans="1:5" ht="55.2" x14ac:dyDescent="0.3">
      <c r="A1094" s="113">
        <v>90678</v>
      </c>
      <c r="B1094" s="113" t="s">
        <v>9625</v>
      </c>
      <c r="C1094" s="114" t="s">
        <v>44</v>
      </c>
      <c r="D1094" s="113" t="s">
        <v>8535</v>
      </c>
      <c r="E1094" s="115">
        <v>136.44999999999999</v>
      </c>
    </row>
    <row r="1095" spans="1:5" ht="55.2" x14ac:dyDescent="0.3">
      <c r="A1095" s="113">
        <v>90679</v>
      </c>
      <c r="B1095" s="113" t="s">
        <v>9626</v>
      </c>
      <c r="C1095" s="114" t="s">
        <v>44</v>
      </c>
      <c r="D1095" s="113" t="s">
        <v>9044</v>
      </c>
      <c r="E1095" s="115">
        <v>91.52</v>
      </c>
    </row>
    <row r="1096" spans="1:5" ht="27.6" x14ac:dyDescent="0.3">
      <c r="A1096" s="113">
        <v>90682</v>
      </c>
      <c r="B1096" s="113" t="s">
        <v>9627</v>
      </c>
      <c r="C1096" s="114" t="s">
        <v>44</v>
      </c>
      <c r="D1096" s="113" t="s">
        <v>9044</v>
      </c>
      <c r="E1096" s="115">
        <v>39.46</v>
      </c>
    </row>
    <row r="1097" spans="1:5" ht="27.6" x14ac:dyDescent="0.3">
      <c r="A1097" s="113">
        <v>90683</v>
      </c>
      <c r="B1097" s="113" t="s">
        <v>9628</v>
      </c>
      <c r="C1097" s="114" t="s">
        <v>44</v>
      </c>
      <c r="D1097" s="113" t="s">
        <v>9044</v>
      </c>
      <c r="E1097" s="115">
        <v>9.1199999999999992</v>
      </c>
    </row>
    <row r="1098" spans="1:5" ht="27.6" x14ac:dyDescent="0.3">
      <c r="A1098" s="113">
        <v>90684</v>
      </c>
      <c r="B1098" s="113" t="s">
        <v>9629</v>
      </c>
      <c r="C1098" s="114" t="s">
        <v>44</v>
      </c>
      <c r="D1098" s="113" t="s">
        <v>9044</v>
      </c>
      <c r="E1098" s="115">
        <v>43.16</v>
      </c>
    </row>
    <row r="1099" spans="1:5" ht="41.4" x14ac:dyDescent="0.3">
      <c r="A1099" s="113">
        <v>90685</v>
      </c>
      <c r="B1099" s="113" t="s">
        <v>9630</v>
      </c>
      <c r="C1099" s="114" t="s">
        <v>44</v>
      </c>
      <c r="D1099" s="113" t="s">
        <v>9044</v>
      </c>
      <c r="E1099" s="115">
        <v>56.77</v>
      </c>
    </row>
    <row r="1100" spans="1:5" ht="27.6" x14ac:dyDescent="0.3">
      <c r="A1100" s="113">
        <v>90688</v>
      </c>
      <c r="B1100" s="113" t="s">
        <v>9631</v>
      </c>
      <c r="C1100" s="114" t="s">
        <v>44</v>
      </c>
      <c r="D1100" s="113" t="s">
        <v>9044</v>
      </c>
      <c r="E1100" s="115">
        <v>28.8</v>
      </c>
    </row>
    <row r="1101" spans="1:5" ht="27.6" x14ac:dyDescent="0.3">
      <c r="A1101" s="113">
        <v>90689</v>
      </c>
      <c r="B1101" s="113" t="s">
        <v>9632</v>
      </c>
      <c r="C1101" s="114" t="s">
        <v>44</v>
      </c>
      <c r="D1101" s="113" t="s">
        <v>9044</v>
      </c>
      <c r="E1101" s="115">
        <v>5.68</v>
      </c>
    </row>
    <row r="1102" spans="1:5" ht="27.6" x14ac:dyDescent="0.3">
      <c r="A1102" s="113">
        <v>90690</v>
      </c>
      <c r="B1102" s="113" t="s">
        <v>9633</v>
      </c>
      <c r="C1102" s="114" t="s">
        <v>44</v>
      </c>
      <c r="D1102" s="113" t="s">
        <v>9044</v>
      </c>
      <c r="E1102" s="115">
        <v>36</v>
      </c>
    </row>
    <row r="1103" spans="1:5" ht="27.6" x14ac:dyDescent="0.3">
      <c r="A1103" s="113">
        <v>90691</v>
      </c>
      <c r="B1103" s="113" t="s">
        <v>9634</v>
      </c>
      <c r="C1103" s="114" t="s">
        <v>44</v>
      </c>
      <c r="D1103" s="113" t="s">
        <v>9044</v>
      </c>
      <c r="E1103" s="115">
        <v>39.76</v>
      </c>
    </row>
    <row r="1104" spans="1:5" ht="27.6" x14ac:dyDescent="0.3">
      <c r="A1104" s="113">
        <v>90957</v>
      </c>
      <c r="B1104" s="113" t="s">
        <v>9635</v>
      </c>
      <c r="C1104" s="114" t="s">
        <v>44</v>
      </c>
      <c r="D1104" s="113" t="s">
        <v>8535</v>
      </c>
      <c r="E1104" s="115">
        <v>5.32</v>
      </c>
    </row>
    <row r="1105" spans="1:5" ht="27.6" x14ac:dyDescent="0.3">
      <c r="A1105" s="113">
        <v>90958</v>
      </c>
      <c r="B1105" s="113" t="s">
        <v>9636</v>
      </c>
      <c r="C1105" s="114" t="s">
        <v>44</v>
      </c>
      <c r="D1105" s="113" t="s">
        <v>8535</v>
      </c>
      <c r="E1105" s="115">
        <v>1.42</v>
      </c>
    </row>
    <row r="1106" spans="1:5" ht="27.6" x14ac:dyDescent="0.3">
      <c r="A1106" s="113">
        <v>90960</v>
      </c>
      <c r="B1106" s="113" t="s">
        <v>9637</v>
      </c>
      <c r="C1106" s="114" t="s">
        <v>44</v>
      </c>
      <c r="D1106" s="113" t="s">
        <v>9044</v>
      </c>
      <c r="E1106" s="115">
        <v>7.1</v>
      </c>
    </row>
    <row r="1107" spans="1:5" ht="27.6" x14ac:dyDescent="0.3">
      <c r="A1107" s="113">
        <v>90961</v>
      </c>
      <c r="B1107" s="113" t="s">
        <v>9638</v>
      </c>
      <c r="C1107" s="114" t="s">
        <v>44</v>
      </c>
      <c r="D1107" s="113" t="s">
        <v>9044</v>
      </c>
      <c r="E1107" s="115">
        <v>1.9</v>
      </c>
    </row>
    <row r="1108" spans="1:5" ht="27.6" x14ac:dyDescent="0.3">
      <c r="A1108" s="113">
        <v>90962</v>
      </c>
      <c r="B1108" s="113" t="s">
        <v>9639</v>
      </c>
      <c r="C1108" s="114" t="s">
        <v>44</v>
      </c>
      <c r="D1108" s="113" t="s">
        <v>9044</v>
      </c>
      <c r="E1108" s="115">
        <v>8.89</v>
      </c>
    </row>
    <row r="1109" spans="1:5" ht="27.6" x14ac:dyDescent="0.3">
      <c r="A1109" s="113">
        <v>90963</v>
      </c>
      <c r="B1109" s="113" t="s">
        <v>9640</v>
      </c>
      <c r="C1109" s="114" t="s">
        <v>44</v>
      </c>
      <c r="D1109" s="113" t="s">
        <v>9044</v>
      </c>
      <c r="E1109" s="115">
        <v>14.92</v>
      </c>
    </row>
    <row r="1110" spans="1:5" ht="27.6" x14ac:dyDescent="0.3">
      <c r="A1110" s="113">
        <v>90968</v>
      </c>
      <c r="B1110" s="113" t="s">
        <v>9641</v>
      </c>
      <c r="C1110" s="114" t="s">
        <v>44</v>
      </c>
      <c r="D1110" s="113" t="s">
        <v>8535</v>
      </c>
      <c r="E1110" s="115">
        <v>7.12</v>
      </c>
    </row>
    <row r="1111" spans="1:5" ht="27.6" x14ac:dyDescent="0.3">
      <c r="A1111" s="113">
        <v>90969</v>
      </c>
      <c r="B1111" s="113" t="s">
        <v>9642</v>
      </c>
      <c r="C1111" s="114" t="s">
        <v>44</v>
      </c>
      <c r="D1111" s="113" t="s">
        <v>8535</v>
      </c>
      <c r="E1111" s="115">
        <v>1.91</v>
      </c>
    </row>
    <row r="1112" spans="1:5" ht="27.6" x14ac:dyDescent="0.3">
      <c r="A1112" s="113">
        <v>90970</v>
      </c>
      <c r="B1112" s="113" t="s">
        <v>9643</v>
      </c>
      <c r="C1112" s="114" t="s">
        <v>44</v>
      </c>
      <c r="D1112" s="113" t="s">
        <v>8535</v>
      </c>
      <c r="E1112" s="115">
        <v>8.91</v>
      </c>
    </row>
    <row r="1113" spans="1:5" ht="27.6" x14ac:dyDescent="0.3">
      <c r="A1113" s="113">
        <v>90971</v>
      </c>
      <c r="B1113" s="113" t="s">
        <v>9644</v>
      </c>
      <c r="C1113" s="114" t="s">
        <v>44</v>
      </c>
      <c r="D1113" s="113" t="s">
        <v>9044</v>
      </c>
      <c r="E1113" s="115">
        <v>60.47</v>
      </c>
    </row>
    <row r="1114" spans="1:5" ht="27.6" x14ac:dyDescent="0.3">
      <c r="A1114" s="113">
        <v>90975</v>
      </c>
      <c r="B1114" s="113" t="s">
        <v>9645</v>
      </c>
      <c r="C1114" s="114" t="s">
        <v>44</v>
      </c>
      <c r="D1114" s="113" t="s">
        <v>8535</v>
      </c>
      <c r="E1114" s="115">
        <v>18.09</v>
      </c>
    </row>
    <row r="1115" spans="1:5" ht="27.6" x14ac:dyDescent="0.3">
      <c r="A1115" s="113">
        <v>90976</v>
      </c>
      <c r="B1115" s="113" t="s">
        <v>9646</v>
      </c>
      <c r="C1115" s="114" t="s">
        <v>44</v>
      </c>
      <c r="D1115" s="113" t="s">
        <v>8535</v>
      </c>
      <c r="E1115" s="115">
        <v>4.8499999999999996</v>
      </c>
    </row>
    <row r="1116" spans="1:5" ht="27.6" x14ac:dyDescent="0.3">
      <c r="A1116" s="113">
        <v>90977</v>
      </c>
      <c r="B1116" s="113" t="s">
        <v>9647</v>
      </c>
      <c r="C1116" s="114" t="s">
        <v>44</v>
      </c>
      <c r="D1116" s="113" t="s">
        <v>8535</v>
      </c>
      <c r="E1116" s="115">
        <v>22.63</v>
      </c>
    </row>
    <row r="1117" spans="1:5" ht="41.4" x14ac:dyDescent="0.3">
      <c r="A1117" s="113">
        <v>90978</v>
      </c>
      <c r="B1117" s="113" t="s">
        <v>9648</v>
      </c>
      <c r="C1117" s="114" t="s">
        <v>44</v>
      </c>
      <c r="D1117" s="113" t="s">
        <v>9044</v>
      </c>
      <c r="E1117" s="115">
        <v>156.88999999999999</v>
      </c>
    </row>
    <row r="1118" spans="1:5" ht="27.6" x14ac:dyDescent="0.3">
      <c r="A1118" s="113">
        <v>90992</v>
      </c>
      <c r="B1118" s="113" t="s">
        <v>9649</v>
      </c>
      <c r="C1118" s="114" t="s">
        <v>44</v>
      </c>
      <c r="D1118" s="113" t="s">
        <v>8535</v>
      </c>
      <c r="E1118" s="115">
        <v>8.4499999999999993</v>
      </c>
    </row>
    <row r="1119" spans="1:5" ht="27.6" x14ac:dyDescent="0.3">
      <c r="A1119" s="113">
        <v>90993</v>
      </c>
      <c r="B1119" s="113" t="s">
        <v>9650</v>
      </c>
      <c r="C1119" s="114" t="s">
        <v>44</v>
      </c>
      <c r="D1119" s="113" t="s">
        <v>8535</v>
      </c>
      <c r="E1119" s="115">
        <v>2.2599999999999998</v>
      </c>
    </row>
    <row r="1120" spans="1:5" ht="27.6" x14ac:dyDescent="0.3">
      <c r="A1120" s="113">
        <v>90994</v>
      </c>
      <c r="B1120" s="113" t="s">
        <v>9651</v>
      </c>
      <c r="C1120" s="114" t="s">
        <v>44</v>
      </c>
      <c r="D1120" s="113" t="s">
        <v>8535</v>
      </c>
      <c r="E1120" s="115">
        <v>10.57</v>
      </c>
    </row>
    <row r="1121" spans="1:5" ht="27.6" x14ac:dyDescent="0.3">
      <c r="A1121" s="113">
        <v>90995</v>
      </c>
      <c r="B1121" s="113" t="s">
        <v>9652</v>
      </c>
      <c r="C1121" s="114" t="s">
        <v>44</v>
      </c>
      <c r="D1121" s="113" t="s">
        <v>9044</v>
      </c>
      <c r="E1121" s="115">
        <v>82.14</v>
      </c>
    </row>
    <row r="1122" spans="1:5" ht="55.2" x14ac:dyDescent="0.3">
      <c r="A1122" s="113">
        <v>91021</v>
      </c>
      <c r="B1122" s="113" t="s">
        <v>9653</v>
      </c>
      <c r="C1122" s="114" t="s">
        <v>44</v>
      </c>
      <c r="D1122" s="113" t="s">
        <v>8535</v>
      </c>
      <c r="E1122" s="115">
        <v>11.94</v>
      </c>
    </row>
    <row r="1123" spans="1:5" ht="41.4" x14ac:dyDescent="0.3">
      <c r="A1123" s="113">
        <v>91026</v>
      </c>
      <c r="B1123" s="113" t="s">
        <v>9654</v>
      </c>
      <c r="C1123" s="114" t="s">
        <v>44</v>
      </c>
      <c r="D1123" s="113" t="s">
        <v>8535</v>
      </c>
      <c r="E1123" s="115">
        <v>24.77</v>
      </c>
    </row>
    <row r="1124" spans="1:5" ht="41.4" x14ac:dyDescent="0.3">
      <c r="A1124" s="113">
        <v>91027</v>
      </c>
      <c r="B1124" s="113" t="s">
        <v>9655</v>
      </c>
      <c r="C1124" s="114" t="s">
        <v>44</v>
      </c>
      <c r="D1124" s="113" t="s">
        <v>8535</v>
      </c>
      <c r="E1124" s="115">
        <v>9.93</v>
      </c>
    </row>
    <row r="1125" spans="1:5" ht="41.4" x14ac:dyDescent="0.3">
      <c r="A1125" s="113">
        <v>91028</v>
      </c>
      <c r="B1125" s="113" t="s">
        <v>9656</v>
      </c>
      <c r="C1125" s="114" t="s">
        <v>44</v>
      </c>
      <c r="D1125" s="113" t="s">
        <v>8535</v>
      </c>
      <c r="E1125" s="115">
        <v>4.01</v>
      </c>
    </row>
    <row r="1126" spans="1:5" ht="41.4" x14ac:dyDescent="0.3">
      <c r="A1126" s="113">
        <v>91029</v>
      </c>
      <c r="B1126" s="113" t="s">
        <v>9657</v>
      </c>
      <c r="C1126" s="114" t="s">
        <v>44</v>
      </c>
      <c r="D1126" s="113" t="s">
        <v>8535</v>
      </c>
      <c r="E1126" s="115">
        <v>45.41</v>
      </c>
    </row>
    <row r="1127" spans="1:5" ht="41.4" x14ac:dyDescent="0.3">
      <c r="A1127" s="113">
        <v>91030</v>
      </c>
      <c r="B1127" s="113" t="s">
        <v>9658</v>
      </c>
      <c r="C1127" s="114" t="s">
        <v>44</v>
      </c>
      <c r="D1127" s="113" t="s">
        <v>9044</v>
      </c>
      <c r="E1127" s="115">
        <v>146.38</v>
      </c>
    </row>
    <row r="1128" spans="1:5" ht="27.6" x14ac:dyDescent="0.3">
      <c r="A1128" s="113">
        <v>91273</v>
      </c>
      <c r="B1128" s="113" t="s">
        <v>9659</v>
      </c>
      <c r="C1128" s="114" t="s">
        <v>44</v>
      </c>
      <c r="D1128" s="113" t="s">
        <v>8535</v>
      </c>
      <c r="E1128" s="115">
        <v>0.6</v>
      </c>
    </row>
    <row r="1129" spans="1:5" ht="27.6" x14ac:dyDescent="0.3">
      <c r="A1129" s="113">
        <v>91274</v>
      </c>
      <c r="B1129" s="113" t="s">
        <v>9660</v>
      </c>
      <c r="C1129" s="114" t="s">
        <v>44</v>
      </c>
      <c r="D1129" s="113" t="s">
        <v>8535</v>
      </c>
      <c r="E1129" s="115">
        <v>0.16</v>
      </c>
    </row>
    <row r="1130" spans="1:5" ht="27.6" x14ac:dyDescent="0.3">
      <c r="A1130" s="113">
        <v>91275</v>
      </c>
      <c r="B1130" s="113" t="s">
        <v>9661</v>
      </c>
      <c r="C1130" s="114" t="s">
        <v>44</v>
      </c>
      <c r="D1130" s="113" t="s">
        <v>8535</v>
      </c>
      <c r="E1130" s="115">
        <v>0.75</v>
      </c>
    </row>
    <row r="1131" spans="1:5" ht="41.4" x14ac:dyDescent="0.3">
      <c r="A1131" s="113">
        <v>91276</v>
      </c>
      <c r="B1131" s="113" t="s">
        <v>9662</v>
      </c>
      <c r="C1131" s="114" t="s">
        <v>44</v>
      </c>
      <c r="D1131" s="113" t="s">
        <v>9044</v>
      </c>
      <c r="E1131" s="115">
        <v>8.58</v>
      </c>
    </row>
    <row r="1132" spans="1:5" ht="41.4" x14ac:dyDescent="0.3">
      <c r="A1132" s="113">
        <v>91279</v>
      </c>
      <c r="B1132" s="113" t="s">
        <v>9663</v>
      </c>
      <c r="C1132" s="114" t="s">
        <v>44</v>
      </c>
      <c r="D1132" s="113" t="s">
        <v>8535</v>
      </c>
      <c r="E1132" s="115">
        <v>0.79</v>
      </c>
    </row>
    <row r="1133" spans="1:5" ht="41.4" x14ac:dyDescent="0.3">
      <c r="A1133" s="113">
        <v>91280</v>
      </c>
      <c r="B1133" s="113" t="s">
        <v>9664</v>
      </c>
      <c r="C1133" s="114" t="s">
        <v>44</v>
      </c>
      <c r="D1133" s="113" t="s">
        <v>8535</v>
      </c>
      <c r="E1133" s="115">
        <v>0.17</v>
      </c>
    </row>
    <row r="1134" spans="1:5" ht="41.4" x14ac:dyDescent="0.3">
      <c r="A1134" s="113">
        <v>91281</v>
      </c>
      <c r="B1134" s="113" t="s">
        <v>9665</v>
      </c>
      <c r="C1134" s="114" t="s">
        <v>44</v>
      </c>
      <c r="D1134" s="113" t="s">
        <v>8535</v>
      </c>
      <c r="E1134" s="115">
        <v>0.99</v>
      </c>
    </row>
    <row r="1135" spans="1:5" ht="41.4" x14ac:dyDescent="0.3">
      <c r="A1135" s="113">
        <v>91282</v>
      </c>
      <c r="B1135" s="113" t="s">
        <v>9666</v>
      </c>
      <c r="C1135" s="114" t="s">
        <v>44</v>
      </c>
      <c r="D1135" s="113" t="s">
        <v>9044</v>
      </c>
      <c r="E1135" s="115">
        <v>8.64</v>
      </c>
    </row>
    <row r="1136" spans="1:5" ht="41.4" x14ac:dyDescent="0.3">
      <c r="A1136" s="113">
        <v>91354</v>
      </c>
      <c r="B1136" s="113" t="s">
        <v>9667</v>
      </c>
      <c r="C1136" s="114" t="s">
        <v>44</v>
      </c>
      <c r="D1136" s="113" t="s">
        <v>8535</v>
      </c>
      <c r="E1136" s="115">
        <v>17.61</v>
      </c>
    </row>
    <row r="1137" spans="1:5" ht="41.4" x14ac:dyDescent="0.3">
      <c r="A1137" s="113">
        <v>91355</v>
      </c>
      <c r="B1137" s="113" t="s">
        <v>9668</v>
      </c>
      <c r="C1137" s="114" t="s">
        <v>44</v>
      </c>
      <c r="D1137" s="113" t="s">
        <v>8535</v>
      </c>
      <c r="E1137" s="115">
        <v>7.24</v>
      </c>
    </row>
    <row r="1138" spans="1:5" ht="41.4" x14ac:dyDescent="0.3">
      <c r="A1138" s="113">
        <v>91356</v>
      </c>
      <c r="B1138" s="113" t="s">
        <v>9669</v>
      </c>
      <c r="C1138" s="114" t="s">
        <v>44</v>
      </c>
      <c r="D1138" s="113" t="s">
        <v>8535</v>
      </c>
      <c r="E1138" s="115">
        <v>2.92</v>
      </c>
    </row>
    <row r="1139" spans="1:5" ht="41.4" x14ac:dyDescent="0.3">
      <c r="A1139" s="113">
        <v>91359</v>
      </c>
      <c r="B1139" s="113" t="s">
        <v>9670</v>
      </c>
      <c r="C1139" s="114" t="s">
        <v>44</v>
      </c>
      <c r="D1139" s="113" t="s">
        <v>8535</v>
      </c>
      <c r="E1139" s="115">
        <v>20.99</v>
      </c>
    </row>
    <row r="1140" spans="1:5" ht="41.4" x14ac:dyDescent="0.3">
      <c r="A1140" s="113">
        <v>91360</v>
      </c>
      <c r="B1140" s="113" t="s">
        <v>9671</v>
      </c>
      <c r="C1140" s="114" t="s">
        <v>44</v>
      </c>
      <c r="D1140" s="113" t="s">
        <v>8535</v>
      </c>
      <c r="E1140" s="115">
        <v>8.0299999999999994</v>
      </c>
    </row>
    <row r="1141" spans="1:5" ht="41.4" x14ac:dyDescent="0.3">
      <c r="A1141" s="113">
        <v>91361</v>
      </c>
      <c r="B1141" s="113" t="s">
        <v>9672</v>
      </c>
      <c r="C1141" s="114" t="s">
        <v>44</v>
      </c>
      <c r="D1141" s="113" t="s">
        <v>8535</v>
      </c>
      <c r="E1141" s="115">
        <v>3.24</v>
      </c>
    </row>
    <row r="1142" spans="1:5" ht="41.4" x14ac:dyDescent="0.3">
      <c r="A1142" s="113">
        <v>91367</v>
      </c>
      <c r="B1142" s="113" t="s">
        <v>9673</v>
      </c>
      <c r="C1142" s="114" t="s">
        <v>44</v>
      </c>
      <c r="D1142" s="113" t="s">
        <v>8535</v>
      </c>
      <c r="E1142" s="115">
        <v>22.21</v>
      </c>
    </row>
    <row r="1143" spans="1:5" ht="41.4" x14ac:dyDescent="0.3">
      <c r="A1143" s="113">
        <v>91368</v>
      </c>
      <c r="B1143" s="113" t="s">
        <v>9674</v>
      </c>
      <c r="C1143" s="114" t="s">
        <v>44</v>
      </c>
      <c r="D1143" s="113" t="s">
        <v>8535</v>
      </c>
      <c r="E1143" s="115">
        <v>8.52</v>
      </c>
    </row>
    <row r="1144" spans="1:5" ht="41.4" x14ac:dyDescent="0.3">
      <c r="A1144" s="113">
        <v>91369</v>
      </c>
      <c r="B1144" s="113" t="s">
        <v>9675</v>
      </c>
      <c r="C1144" s="114" t="s">
        <v>44</v>
      </c>
      <c r="D1144" s="113" t="s">
        <v>8535</v>
      </c>
      <c r="E1144" s="115">
        <v>3.44</v>
      </c>
    </row>
    <row r="1145" spans="1:5" ht="41.4" x14ac:dyDescent="0.3">
      <c r="A1145" s="113">
        <v>91375</v>
      </c>
      <c r="B1145" s="113" t="s">
        <v>9676</v>
      </c>
      <c r="C1145" s="114" t="s">
        <v>44</v>
      </c>
      <c r="D1145" s="113" t="s">
        <v>8535</v>
      </c>
      <c r="E1145" s="115">
        <v>19.34</v>
      </c>
    </row>
    <row r="1146" spans="1:5" ht="41.4" x14ac:dyDescent="0.3">
      <c r="A1146" s="113">
        <v>91376</v>
      </c>
      <c r="B1146" s="113" t="s">
        <v>9677</v>
      </c>
      <c r="C1146" s="114" t="s">
        <v>44</v>
      </c>
      <c r="D1146" s="113" t="s">
        <v>8535</v>
      </c>
      <c r="E1146" s="115">
        <v>7.95</v>
      </c>
    </row>
    <row r="1147" spans="1:5" ht="41.4" x14ac:dyDescent="0.3">
      <c r="A1147" s="113">
        <v>91377</v>
      </c>
      <c r="B1147" s="113" t="s">
        <v>9678</v>
      </c>
      <c r="C1147" s="114" t="s">
        <v>44</v>
      </c>
      <c r="D1147" s="113" t="s">
        <v>8535</v>
      </c>
      <c r="E1147" s="115">
        <v>3.21</v>
      </c>
    </row>
    <row r="1148" spans="1:5" ht="41.4" x14ac:dyDescent="0.3">
      <c r="A1148" s="113">
        <v>91380</v>
      </c>
      <c r="B1148" s="113" t="s">
        <v>9679</v>
      </c>
      <c r="C1148" s="114" t="s">
        <v>44</v>
      </c>
      <c r="D1148" s="113" t="s">
        <v>8535</v>
      </c>
      <c r="E1148" s="115">
        <v>29.22</v>
      </c>
    </row>
    <row r="1149" spans="1:5" ht="41.4" x14ac:dyDescent="0.3">
      <c r="A1149" s="113">
        <v>91381</v>
      </c>
      <c r="B1149" s="113" t="s">
        <v>9680</v>
      </c>
      <c r="C1149" s="114" t="s">
        <v>44</v>
      </c>
      <c r="D1149" s="113" t="s">
        <v>8535</v>
      </c>
      <c r="E1149" s="115">
        <v>11.21</v>
      </c>
    </row>
    <row r="1150" spans="1:5" ht="55.2" x14ac:dyDescent="0.3">
      <c r="A1150" s="113">
        <v>91382</v>
      </c>
      <c r="B1150" s="113" t="s">
        <v>9681</v>
      </c>
      <c r="C1150" s="114" t="s">
        <v>44</v>
      </c>
      <c r="D1150" s="113" t="s">
        <v>8535</v>
      </c>
      <c r="E1150" s="115">
        <v>4.53</v>
      </c>
    </row>
    <row r="1151" spans="1:5" ht="41.4" x14ac:dyDescent="0.3">
      <c r="A1151" s="113">
        <v>91383</v>
      </c>
      <c r="B1151" s="113" t="s">
        <v>9682</v>
      </c>
      <c r="C1151" s="114" t="s">
        <v>44</v>
      </c>
      <c r="D1151" s="113" t="s">
        <v>8535</v>
      </c>
      <c r="E1151" s="115">
        <v>52.56</v>
      </c>
    </row>
    <row r="1152" spans="1:5" ht="55.2" x14ac:dyDescent="0.3">
      <c r="A1152" s="113">
        <v>91384</v>
      </c>
      <c r="B1152" s="113" t="s">
        <v>9683</v>
      </c>
      <c r="C1152" s="114" t="s">
        <v>44</v>
      </c>
      <c r="D1152" s="113" t="s">
        <v>9044</v>
      </c>
      <c r="E1152" s="115">
        <v>141.47999999999999</v>
      </c>
    </row>
    <row r="1153" spans="1:5" ht="55.2" x14ac:dyDescent="0.3">
      <c r="A1153" s="113">
        <v>91390</v>
      </c>
      <c r="B1153" s="113" t="s">
        <v>9684</v>
      </c>
      <c r="C1153" s="114" t="s">
        <v>44</v>
      </c>
      <c r="D1153" s="113" t="s">
        <v>8535</v>
      </c>
      <c r="E1153" s="115">
        <v>19.260000000000002</v>
      </c>
    </row>
    <row r="1154" spans="1:5" ht="55.2" x14ac:dyDescent="0.3">
      <c r="A1154" s="113">
        <v>91391</v>
      </c>
      <c r="B1154" s="113" t="s">
        <v>9685</v>
      </c>
      <c r="C1154" s="114" t="s">
        <v>44</v>
      </c>
      <c r="D1154" s="113" t="s">
        <v>8535</v>
      </c>
      <c r="E1154" s="115">
        <v>7.67</v>
      </c>
    </row>
    <row r="1155" spans="1:5" ht="55.2" x14ac:dyDescent="0.3">
      <c r="A1155" s="113">
        <v>91392</v>
      </c>
      <c r="B1155" s="113" t="s">
        <v>9686</v>
      </c>
      <c r="C1155" s="114" t="s">
        <v>44</v>
      </c>
      <c r="D1155" s="113" t="s">
        <v>8535</v>
      </c>
      <c r="E1155" s="115">
        <v>3.09</v>
      </c>
    </row>
    <row r="1156" spans="1:5" ht="41.4" x14ac:dyDescent="0.3">
      <c r="A1156" s="113">
        <v>91396</v>
      </c>
      <c r="B1156" s="113" t="s">
        <v>9687</v>
      </c>
      <c r="C1156" s="114" t="s">
        <v>44</v>
      </c>
      <c r="D1156" s="113" t="s">
        <v>8535</v>
      </c>
      <c r="E1156" s="115">
        <v>29.11</v>
      </c>
    </row>
    <row r="1157" spans="1:5" ht="41.4" x14ac:dyDescent="0.3">
      <c r="A1157" s="113">
        <v>91397</v>
      </c>
      <c r="B1157" s="113" t="s">
        <v>9688</v>
      </c>
      <c r="C1157" s="114" t="s">
        <v>44</v>
      </c>
      <c r="D1157" s="113" t="s">
        <v>8535</v>
      </c>
      <c r="E1157" s="115">
        <v>11.25</v>
      </c>
    </row>
    <row r="1158" spans="1:5" ht="41.4" x14ac:dyDescent="0.3">
      <c r="A1158" s="113">
        <v>91398</v>
      </c>
      <c r="B1158" s="113" t="s">
        <v>9689</v>
      </c>
      <c r="C1158" s="114" t="s">
        <v>44</v>
      </c>
      <c r="D1158" s="113" t="s">
        <v>8535</v>
      </c>
      <c r="E1158" s="115">
        <v>4.54</v>
      </c>
    </row>
    <row r="1159" spans="1:5" ht="41.4" x14ac:dyDescent="0.3">
      <c r="A1159" s="113">
        <v>91402</v>
      </c>
      <c r="B1159" s="113" t="s">
        <v>9690</v>
      </c>
      <c r="C1159" s="114" t="s">
        <v>44</v>
      </c>
      <c r="D1159" s="113" t="s">
        <v>8535</v>
      </c>
      <c r="E1159" s="115">
        <v>3.57</v>
      </c>
    </row>
    <row r="1160" spans="1:5" ht="41.4" x14ac:dyDescent="0.3">
      <c r="A1160" s="113">
        <v>91466</v>
      </c>
      <c r="B1160" s="113" t="s">
        <v>9691</v>
      </c>
      <c r="C1160" s="114" t="s">
        <v>44</v>
      </c>
      <c r="D1160" s="113" t="s">
        <v>8535</v>
      </c>
      <c r="E1160" s="115">
        <v>4.05</v>
      </c>
    </row>
    <row r="1161" spans="1:5" ht="55.2" x14ac:dyDescent="0.3">
      <c r="A1161" s="113">
        <v>91467</v>
      </c>
      <c r="B1161" s="113" t="s">
        <v>9692</v>
      </c>
      <c r="C1161" s="114" t="s">
        <v>44</v>
      </c>
      <c r="D1161" s="113" t="s">
        <v>9044</v>
      </c>
      <c r="E1161" s="115">
        <v>157.78</v>
      </c>
    </row>
    <row r="1162" spans="1:5" ht="41.4" x14ac:dyDescent="0.3">
      <c r="A1162" s="113">
        <v>91468</v>
      </c>
      <c r="B1162" s="113" t="s">
        <v>9693</v>
      </c>
      <c r="C1162" s="114" t="s">
        <v>44</v>
      </c>
      <c r="D1162" s="113" t="s">
        <v>8535</v>
      </c>
      <c r="E1162" s="115">
        <v>25.48</v>
      </c>
    </row>
    <row r="1163" spans="1:5" ht="41.4" x14ac:dyDescent="0.3">
      <c r="A1163" s="113">
        <v>91469</v>
      </c>
      <c r="B1163" s="113" t="s">
        <v>9694</v>
      </c>
      <c r="C1163" s="114" t="s">
        <v>44</v>
      </c>
      <c r="D1163" s="113" t="s">
        <v>8535</v>
      </c>
      <c r="E1163" s="115">
        <v>9.9700000000000006</v>
      </c>
    </row>
    <row r="1164" spans="1:5" ht="55.2" x14ac:dyDescent="0.3">
      <c r="A1164" s="113">
        <v>91484</v>
      </c>
      <c r="B1164" s="113" t="s">
        <v>9695</v>
      </c>
      <c r="C1164" s="114" t="s">
        <v>44</v>
      </c>
      <c r="D1164" s="113" t="s">
        <v>8535</v>
      </c>
      <c r="E1164" s="115">
        <v>4.0199999999999996</v>
      </c>
    </row>
    <row r="1165" spans="1:5" ht="55.2" x14ac:dyDescent="0.3">
      <c r="A1165" s="113">
        <v>91485</v>
      </c>
      <c r="B1165" s="113" t="s">
        <v>9696</v>
      </c>
      <c r="C1165" s="114" t="s">
        <v>44</v>
      </c>
      <c r="D1165" s="113" t="s">
        <v>9044</v>
      </c>
      <c r="E1165" s="115">
        <v>154.44</v>
      </c>
    </row>
    <row r="1166" spans="1:5" ht="27.6" x14ac:dyDescent="0.3">
      <c r="A1166" s="113">
        <v>91529</v>
      </c>
      <c r="B1166" s="113" t="s">
        <v>9697</v>
      </c>
      <c r="C1166" s="114" t="s">
        <v>44</v>
      </c>
      <c r="D1166" s="113" t="s">
        <v>8535</v>
      </c>
      <c r="E1166" s="115">
        <v>0.88</v>
      </c>
    </row>
    <row r="1167" spans="1:5" ht="27.6" x14ac:dyDescent="0.3">
      <c r="A1167" s="113">
        <v>91530</v>
      </c>
      <c r="B1167" s="113" t="s">
        <v>9698</v>
      </c>
      <c r="C1167" s="114" t="s">
        <v>44</v>
      </c>
      <c r="D1167" s="113" t="s">
        <v>8535</v>
      </c>
      <c r="E1167" s="115">
        <v>0.23</v>
      </c>
    </row>
    <row r="1168" spans="1:5" ht="27.6" x14ac:dyDescent="0.3">
      <c r="A1168" s="113">
        <v>91531</v>
      </c>
      <c r="B1168" s="113" t="s">
        <v>9699</v>
      </c>
      <c r="C1168" s="114" t="s">
        <v>44</v>
      </c>
      <c r="D1168" s="113" t="s">
        <v>8535</v>
      </c>
      <c r="E1168" s="115">
        <v>1.1100000000000001</v>
      </c>
    </row>
    <row r="1169" spans="1:5" ht="27.6" x14ac:dyDescent="0.3">
      <c r="A1169" s="113">
        <v>91532</v>
      </c>
      <c r="B1169" s="113" t="s">
        <v>9700</v>
      </c>
      <c r="C1169" s="114" t="s">
        <v>44</v>
      </c>
      <c r="D1169" s="113" t="s">
        <v>9044</v>
      </c>
      <c r="E1169" s="115">
        <v>6.13</v>
      </c>
    </row>
    <row r="1170" spans="1:5" ht="41.4" x14ac:dyDescent="0.3">
      <c r="A1170" s="113">
        <v>91629</v>
      </c>
      <c r="B1170" s="113" t="s">
        <v>9701</v>
      </c>
      <c r="C1170" s="114" t="s">
        <v>44</v>
      </c>
      <c r="D1170" s="113" t="s">
        <v>8535</v>
      </c>
      <c r="E1170" s="115">
        <v>21.63</v>
      </c>
    </row>
    <row r="1171" spans="1:5" ht="41.4" x14ac:dyDescent="0.3">
      <c r="A1171" s="113">
        <v>91630</v>
      </c>
      <c r="B1171" s="113" t="s">
        <v>9702</v>
      </c>
      <c r="C1171" s="114" t="s">
        <v>44</v>
      </c>
      <c r="D1171" s="113" t="s">
        <v>8535</v>
      </c>
      <c r="E1171" s="115">
        <v>8.0399999999999991</v>
      </c>
    </row>
    <row r="1172" spans="1:5" ht="41.4" x14ac:dyDescent="0.3">
      <c r="A1172" s="113">
        <v>91631</v>
      </c>
      <c r="B1172" s="113" t="s">
        <v>9703</v>
      </c>
      <c r="C1172" s="114" t="s">
        <v>44</v>
      </c>
      <c r="D1172" s="113" t="s">
        <v>8535</v>
      </c>
      <c r="E1172" s="115">
        <v>3.24</v>
      </c>
    </row>
    <row r="1173" spans="1:5" ht="41.4" x14ac:dyDescent="0.3">
      <c r="A1173" s="113">
        <v>91632</v>
      </c>
      <c r="B1173" s="113" t="s">
        <v>9704</v>
      </c>
      <c r="C1173" s="114" t="s">
        <v>44</v>
      </c>
      <c r="D1173" s="113" t="s">
        <v>8535</v>
      </c>
      <c r="E1173" s="115">
        <v>37.020000000000003</v>
      </c>
    </row>
    <row r="1174" spans="1:5" ht="41.4" x14ac:dyDescent="0.3">
      <c r="A1174" s="113">
        <v>91633</v>
      </c>
      <c r="B1174" s="113" t="s">
        <v>9705</v>
      </c>
      <c r="C1174" s="114" t="s">
        <v>44</v>
      </c>
      <c r="D1174" s="113" t="s">
        <v>9044</v>
      </c>
      <c r="E1174" s="115">
        <v>133.54</v>
      </c>
    </row>
    <row r="1175" spans="1:5" ht="55.2" x14ac:dyDescent="0.3">
      <c r="A1175" s="113">
        <v>91640</v>
      </c>
      <c r="B1175" s="113" t="s">
        <v>9706</v>
      </c>
      <c r="C1175" s="114" t="s">
        <v>44</v>
      </c>
      <c r="D1175" s="113" t="s">
        <v>8535</v>
      </c>
      <c r="E1175" s="115">
        <v>41.47</v>
      </c>
    </row>
    <row r="1176" spans="1:5" ht="41.4" x14ac:dyDescent="0.3">
      <c r="A1176" s="113">
        <v>91641</v>
      </c>
      <c r="B1176" s="113" t="s">
        <v>9707</v>
      </c>
      <c r="C1176" s="114" t="s">
        <v>44</v>
      </c>
      <c r="D1176" s="113" t="s">
        <v>8535</v>
      </c>
      <c r="E1176" s="115">
        <v>16.739999999999998</v>
      </c>
    </row>
    <row r="1177" spans="1:5" ht="55.2" x14ac:dyDescent="0.3">
      <c r="A1177" s="113">
        <v>91642</v>
      </c>
      <c r="B1177" s="113" t="s">
        <v>9708</v>
      </c>
      <c r="C1177" s="114" t="s">
        <v>44</v>
      </c>
      <c r="D1177" s="113" t="s">
        <v>8535</v>
      </c>
      <c r="E1177" s="115">
        <v>6.77</v>
      </c>
    </row>
    <row r="1178" spans="1:5" ht="55.2" x14ac:dyDescent="0.3">
      <c r="A1178" s="113">
        <v>91643</v>
      </c>
      <c r="B1178" s="113" t="s">
        <v>9709</v>
      </c>
      <c r="C1178" s="114" t="s">
        <v>44</v>
      </c>
      <c r="D1178" s="113" t="s">
        <v>8535</v>
      </c>
      <c r="E1178" s="115">
        <v>74.81</v>
      </c>
    </row>
    <row r="1179" spans="1:5" ht="55.2" x14ac:dyDescent="0.3">
      <c r="A1179" s="113">
        <v>91644</v>
      </c>
      <c r="B1179" s="113" t="s">
        <v>9710</v>
      </c>
      <c r="C1179" s="114" t="s">
        <v>44</v>
      </c>
      <c r="D1179" s="113" t="s">
        <v>9044</v>
      </c>
      <c r="E1179" s="115">
        <v>300.52</v>
      </c>
    </row>
    <row r="1180" spans="1:5" ht="27.6" x14ac:dyDescent="0.3">
      <c r="A1180" s="113">
        <v>91688</v>
      </c>
      <c r="B1180" s="113" t="s">
        <v>9711</v>
      </c>
      <c r="C1180" s="114" t="s">
        <v>44</v>
      </c>
      <c r="D1180" s="113" t="s">
        <v>8535</v>
      </c>
      <c r="E1180" s="115">
        <v>0.09</v>
      </c>
    </row>
    <row r="1181" spans="1:5" ht="27.6" x14ac:dyDescent="0.3">
      <c r="A1181" s="113">
        <v>91689</v>
      </c>
      <c r="B1181" s="113" t="s">
        <v>9712</v>
      </c>
      <c r="C1181" s="114" t="s">
        <v>44</v>
      </c>
      <c r="D1181" s="113" t="s">
        <v>8535</v>
      </c>
      <c r="E1181" s="115">
        <v>0.01</v>
      </c>
    </row>
    <row r="1182" spans="1:5" ht="27.6" x14ac:dyDescent="0.3">
      <c r="A1182" s="113">
        <v>91690</v>
      </c>
      <c r="B1182" s="113" t="s">
        <v>9713</v>
      </c>
      <c r="C1182" s="114" t="s">
        <v>44</v>
      </c>
      <c r="D1182" s="113" t="s">
        <v>8535</v>
      </c>
      <c r="E1182" s="115">
        <v>0.06</v>
      </c>
    </row>
    <row r="1183" spans="1:5" ht="27.6" x14ac:dyDescent="0.3">
      <c r="A1183" s="113">
        <v>91691</v>
      </c>
      <c r="B1183" s="113" t="s">
        <v>9714</v>
      </c>
      <c r="C1183" s="114" t="s">
        <v>44</v>
      </c>
      <c r="D1183" s="113" t="s">
        <v>8535</v>
      </c>
      <c r="E1183" s="115">
        <v>1.04</v>
      </c>
    </row>
    <row r="1184" spans="1:5" ht="27.6" x14ac:dyDescent="0.3">
      <c r="A1184" s="113">
        <v>92040</v>
      </c>
      <c r="B1184" s="113" t="s">
        <v>9715</v>
      </c>
      <c r="C1184" s="114" t="s">
        <v>44</v>
      </c>
      <c r="D1184" s="113" t="s">
        <v>8535</v>
      </c>
      <c r="E1184" s="115">
        <v>6.47</v>
      </c>
    </row>
    <row r="1185" spans="1:5" ht="27.6" x14ac:dyDescent="0.3">
      <c r="A1185" s="113">
        <v>92041</v>
      </c>
      <c r="B1185" s="113" t="s">
        <v>9716</v>
      </c>
      <c r="C1185" s="114" t="s">
        <v>44</v>
      </c>
      <c r="D1185" s="113" t="s">
        <v>8535</v>
      </c>
      <c r="E1185" s="115">
        <v>1.33</v>
      </c>
    </row>
    <row r="1186" spans="1:5" ht="27.6" x14ac:dyDescent="0.3">
      <c r="A1186" s="113">
        <v>92042</v>
      </c>
      <c r="B1186" s="113" t="s">
        <v>9717</v>
      </c>
      <c r="C1186" s="114" t="s">
        <v>44</v>
      </c>
      <c r="D1186" s="113" t="s">
        <v>8535</v>
      </c>
      <c r="E1186" s="115">
        <v>5.39</v>
      </c>
    </row>
    <row r="1187" spans="1:5" ht="55.2" x14ac:dyDescent="0.3">
      <c r="A1187" s="113">
        <v>92101</v>
      </c>
      <c r="B1187" s="113" t="s">
        <v>9718</v>
      </c>
      <c r="C1187" s="114" t="s">
        <v>44</v>
      </c>
      <c r="D1187" s="113" t="s">
        <v>8535</v>
      </c>
      <c r="E1187" s="115">
        <v>44.82</v>
      </c>
    </row>
    <row r="1188" spans="1:5" ht="55.2" x14ac:dyDescent="0.3">
      <c r="A1188" s="113">
        <v>92102</v>
      </c>
      <c r="B1188" s="113" t="s">
        <v>9719</v>
      </c>
      <c r="C1188" s="114" t="s">
        <v>44</v>
      </c>
      <c r="D1188" s="113" t="s">
        <v>8535</v>
      </c>
      <c r="E1188" s="115">
        <v>14.05</v>
      </c>
    </row>
    <row r="1189" spans="1:5" ht="55.2" x14ac:dyDescent="0.3">
      <c r="A1189" s="113">
        <v>92103</v>
      </c>
      <c r="B1189" s="113" t="s">
        <v>9720</v>
      </c>
      <c r="C1189" s="114" t="s">
        <v>44</v>
      </c>
      <c r="D1189" s="113" t="s">
        <v>8535</v>
      </c>
      <c r="E1189" s="115">
        <v>5.68</v>
      </c>
    </row>
    <row r="1190" spans="1:5" ht="55.2" x14ac:dyDescent="0.3">
      <c r="A1190" s="113">
        <v>92104</v>
      </c>
      <c r="B1190" s="113" t="s">
        <v>9721</v>
      </c>
      <c r="C1190" s="114" t="s">
        <v>44</v>
      </c>
      <c r="D1190" s="113" t="s">
        <v>8535</v>
      </c>
      <c r="E1190" s="115">
        <v>70.75</v>
      </c>
    </row>
    <row r="1191" spans="1:5" ht="55.2" x14ac:dyDescent="0.3">
      <c r="A1191" s="113">
        <v>92105</v>
      </c>
      <c r="B1191" s="113" t="s">
        <v>9722</v>
      </c>
      <c r="C1191" s="114" t="s">
        <v>44</v>
      </c>
      <c r="D1191" s="113" t="s">
        <v>9044</v>
      </c>
      <c r="E1191" s="115">
        <v>191.99</v>
      </c>
    </row>
    <row r="1192" spans="1:5" ht="27.6" x14ac:dyDescent="0.3">
      <c r="A1192" s="113">
        <v>92108</v>
      </c>
      <c r="B1192" s="113" t="s">
        <v>9723</v>
      </c>
      <c r="C1192" s="114" t="s">
        <v>44</v>
      </c>
      <c r="D1192" s="113" t="s">
        <v>8535</v>
      </c>
      <c r="E1192" s="115">
        <v>0.9</v>
      </c>
    </row>
    <row r="1193" spans="1:5" ht="27.6" x14ac:dyDescent="0.3">
      <c r="A1193" s="113">
        <v>92109</v>
      </c>
      <c r="B1193" s="113" t="s">
        <v>9724</v>
      </c>
      <c r="C1193" s="114" t="s">
        <v>44</v>
      </c>
      <c r="D1193" s="113" t="s">
        <v>8535</v>
      </c>
      <c r="E1193" s="115">
        <v>0.2</v>
      </c>
    </row>
    <row r="1194" spans="1:5" ht="27.6" x14ac:dyDescent="0.3">
      <c r="A1194" s="113">
        <v>92110</v>
      </c>
      <c r="B1194" s="113" t="s">
        <v>9725</v>
      </c>
      <c r="C1194" s="114" t="s">
        <v>44</v>
      </c>
      <c r="D1194" s="113" t="s">
        <v>8535</v>
      </c>
      <c r="E1194" s="115">
        <v>1.1200000000000001</v>
      </c>
    </row>
    <row r="1195" spans="1:5" ht="27.6" x14ac:dyDescent="0.3">
      <c r="A1195" s="113">
        <v>92111</v>
      </c>
      <c r="B1195" s="113" t="s">
        <v>9726</v>
      </c>
      <c r="C1195" s="114" t="s">
        <v>44</v>
      </c>
      <c r="D1195" s="113" t="s">
        <v>8535</v>
      </c>
      <c r="E1195" s="115">
        <v>0.96</v>
      </c>
    </row>
    <row r="1196" spans="1:5" x14ac:dyDescent="0.3">
      <c r="A1196" s="113">
        <v>92114</v>
      </c>
      <c r="B1196" s="113" t="s">
        <v>9727</v>
      </c>
      <c r="C1196" s="114" t="s">
        <v>44</v>
      </c>
      <c r="D1196" s="113" t="s">
        <v>8535</v>
      </c>
      <c r="E1196" s="115">
        <v>0.22</v>
      </c>
    </row>
    <row r="1197" spans="1:5" x14ac:dyDescent="0.3">
      <c r="A1197" s="113">
        <v>92115</v>
      </c>
      <c r="B1197" s="113" t="s">
        <v>9728</v>
      </c>
      <c r="C1197" s="114" t="s">
        <v>44</v>
      </c>
      <c r="D1197" s="113" t="s">
        <v>8535</v>
      </c>
      <c r="E1197" s="115">
        <v>0.04</v>
      </c>
    </row>
    <row r="1198" spans="1:5" x14ac:dyDescent="0.3">
      <c r="A1198" s="113">
        <v>92116</v>
      </c>
      <c r="B1198" s="113" t="s">
        <v>9729</v>
      </c>
      <c r="C1198" s="114" t="s">
        <v>44</v>
      </c>
      <c r="D1198" s="113" t="s">
        <v>8535</v>
      </c>
      <c r="E1198" s="115">
        <v>0.15</v>
      </c>
    </row>
    <row r="1199" spans="1:5" ht="27.6" x14ac:dyDescent="0.3">
      <c r="A1199" s="113">
        <v>92133</v>
      </c>
      <c r="B1199" s="113" t="s">
        <v>9730</v>
      </c>
      <c r="C1199" s="114" t="s">
        <v>44</v>
      </c>
      <c r="D1199" s="113" t="s">
        <v>9044</v>
      </c>
      <c r="E1199" s="115">
        <v>12.74</v>
      </c>
    </row>
    <row r="1200" spans="1:5" ht="27.6" x14ac:dyDescent="0.3">
      <c r="A1200" s="113">
        <v>92134</v>
      </c>
      <c r="B1200" s="113" t="s">
        <v>9731</v>
      </c>
      <c r="C1200" s="114" t="s">
        <v>44</v>
      </c>
      <c r="D1200" s="113" t="s">
        <v>9044</v>
      </c>
      <c r="E1200" s="115">
        <v>3.93</v>
      </c>
    </row>
    <row r="1201" spans="1:5" ht="27.6" x14ac:dyDescent="0.3">
      <c r="A1201" s="113">
        <v>92135</v>
      </c>
      <c r="B1201" s="113" t="s">
        <v>9732</v>
      </c>
      <c r="C1201" s="114" t="s">
        <v>44</v>
      </c>
      <c r="D1201" s="113" t="s">
        <v>9044</v>
      </c>
      <c r="E1201" s="115">
        <v>1.59</v>
      </c>
    </row>
    <row r="1202" spans="1:5" ht="27.6" x14ac:dyDescent="0.3">
      <c r="A1202" s="113">
        <v>92136</v>
      </c>
      <c r="B1202" s="113" t="s">
        <v>9733</v>
      </c>
      <c r="C1202" s="114" t="s">
        <v>44</v>
      </c>
      <c r="D1202" s="113" t="s">
        <v>9044</v>
      </c>
      <c r="E1202" s="115">
        <v>15.93</v>
      </c>
    </row>
    <row r="1203" spans="1:5" ht="27.6" x14ac:dyDescent="0.3">
      <c r="A1203" s="113">
        <v>92137</v>
      </c>
      <c r="B1203" s="113" t="s">
        <v>9734</v>
      </c>
      <c r="C1203" s="114" t="s">
        <v>44</v>
      </c>
      <c r="D1203" s="113" t="s">
        <v>9044</v>
      </c>
      <c r="E1203" s="115">
        <v>35.159999999999997</v>
      </c>
    </row>
    <row r="1204" spans="1:5" ht="27.6" x14ac:dyDescent="0.3">
      <c r="A1204" s="113">
        <v>92140</v>
      </c>
      <c r="B1204" s="113" t="s">
        <v>9735</v>
      </c>
      <c r="C1204" s="114" t="s">
        <v>44</v>
      </c>
      <c r="D1204" s="113" t="s">
        <v>8535</v>
      </c>
      <c r="E1204" s="115">
        <v>4.67</v>
      </c>
    </row>
    <row r="1205" spans="1:5" ht="27.6" x14ac:dyDescent="0.3">
      <c r="A1205" s="113">
        <v>92141</v>
      </c>
      <c r="B1205" s="113" t="s">
        <v>9736</v>
      </c>
      <c r="C1205" s="114" t="s">
        <v>44</v>
      </c>
      <c r="D1205" s="113" t="s">
        <v>8535</v>
      </c>
      <c r="E1205" s="115">
        <v>1.44</v>
      </c>
    </row>
    <row r="1206" spans="1:5" ht="27.6" x14ac:dyDescent="0.3">
      <c r="A1206" s="113">
        <v>92142</v>
      </c>
      <c r="B1206" s="113" t="s">
        <v>9737</v>
      </c>
      <c r="C1206" s="114" t="s">
        <v>44</v>
      </c>
      <c r="D1206" s="113" t="s">
        <v>8535</v>
      </c>
      <c r="E1206" s="115">
        <v>0.57999999999999996</v>
      </c>
    </row>
    <row r="1207" spans="1:5" ht="27.6" x14ac:dyDescent="0.3">
      <c r="A1207" s="113">
        <v>92143</v>
      </c>
      <c r="B1207" s="113" t="s">
        <v>9738</v>
      </c>
      <c r="C1207" s="114" t="s">
        <v>44</v>
      </c>
      <c r="D1207" s="113" t="s">
        <v>8535</v>
      </c>
      <c r="E1207" s="115">
        <v>5.83</v>
      </c>
    </row>
    <row r="1208" spans="1:5" ht="27.6" x14ac:dyDescent="0.3">
      <c r="A1208" s="113">
        <v>92144</v>
      </c>
      <c r="B1208" s="113" t="s">
        <v>9739</v>
      </c>
      <c r="C1208" s="114" t="s">
        <v>44</v>
      </c>
      <c r="D1208" s="113" t="s">
        <v>9044</v>
      </c>
      <c r="E1208" s="115">
        <v>39.869999999999997</v>
      </c>
    </row>
    <row r="1209" spans="1:5" ht="55.2" x14ac:dyDescent="0.3">
      <c r="A1209" s="113">
        <v>92237</v>
      </c>
      <c r="B1209" s="113" t="s">
        <v>9740</v>
      </c>
      <c r="C1209" s="114" t="s">
        <v>44</v>
      </c>
      <c r="D1209" s="113" t="s">
        <v>8535</v>
      </c>
      <c r="E1209" s="115">
        <v>30.19</v>
      </c>
    </row>
    <row r="1210" spans="1:5" ht="41.4" x14ac:dyDescent="0.3">
      <c r="A1210" s="113">
        <v>92238</v>
      </c>
      <c r="B1210" s="113" t="s">
        <v>9741</v>
      </c>
      <c r="C1210" s="114" t="s">
        <v>44</v>
      </c>
      <c r="D1210" s="113" t="s">
        <v>8535</v>
      </c>
      <c r="E1210" s="115">
        <v>12.16</v>
      </c>
    </row>
    <row r="1211" spans="1:5" ht="55.2" x14ac:dyDescent="0.3">
      <c r="A1211" s="113">
        <v>92239</v>
      </c>
      <c r="B1211" s="113" t="s">
        <v>9742</v>
      </c>
      <c r="C1211" s="114" t="s">
        <v>44</v>
      </c>
      <c r="D1211" s="113" t="s">
        <v>8535</v>
      </c>
      <c r="E1211" s="115">
        <v>4.91</v>
      </c>
    </row>
    <row r="1212" spans="1:5" ht="41.4" x14ac:dyDescent="0.3">
      <c r="A1212" s="113">
        <v>92240</v>
      </c>
      <c r="B1212" s="113" t="s">
        <v>9743</v>
      </c>
      <c r="C1212" s="114" t="s">
        <v>44</v>
      </c>
      <c r="D1212" s="113" t="s">
        <v>8535</v>
      </c>
      <c r="E1212" s="115">
        <v>54.23</v>
      </c>
    </row>
    <row r="1213" spans="1:5" ht="55.2" x14ac:dyDescent="0.3">
      <c r="A1213" s="113">
        <v>92241</v>
      </c>
      <c r="B1213" s="113" t="s">
        <v>9744</v>
      </c>
      <c r="C1213" s="114" t="s">
        <v>44</v>
      </c>
      <c r="D1213" s="113" t="s">
        <v>9044</v>
      </c>
      <c r="E1213" s="115">
        <v>275.51</v>
      </c>
    </row>
    <row r="1214" spans="1:5" ht="27.6" x14ac:dyDescent="0.3">
      <c r="A1214" s="113">
        <v>92712</v>
      </c>
      <c r="B1214" s="113" t="s">
        <v>9745</v>
      </c>
      <c r="C1214" s="114" t="s">
        <v>44</v>
      </c>
      <c r="D1214" s="113" t="s">
        <v>8535</v>
      </c>
      <c r="E1214" s="115">
        <v>0.14000000000000001</v>
      </c>
    </row>
    <row r="1215" spans="1:5" ht="27.6" x14ac:dyDescent="0.3">
      <c r="A1215" s="113">
        <v>92713</v>
      </c>
      <c r="B1215" s="113" t="s">
        <v>9746</v>
      </c>
      <c r="C1215" s="114" t="s">
        <v>44</v>
      </c>
      <c r="D1215" s="113" t="s">
        <v>8535</v>
      </c>
      <c r="E1215" s="115">
        <v>0.03</v>
      </c>
    </row>
    <row r="1216" spans="1:5" ht="27.6" x14ac:dyDescent="0.3">
      <c r="A1216" s="113">
        <v>92714</v>
      </c>
      <c r="B1216" s="113" t="s">
        <v>9747</v>
      </c>
      <c r="C1216" s="114" t="s">
        <v>44</v>
      </c>
      <c r="D1216" s="113" t="s">
        <v>8535</v>
      </c>
      <c r="E1216" s="115">
        <v>0.17</v>
      </c>
    </row>
    <row r="1217" spans="1:5" ht="27.6" x14ac:dyDescent="0.3">
      <c r="A1217" s="113">
        <v>92715</v>
      </c>
      <c r="B1217" s="113" t="s">
        <v>9748</v>
      </c>
      <c r="C1217" s="114" t="s">
        <v>44</v>
      </c>
      <c r="D1217" s="113" t="s">
        <v>8535</v>
      </c>
      <c r="E1217" s="115">
        <v>99.09</v>
      </c>
    </row>
    <row r="1218" spans="1:5" ht="27.6" x14ac:dyDescent="0.3">
      <c r="A1218" s="113">
        <v>92956</v>
      </c>
      <c r="B1218" s="113" t="s">
        <v>9749</v>
      </c>
      <c r="C1218" s="114" t="s">
        <v>44</v>
      </c>
      <c r="D1218" s="113" t="s">
        <v>8535</v>
      </c>
      <c r="E1218" s="115">
        <v>4.3</v>
      </c>
    </row>
    <row r="1219" spans="1:5" ht="27.6" x14ac:dyDescent="0.3">
      <c r="A1219" s="113">
        <v>92957</v>
      </c>
      <c r="B1219" s="113" t="s">
        <v>9750</v>
      </c>
      <c r="C1219" s="114" t="s">
        <v>44</v>
      </c>
      <c r="D1219" s="113" t="s">
        <v>8535</v>
      </c>
      <c r="E1219" s="115">
        <v>0.99</v>
      </c>
    </row>
    <row r="1220" spans="1:5" ht="27.6" x14ac:dyDescent="0.3">
      <c r="A1220" s="113">
        <v>92958</v>
      </c>
      <c r="B1220" s="113" t="s">
        <v>9751</v>
      </c>
      <c r="C1220" s="114" t="s">
        <v>44</v>
      </c>
      <c r="D1220" s="113" t="s">
        <v>8535</v>
      </c>
      <c r="E1220" s="115">
        <v>4.7</v>
      </c>
    </row>
    <row r="1221" spans="1:5" ht="27.6" x14ac:dyDescent="0.3">
      <c r="A1221" s="113">
        <v>92959</v>
      </c>
      <c r="B1221" s="113" t="s">
        <v>9752</v>
      </c>
      <c r="C1221" s="114" t="s">
        <v>44</v>
      </c>
      <c r="D1221" s="113" t="s">
        <v>9044</v>
      </c>
      <c r="E1221" s="115">
        <v>9.25</v>
      </c>
    </row>
    <row r="1222" spans="1:5" ht="27.6" x14ac:dyDescent="0.3">
      <c r="A1222" s="113">
        <v>92963</v>
      </c>
      <c r="B1222" s="113" t="s">
        <v>9753</v>
      </c>
      <c r="C1222" s="114" t="s">
        <v>44</v>
      </c>
      <c r="D1222" s="113" t="s">
        <v>8535</v>
      </c>
      <c r="E1222" s="115">
        <v>1.8</v>
      </c>
    </row>
    <row r="1223" spans="1:5" ht="27.6" x14ac:dyDescent="0.3">
      <c r="A1223" s="113">
        <v>92964</v>
      </c>
      <c r="B1223" s="113" t="s">
        <v>9754</v>
      </c>
      <c r="C1223" s="114" t="s">
        <v>44</v>
      </c>
      <c r="D1223" s="113" t="s">
        <v>8535</v>
      </c>
      <c r="E1223" s="115">
        <v>0.41</v>
      </c>
    </row>
    <row r="1224" spans="1:5" ht="27.6" x14ac:dyDescent="0.3">
      <c r="A1224" s="113">
        <v>92965</v>
      </c>
      <c r="B1224" s="113" t="s">
        <v>9755</v>
      </c>
      <c r="C1224" s="114" t="s">
        <v>44</v>
      </c>
      <c r="D1224" s="113" t="s">
        <v>8535</v>
      </c>
      <c r="E1224" s="115">
        <v>2.2599999999999998</v>
      </c>
    </row>
    <row r="1225" spans="1:5" ht="55.2" x14ac:dyDescent="0.3">
      <c r="A1225" s="113">
        <v>93220</v>
      </c>
      <c r="B1225" s="113" t="s">
        <v>9756</v>
      </c>
      <c r="C1225" s="114" t="s">
        <v>44</v>
      </c>
      <c r="D1225" s="113" t="s">
        <v>8535</v>
      </c>
      <c r="E1225" s="115">
        <v>365.69</v>
      </c>
    </row>
    <row r="1226" spans="1:5" ht="55.2" x14ac:dyDescent="0.3">
      <c r="A1226" s="113">
        <v>93221</v>
      </c>
      <c r="B1226" s="113" t="s">
        <v>9757</v>
      </c>
      <c r="C1226" s="114" t="s">
        <v>44</v>
      </c>
      <c r="D1226" s="113" t="s">
        <v>8535</v>
      </c>
      <c r="E1226" s="115">
        <v>98.11</v>
      </c>
    </row>
    <row r="1227" spans="1:5" ht="55.2" x14ac:dyDescent="0.3">
      <c r="A1227" s="113">
        <v>93222</v>
      </c>
      <c r="B1227" s="113" t="s">
        <v>9758</v>
      </c>
      <c r="C1227" s="114" t="s">
        <v>44</v>
      </c>
      <c r="D1227" s="113" t="s">
        <v>8535</v>
      </c>
      <c r="E1227" s="115">
        <v>457.62</v>
      </c>
    </row>
    <row r="1228" spans="1:5" ht="55.2" x14ac:dyDescent="0.3">
      <c r="A1228" s="113">
        <v>93223</v>
      </c>
      <c r="B1228" s="113" t="s">
        <v>9759</v>
      </c>
      <c r="C1228" s="114" t="s">
        <v>44</v>
      </c>
      <c r="D1228" s="113" t="s">
        <v>9044</v>
      </c>
      <c r="E1228" s="115">
        <v>155.87</v>
      </c>
    </row>
    <row r="1229" spans="1:5" ht="27.6" x14ac:dyDescent="0.3">
      <c r="A1229" s="113">
        <v>93229</v>
      </c>
      <c r="B1229" s="113" t="s">
        <v>9760</v>
      </c>
      <c r="C1229" s="114" t="s">
        <v>44</v>
      </c>
      <c r="D1229" s="113" t="s">
        <v>8535</v>
      </c>
      <c r="E1229" s="115">
        <v>0.38</v>
      </c>
    </row>
    <row r="1230" spans="1:5" ht="27.6" x14ac:dyDescent="0.3">
      <c r="A1230" s="113">
        <v>93230</v>
      </c>
      <c r="B1230" s="113" t="s">
        <v>9761</v>
      </c>
      <c r="C1230" s="114" t="s">
        <v>44</v>
      </c>
      <c r="D1230" s="113" t="s">
        <v>8535</v>
      </c>
      <c r="E1230" s="115">
        <v>0.08</v>
      </c>
    </row>
    <row r="1231" spans="1:5" ht="27.6" x14ac:dyDescent="0.3">
      <c r="A1231" s="113">
        <v>93231</v>
      </c>
      <c r="B1231" s="113" t="s">
        <v>9762</v>
      </c>
      <c r="C1231" s="114" t="s">
        <v>44</v>
      </c>
      <c r="D1231" s="113" t="s">
        <v>8535</v>
      </c>
      <c r="E1231" s="115">
        <v>0.48</v>
      </c>
    </row>
    <row r="1232" spans="1:5" ht="41.4" x14ac:dyDescent="0.3">
      <c r="A1232" s="113">
        <v>93232</v>
      </c>
      <c r="B1232" s="113" t="s">
        <v>9763</v>
      </c>
      <c r="C1232" s="114" t="s">
        <v>44</v>
      </c>
      <c r="D1232" s="113" t="s">
        <v>9044</v>
      </c>
      <c r="E1232" s="115">
        <v>4.58</v>
      </c>
    </row>
    <row r="1233" spans="1:5" ht="27.6" x14ac:dyDescent="0.3">
      <c r="A1233" s="113">
        <v>93235</v>
      </c>
      <c r="B1233" s="113" t="s">
        <v>9764</v>
      </c>
      <c r="C1233" s="114" t="s">
        <v>44</v>
      </c>
      <c r="D1233" s="113" t="s">
        <v>8535</v>
      </c>
      <c r="E1233" s="115">
        <v>2.52</v>
      </c>
    </row>
    <row r="1234" spans="1:5" ht="41.4" x14ac:dyDescent="0.3">
      <c r="A1234" s="113">
        <v>93238</v>
      </c>
      <c r="B1234" s="113" t="s">
        <v>9765</v>
      </c>
      <c r="C1234" s="114" t="s">
        <v>44</v>
      </c>
      <c r="D1234" s="113" t="s">
        <v>8535</v>
      </c>
      <c r="E1234" s="115">
        <v>2.59</v>
      </c>
    </row>
    <row r="1235" spans="1:5" ht="41.4" x14ac:dyDescent="0.3">
      <c r="A1235" s="113">
        <v>93239</v>
      </c>
      <c r="B1235" s="113" t="s">
        <v>9766</v>
      </c>
      <c r="C1235" s="114" t="s">
        <v>44</v>
      </c>
      <c r="D1235" s="113" t="s">
        <v>8535</v>
      </c>
      <c r="E1235" s="115">
        <v>11.75</v>
      </c>
    </row>
    <row r="1236" spans="1:5" ht="41.4" x14ac:dyDescent="0.3">
      <c r="A1236" s="113">
        <v>93240</v>
      </c>
      <c r="B1236" s="113" t="s">
        <v>9767</v>
      </c>
      <c r="C1236" s="114" t="s">
        <v>44</v>
      </c>
      <c r="D1236" s="113" t="s">
        <v>9044</v>
      </c>
      <c r="E1236" s="115">
        <v>11.94</v>
      </c>
    </row>
    <row r="1237" spans="1:5" ht="27.6" x14ac:dyDescent="0.3">
      <c r="A1237" s="113">
        <v>93267</v>
      </c>
      <c r="B1237" s="113" t="s">
        <v>9768</v>
      </c>
      <c r="C1237" s="114" t="s">
        <v>44</v>
      </c>
      <c r="D1237" s="113" t="s">
        <v>8535</v>
      </c>
      <c r="E1237" s="115">
        <v>26.87</v>
      </c>
    </row>
    <row r="1238" spans="1:5" ht="27.6" x14ac:dyDescent="0.3">
      <c r="A1238" s="113">
        <v>93269</v>
      </c>
      <c r="B1238" s="113" t="s">
        <v>9769</v>
      </c>
      <c r="C1238" s="114" t="s">
        <v>44</v>
      </c>
      <c r="D1238" s="113" t="s">
        <v>8535</v>
      </c>
      <c r="E1238" s="115">
        <v>10.07</v>
      </c>
    </row>
    <row r="1239" spans="1:5" ht="27.6" x14ac:dyDescent="0.3">
      <c r="A1239" s="113">
        <v>93270</v>
      </c>
      <c r="B1239" s="113" t="s">
        <v>9770</v>
      </c>
      <c r="C1239" s="114" t="s">
        <v>44</v>
      </c>
      <c r="D1239" s="113" t="s">
        <v>8535</v>
      </c>
      <c r="E1239" s="115">
        <v>26.12</v>
      </c>
    </row>
    <row r="1240" spans="1:5" ht="27.6" x14ac:dyDescent="0.3">
      <c r="A1240" s="113">
        <v>93271</v>
      </c>
      <c r="B1240" s="113" t="s">
        <v>9771</v>
      </c>
      <c r="C1240" s="114" t="s">
        <v>44</v>
      </c>
      <c r="D1240" s="113" t="s">
        <v>8535</v>
      </c>
      <c r="E1240" s="115">
        <v>7.19</v>
      </c>
    </row>
    <row r="1241" spans="1:5" ht="27.6" x14ac:dyDescent="0.3">
      <c r="A1241" s="113">
        <v>93277</v>
      </c>
      <c r="B1241" s="113" t="s">
        <v>9772</v>
      </c>
      <c r="C1241" s="114" t="s">
        <v>44</v>
      </c>
      <c r="D1241" s="113" t="s">
        <v>8535</v>
      </c>
      <c r="E1241" s="115">
        <v>0.28000000000000003</v>
      </c>
    </row>
    <row r="1242" spans="1:5" ht="27.6" x14ac:dyDescent="0.3">
      <c r="A1242" s="113">
        <v>93278</v>
      </c>
      <c r="B1242" s="113" t="s">
        <v>9773</v>
      </c>
      <c r="C1242" s="114" t="s">
        <v>44</v>
      </c>
      <c r="D1242" s="113" t="s">
        <v>8535</v>
      </c>
      <c r="E1242" s="115">
        <v>0.06</v>
      </c>
    </row>
    <row r="1243" spans="1:5" ht="27.6" x14ac:dyDescent="0.3">
      <c r="A1243" s="113">
        <v>93279</v>
      </c>
      <c r="B1243" s="113" t="s">
        <v>9774</v>
      </c>
      <c r="C1243" s="114" t="s">
        <v>44</v>
      </c>
      <c r="D1243" s="113" t="s">
        <v>8535</v>
      </c>
      <c r="E1243" s="115">
        <v>0.26</v>
      </c>
    </row>
    <row r="1244" spans="1:5" ht="27.6" x14ac:dyDescent="0.3">
      <c r="A1244" s="113">
        <v>93280</v>
      </c>
      <c r="B1244" s="113" t="s">
        <v>9775</v>
      </c>
      <c r="C1244" s="114" t="s">
        <v>44</v>
      </c>
      <c r="D1244" s="113" t="s">
        <v>8535</v>
      </c>
      <c r="E1244" s="115">
        <v>0.6</v>
      </c>
    </row>
    <row r="1245" spans="1:5" ht="27.6" x14ac:dyDescent="0.3">
      <c r="A1245" s="113">
        <v>93283</v>
      </c>
      <c r="B1245" s="113" t="s">
        <v>9776</v>
      </c>
      <c r="C1245" s="114" t="s">
        <v>44</v>
      </c>
      <c r="D1245" s="113" t="s">
        <v>8535</v>
      </c>
      <c r="E1245" s="115">
        <v>100.42</v>
      </c>
    </row>
    <row r="1246" spans="1:5" ht="27.6" x14ac:dyDescent="0.3">
      <c r="A1246" s="113">
        <v>93284</v>
      </c>
      <c r="B1246" s="113" t="s">
        <v>9777</v>
      </c>
      <c r="C1246" s="114" t="s">
        <v>44</v>
      </c>
      <c r="D1246" s="113" t="s">
        <v>8535</v>
      </c>
      <c r="E1246" s="115">
        <v>35.39</v>
      </c>
    </row>
    <row r="1247" spans="1:5" ht="27.6" x14ac:dyDescent="0.3">
      <c r="A1247" s="113">
        <v>93285</v>
      </c>
      <c r="B1247" s="113" t="s">
        <v>9778</v>
      </c>
      <c r="C1247" s="114" t="s">
        <v>44</v>
      </c>
      <c r="D1247" s="113" t="s">
        <v>8535</v>
      </c>
      <c r="E1247" s="115">
        <v>161.41999999999999</v>
      </c>
    </row>
    <row r="1248" spans="1:5" ht="41.4" x14ac:dyDescent="0.3">
      <c r="A1248" s="113">
        <v>93286</v>
      </c>
      <c r="B1248" s="113" t="s">
        <v>9779</v>
      </c>
      <c r="C1248" s="114" t="s">
        <v>44</v>
      </c>
      <c r="D1248" s="113" t="s">
        <v>8535</v>
      </c>
      <c r="E1248" s="115">
        <v>10.01</v>
      </c>
    </row>
    <row r="1249" spans="1:5" ht="27.6" x14ac:dyDescent="0.3">
      <c r="A1249" s="113">
        <v>93296</v>
      </c>
      <c r="B1249" s="113" t="s">
        <v>9780</v>
      </c>
      <c r="C1249" s="114" t="s">
        <v>44</v>
      </c>
      <c r="D1249" s="113" t="s">
        <v>8535</v>
      </c>
      <c r="E1249" s="115">
        <v>14.3</v>
      </c>
    </row>
    <row r="1250" spans="1:5" ht="41.4" x14ac:dyDescent="0.3">
      <c r="A1250" s="113">
        <v>93397</v>
      </c>
      <c r="B1250" s="113" t="s">
        <v>9781</v>
      </c>
      <c r="C1250" s="114" t="s">
        <v>44</v>
      </c>
      <c r="D1250" s="113" t="s">
        <v>8535</v>
      </c>
      <c r="E1250" s="115">
        <v>25.01</v>
      </c>
    </row>
    <row r="1251" spans="1:5" ht="41.4" x14ac:dyDescent="0.3">
      <c r="A1251" s="113">
        <v>93398</v>
      </c>
      <c r="B1251" s="113" t="s">
        <v>9782</v>
      </c>
      <c r="C1251" s="114" t="s">
        <v>44</v>
      </c>
      <c r="D1251" s="113" t="s">
        <v>8535</v>
      </c>
      <c r="E1251" s="115">
        <v>9.43</v>
      </c>
    </row>
    <row r="1252" spans="1:5" ht="41.4" x14ac:dyDescent="0.3">
      <c r="A1252" s="113">
        <v>93399</v>
      </c>
      <c r="B1252" s="113" t="s">
        <v>9783</v>
      </c>
      <c r="C1252" s="114" t="s">
        <v>44</v>
      </c>
      <c r="D1252" s="113" t="s">
        <v>8535</v>
      </c>
      <c r="E1252" s="115">
        <v>3.8</v>
      </c>
    </row>
    <row r="1253" spans="1:5" ht="41.4" x14ac:dyDescent="0.3">
      <c r="A1253" s="113">
        <v>93400</v>
      </c>
      <c r="B1253" s="113" t="s">
        <v>9784</v>
      </c>
      <c r="C1253" s="114" t="s">
        <v>44</v>
      </c>
      <c r="D1253" s="113" t="s">
        <v>8535</v>
      </c>
      <c r="E1253" s="115">
        <v>43.35</v>
      </c>
    </row>
    <row r="1254" spans="1:5" ht="55.2" x14ac:dyDescent="0.3">
      <c r="A1254" s="113">
        <v>93401</v>
      </c>
      <c r="B1254" s="113" t="s">
        <v>9785</v>
      </c>
      <c r="C1254" s="114" t="s">
        <v>44</v>
      </c>
      <c r="D1254" s="113" t="s">
        <v>9044</v>
      </c>
      <c r="E1254" s="115">
        <v>157.78</v>
      </c>
    </row>
    <row r="1255" spans="1:5" ht="55.2" x14ac:dyDescent="0.3">
      <c r="A1255" s="113">
        <v>93404</v>
      </c>
      <c r="B1255" s="113" t="s">
        <v>9786</v>
      </c>
      <c r="C1255" s="114" t="s">
        <v>44</v>
      </c>
      <c r="D1255" s="113" t="s">
        <v>8535</v>
      </c>
      <c r="E1255" s="115">
        <v>7.84</v>
      </c>
    </row>
    <row r="1256" spans="1:5" ht="55.2" x14ac:dyDescent="0.3">
      <c r="A1256" s="113">
        <v>93405</v>
      </c>
      <c r="B1256" s="113" t="s">
        <v>9787</v>
      </c>
      <c r="C1256" s="114" t="s">
        <v>44</v>
      </c>
      <c r="D1256" s="113" t="s">
        <v>8535</v>
      </c>
      <c r="E1256" s="115">
        <v>2</v>
      </c>
    </row>
    <row r="1257" spans="1:5" ht="55.2" x14ac:dyDescent="0.3">
      <c r="A1257" s="113">
        <v>93406</v>
      </c>
      <c r="B1257" s="113" t="s">
        <v>9788</v>
      </c>
      <c r="C1257" s="114" t="s">
        <v>44</v>
      </c>
      <c r="D1257" s="113" t="s">
        <v>8535</v>
      </c>
      <c r="E1257" s="115">
        <v>9.41</v>
      </c>
    </row>
    <row r="1258" spans="1:5" ht="55.2" x14ac:dyDescent="0.3">
      <c r="A1258" s="113">
        <v>93407</v>
      </c>
      <c r="B1258" s="113" t="s">
        <v>9789</v>
      </c>
      <c r="C1258" s="114" t="s">
        <v>44</v>
      </c>
      <c r="D1258" s="113" t="s">
        <v>9044</v>
      </c>
      <c r="E1258" s="115">
        <v>47.04</v>
      </c>
    </row>
    <row r="1259" spans="1:5" ht="27.6" x14ac:dyDescent="0.3">
      <c r="A1259" s="113">
        <v>93411</v>
      </c>
      <c r="B1259" s="113" t="s">
        <v>9790</v>
      </c>
      <c r="C1259" s="114" t="s">
        <v>44</v>
      </c>
      <c r="D1259" s="113" t="s">
        <v>8535</v>
      </c>
      <c r="E1259" s="115">
        <v>0.34</v>
      </c>
    </row>
    <row r="1260" spans="1:5" ht="27.6" x14ac:dyDescent="0.3">
      <c r="A1260" s="113">
        <v>93412</v>
      </c>
      <c r="B1260" s="113" t="s">
        <v>9791</v>
      </c>
      <c r="C1260" s="114" t="s">
        <v>44</v>
      </c>
      <c r="D1260" s="113" t="s">
        <v>8535</v>
      </c>
      <c r="E1260" s="115">
        <v>0.12</v>
      </c>
    </row>
    <row r="1261" spans="1:5" ht="27.6" x14ac:dyDescent="0.3">
      <c r="A1261" s="113">
        <v>93413</v>
      </c>
      <c r="B1261" s="113" t="s">
        <v>9792</v>
      </c>
      <c r="C1261" s="114" t="s">
        <v>44</v>
      </c>
      <c r="D1261" s="113" t="s">
        <v>8535</v>
      </c>
      <c r="E1261" s="115">
        <v>0.3</v>
      </c>
    </row>
    <row r="1262" spans="1:5" ht="27.6" x14ac:dyDescent="0.3">
      <c r="A1262" s="113">
        <v>93414</v>
      </c>
      <c r="B1262" s="113" t="s">
        <v>9793</v>
      </c>
      <c r="C1262" s="114" t="s">
        <v>44</v>
      </c>
      <c r="D1262" s="113" t="s">
        <v>9044</v>
      </c>
      <c r="E1262" s="115">
        <v>10.84</v>
      </c>
    </row>
    <row r="1263" spans="1:5" ht="27.6" x14ac:dyDescent="0.3">
      <c r="A1263" s="113">
        <v>93417</v>
      </c>
      <c r="B1263" s="113" t="s">
        <v>9794</v>
      </c>
      <c r="C1263" s="114" t="s">
        <v>44</v>
      </c>
      <c r="D1263" s="113" t="s">
        <v>8535</v>
      </c>
      <c r="E1263" s="115">
        <v>4.49</v>
      </c>
    </row>
    <row r="1264" spans="1:5" ht="27.6" x14ac:dyDescent="0.3">
      <c r="A1264" s="113">
        <v>93418</v>
      </c>
      <c r="B1264" s="113" t="s">
        <v>9795</v>
      </c>
      <c r="C1264" s="114" t="s">
        <v>44</v>
      </c>
      <c r="D1264" s="113" t="s">
        <v>8535</v>
      </c>
      <c r="E1264" s="115">
        <v>1.58</v>
      </c>
    </row>
    <row r="1265" spans="1:5" ht="27.6" x14ac:dyDescent="0.3">
      <c r="A1265" s="113">
        <v>93419</v>
      </c>
      <c r="B1265" s="113" t="s">
        <v>9796</v>
      </c>
      <c r="C1265" s="114" t="s">
        <v>44</v>
      </c>
      <c r="D1265" s="113" t="s">
        <v>8535</v>
      </c>
      <c r="E1265" s="115">
        <v>4.01</v>
      </c>
    </row>
    <row r="1266" spans="1:5" ht="27.6" x14ac:dyDescent="0.3">
      <c r="A1266" s="113">
        <v>93420</v>
      </c>
      <c r="B1266" s="113" t="s">
        <v>9797</v>
      </c>
      <c r="C1266" s="114" t="s">
        <v>44</v>
      </c>
      <c r="D1266" s="113" t="s">
        <v>9044</v>
      </c>
      <c r="E1266" s="115">
        <v>66.92</v>
      </c>
    </row>
    <row r="1267" spans="1:5" ht="27.6" x14ac:dyDescent="0.3">
      <c r="A1267" s="113">
        <v>93423</v>
      </c>
      <c r="B1267" s="113" t="s">
        <v>9798</v>
      </c>
      <c r="C1267" s="114" t="s">
        <v>44</v>
      </c>
      <c r="D1267" s="113" t="s">
        <v>8535</v>
      </c>
      <c r="E1267" s="115">
        <v>6.36</v>
      </c>
    </row>
    <row r="1268" spans="1:5" ht="27.6" x14ac:dyDescent="0.3">
      <c r="A1268" s="113">
        <v>93424</v>
      </c>
      <c r="B1268" s="113" t="s">
        <v>9799</v>
      </c>
      <c r="C1268" s="114" t="s">
        <v>44</v>
      </c>
      <c r="D1268" s="113" t="s">
        <v>8535</v>
      </c>
      <c r="E1268" s="115">
        <v>2.2400000000000002</v>
      </c>
    </row>
    <row r="1269" spans="1:5" ht="27.6" x14ac:dyDescent="0.3">
      <c r="A1269" s="113">
        <v>93425</v>
      </c>
      <c r="B1269" s="113" t="s">
        <v>9800</v>
      </c>
      <c r="C1269" s="114" t="s">
        <v>44</v>
      </c>
      <c r="D1269" s="113" t="s">
        <v>8535</v>
      </c>
      <c r="E1269" s="115">
        <v>5.68</v>
      </c>
    </row>
    <row r="1270" spans="1:5" ht="27.6" x14ac:dyDescent="0.3">
      <c r="A1270" s="113">
        <v>93426</v>
      </c>
      <c r="B1270" s="113" t="s">
        <v>9801</v>
      </c>
      <c r="C1270" s="114" t="s">
        <v>44</v>
      </c>
      <c r="D1270" s="113" t="s">
        <v>9044</v>
      </c>
      <c r="E1270" s="115">
        <v>159.93</v>
      </c>
    </row>
    <row r="1271" spans="1:5" ht="27.6" x14ac:dyDescent="0.3">
      <c r="A1271" s="113">
        <v>93429</v>
      </c>
      <c r="B1271" s="113" t="s">
        <v>9802</v>
      </c>
      <c r="C1271" s="114" t="s">
        <v>44</v>
      </c>
      <c r="D1271" s="113" t="s">
        <v>9044</v>
      </c>
      <c r="E1271" s="115">
        <v>157.32</v>
      </c>
    </row>
    <row r="1272" spans="1:5" ht="27.6" x14ac:dyDescent="0.3">
      <c r="A1272" s="113">
        <v>93430</v>
      </c>
      <c r="B1272" s="113" t="s">
        <v>9803</v>
      </c>
      <c r="C1272" s="114" t="s">
        <v>44</v>
      </c>
      <c r="D1272" s="113" t="s">
        <v>9044</v>
      </c>
      <c r="E1272" s="115">
        <v>48.36</v>
      </c>
    </row>
    <row r="1273" spans="1:5" ht="27.6" x14ac:dyDescent="0.3">
      <c r="A1273" s="113">
        <v>93431</v>
      </c>
      <c r="B1273" s="113" t="s">
        <v>9804</v>
      </c>
      <c r="C1273" s="114" t="s">
        <v>44</v>
      </c>
      <c r="D1273" s="113" t="s">
        <v>9044</v>
      </c>
      <c r="E1273" s="115">
        <v>196.8</v>
      </c>
    </row>
    <row r="1274" spans="1:5" ht="27.6" x14ac:dyDescent="0.3">
      <c r="A1274" s="113">
        <v>93432</v>
      </c>
      <c r="B1274" s="113" t="s">
        <v>9805</v>
      </c>
      <c r="C1274" s="114" t="s">
        <v>44</v>
      </c>
      <c r="D1274" s="113" t="s">
        <v>9044</v>
      </c>
      <c r="E1274" s="115">
        <v>2149.1999999999998</v>
      </c>
    </row>
    <row r="1275" spans="1:5" ht="27.6" x14ac:dyDescent="0.3">
      <c r="A1275" s="113">
        <v>93435</v>
      </c>
      <c r="B1275" s="113" t="s">
        <v>9806</v>
      </c>
      <c r="C1275" s="114" t="s">
        <v>44</v>
      </c>
      <c r="D1275" s="113" t="s">
        <v>8535</v>
      </c>
      <c r="E1275" s="115">
        <v>8.83</v>
      </c>
    </row>
    <row r="1276" spans="1:5" ht="27.6" x14ac:dyDescent="0.3">
      <c r="A1276" s="113">
        <v>93436</v>
      </c>
      <c r="B1276" s="113" t="s">
        <v>9807</v>
      </c>
      <c r="C1276" s="114" t="s">
        <v>44</v>
      </c>
      <c r="D1276" s="113" t="s">
        <v>8535</v>
      </c>
      <c r="E1276" s="115">
        <v>2.72</v>
      </c>
    </row>
    <row r="1277" spans="1:5" ht="27.6" x14ac:dyDescent="0.3">
      <c r="A1277" s="113">
        <v>93437</v>
      </c>
      <c r="B1277" s="113" t="s">
        <v>9808</v>
      </c>
      <c r="C1277" s="114" t="s">
        <v>44</v>
      </c>
      <c r="D1277" s="113" t="s">
        <v>8535</v>
      </c>
      <c r="E1277" s="115">
        <v>9.66</v>
      </c>
    </row>
    <row r="1278" spans="1:5" ht="27.6" x14ac:dyDescent="0.3">
      <c r="A1278" s="113">
        <v>93438</v>
      </c>
      <c r="B1278" s="113" t="s">
        <v>9809</v>
      </c>
      <c r="C1278" s="114" t="s">
        <v>44</v>
      </c>
      <c r="D1278" s="113" t="s">
        <v>9044</v>
      </c>
      <c r="E1278" s="115">
        <v>112.05</v>
      </c>
    </row>
    <row r="1279" spans="1:5" ht="27.6" x14ac:dyDescent="0.3">
      <c r="A1279" s="113">
        <v>95114</v>
      </c>
      <c r="B1279" s="113" t="s">
        <v>9810</v>
      </c>
      <c r="C1279" s="114" t="s">
        <v>44</v>
      </c>
      <c r="D1279" s="113" t="s">
        <v>8535</v>
      </c>
      <c r="E1279" s="115">
        <v>1.75</v>
      </c>
    </row>
    <row r="1280" spans="1:5" ht="27.6" x14ac:dyDescent="0.3">
      <c r="A1280" s="113">
        <v>95115</v>
      </c>
      <c r="B1280" s="113" t="s">
        <v>9811</v>
      </c>
      <c r="C1280" s="114" t="s">
        <v>44</v>
      </c>
      <c r="D1280" s="113" t="s">
        <v>8535</v>
      </c>
      <c r="E1280" s="115">
        <v>0.4</v>
      </c>
    </row>
    <row r="1281" spans="1:5" ht="27.6" x14ac:dyDescent="0.3">
      <c r="A1281" s="113">
        <v>95116</v>
      </c>
      <c r="B1281" s="113" t="s">
        <v>9812</v>
      </c>
      <c r="C1281" s="114" t="s">
        <v>44</v>
      </c>
      <c r="D1281" s="113" t="s">
        <v>9044</v>
      </c>
      <c r="E1281" s="115">
        <v>32.549999999999997</v>
      </c>
    </row>
    <row r="1282" spans="1:5" ht="27.6" x14ac:dyDescent="0.3">
      <c r="A1282" s="113">
        <v>95117</v>
      </c>
      <c r="B1282" s="113" t="s">
        <v>9813</v>
      </c>
      <c r="C1282" s="114" t="s">
        <v>44</v>
      </c>
      <c r="D1282" s="113" t="s">
        <v>9044</v>
      </c>
      <c r="E1282" s="115">
        <v>10.039999999999999</v>
      </c>
    </row>
    <row r="1283" spans="1:5" ht="27.6" x14ac:dyDescent="0.3">
      <c r="A1283" s="113">
        <v>95118</v>
      </c>
      <c r="B1283" s="113" t="s">
        <v>9814</v>
      </c>
      <c r="C1283" s="114" t="s">
        <v>44</v>
      </c>
      <c r="D1283" s="113" t="s">
        <v>8535</v>
      </c>
      <c r="E1283" s="115">
        <v>72.150000000000006</v>
      </c>
    </row>
    <row r="1284" spans="1:5" ht="27.6" x14ac:dyDescent="0.3">
      <c r="A1284" s="113">
        <v>95119</v>
      </c>
      <c r="B1284" s="113" t="s">
        <v>9815</v>
      </c>
      <c r="C1284" s="114" t="s">
        <v>44</v>
      </c>
      <c r="D1284" s="113" t="s">
        <v>8535</v>
      </c>
      <c r="E1284" s="115">
        <v>22.26</v>
      </c>
    </row>
    <row r="1285" spans="1:5" ht="27.6" x14ac:dyDescent="0.3">
      <c r="A1285" s="113">
        <v>95120</v>
      </c>
      <c r="B1285" s="113" t="s">
        <v>9816</v>
      </c>
      <c r="C1285" s="114" t="s">
        <v>44</v>
      </c>
      <c r="D1285" s="113" t="s">
        <v>8535</v>
      </c>
      <c r="E1285" s="115">
        <v>49.08</v>
      </c>
    </row>
    <row r="1286" spans="1:5" ht="27.6" x14ac:dyDescent="0.3">
      <c r="A1286" s="113">
        <v>95123</v>
      </c>
      <c r="B1286" s="113" t="s">
        <v>9817</v>
      </c>
      <c r="C1286" s="114" t="s">
        <v>44</v>
      </c>
      <c r="D1286" s="113" t="s">
        <v>8535</v>
      </c>
      <c r="E1286" s="115">
        <v>17.87</v>
      </c>
    </row>
    <row r="1287" spans="1:5" ht="27.6" x14ac:dyDescent="0.3">
      <c r="A1287" s="113">
        <v>95124</v>
      </c>
      <c r="B1287" s="113" t="s">
        <v>9818</v>
      </c>
      <c r="C1287" s="114" t="s">
        <v>44</v>
      </c>
      <c r="D1287" s="113" t="s">
        <v>8535</v>
      </c>
      <c r="E1287" s="115">
        <v>5.51</v>
      </c>
    </row>
    <row r="1288" spans="1:5" ht="27.6" x14ac:dyDescent="0.3">
      <c r="A1288" s="113">
        <v>95125</v>
      </c>
      <c r="B1288" s="113" t="s">
        <v>9819</v>
      </c>
      <c r="C1288" s="114" t="s">
        <v>44</v>
      </c>
      <c r="D1288" s="113" t="s">
        <v>8535</v>
      </c>
      <c r="E1288" s="115">
        <v>19.559999999999999</v>
      </c>
    </row>
    <row r="1289" spans="1:5" ht="27.6" x14ac:dyDescent="0.3">
      <c r="A1289" s="113">
        <v>95126</v>
      </c>
      <c r="B1289" s="113" t="s">
        <v>9820</v>
      </c>
      <c r="C1289" s="114" t="s">
        <v>44</v>
      </c>
      <c r="D1289" s="113" t="s">
        <v>9044</v>
      </c>
      <c r="E1289" s="115">
        <v>146.91999999999999</v>
      </c>
    </row>
    <row r="1290" spans="1:5" ht="27.6" x14ac:dyDescent="0.3">
      <c r="A1290" s="113">
        <v>95129</v>
      </c>
      <c r="B1290" s="113" t="s">
        <v>9821</v>
      </c>
      <c r="C1290" s="114" t="s">
        <v>44</v>
      </c>
      <c r="D1290" s="113" t="s">
        <v>8535</v>
      </c>
      <c r="E1290" s="115">
        <v>47.9</v>
      </c>
    </row>
    <row r="1291" spans="1:5" ht="27.6" x14ac:dyDescent="0.3">
      <c r="A1291" s="113">
        <v>95130</v>
      </c>
      <c r="B1291" s="113" t="s">
        <v>9822</v>
      </c>
      <c r="C1291" s="114" t="s">
        <v>44</v>
      </c>
      <c r="D1291" s="113" t="s">
        <v>8535</v>
      </c>
      <c r="E1291" s="115">
        <v>17.36</v>
      </c>
    </row>
    <row r="1292" spans="1:5" ht="27.6" x14ac:dyDescent="0.3">
      <c r="A1292" s="113">
        <v>95131</v>
      </c>
      <c r="B1292" s="113" t="s">
        <v>9823</v>
      </c>
      <c r="C1292" s="114" t="s">
        <v>44</v>
      </c>
      <c r="D1292" s="113" t="s">
        <v>8535</v>
      </c>
      <c r="E1292" s="115">
        <v>56.38</v>
      </c>
    </row>
    <row r="1293" spans="1:5" ht="27.6" x14ac:dyDescent="0.3">
      <c r="A1293" s="113">
        <v>95132</v>
      </c>
      <c r="B1293" s="113" t="s">
        <v>9824</v>
      </c>
      <c r="C1293" s="114" t="s">
        <v>44</v>
      </c>
      <c r="D1293" s="113" t="s">
        <v>9044</v>
      </c>
      <c r="E1293" s="115">
        <v>32.17</v>
      </c>
    </row>
    <row r="1294" spans="1:5" ht="27.6" x14ac:dyDescent="0.3">
      <c r="A1294" s="113">
        <v>95136</v>
      </c>
      <c r="B1294" s="113" t="s">
        <v>9825</v>
      </c>
      <c r="C1294" s="114" t="s">
        <v>44</v>
      </c>
      <c r="D1294" s="113" t="s">
        <v>9044</v>
      </c>
      <c r="E1294" s="115">
        <v>0.03</v>
      </c>
    </row>
    <row r="1295" spans="1:5" ht="27.6" x14ac:dyDescent="0.3">
      <c r="A1295" s="113">
        <v>95137</v>
      </c>
      <c r="B1295" s="113" t="s">
        <v>9826</v>
      </c>
      <c r="C1295" s="114" t="s">
        <v>44</v>
      </c>
      <c r="D1295" s="113" t="s">
        <v>9044</v>
      </c>
      <c r="E1295" s="115">
        <v>0.01</v>
      </c>
    </row>
    <row r="1296" spans="1:5" ht="27.6" x14ac:dyDescent="0.3">
      <c r="A1296" s="113">
        <v>95138</v>
      </c>
      <c r="B1296" s="113" t="s">
        <v>9827</v>
      </c>
      <c r="C1296" s="114" t="s">
        <v>44</v>
      </c>
      <c r="D1296" s="113" t="s">
        <v>9044</v>
      </c>
      <c r="E1296" s="115">
        <v>0.02</v>
      </c>
    </row>
    <row r="1297" spans="1:5" ht="27.6" x14ac:dyDescent="0.3">
      <c r="A1297" s="113">
        <v>95208</v>
      </c>
      <c r="B1297" s="113" t="s">
        <v>9828</v>
      </c>
      <c r="C1297" s="114" t="s">
        <v>44</v>
      </c>
      <c r="D1297" s="113" t="s">
        <v>8535</v>
      </c>
      <c r="E1297" s="115">
        <v>54.13</v>
      </c>
    </row>
    <row r="1298" spans="1:5" ht="27.6" x14ac:dyDescent="0.3">
      <c r="A1298" s="113">
        <v>95209</v>
      </c>
      <c r="B1298" s="113" t="s">
        <v>9829</v>
      </c>
      <c r="C1298" s="114" t="s">
        <v>44</v>
      </c>
      <c r="D1298" s="113" t="s">
        <v>8535</v>
      </c>
      <c r="E1298" s="115">
        <v>12.51</v>
      </c>
    </row>
    <row r="1299" spans="1:5" ht="27.6" x14ac:dyDescent="0.3">
      <c r="A1299" s="113">
        <v>95210</v>
      </c>
      <c r="B1299" s="113" t="s">
        <v>9830</v>
      </c>
      <c r="C1299" s="114" t="s">
        <v>44</v>
      </c>
      <c r="D1299" s="113" t="s">
        <v>8535</v>
      </c>
      <c r="E1299" s="115">
        <v>59.2</v>
      </c>
    </row>
    <row r="1300" spans="1:5" ht="27.6" x14ac:dyDescent="0.3">
      <c r="A1300" s="113">
        <v>95211</v>
      </c>
      <c r="B1300" s="113" t="s">
        <v>9831</v>
      </c>
      <c r="C1300" s="114" t="s">
        <v>44</v>
      </c>
      <c r="D1300" s="113" t="s">
        <v>8535</v>
      </c>
      <c r="E1300" s="115">
        <v>7.19</v>
      </c>
    </row>
    <row r="1301" spans="1:5" ht="27.6" x14ac:dyDescent="0.3">
      <c r="A1301" s="113">
        <v>95217</v>
      </c>
      <c r="B1301" s="113" t="s">
        <v>9832</v>
      </c>
      <c r="C1301" s="114" t="s">
        <v>44</v>
      </c>
      <c r="D1301" s="113" t="s">
        <v>8535</v>
      </c>
      <c r="E1301" s="115">
        <v>0.48</v>
      </c>
    </row>
    <row r="1302" spans="1:5" x14ac:dyDescent="0.3">
      <c r="A1302" s="113">
        <v>95255</v>
      </c>
      <c r="B1302" s="113" t="s">
        <v>9833</v>
      </c>
      <c r="C1302" s="114" t="s">
        <v>44</v>
      </c>
      <c r="D1302" s="113" t="s">
        <v>8535</v>
      </c>
      <c r="E1302" s="115">
        <v>1.56</v>
      </c>
    </row>
    <row r="1303" spans="1:5" x14ac:dyDescent="0.3">
      <c r="A1303" s="113">
        <v>95256</v>
      </c>
      <c r="B1303" s="113" t="s">
        <v>9834</v>
      </c>
      <c r="C1303" s="114" t="s">
        <v>44</v>
      </c>
      <c r="D1303" s="113" t="s">
        <v>8535</v>
      </c>
      <c r="E1303" s="115">
        <v>0.36</v>
      </c>
    </row>
    <row r="1304" spans="1:5" x14ac:dyDescent="0.3">
      <c r="A1304" s="113">
        <v>95257</v>
      </c>
      <c r="B1304" s="113" t="s">
        <v>9835</v>
      </c>
      <c r="C1304" s="114" t="s">
        <v>44</v>
      </c>
      <c r="D1304" s="113" t="s">
        <v>8535</v>
      </c>
      <c r="E1304" s="115">
        <v>1.95</v>
      </c>
    </row>
    <row r="1305" spans="1:5" ht="27.6" x14ac:dyDescent="0.3">
      <c r="A1305" s="113">
        <v>95260</v>
      </c>
      <c r="B1305" s="113" t="s">
        <v>9836</v>
      </c>
      <c r="C1305" s="114" t="s">
        <v>44</v>
      </c>
      <c r="D1305" s="113" t="s">
        <v>9044</v>
      </c>
      <c r="E1305" s="115">
        <v>0.71</v>
      </c>
    </row>
    <row r="1306" spans="1:5" ht="27.6" x14ac:dyDescent="0.3">
      <c r="A1306" s="113">
        <v>95261</v>
      </c>
      <c r="B1306" s="113" t="s">
        <v>9837</v>
      </c>
      <c r="C1306" s="114" t="s">
        <v>44</v>
      </c>
      <c r="D1306" s="113" t="s">
        <v>9044</v>
      </c>
      <c r="E1306" s="115">
        <v>0.19</v>
      </c>
    </row>
    <row r="1307" spans="1:5" ht="27.6" x14ac:dyDescent="0.3">
      <c r="A1307" s="113">
        <v>95262</v>
      </c>
      <c r="B1307" s="113" t="s">
        <v>9838</v>
      </c>
      <c r="C1307" s="114" t="s">
        <v>44</v>
      </c>
      <c r="D1307" s="113" t="s">
        <v>9044</v>
      </c>
      <c r="E1307" s="115">
        <v>0.89</v>
      </c>
    </row>
    <row r="1308" spans="1:5" ht="27.6" x14ac:dyDescent="0.3">
      <c r="A1308" s="113">
        <v>95263</v>
      </c>
      <c r="B1308" s="113" t="s">
        <v>9839</v>
      </c>
      <c r="C1308" s="114" t="s">
        <v>44</v>
      </c>
      <c r="D1308" s="113" t="s">
        <v>9044</v>
      </c>
      <c r="E1308" s="115">
        <v>4.6399999999999997</v>
      </c>
    </row>
    <row r="1309" spans="1:5" ht="27.6" x14ac:dyDescent="0.3">
      <c r="A1309" s="113">
        <v>95266</v>
      </c>
      <c r="B1309" s="113" t="s">
        <v>9840</v>
      </c>
      <c r="C1309" s="114" t="s">
        <v>44</v>
      </c>
      <c r="D1309" s="113" t="s">
        <v>8535</v>
      </c>
      <c r="E1309" s="115">
        <v>0.5</v>
      </c>
    </row>
    <row r="1310" spans="1:5" ht="27.6" x14ac:dyDescent="0.3">
      <c r="A1310" s="113">
        <v>95267</v>
      </c>
      <c r="B1310" s="113" t="s">
        <v>9841</v>
      </c>
      <c r="C1310" s="114" t="s">
        <v>44</v>
      </c>
      <c r="D1310" s="113" t="s">
        <v>8535</v>
      </c>
      <c r="E1310" s="115">
        <v>0.1</v>
      </c>
    </row>
    <row r="1311" spans="1:5" ht="27.6" x14ac:dyDescent="0.3">
      <c r="A1311" s="113">
        <v>95268</v>
      </c>
      <c r="B1311" s="113" t="s">
        <v>9842</v>
      </c>
      <c r="C1311" s="114" t="s">
        <v>44</v>
      </c>
      <c r="D1311" s="113" t="s">
        <v>8535</v>
      </c>
      <c r="E1311" s="115">
        <v>0.48</v>
      </c>
    </row>
    <row r="1312" spans="1:5" ht="27.6" x14ac:dyDescent="0.3">
      <c r="A1312" s="113">
        <v>95269</v>
      </c>
      <c r="B1312" s="113" t="s">
        <v>9843</v>
      </c>
      <c r="C1312" s="114" t="s">
        <v>44</v>
      </c>
      <c r="D1312" s="113" t="s">
        <v>9044</v>
      </c>
      <c r="E1312" s="115">
        <v>8.58</v>
      </c>
    </row>
    <row r="1313" spans="1:5" ht="27.6" x14ac:dyDescent="0.3">
      <c r="A1313" s="113">
        <v>95272</v>
      </c>
      <c r="B1313" s="113" t="s">
        <v>9844</v>
      </c>
      <c r="C1313" s="114" t="s">
        <v>44</v>
      </c>
      <c r="D1313" s="113" t="s">
        <v>8535</v>
      </c>
      <c r="E1313" s="115">
        <v>0.49</v>
      </c>
    </row>
    <row r="1314" spans="1:5" ht="27.6" x14ac:dyDescent="0.3">
      <c r="A1314" s="113">
        <v>95273</v>
      </c>
      <c r="B1314" s="113" t="s">
        <v>9845</v>
      </c>
      <c r="C1314" s="114" t="s">
        <v>44</v>
      </c>
      <c r="D1314" s="113" t="s">
        <v>8535</v>
      </c>
      <c r="E1314" s="115">
        <v>0.11</v>
      </c>
    </row>
    <row r="1315" spans="1:5" ht="27.6" x14ac:dyDescent="0.3">
      <c r="A1315" s="113">
        <v>95274</v>
      </c>
      <c r="B1315" s="113" t="s">
        <v>9846</v>
      </c>
      <c r="C1315" s="114" t="s">
        <v>44</v>
      </c>
      <c r="D1315" s="113" t="s">
        <v>8535</v>
      </c>
      <c r="E1315" s="115">
        <v>0.38</v>
      </c>
    </row>
    <row r="1316" spans="1:5" ht="27.6" x14ac:dyDescent="0.3">
      <c r="A1316" s="113">
        <v>95275</v>
      </c>
      <c r="B1316" s="113" t="s">
        <v>9847</v>
      </c>
      <c r="C1316" s="114" t="s">
        <v>44</v>
      </c>
      <c r="D1316" s="113" t="s">
        <v>8535</v>
      </c>
      <c r="E1316" s="115">
        <v>1.95</v>
      </c>
    </row>
    <row r="1317" spans="1:5" ht="27.6" x14ac:dyDescent="0.3">
      <c r="A1317" s="113">
        <v>95278</v>
      </c>
      <c r="B1317" s="113" t="s">
        <v>9848</v>
      </c>
      <c r="C1317" s="114" t="s">
        <v>44</v>
      </c>
      <c r="D1317" s="113" t="s">
        <v>9044</v>
      </c>
      <c r="E1317" s="115">
        <v>0.6</v>
      </c>
    </row>
    <row r="1318" spans="1:5" ht="27.6" x14ac:dyDescent="0.3">
      <c r="A1318" s="113">
        <v>95279</v>
      </c>
      <c r="B1318" s="113" t="s">
        <v>9849</v>
      </c>
      <c r="C1318" s="114" t="s">
        <v>44</v>
      </c>
      <c r="D1318" s="113" t="s">
        <v>9044</v>
      </c>
      <c r="E1318" s="115">
        <v>0.12</v>
      </c>
    </row>
    <row r="1319" spans="1:5" ht="27.6" x14ac:dyDescent="0.3">
      <c r="A1319" s="113">
        <v>95280</v>
      </c>
      <c r="B1319" s="113" t="s">
        <v>9850</v>
      </c>
      <c r="C1319" s="114" t="s">
        <v>44</v>
      </c>
      <c r="D1319" s="113" t="s">
        <v>9044</v>
      </c>
      <c r="E1319" s="115">
        <v>0.57999999999999996</v>
      </c>
    </row>
    <row r="1320" spans="1:5" ht="27.6" x14ac:dyDescent="0.3">
      <c r="A1320" s="113">
        <v>95281</v>
      </c>
      <c r="B1320" s="113" t="s">
        <v>9851</v>
      </c>
      <c r="C1320" s="114" t="s">
        <v>44</v>
      </c>
      <c r="D1320" s="113" t="s">
        <v>9044</v>
      </c>
      <c r="E1320" s="115">
        <v>8.58</v>
      </c>
    </row>
    <row r="1321" spans="1:5" ht="41.4" x14ac:dyDescent="0.3">
      <c r="A1321" s="113">
        <v>95617</v>
      </c>
      <c r="B1321" s="113" t="s">
        <v>9852</v>
      </c>
      <c r="C1321" s="114" t="s">
        <v>44</v>
      </c>
      <c r="D1321" s="113" t="s">
        <v>8535</v>
      </c>
      <c r="E1321" s="115">
        <v>1.28</v>
      </c>
    </row>
    <row r="1322" spans="1:5" ht="27.6" x14ac:dyDescent="0.3">
      <c r="A1322" s="113">
        <v>95618</v>
      </c>
      <c r="B1322" s="113" t="s">
        <v>9853</v>
      </c>
      <c r="C1322" s="114" t="s">
        <v>44</v>
      </c>
      <c r="D1322" s="113" t="s">
        <v>8535</v>
      </c>
      <c r="E1322" s="115">
        <v>0.28999999999999998</v>
      </c>
    </row>
    <row r="1323" spans="1:5" ht="41.4" x14ac:dyDescent="0.3">
      <c r="A1323" s="113">
        <v>95619</v>
      </c>
      <c r="B1323" s="113" t="s">
        <v>9854</v>
      </c>
      <c r="C1323" s="114" t="s">
        <v>44</v>
      </c>
      <c r="D1323" s="113" t="s">
        <v>8535</v>
      </c>
      <c r="E1323" s="115">
        <v>1.6</v>
      </c>
    </row>
    <row r="1324" spans="1:5" ht="41.4" x14ac:dyDescent="0.3">
      <c r="A1324" s="113">
        <v>95627</v>
      </c>
      <c r="B1324" s="113" t="s">
        <v>9855</v>
      </c>
      <c r="C1324" s="114" t="s">
        <v>44</v>
      </c>
      <c r="D1324" s="113" t="s">
        <v>8535</v>
      </c>
      <c r="E1324" s="115">
        <v>47.95</v>
      </c>
    </row>
    <row r="1325" spans="1:5" ht="41.4" x14ac:dyDescent="0.3">
      <c r="A1325" s="113">
        <v>95628</v>
      </c>
      <c r="B1325" s="113" t="s">
        <v>9856</v>
      </c>
      <c r="C1325" s="114" t="s">
        <v>44</v>
      </c>
      <c r="D1325" s="113" t="s">
        <v>8535</v>
      </c>
      <c r="E1325" s="115">
        <v>12.86</v>
      </c>
    </row>
    <row r="1326" spans="1:5" ht="41.4" x14ac:dyDescent="0.3">
      <c r="A1326" s="113">
        <v>95629</v>
      </c>
      <c r="B1326" s="113" t="s">
        <v>9857</v>
      </c>
      <c r="C1326" s="114" t="s">
        <v>44</v>
      </c>
      <c r="D1326" s="113" t="s">
        <v>8535</v>
      </c>
      <c r="E1326" s="115">
        <v>60.01</v>
      </c>
    </row>
    <row r="1327" spans="1:5" ht="41.4" x14ac:dyDescent="0.3">
      <c r="A1327" s="113">
        <v>95630</v>
      </c>
      <c r="B1327" s="113" t="s">
        <v>9858</v>
      </c>
      <c r="C1327" s="114" t="s">
        <v>44</v>
      </c>
      <c r="D1327" s="113" t="s">
        <v>9044</v>
      </c>
      <c r="E1327" s="115">
        <v>89.07</v>
      </c>
    </row>
    <row r="1328" spans="1:5" ht="27.6" x14ac:dyDescent="0.3">
      <c r="A1328" s="113">
        <v>95698</v>
      </c>
      <c r="B1328" s="113" t="s">
        <v>9859</v>
      </c>
      <c r="C1328" s="114" t="s">
        <v>44</v>
      </c>
      <c r="D1328" s="113" t="s">
        <v>8535</v>
      </c>
      <c r="E1328" s="115">
        <v>5.19</v>
      </c>
    </row>
    <row r="1329" spans="1:5" ht="27.6" x14ac:dyDescent="0.3">
      <c r="A1329" s="113">
        <v>95699</v>
      </c>
      <c r="B1329" s="113" t="s">
        <v>9860</v>
      </c>
      <c r="C1329" s="114" t="s">
        <v>44</v>
      </c>
      <c r="D1329" s="113" t="s">
        <v>8535</v>
      </c>
      <c r="E1329" s="115">
        <v>1.2</v>
      </c>
    </row>
    <row r="1330" spans="1:5" ht="27.6" x14ac:dyDescent="0.3">
      <c r="A1330" s="113">
        <v>95700</v>
      </c>
      <c r="B1330" s="113" t="s">
        <v>9861</v>
      </c>
      <c r="C1330" s="114" t="s">
        <v>44</v>
      </c>
      <c r="D1330" s="113" t="s">
        <v>8535</v>
      </c>
      <c r="E1330" s="115">
        <v>6.49</v>
      </c>
    </row>
    <row r="1331" spans="1:5" ht="27.6" x14ac:dyDescent="0.3">
      <c r="A1331" s="113">
        <v>95701</v>
      </c>
      <c r="B1331" s="113" t="s">
        <v>9862</v>
      </c>
      <c r="C1331" s="114" t="s">
        <v>44</v>
      </c>
      <c r="D1331" s="113" t="s">
        <v>8535</v>
      </c>
      <c r="E1331" s="115">
        <v>2.41</v>
      </c>
    </row>
    <row r="1332" spans="1:5" ht="27.6" x14ac:dyDescent="0.3">
      <c r="A1332" s="113">
        <v>95704</v>
      </c>
      <c r="B1332" s="113" t="s">
        <v>9863</v>
      </c>
      <c r="C1332" s="114" t="s">
        <v>44</v>
      </c>
      <c r="D1332" s="113" t="s">
        <v>8535</v>
      </c>
      <c r="E1332" s="115">
        <v>53.38</v>
      </c>
    </row>
    <row r="1333" spans="1:5" ht="27.6" x14ac:dyDescent="0.3">
      <c r="A1333" s="113">
        <v>95705</v>
      </c>
      <c r="B1333" s="113" t="s">
        <v>9864</v>
      </c>
      <c r="C1333" s="114" t="s">
        <v>44</v>
      </c>
      <c r="D1333" s="113" t="s">
        <v>8535</v>
      </c>
      <c r="E1333" s="115">
        <v>14.32</v>
      </c>
    </row>
    <row r="1334" spans="1:5" ht="27.6" x14ac:dyDescent="0.3">
      <c r="A1334" s="113">
        <v>95706</v>
      </c>
      <c r="B1334" s="113" t="s">
        <v>9865</v>
      </c>
      <c r="C1334" s="114" t="s">
        <v>44</v>
      </c>
      <c r="D1334" s="113" t="s">
        <v>8535</v>
      </c>
      <c r="E1334" s="115">
        <v>66.8</v>
      </c>
    </row>
    <row r="1335" spans="1:5" ht="27.6" x14ac:dyDescent="0.3">
      <c r="A1335" s="113">
        <v>95707</v>
      </c>
      <c r="B1335" s="113" t="s">
        <v>9866</v>
      </c>
      <c r="C1335" s="114" t="s">
        <v>44</v>
      </c>
      <c r="D1335" s="113" t="s">
        <v>8535</v>
      </c>
      <c r="E1335" s="115">
        <v>3.15</v>
      </c>
    </row>
    <row r="1336" spans="1:5" ht="55.2" x14ac:dyDescent="0.3">
      <c r="A1336" s="113">
        <v>95716</v>
      </c>
      <c r="B1336" s="113" t="s">
        <v>9867</v>
      </c>
      <c r="C1336" s="114" t="s">
        <v>44</v>
      </c>
      <c r="D1336" s="113" t="s">
        <v>8535</v>
      </c>
      <c r="E1336" s="115">
        <v>64.19</v>
      </c>
    </row>
    <row r="1337" spans="1:5" ht="41.4" x14ac:dyDescent="0.3">
      <c r="A1337" s="113">
        <v>95717</v>
      </c>
      <c r="B1337" s="113" t="s">
        <v>9868</v>
      </c>
      <c r="C1337" s="114" t="s">
        <v>44</v>
      </c>
      <c r="D1337" s="113" t="s">
        <v>8535</v>
      </c>
      <c r="E1337" s="115">
        <v>16.96</v>
      </c>
    </row>
    <row r="1338" spans="1:5" ht="41.4" x14ac:dyDescent="0.3">
      <c r="A1338" s="113">
        <v>95718</v>
      </c>
      <c r="B1338" s="113" t="s">
        <v>9869</v>
      </c>
      <c r="C1338" s="114" t="s">
        <v>44</v>
      </c>
      <c r="D1338" s="113" t="s">
        <v>8535</v>
      </c>
      <c r="E1338" s="115">
        <v>80.239999999999995</v>
      </c>
    </row>
    <row r="1339" spans="1:5" ht="55.2" x14ac:dyDescent="0.3">
      <c r="A1339" s="113">
        <v>95719</v>
      </c>
      <c r="B1339" s="113" t="s">
        <v>9870</v>
      </c>
      <c r="C1339" s="114" t="s">
        <v>44</v>
      </c>
      <c r="D1339" s="113" t="s">
        <v>9044</v>
      </c>
      <c r="E1339" s="115">
        <v>89.72</v>
      </c>
    </row>
    <row r="1340" spans="1:5" ht="27.6" x14ac:dyDescent="0.3">
      <c r="A1340" s="113">
        <v>95869</v>
      </c>
      <c r="B1340" s="113" t="s">
        <v>9871</v>
      </c>
      <c r="C1340" s="114" t="s">
        <v>44</v>
      </c>
      <c r="D1340" s="113" t="s">
        <v>8535</v>
      </c>
      <c r="E1340" s="115">
        <v>3.58</v>
      </c>
    </row>
    <row r="1341" spans="1:5" ht="27.6" x14ac:dyDescent="0.3">
      <c r="A1341" s="113">
        <v>95870</v>
      </c>
      <c r="B1341" s="113" t="s">
        <v>9872</v>
      </c>
      <c r="C1341" s="114" t="s">
        <v>44</v>
      </c>
      <c r="D1341" s="113" t="s">
        <v>8535</v>
      </c>
      <c r="E1341" s="115">
        <v>9.08</v>
      </c>
    </row>
    <row r="1342" spans="1:5" ht="27.6" x14ac:dyDescent="0.3">
      <c r="A1342" s="113">
        <v>95871</v>
      </c>
      <c r="B1342" s="113" t="s">
        <v>9873</v>
      </c>
      <c r="C1342" s="114" t="s">
        <v>44</v>
      </c>
      <c r="D1342" s="113" t="s">
        <v>9044</v>
      </c>
      <c r="E1342" s="115">
        <v>272.47000000000003</v>
      </c>
    </row>
    <row r="1343" spans="1:5" ht="27.6" x14ac:dyDescent="0.3">
      <c r="A1343" s="113">
        <v>95874</v>
      </c>
      <c r="B1343" s="113" t="s">
        <v>9874</v>
      </c>
      <c r="C1343" s="114" t="s">
        <v>44</v>
      </c>
      <c r="D1343" s="113" t="s">
        <v>8535</v>
      </c>
      <c r="E1343" s="115">
        <v>10.17</v>
      </c>
    </row>
    <row r="1344" spans="1:5" ht="27.6" x14ac:dyDescent="0.3">
      <c r="A1344" s="113">
        <v>96008</v>
      </c>
      <c r="B1344" s="113" t="s">
        <v>9875</v>
      </c>
      <c r="C1344" s="114" t="s">
        <v>44</v>
      </c>
      <c r="D1344" s="113" t="s">
        <v>8535</v>
      </c>
      <c r="E1344" s="115">
        <v>23.49</v>
      </c>
    </row>
    <row r="1345" spans="1:5" ht="27.6" x14ac:dyDescent="0.3">
      <c r="A1345" s="113">
        <v>96009</v>
      </c>
      <c r="B1345" s="113" t="s">
        <v>9876</v>
      </c>
      <c r="C1345" s="114" t="s">
        <v>44</v>
      </c>
      <c r="D1345" s="113" t="s">
        <v>8535</v>
      </c>
      <c r="E1345" s="115">
        <v>6.29</v>
      </c>
    </row>
    <row r="1346" spans="1:5" ht="27.6" x14ac:dyDescent="0.3">
      <c r="A1346" s="113">
        <v>96011</v>
      </c>
      <c r="B1346" s="113" t="s">
        <v>9877</v>
      </c>
      <c r="C1346" s="114" t="s">
        <v>44</v>
      </c>
      <c r="D1346" s="113" t="s">
        <v>8535</v>
      </c>
      <c r="E1346" s="115">
        <v>25.7</v>
      </c>
    </row>
    <row r="1347" spans="1:5" ht="27.6" x14ac:dyDescent="0.3">
      <c r="A1347" s="113">
        <v>96012</v>
      </c>
      <c r="B1347" s="113" t="s">
        <v>9878</v>
      </c>
      <c r="C1347" s="114" t="s">
        <v>44</v>
      </c>
      <c r="D1347" s="113" t="s">
        <v>9044</v>
      </c>
      <c r="E1347" s="115">
        <v>96.47</v>
      </c>
    </row>
    <row r="1348" spans="1:5" ht="27.6" x14ac:dyDescent="0.3">
      <c r="A1348" s="113">
        <v>96015</v>
      </c>
      <c r="B1348" s="113" t="s">
        <v>9879</v>
      </c>
      <c r="C1348" s="114" t="s">
        <v>44</v>
      </c>
      <c r="D1348" s="113" t="s">
        <v>8535</v>
      </c>
      <c r="E1348" s="115">
        <v>23.29</v>
      </c>
    </row>
    <row r="1349" spans="1:5" ht="27.6" x14ac:dyDescent="0.3">
      <c r="A1349" s="113">
        <v>96016</v>
      </c>
      <c r="B1349" s="113" t="s">
        <v>9880</v>
      </c>
      <c r="C1349" s="114" t="s">
        <v>44</v>
      </c>
      <c r="D1349" s="113" t="s">
        <v>8535</v>
      </c>
      <c r="E1349" s="115">
        <v>6.24</v>
      </c>
    </row>
    <row r="1350" spans="1:5" ht="27.6" x14ac:dyDescent="0.3">
      <c r="A1350" s="113">
        <v>96018</v>
      </c>
      <c r="B1350" s="113" t="s">
        <v>9881</v>
      </c>
      <c r="C1350" s="114" t="s">
        <v>44</v>
      </c>
      <c r="D1350" s="113" t="s">
        <v>8535</v>
      </c>
      <c r="E1350" s="115">
        <v>25.48</v>
      </c>
    </row>
    <row r="1351" spans="1:5" ht="27.6" x14ac:dyDescent="0.3">
      <c r="A1351" s="113">
        <v>96019</v>
      </c>
      <c r="B1351" s="113" t="s">
        <v>9882</v>
      </c>
      <c r="C1351" s="114" t="s">
        <v>44</v>
      </c>
      <c r="D1351" s="113" t="s">
        <v>9044</v>
      </c>
      <c r="E1351" s="115">
        <v>96.47</v>
      </c>
    </row>
    <row r="1352" spans="1:5" ht="27.6" x14ac:dyDescent="0.3">
      <c r="A1352" s="113">
        <v>96023</v>
      </c>
      <c r="B1352" s="113" t="s">
        <v>9883</v>
      </c>
      <c r="C1352" s="114" t="s">
        <v>44</v>
      </c>
      <c r="D1352" s="113" t="s">
        <v>8535</v>
      </c>
      <c r="E1352" s="115">
        <v>17.96</v>
      </c>
    </row>
    <row r="1353" spans="1:5" ht="27.6" x14ac:dyDescent="0.3">
      <c r="A1353" s="113">
        <v>96024</v>
      </c>
      <c r="B1353" s="113" t="s">
        <v>9884</v>
      </c>
      <c r="C1353" s="114" t="s">
        <v>44</v>
      </c>
      <c r="D1353" s="113" t="s">
        <v>8535</v>
      </c>
      <c r="E1353" s="115">
        <v>4.8099999999999996</v>
      </c>
    </row>
    <row r="1354" spans="1:5" ht="27.6" x14ac:dyDescent="0.3">
      <c r="A1354" s="113">
        <v>96026</v>
      </c>
      <c r="B1354" s="113" t="s">
        <v>9885</v>
      </c>
      <c r="C1354" s="114" t="s">
        <v>44</v>
      </c>
      <c r="D1354" s="113" t="s">
        <v>8535</v>
      </c>
      <c r="E1354" s="115">
        <v>19.649999999999999</v>
      </c>
    </row>
    <row r="1355" spans="1:5" ht="27.6" x14ac:dyDescent="0.3">
      <c r="A1355" s="113">
        <v>96027</v>
      </c>
      <c r="B1355" s="113" t="s">
        <v>9886</v>
      </c>
      <c r="C1355" s="114" t="s">
        <v>44</v>
      </c>
      <c r="D1355" s="113" t="s">
        <v>9044</v>
      </c>
      <c r="E1355" s="115">
        <v>67.22</v>
      </c>
    </row>
    <row r="1356" spans="1:5" ht="41.4" x14ac:dyDescent="0.3">
      <c r="A1356" s="113">
        <v>96030</v>
      </c>
      <c r="B1356" s="113" t="s">
        <v>9887</v>
      </c>
      <c r="C1356" s="114" t="s">
        <v>44</v>
      </c>
      <c r="D1356" s="113" t="s">
        <v>8535</v>
      </c>
      <c r="E1356" s="115">
        <v>35.69</v>
      </c>
    </row>
    <row r="1357" spans="1:5" ht="27.6" x14ac:dyDescent="0.3">
      <c r="A1357" s="113">
        <v>96031</v>
      </c>
      <c r="B1357" s="113" t="s">
        <v>9888</v>
      </c>
      <c r="C1357" s="114" t="s">
        <v>44</v>
      </c>
      <c r="D1357" s="113" t="s">
        <v>8535</v>
      </c>
      <c r="E1357" s="115">
        <v>12.54</v>
      </c>
    </row>
    <row r="1358" spans="1:5" ht="41.4" x14ac:dyDescent="0.3">
      <c r="A1358" s="113">
        <v>96032</v>
      </c>
      <c r="B1358" s="113" t="s">
        <v>9889</v>
      </c>
      <c r="C1358" s="114" t="s">
        <v>44</v>
      </c>
      <c r="D1358" s="113" t="s">
        <v>8535</v>
      </c>
      <c r="E1358" s="115">
        <v>5.04</v>
      </c>
    </row>
    <row r="1359" spans="1:5" ht="27.6" x14ac:dyDescent="0.3">
      <c r="A1359" s="113">
        <v>96033</v>
      </c>
      <c r="B1359" s="113" t="s">
        <v>9890</v>
      </c>
      <c r="C1359" s="114" t="s">
        <v>44</v>
      </c>
      <c r="D1359" s="113" t="s">
        <v>8535</v>
      </c>
      <c r="E1359" s="115">
        <v>57.95</v>
      </c>
    </row>
    <row r="1360" spans="1:5" ht="41.4" x14ac:dyDescent="0.3">
      <c r="A1360" s="113">
        <v>96034</v>
      </c>
      <c r="B1360" s="113" t="s">
        <v>9891</v>
      </c>
      <c r="C1360" s="114" t="s">
        <v>44</v>
      </c>
      <c r="D1360" s="113" t="s">
        <v>9044</v>
      </c>
      <c r="E1360" s="115">
        <v>141.47999999999999</v>
      </c>
    </row>
    <row r="1361" spans="1:5" ht="27.6" x14ac:dyDescent="0.3">
      <c r="A1361" s="113">
        <v>96053</v>
      </c>
      <c r="B1361" s="113" t="s">
        <v>9892</v>
      </c>
      <c r="C1361" s="114" t="s">
        <v>44</v>
      </c>
      <c r="D1361" s="113" t="s">
        <v>8535</v>
      </c>
      <c r="E1361" s="115">
        <v>18.16</v>
      </c>
    </row>
    <row r="1362" spans="1:5" ht="27.6" x14ac:dyDescent="0.3">
      <c r="A1362" s="113">
        <v>96054</v>
      </c>
      <c r="B1362" s="113" t="s">
        <v>9893</v>
      </c>
      <c r="C1362" s="114" t="s">
        <v>44</v>
      </c>
      <c r="D1362" s="113" t="s">
        <v>8535</v>
      </c>
      <c r="E1362" s="115">
        <v>32.51</v>
      </c>
    </row>
    <row r="1363" spans="1:5" ht="27.6" x14ac:dyDescent="0.3">
      <c r="A1363" s="113">
        <v>96055</v>
      </c>
      <c r="B1363" s="113" t="s">
        <v>9894</v>
      </c>
      <c r="C1363" s="114" t="s">
        <v>44</v>
      </c>
      <c r="D1363" s="113" t="s">
        <v>8535</v>
      </c>
      <c r="E1363" s="115">
        <v>4.8600000000000003</v>
      </c>
    </row>
    <row r="1364" spans="1:5" ht="27.6" x14ac:dyDescent="0.3">
      <c r="A1364" s="113">
        <v>96056</v>
      </c>
      <c r="B1364" s="113" t="s">
        <v>9895</v>
      </c>
      <c r="C1364" s="114" t="s">
        <v>44</v>
      </c>
      <c r="D1364" s="113" t="s">
        <v>8535</v>
      </c>
      <c r="E1364" s="115">
        <v>19.87</v>
      </c>
    </row>
    <row r="1365" spans="1:5" ht="27.6" x14ac:dyDescent="0.3">
      <c r="A1365" s="113">
        <v>96057</v>
      </c>
      <c r="B1365" s="113" t="s">
        <v>9896</v>
      </c>
      <c r="C1365" s="114" t="s">
        <v>44</v>
      </c>
      <c r="D1365" s="113" t="s">
        <v>9044</v>
      </c>
      <c r="E1365" s="115">
        <v>67.22</v>
      </c>
    </row>
    <row r="1366" spans="1:5" ht="27.6" x14ac:dyDescent="0.3">
      <c r="A1366" s="113">
        <v>96060</v>
      </c>
      <c r="B1366" s="113" t="s">
        <v>9897</v>
      </c>
      <c r="C1366" s="114" t="s">
        <v>44</v>
      </c>
      <c r="D1366" s="113" t="s">
        <v>8535</v>
      </c>
      <c r="E1366" s="115">
        <v>6.66</v>
      </c>
    </row>
    <row r="1367" spans="1:5" ht="27.6" x14ac:dyDescent="0.3">
      <c r="A1367" s="113">
        <v>96061</v>
      </c>
      <c r="B1367" s="113" t="s">
        <v>9898</v>
      </c>
      <c r="C1367" s="114" t="s">
        <v>44</v>
      </c>
      <c r="D1367" s="113" t="s">
        <v>8535</v>
      </c>
      <c r="E1367" s="115">
        <v>40.64</v>
      </c>
    </row>
    <row r="1368" spans="1:5" ht="27.6" x14ac:dyDescent="0.3">
      <c r="A1368" s="113">
        <v>96062</v>
      </c>
      <c r="B1368" s="113" t="s">
        <v>9899</v>
      </c>
      <c r="C1368" s="114" t="s">
        <v>44</v>
      </c>
      <c r="D1368" s="113" t="s">
        <v>9044</v>
      </c>
      <c r="E1368" s="115">
        <v>39.76</v>
      </c>
    </row>
    <row r="1369" spans="1:5" ht="27.6" x14ac:dyDescent="0.3">
      <c r="A1369" s="113">
        <v>96241</v>
      </c>
      <c r="B1369" s="113" t="s">
        <v>9900</v>
      </c>
      <c r="C1369" s="114" t="s">
        <v>44</v>
      </c>
      <c r="D1369" s="113" t="s">
        <v>8535</v>
      </c>
      <c r="E1369" s="115">
        <v>30.6</v>
      </c>
    </row>
    <row r="1370" spans="1:5" ht="27.6" x14ac:dyDescent="0.3">
      <c r="A1370" s="113">
        <v>96242</v>
      </c>
      <c r="B1370" s="113" t="s">
        <v>9901</v>
      </c>
      <c r="C1370" s="114" t="s">
        <v>44</v>
      </c>
      <c r="D1370" s="113" t="s">
        <v>8535</v>
      </c>
      <c r="E1370" s="115">
        <v>8.08</v>
      </c>
    </row>
    <row r="1371" spans="1:5" ht="27.6" x14ac:dyDescent="0.3">
      <c r="A1371" s="113">
        <v>96243</v>
      </c>
      <c r="B1371" s="113" t="s">
        <v>9902</v>
      </c>
      <c r="C1371" s="114" t="s">
        <v>44</v>
      </c>
      <c r="D1371" s="113" t="s">
        <v>8535</v>
      </c>
      <c r="E1371" s="115">
        <v>38.25</v>
      </c>
    </row>
    <row r="1372" spans="1:5" ht="27.6" x14ac:dyDescent="0.3">
      <c r="A1372" s="113">
        <v>96244</v>
      </c>
      <c r="B1372" s="113" t="s">
        <v>9903</v>
      </c>
      <c r="C1372" s="114" t="s">
        <v>44</v>
      </c>
      <c r="D1372" s="113" t="s">
        <v>9044</v>
      </c>
      <c r="E1372" s="115">
        <v>17.37</v>
      </c>
    </row>
    <row r="1373" spans="1:5" ht="27.6" x14ac:dyDescent="0.3">
      <c r="A1373" s="113">
        <v>96301</v>
      </c>
      <c r="B1373" s="113" t="s">
        <v>9904</v>
      </c>
      <c r="C1373" s="114" t="s">
        <v>44</v>
      </c>
      <c r="D1373" s="113" t="s">
        <v>9044</v>
      </c>
      <c r="E1373" s="115">
        <v>49.01</v>
      </c>
    </row>
    <row r="1374" spans="1:5" ht="41.4" x14ac:dyDescent="0.3">
      <c r="A1374" s="113">
        <v>96457</v>
      </c>
      <c r="B1374" s="113" t="s">
        <v>9905</v>
      </c>
      <c r="C1374" s="114" t="s">
        <v>44</v>
      </c>
      <c r="D1374" s="113" t="s">
        <v>9044</v>
      </c>
      <c r="E1374" s="115">
        <v>63.69</v>
      </c>
    </row>
    <row r="1375" spans="1:5" ht="41.4" x14ac:dyDescent="0.3">
      <c r="A1375" s="113">
        <v>96458</v>
      </c>
      <c r="B1375" s="113" t="s">
        <v>9906</v>
      </c>
      <c r="C1375" s="114" t="s">
        <v>44</v>
      </c>
      <c r="D1375" s="113" t="s">
        <v>8535</v>
      </c>
      <c r="E1375" s="115">
        <v>66.55</v>
      </c>
    </row>
    <row r="1376" spans="1:5" ht="41.4" x14ac:dyDescent="0.3">
      <c r="A1376" s="113">
        <v>96459</v>
      </c>
      <c r="B1376" s="113" t="s">
        <v>9907</v>
      </c>
      <c r="C1376" s="114" t="s">
        <v>44</v>
      </c>
      <c r="D1376" s="113" t="s">
        <v>8535</v>
      </c>
      <c r="E1376" s="115">
        <v>14.26</v>
      </c>
    </row>
    <row r="1377" spans="1:5" ht="41.4" x14ac:dyDescent="0.3">
      <c r="A1377" s="113">
        <v>96460</v>
      </c>
      <c r="B1377" s="113" t="s">
        <v>9908</v>
      </c>
      <c r="C1377" s="114" t="s">
        <v>44</v>
      </c>
      <c r="D1377" s="113" t="s">
        <v>8535</v>
      </c>
      <c r="E1377" s="115">
        <v>53.18</v>
      </c>
    </row>
    <row r="1378" spans="1:5" ht="41.4" x14ac:dyDescent="0.3">
      <c r="A1378" s="113">
        <v>98760</v>
      </c>
      <c r="B1378" s="113" t="s">
        <v>9909</v>
      </c>
      <c r="C1378" s="114" t="s">
        <v>44</v>
      </c>
      <c r="D1378" s="113" t="s">
        <v>9044</v>
      </c>
      <c r="E1378" s="115">
        <v>0.05</v>
      </c>
    </row>
    <row r="1379" spans="1:5" ht="41.4" x14ac:dyDescent="0.3">
      <c r="A1379" s="113">
        <v>98761</v>
      </c>
      <c r="B1379" s="113" t="s">
        <v>9910</v>
      </c>
      <c r="C1379" s="114" t="s">
        <v>44</v>
      </c>
      <c r="D1379" s="113" t="s">
        <v>9044</v>
      </c>
      <c r="E1379" s="115">
        <v>0.01</v>
      </c>
    </row>
    <row r="1380" spans="1:5" ht="41.4" x14ac:dyDescent="0.3">
      <c r="A1380" s="113">
        <v>98762</v>
      </c>
      <c r="B1380" s="113" t="s">
        <v>9911</v>
      </c>
      <c r="C1380" s="114" t="s">
        <v>44</v>
      </c>
      <c r="D1380" s="113" t="s">
        <v>9044</v>
      </c>
      <c r="E1380" s="115">
        <v>0.06</v>
      </c>
    </row>
    <row r="1381" spans="1:5" ht="41.4" x14ac:dyDescent="0.3">
      <c r="A1381" s="113">
        <v>98763</v>
      </c>
      <c r="B1381" s="113" t="s">
        <v>9912</v>
      </c>
      <c r="C1381" s="114" t="s">
        <v>44</v>
      </c>
      <c r="D1381" s="113" t="s">
        <v>8535</v>
      </c>
      <c r="E1381" s="115">
        <v>3.53</v>
      </c>
    </row>
    <row r="1382" spans="1:5" ht="41.4" x14ac:dyDescent="0.3">
      <c r="A1382" s="113">
        <v>99829</v>
      </c>
      <c r="B1382" s="113" t="s">
        <v>9913</v>
      </c>
      <c r="C1382" s="114" t="s">
        <v>44</v>
      </c>
      <c r="D1382" s="113" t="s">
        <v>9044</v>
      </c>
      <c r="E1382" s="115">
        <v>0.23</v>
      </c>
    </row>
    <row r="1383" spans="1:5" ht="41.4" x14ac:dyDescent="0.3">
      <c r="A1383" s="113">
        <v>99830</v>
      </c>
      <c r="B1383" s="113" t="s">
        <v>9914</v>
      </c>
      <c r="C1383" s="114" t="s">
        <v>44</v>
      </c>
      <c r="D1383" s="113" t="s">
        <v>9044</v>
      </c>
      <c r="E1383" s="115">
        <v>0.04</v>
      </c>
    </row>
    <row r="1384" spans="1:5" ht="41.4" x14ac:dyDescent="0.3">
      <c r="A1384" s="113">
        <v>99831</v>
      </c>
      <c r="B1384" s="113" t="s">
        <v>9915</v>
      </c>
      <c r="C1384" s="114" t="s">
        <v>44</v>
      </c>
      <c r="D1384" s="113" t="s">
        <v>9044</v>
      </c>
      <c r="E1384" s="115">
        <v>0.16</v>
      </c>
    </row>
    <row r="1385" spans="1:5" ht="41.4" x14ac:dyDescent="0.3">
      <c r="A1385" s="113">
        <v>99832</v>
      </c>
      <c r="B1385" s="113" t="s">
        <v>9916</v>
      </c>
      <c r="C1385" s="114" t="s">
        <v>44</v>
      </c>
      <c r="D1385" s="113" t="s">
        <v>8535</v>
      </c>
      <c r="E1385" s="115">
        <v>3.4</v>
      </c>
    </row>
    <row r="1386" spans="1:5" ht="27.6" x14ac:dyDescent="0.3">
      <c r="A1386" s="113">
        <v>100637</v>
      </c>
      <c r="B1386" s="113" t="s">
        <v>9917</v>
      </c>
      <c r="C1386" s="114" t="s">
        <v>44</v>
      </c>
      <c r="D1386" s="113" t="s">
        <v>8535</v>
      </c>
      <c r="E1386" s="115">
        <v>193.24</v>
      </c>
    </row>
    <row r="1387" spans="1:5" ht="27.6" x14ac:dyDescent="0.3">
      <c r="A1387" s="113">
        <v>100638</v>
      </c>
      <c r="B1387" s="113" t="s">
        <v>9918</v>
      </c>
      <c r="C1387" s="114" t="s">
        <v>44</v>
      </c>
      <c r="D1387" s="113" t="s">
        <v>8535</v>
      </c>
      <c r="E1387" s="115">
        <v>59.4</v>
      </c>
    </row>
    <row r="1388" spans="1:5" ht="27.6" x14ac:dyDescent="0.3">
      <c r="A1388" s="113">
        <v>100639</v>
      </c>
      <c r="B1388" s="113" t="s">
        <v>9919</v>
      </c>
      <c r="C1388" s="114" t="s">
        <v>44</v>
      </c>
      <c r="D1388" s="113" t="s">
        <v>8535</v>
      </c>
      <c r="E1388" s="115">
        <v>241.74</v>
      </c>
    </row>
    <row r="1389" spans="1:5" ht="27.6" x14ac:dyDescent="0.3">
      <c r="A1389" s="113">
        <v>100640</v>
      </c>
      <c r="B1389" s="113" t="s">
        <v>9920</v>
      </c>
      <c r="C1389" s="114" t="s">
        <v>44</v>
      </c>
      <c r="D1389" s="113" t="s">
        <v>9044</v>
      </c>
      <c r="E1389" s="115">
        <v>4298.3999999999996</v>
      </c>
    </row>
    <row r="1390" spans="1:5" ht="27.6" x14ac:dyDescent="0.3">
      <c r="A1390" s="113">
        <v>100643</v>
      </c>
      <c r="B1390" s="113" t="s">
        <v>9921</v>
      </c>
      <c r="C1390" s="114" t="s">
        <v>44</v>
      </c>
      <c r="D1390" s="113" t="s">
        <v>8535</v>
      </c>
      <c r="E1390" s="115">
        <v>395.96</v>
      </c>
    </row>
    <row r="1391" spans="1:5" ht="27.6" x14ac:dyDescent="0.3">
      <c r="A1391" s="113">
        <v>100644</v>
      </c>
      <c r="B1391" s="113" t="s">
        <v>9922</v>
      </c>
      <c r="C1391" s="114" t="s">
        <v>44</v>
      </c>
      <c r="D1391" s="113" t="s">
        <v>8535</v>
      </c>
      <c r="E1391" s="115">
        <v>139.57</v>
      </c>
    </row>
    <row r="1392" spans="1:5" ht="27.6" x14ac:dyDescent="0.3">
      <c r="A1392" s="113">
        <v>100645</v>
      </c>
      <c r="B1392" s="113" t="s">
        <v>9923</v>
      </c>
      <c r="C1392" s="114" t="s">
        <v>44</v>
      </c>
      <c r="D1392" s="113" t="s">
        <v>8535</v>
      </c>
      <c r="E1392" s="115">
        <v>636.51</v>
      </c>
    </row>
    <row r="1393" spans="1:5" ht="27.6" x14ac:dyDescent="0.3">
      <c r="A1393" s="113">
        <v>100646</v>
      </c>
      <c r="B1393" s="113" t="s">
        <v>9924</v>
      </c>
      <c r="C1393" s="114" t="s">
        <v>44</v>
      </c>
      <c r="D1393" s="113" t="s">
        <v>9044</v>
      </c>
      <c r="E1393" s="115">
        <v>5373</v>
      </c>
    </row>
    <row r="1394" spans="1:5" ht="27.6" x14ac:dyDescent="0.3">
      <c r="A1394" s="113">
        <v>102270</v>
      </c>
      <c r="B1394" s="113" t="s">
        <v>9925</v>
      </c>
      <c r="C1394" s="114" t="s">
        <v>44</v>
      </c>
      <c r="D1394" s="113" t="s">
        <v>9044</v>
      </c>
      <c r="E1394" s="115">
        <v>0.77</v>
      </c>
    </row>
    <row r="1395" spans="1:5" ht="27.6" x14ac:dyDescent="0.3">
      <c r="A1395" s="113">
        <v>102271</v>
      </c>
      <c r="B1395" s="113" t="s">
        <v>9926</v>
      </c>
      <c r="C1395" s="114" t="s">
        <v>44</v>
      </c>
      <c r="D1395" s="113" t="s">
        <v>9044</v>
      </c>
      <c r="E1395" s="115">
        <v>0.17</v>
      </c>
    </row>
    <row r="1396" spans="1:5" ht="27.6" x14ac:dyDescent="0.3">
      <c r="A1396" s="113">
        <v>102272</v>
      </c>
      <c r="B1396" s="113" t="s">
        <v>9927</v>
      </c>
      <c r="C1396" s="114" t="s">
        <v>44</v>
      </c>
      <c r="D1396" s="113" t="s">
        <v>9044</v>
      </c>
      <c r="E1396" s="115">
        <v>0.96</v>
      </c>
    </row>
    <row r="1397" spans="1:5" ht="27.6" x14ac:dyDescent="0.3">
      <c r="A1397" s="113">
        <v>102273</v>
      </c>
      <c r="B1397" s="113" t="s">
        <v>9928</v>
      </c>
      <c r="C1397" s="114" t="s">
        <v>44</v>
      </c>
      <c r="D1397" s="113" t="s">
        <v>8535</v>
      </c>
      <c r="E1397" s="115">
        <v>1.3</v>
      </c>
    </row>
    <row r="1398" spans="1:5" ht="27.6" x14ac:dyDescent="0.3">
      <c r="A1398" s="113">
        <v>102809</v>
      </c>
      <c r="B1398" s="113" t="s">
        <v>9929</v>
      </c>
      <c r="C1398" s="114" t="s">
        <v>44</v>
      </c>
      <c r="D1398" s="113" t="s">
        <v>9044</v>
      </c>
      <c r="E1398" s="115">
        <v>17.739999999999998</v>
      </c>
    </row>
    <row r="1399" spans="1:5" ht="41.4" x14ac:dyDescent="0.3">
      <c r="A1399" s="113">
        <v>102815</v>
      </c>
      <c r="B1399" s="113" t="s">
        <v>9930</v>
      </c>
      <c r="C1399" s="114" t="s">
        <v>44</v>
      </c>
      <c r="D1399" s="113" t="s">
        <v>8535</v>
      </c>
      <c r="E1399" s="115">
        <v>2.61</v>
      </c>
    </row>
    <row r="1400" spans="1:5" ht="27.6" x14ac:dyDescent="0.3">
      <c r="A1400" s="113">
        <v>102826</v>
      </c>
      <c r="B1400" s="113" t="s">
        <v>9931</v>
      </c>
      <c r="C1400" s="114" t="s">
        <v>44</v>
      </c>
      <c r="D1400" s="113" t="s">
        <v>8535</v>
      </c>
      <c r="E1400" s="115">
        <v>4.91</v>
      </c>
    </row>
    <row r="1401" spans="1:5" ht="41.4" x14ac:dyDescent="0.3">
      <c r="A1401" s="113">
        <v>102832</v>
      </c>
      <c r="B1401" s="113" t="s">
        <v>9932</v>
      </c>
      <c r="C1401" s="114" t="s">
        <v>44</v>
      </c>
      <c r="D1401" s="113" t="s">
        <v>8535</v>
      </c>
      <c r="E1401" s="115">
        <v>6.54</v>
      </c>
    </row>
    <row r="1402" spans="1:5" ht="27.6" x14ac:dyDescent="0.3">
      <c r="A1402" s="113">
        <v>102843</v>
      </c>
      <c r="B1402" s="113" t="s">
        <v>9933</v>
      </c>
      <c r="C1402" s="114" t="s">
        <v>44</v>
      </c>
      <c r="D1402" s="113" t="s">
        <v>9044</v>
      </c>
      <c r="E1402" s="115">
        <v>134.32</v>
      </c>
    </row>
    <row r="1403" spans="1:5" ht="27.6" x14ac:dyDescent="0.3">
      <c r="A1403" s="113">
        <v>102849</v>
      </c>
      <c r="B1403" s="113" t="s">
        <v>9934</v>
      </c>
      <c r="C1403" s="114" t="s">
        <v>44</v>
      </c>
      <c r="D1403" s="113" t="s">
        <v>9044</v>
      </c>
      <c r="E1403" s="115">
        <v>65.67</v>
      </c>
    </row>
    <row r="1404" spans="1:5" ht="27.6" x14ac:dyDescent="0.3">
      <c r="A1404" s="113">
        <v>102855</v>
      </c>
      <c r="B1404" s="113" t="s">
        <v>9935</v>
      </c>
      <c r="C1404" s="114" t="s">
        <v>44</v>
      </c>
      <c r="D1404" s="113" t="s">
        <v>9044</v>
      </c>
      <c r="E1404" s="115">
        <v>65.67</v>
      </c>
    </row>
    <row r="1405" spans="1:5" ht="27.6" x14ac:dyDescent="0.3">
      <c r="A1405" s="113">
        <v>102861</v>
      </c>
      <c r="B1405" s="113" t="s">
        <v>9936</v>
      </c>
      <c r="C1405" s="114" t="s">
        <v>44</v>
      </c>
      <c r="D1405" s="113" t="s">
        <v>8535</v>
      </c>
      <c r="E1405" s="115">
        <v>0.96</v>
      </c>
    </row>
    <row r="1406" spans="1:5" ht="27.6" x14ac:dyDescent="0.3">
      <c r="A1406" s="113">
        <v>102867</v>
      </c>
      <c r="B1406" s="113" t="s">
        <v>9937</v>
      </c>
      <c r="C1406" s="114" t="s">
        <v>44</v>
      </c>
      <c r="D1406" s="113" t="s">
        <v>8535</v>
      </c>
      <c r="E1406" s="115">
        <v>0.52</v>
      </c>
    </row>
    <row r="1407" spans="1:5" ht="41.4" x14ac:dyDescent="0.3">
      <c r="A1407" s="113">
        <v>102870</v>
      </c>
      <c r="B1407" s="113" t="s">
        <v>9938</v>
      </c>
      <c r="C1407" s="114" t="s">
        <v>44</v>
      </c>
      <c r="D1407" s="113" t="s">
        <v>8535</v>
      </c>
      <c r="E1407" s="115">
        <v>347.81</v>
      </c>
    </row>
    <row r="1408" spans="1:5" ht="41.4" x14ac:dyDescent="0.3">
      <c r="A1408" s="113">
        <v>102871</v>
      </c>
      <c r="B1408" s="113" t="s">
        <v>9939</v>
      </c>
      <c r="C1408" s="114" t="s">
        <v>44</v>
      </c>
      <c r="D1408" s="113" t="s">
        <v>8535</v>
      </c>
      <c r="E1408" s="115">
        <v>93.96</v>
      </c>
    </row>
    <row r="1409" spans="1:5" ht="41.4" x14ac:dyDescent="0.3">
      <c r="A1409" s="113">
        <v>102872</v>
      </c>
      <c r="B1409" s="113" t="s">
        <v>9940</v>
      </c>
      <c r="C1409" s="114" t="s">
        <v>44</v>
      </c>
      <c r="D1409" s="113" t="s">
        <v>8535</v>
      </c>
      <c r="E1409" s="115">
        <v>435.25</v>
      </c>
    </row>
    <row r="1410" spans="1:5" ht="41.4" x14ac:dyDescent="0.3">
      <c r="A1410" s="113">
        <v>102873</v>
      </c>
      <c r="B1410" s="113" t="s">
        <v>9941</v>
      </c>
      <c r="C1410" s="114" t="s">
        <v>44</v>
      </c>
      <c r="D1410" s="113" t="s">
        <v>9044</v>
      </c>
      <c r="E1410" s="115">
        <v>119.34</v>
      </c>
    </row>
    <row r="1411" spans="1:5" ht="27.6" x14ac:dyDescent="0.3">
      <c r="A1411" s="113">
        <v>102876</v>
      </c>
      <c r="B1411" s="113" t="s">
        <v>9942</v>
      </c>
      <c r="C1411" s="114" t="s">
        <v>44</v>
      </c>
      <c r="D1411" s="113" t="s">
        <v>8535</v>
      </c>
      <c r="E1411" s="115">
        <v>483.34</v>
      </c>
    </row>
    <row r="1412" spans="1:5" ht="27.6" x14ac:dyDescent="0.3">
      <c r="A1412" s="113">
        <v>102877</v>
      </c>
      <c r="B1412" s="113" t="s">
        <v>9943</v>
      </c>
      <c r="C1412" s="114" t="s">
        <v>44</v>
      </c>
      <c r="D1412" s="113" t="s">
        <v>8535</v>
      </c>
      <c r="E1412" s="115">
        <v>130.58000000000001</v>
      </c>
    </row>
    <row r="1413" spans="1:5" ht="27.6" x14ac:dyDescent="0.3">
      <c r="A1413" s="113">
        <v>102878</v>
      </c>
      <c r="B1413" s="113" t="s">
        <v>9944</v>
      </c>
      <c r="C1413" s="114" t="s">
        <v>44</v>
      </c>
      <c r="D1413" s="113" t="s">
        <v>8535</v>
      </c>
      <c r="E1413" s="115">
        <v>604.86</v>
      </c>
    </row>
    <row r="1414" spans="1:5" ht="27.6" x14ac:dyDescent="0.3">
      <c r="A1414" s="113">
        <v>102879</v>
      </c>
      <c r="B1414" s="113" t="s">
        <v>9945</v>
      </c>
      <c r="C1414" s="114" t="s">
        <v>44</v>
      </c>
      <c r="D1414" s="113" t="s">
        <v>9044</v>
      </c>
      <c r="E1414" s="115">
        <v>179.1</v>
      </c>
    </row>
    <row r="1415" spans="1:5" x14ac:dyDescent="0.3">
      <c r="A1415" s="113">
        <v>102885</v>
      </c>
      <c r="B1415" s="113" t="s">
        <v>9946</v>
      </c>
      <c r="C1415" s="114" t="s">
        <v>44</v>
      </c>
      <c r="D1415" s="113" t="s">
        <v>8535</v>
      </c>
      <c r="E1415" s="115">
        <v>0.98</v>
      </c>
    </row>
    <row r="1416" spans="1:5" ht="27.6" x14ac:dyDescent="0.3">
      <c r="A1416" s="113">
        <v>102891</v>
      </c>
      <c r="B1416" s="113" t="s">
        <v>9947</v>
      </c>
      <c r="C1416" s="114" t="s">
        <v>44</v>
      </c>
      <c r="D1416" s="113" t="s">
        <v>8535</v>
      </c>
      <c r="E1416" s="115">
        <v>0.98</v>
      </c>
    </row>
    <row r="1417" spans="1:5" ht="41.4" x14ac:dyDescent="0.3">
      <c r="A1417" s="113">
        <v>102897</v>
      </c>
      <c r="B1417" s="113" t="s">
        <v>9948</v>
      </c>
      <c r="C1417" s="114" t="s">
        <v>44</v>
      </c>
      <c r="D1417" s="113" t="s">
        <v>9044</v>
      </c>
      <c r="E1417" s="115">
        <v>89.72</v>
      </c>
    </row>
    <row r="1418" spans="1:5" ht="27.6" x14ac:dyDescent="0.3">
      <c r="A1418" s="113">
        <v>102903</v>
      </c>
      <c r="B1418" s="113" t="s">
        <v>9949</v>
      </c>
      <c r="C1418" s="114" t="s">
        <v>44</v>
      </c>
      <c r="D1418" s="113" t="s">
        <v>9044</v>
      </c>
      <c r="E1418" s="115">
        <v>11.64</v>
      </c>
    </row>
    <row r="1419" spans="1:5" ht="27.6" x14ac:dyDescent="0.3">
      <c r="A1419" s="113">
        <v>102909</v>
      </c>
      <c r="B1419" s="113" t="s">
        <v>9950</v>
      </c>
      <c r="C1419" s="114" t="s">
        <v>44</v>
      </c>
      <c r="D1419" s="113" t="s">
        <v>8535</v>
      </c>
      <c r="E1419" s="115">
        <v>3.14</v>
      </c>
    </row>
    <row r="1420" spans="1:5" ht="27.6" x14ac:dyDescent="0.3">
      <c r="A1420" s="113">
        <v>102915</v>
      </c>
      <c r="B1420" s="113" t="s">
        <v>9951</v>
      </c>
      <c r="C1420" s="114" t="s">
        <v>44</v>
      </c>
      <c r="D1420" s="113" t="s">
        <v>8535</v>
      </c>
      <c r="E1420" s="115">
        <v>0.48</v>
      </c>
    </row>
    <row r="1421" spans="1:5" ht="41.4" x14ac:dyDescent="0.3">
      <c r="A1421" s="113">
        <v>102927</v>
      </c>
      <c r="B1421" s="113" t="s">
        <v>9952</v>
      </c>
      <c r="C1421" s="114" t="s">
        <v>44</v>
      </c>
      <c r="D1421" s="113" t="s">
        <v>8535</v>
      </c>
      <c r="E1421" s="115">
        <v>0.72</v>
      </c>
    </row>
    <row r="1422" spans="1:5" ht="55.2" x14ac:dyDescent="0.3">
      <c r="A1422" s="113">
        <v>102933</v>
      </c>
      <c r="B1422" s="113" t="s">
        <v>9953</v>
      </c>
      <c r="C1422" s="114" t="s">
        <v>44</v>
      </c>
      <c r="D1422" s="113" t="s">
        <v>8535</v>
      </c>
      <c r="E1422" s="115">
        <v>0.72</v>
      </c>
    </row>
    <row r="1423" spans="1:5" ht="27.6" x14ac:dyDescent="0.3">
      <c r="A1423" s="113">
        <v>102939</v>
      </c>
      <c r="B1423" s="113" t="s">
        <v>9954</v>
      </c>
      <c r="C1423" s="114" t="s">
        <v>44</v>
      </c>
      <c r="D1423" s="113" t="s">
        <v>8535</v>
      </c>
      <c r="E1423" s="115">
        <v>7.19</v>
      </c>
    </row>
    <row r="1424" spans="1:5" ht="41.4" x14ac:dyDescent="0.3">
      <c r="A1424" s="113">
        <v>102945</v>
      </c>
      <c r="B1424" s="113" t="s">
        <v>9955</v>
      </c>
      <c r="C1424" s="114" t="s">
        <v>44</v>
      </c>
      <c r="D1424" s="113" t="s">
        <v>8535</v>
      </c>
      <c r="E1424" s="115">
        <v>0.01</v>
      </c>
    </row>
    <row r="1425" spans="1:5" ht="41.4" x14ac:dyDescent="0.3">
      <c r="A1425" s="113">
        <v>102951</v>
      </c>
      <c r="B1425" s="113" t="s">
        <v>9956</v>
      </c>
      <c r="C1425" s="114" t="s">
        <v>44</v>
      </c>
      <c r="D1425" s="113" t="s">
        <v>8535</v>
      </c>
      <c r="E1425" s="115">
        <v>0.48</v>
      </c>
    </row>
    <row r="1426" spans="1:5" ht="41.4" x14ac:dyDescent="0.3">
      <c r="A1426" s="113">
        <v>102957</v>
      </c>
      <c r="B1426" s="113" t="s">
        <v>9957</v>
      </c>
      <c r="C1426" s="114" t="s">
        <v>44</v>
      </c>
      <c r="D1426" s="113" t="s">
        <v>9044</v>
      </c>
      <c r="E1426" s="115">
        <v>39.22</v>
      </c>
    </row>
    <row r="1427" spans="1:5" ht="41.4" x14ac:dyDescent="0.3">
      <c r="A1427" s="113">
        <v>102960</v>
      </c>
      <c r="B1427" s="113" t="s">
        <v>9958</v>
      </c>
      <c r="C1427" s="114" t="s">
        <v>44</v>
      </c>
      <c r="D1427" s="113" t="s">
        <v>8535</v>
      </c>
      <c r="E1427" s="115">
        <v>168.8</v>
      </c>
    </row>
    <row r="1428" spans="1:5" ht="41.4" x14ac:dyDescent="0.3">
      <c r="A1428" s="113">
        <v>102961</v>
      </c>
      <c r="B1428" s="113" t="s">
        <v>9959</v>
      </c>
      <c r="C1428" s="114" t="s">
        <v>44</v>
      </c>
      <c r="D1428" s="113" t="s">
        <v>8535</v>
      </c>
      <c r="E1428" s="115">
        <v>45.6</v>
      </c>
    </row>
    <row r="1429" spans="1:5" ht="41.4" x14ac:dyDescent="0.3">
      <c r="A1429" s="113">
        <v>102962</v>
      </c>
      <c r="B1429" s="113" t="s">
        <v>9960</v>
      </c>
      <c r="C1429" s="114" t="s">
        <v>44</v>
      </c>
      <c r="D1429" s="113" t="s">
        <v>8535</v>
      </c>
      <c r="E1429" s="115">
        <v>158.35</v>
      </c>
    </row>
    <row r="1430" spans="1:5" ht="41.4" x14ac:dyDescent="0.3">
      <c r="A1430" s="113">
        <v>102963</v>
      </c>
      <c r="B1430" s="113" t="s">
        <v>9961</v>
      </c>
      <c r="C1430" s="114" t="s">
        <v>44</v>
      </c>
      <c r="D1430" s="113" t="s">
        <v>9044</v>
      </c>
      <c r="E1430" s="115">
        <v>84.59</v>
      </c>
    </row>
    <row r="1431" spans="1:5" ht="41.4" x14ac:dyDescent="0.3">
      <c r="A1431" s="113">
        <v>102969</v>
      </c>
      <c r="B1431" s="113" t="s">
        <v>9962</v>
      </c>
      <c r="C1431" s="114" t="s">
        <v>44</v>
      </c>
      <c r="D1431" s="113" t="s">
        <v>8535</v>
      </c>
      <c r="E1431" s="115">
        <v>0.11</v>
      </c>
    </row>
    <row r="1432" spans="1:5" ht="27.6" x14ac:dyDescent="0.3">
      <c r="A1432" s="113">
        <v>102972</v>
      </c>
      <c r="B1432" s="113" t="s">
        <v>9963</v>
      </c>
      <c r="C1432" s="114" t="s">
        <v>44</v>
      </c>
      <c r="D1432" s="113" t="s">
        <v>8535</v>
      </c>
      <c r="E1432" s="115">
        <v>90.09</v>
      </c>
    </row>
    <row r="1433" spans="1:5" ht="27.6" x14ac:dyDescent="0.3">
      <c r="A1433" s="113">
        <v>102973</v>
      </c>
      <c r="B1433" s="113" t="s">
        <v>9964</v>
      </c>
      <c r="C1433" s="114" t="s">
        <v>44</v>
      </c>
      <c r="D1433" s="113" t="s">
        <v>8535</v>
      </c>
      <c r="E1433" s="115">
        <v>25.01</v>
      </c>
    </row>
    <row r="1434" spans="1:5" ht="27.6" x14ac:dyDescent="0.3">
      <c r="A1434" s="113">
        <v>102974</v>
      </c>
      <c r="B1434" s="113" t="s">
        <v>9965</v>
      </c>
      <c r="C1434" s="114" t="s">
        <v>44</v>
      </c>
      <c r="D1434" s="113" t="s">
        <v>8535</v>
      </c>
      <c r="E1434" s="115">
        <v>84.51</v>
      </c>
    </row>
    <row r="1435" spans="1:5" ht="27.6" x14ac:dyDescent="0.3">
      <c r="A1435" s="113">
        <v>102985</v>
      </c>
      <c r="B1435" s="113" t="s">
        <v>9966</v>
      </c>
      <c r="C1435" s="114" t="s">
        <v>44</v>
      </c>
      <c r="D1435" s="113" t="s">
        <v>9044</v>
      </c>
      <c r="E1435" s="115">
        <v>14.92</v>
      </c>
    </row>
    <row r="1436" spans="1:5" ht="41.4" x14ac:dyDescent="0.3">
      <c r="A1436" s="113">
        <v>103156</v>
      </c>
      <c r="B1436" s="113" t="s">
        <v>9967</v>
      </c>
      <c r="C1436" s="114" t="s">
        <v>44</v>
      </c>
      <c r="D1436" s="113" t="s">
        <v>8535</v>
      </c>
      <c r="E1436" s="115">
        <v>1.83</v>
      </c>
    </row>
    <row r="1437" spans="1:5" ht="41.4" x14ac:dyDescent="0.3">
      <c r="A1437" s="113">
        <v>103162</v>
      </c>
      <c r="B1437" s="113" t="s">
        <v>9968</v>
      </c>
      <c r="C1437" s="114" t="s">
        <v>44</v>
      </c>
      <c r="D1437" s="113" t="s">
        <v>8535</v>
      </c>
      <c r="E1437" s="115">
        <v>0.51</v>
      </c>
    </row>
    <row r="1438" spans="1:5" ht="41.4" x14ac:dyDescent="0.3">
      <c r="A1438" s="113">
        <v>103168</v>
      </c>
      <c r="B1438" s="113" t="s">
        <v>9969</v>
      </c>
      <c r="C1438" s="114" t="s">
        <v>44</v>
      </c>
      <c r="D1438" s="113" t="s">
        <v>8535</v>
      </c>
      <c r="E1438" s="115">
        <v>0.57999999999999996</v>
      </c>
    </row>
    <row r="1439" spans="1:5" ht="41.4" x14ac:dyDescent="0.3">
      <c r="A1439" s="113">
        <v>103174</v>
      </c>
      <c r="B1439" s="113" t="s">
        <v>9970</v>
      </c>
      <c r="C1439" s="114" t="s">
        <v>44</v>
      </c>
      <c r="D1439" s="113" t="s">
        <v>8535</v>
      </c>
      <c r="E1439" s="115">
        <v>1.46</v>
      </c>
    </row>
    <row r="1440" spans="1:5" ht="41.4" x14ac:dyDescent="0.3">
      <c r="A1440" s="113">
        <v>103180</v>
      </c>
      <c r="B1440" s="113" t="s">
        <v>9971</v>
      </c>
      <c r="C1440" s="114" t="s">
        <v>44</v>
      </c>
      <c r="D1440" s="113" t="s">
        <v>8535</v>
      </c>
      <c r="E1440" s="115">
        <v>3.36</v>
      </c>
    </row>
    <row r="1441" spans="1:5" ht="41.4" x14ac:dyDescent="0.3">
      <c r="A1441" s="113">
        <v>103220</v>
      </c>
      <c r="B1441" s="113" t="s">
        <v>9972</v>
      </c>
      <c r="C1441" s="114" t="s">
        <v>44</v>
      </c>
      <c r="D1441" s="113" t="s">
        <v>8535</v>
      </c>
      <c r="E1441" s="115">
        <v>147.81</v>
      </c>
    </row>
    <row r="1442" spans="1:5" ht="41.4" x14ac:dyDescent="0.3">
      <c r="A1442" s="113">
        <v>103221</v>
      </c>
      <c r="B1442" s="113" t="s">
        <v>9973</v>
      </c>
      <c r="C1442" s="114" t="s">
        <v>44</v>
      </c>
      <c r="D1442" s="113" t="s">
        <v>8535</v>
      </c>
      <c r="E1442" s="115">
        <v>39.93</v>
      </c>
    </row>
    <row r="1443" spans="1:5" ht="41.4" x14ac:dyDescent="0.3">
      <c r="A1443" s="113">
        <v>103222</v>
      </c>
      <c r="B1443" s="113" t="s">
        <v>9974</v>
      </c>
      <c r="C1443" s="114" t="s">
        <v>44</v>
      </c>
      <c r="D1443" s="113" t="s">
        <v>8535</v>
      </c>
      <c r="E1443" s="115">
        <v>184.98</v>
      </c>
    </row>
    <row r="1444" spans="1:5" ht="41.4" x14ac:dyDescent="0.3">
      <c r="A1444" s="113">
        <v>103223</v>
      </c>
      <c r="B1444" s="113" t="s">
        <v>9975</v>
      </c>
      <c r="C1444" s="114" t="s">
        <v>44</v>
      </c>
      <c r="D1444" s="113" t="s">
        <v>9044</v>
      </c>
      <c r="E1444" s="115">
        <v>34.979999999999997</v>
      </c>
    </row>
    <row r="1445" spans="1:5" ht="41.4" x14ac:dyDescent="0.3">
      <c r="A1445" s="113">
        <v>103226</v>
      </c>
      <c r="B1445" s="113" t="s">
        <v>9976</v>
      </c>
      <c r="C1445" s="114" t="s">
        <v>44</v>
      </c>
      <c r="D1445" s="113" t="s">
        <v>8535</v>
      </c>
      <c r="E1445" s="115">
        <v>339.12</v>
      </c>
    </row>
    <row r="1446" spans="1:5" ht="41.4" x14ac:dyDescent="0.3">
      <c r="A1446" s="113">
        <v>103227</v>
      </c>
      <c r="B1446" s="113" t="s">
        <v>9977</v>
      </c>
      <c r="C1446" s="114" t="s">
        <v>44</v>
      </c>
      <c r="D1446" s="113" t="s">
        <v>8535</v>
      </c>
      <c r="E1446" s="115">
        <v>91.62</v>
      </c>
    </row>
    <row r="1447" spans="1:5" ht="41.4" x14ac:dyDescent="0.3">
      <c r="A1447" s="113">
        <v>103228</v>
      </c>
      <c r="B1447" s="113" t="s">
        <v>9978</v>
      </c>
      <c r="C1447" s="114" t="s">
        <v>44</v>
      </c>
      <c r="D1447" s="113" t="s">
        <v>8535</v>
      </c>
      <c r="E1447" s="115">
        <v>424.38</v>
      </c>
    </row>
    <row r="1448" spans="1:5" ht="41.4" x14ac:dyDescent="0.3">
      <c r="A1448" s="113">
        <v>103229</v>
      </c>
      <c r="B1448" s="113" t="s">
        <v>9979</v>
      </c>
      <c r="C1448" s="114" t="s">
        <v>44</v>
      </c>
      <c r="D1448" s="113" t="s">
        <v>9044</v>
      </c>
      <c r="E1448" s="115">
        <v>86.86</v>
      </c>
    </row>
    <row r="1449" spans="1:5" ht="41.4" x14ac:dyDescent="0.3">
      <c r="A1449" s="113">
        <v>103232</v>
      </c>
      <c r="B1449" s="113" t="s">
        <v>9980</v>
      </c>
      <c r="C1449" s="114" t="s">
        <v>44</v>
      </c>
      <c r="D1449" s="113" t="s">
        <v>8535</v>
      </c>
      <c r="E1449" s="115">
        <v>463.76</v>
      </c>
    </row>
    <row r="1450" spans="1:5" ht="41.4" x14ac:dyDescent="0.3">
      <c r="A1450" s="113">
        <v>103233</v>
      </c>
      <c r="B1450" s="113" t="s">
        <v>9981</v>
      </c>
      <c r="C1450" s="114" t="s">
        <v>44</v>
      </c>
      <c r="D1450" s="113" t="s">
        <v>8535</v>
      </c>
      <c r="E1450" s="115">
        <v>125.29</v>
      </c>
    </row>
    <row r="1451" spans="1:5" ht="41.4" x14ac:dyDescent="0.3">
      <c r="A1451" s="113">
        <v>103234</v>
      </c>
      <c r="B1451" s="113" t="s">
        <v>9982</v>
      </c>
      <c r="C1451" s="114" t="s">
        <v>44</v>
      </c>
      <c r="D1451" s="113" t="s">
        <v>8535</v>
      </c>
      <c r="E1451" s="115">
        <v>609.05999999999995</v>
      </c>
    </row>
    <row r="1452" spans="1:5" ht="41.4" x14ac:dyDescent="0.3">
      <c r="A1452" s="113">
        <v>103235</v>
      </c>
      <c r="B1452" s="113" t="s">
        <v>9983</v>
      </c>
      <c r="C1452" s="114" t="s">
        <v>44</v>
      </c>
      <c r="D1452" s="113" t="s">
        <v>9044</v>
      </c>
      <c r="E1452" s="115">
        <v>102.43</v>
      </c>
    </row>
    <row r="1453" spans="1:5" ht="41.4" x14ac:dyDescent="0.3">
      <c r="A1453" s="113">
        <v>103241</v>
      </c>
      <c r="B1453" s="113" t="s">
        <v>9984</v>
      </c>
      <c r="C1453" s="114" t="s">
        <v>44</v>
      </c>
      <c r="D1453" s="113" t="s">
        <v>8535</v>
      </c>
      <c r="E1453" s="115">
        <v>9.0299999999999994</v>
      </c>
    </row>
    <row r="1454" spans="1:5" ht="27.6" x14ac:dyDescent="0.3">
      <c r="A1454" s="113">
        <v>103660</v>
      </c>
      <c r="B1454" s="113" t="s">
        <v>9985</v>
      </c>
      <c r="C1454" s="114" t="s">
        <v>44</v>
      </c>
      <c r="D1454" s="113" t="s">
        <v>9044</v>
      </c>
      <c r="E1454" s="115">
        <v>11.56</v>
      </c>
    </row>
    <row r="1455" spans="1:5" ht="41.4" x14ac:dyDescent="0.3">
      <c r="A1455" s="113">
        <v>103666</v>
      </c>
      <c r="B1455" s="113" t="s">
        <v>9986</v>
      </c>
      <c r="C1455" s="114" t="s">
        <v>44</v>
      </c>
      <c r="D1455" s="113" t="s">
        <v>9044</v>
      </c>
      <c r="E1455" s="115">
        <v>135.38999999999999</v>
      </c>
    </row>
    <row r="1456" spans="1:5" ht="55.2" x14ac:dyDescent="0.3">
      <c r="A1456" s="113">
        <v>103792</v>
      </c>
      <c r="B1456" s="113" t="s">
        <v>9987</v>
      </c>
      <c r="C1456" s="114" t="s">
        <v>44</v>
      </c>
      <c r="D1456" s="113" t="s">
        <v>8535</v>
      </c>
      <c r="E1456" s="115">
        <v>3.6</v>
      </c>
    </row>
    <row r="1457" spans="1:5" ht="41.4" x14ac:dyDescent="0.3">
      <c r="A1457" s="113">
        <v>103937</v>
      </c>
      <c r="B1457" s="113" t="s">
        <v>9988</v>
      </c>
      <c r="C1457" s="114" t="s">
        <v>44</v>
      </c>
      <c r="D1457" s="113" t="s">
        <v>8535</v>
      </c>
      <c r="E1457" s="115">
        <v>1.17</v>
      </c>
    </row>
    <row r="1458" spans="1:5" ht="41.4" x14ac:dyDescent="0.3">
      <c r="A1458" s="113">
        <v>103943</v>
      </c>
      <c r="B1458" s="113" t="s">
        <v>9989</v>
      </c>
      <c r="C1458" s="114" t="s">
        <v>44</v>
      </c>
      <c r="D1458" s="113" t="s">
        <v>8535</v>
      </c>
      <c r="E1458" s="115">
        <v>1.17</v>
      </c>
    </row>
    <row r="1459" spans="1:5" ht="27.6" x14ac:dyDescent="0.3">
      <c r="A1459" s="113">
        <v>104087</v>
      </c>
      <c r="B1459" s="113" t="s">
        <v>9990</v>
      </c>
      <c r="C1459" s="114" t="s">
        <v>44</v>
      </c>
      <c r="D1459" s="113" t="s">
        <v>8535</v>
      </c>
      <c r="E1459" s="115">
        <v>0.06</v>
      </c>
    </row>
    <row r="1460" spans="1:5" ht="27.6" x14ac:dyDescent="0.3">
      <c r="A1460" s="113">
        <v>104088</v>
      </c>
      <c r="B1460" s="113" t="s">
        <v>9991</v>
      </c>
      <c r="C1460" s="114" t="s">
        <v>44</v>
      </c>
      <c r="D1460" s="113" t="s">
        <v>8535</v>
      </c>
      <c r="E1460" s="115">
        <v>0.01</v>
      </c>
    </row>
    <row r="1461" spans="1:5" ht="27.6" x14ac:dyDescent="0.3">
      <c r="A1461" s="113">
        <v>104089</v>
      </c>
      <c r="B1461" s="113" t="s">
        <v>9992</v>
      </c>
      <c r="C1461" s="114" t="s">
        <v>44</v>
      </c>
      <c r="D1461" s="113" t="s">
        <v>8535</v>
      </c>
      <c r="E1461" s="115">
        <v>7.0000000000000007E-2</v>
      </c>
    </row>
    <row r="1462" spans="1:5" ht="27.6" x14ac:dyDescent="0.3">
      <c r="A1462" s="113">
        <v>104090</v>
      </c>
      <c r="B1462" s="113" t="s">
        <v>9993</v>
      </c>
      <c r="C1462" s="114" t="s">
        <v>44</v>
      </c>
      <c r="D1462" s="113" t="s">
        <v>8535</v>
      </c>
      <c r="E1462" s="115">
        <v>0.52</v>
      </c>
    </row>
    <row r="1463" spans="1:5" ht="27.6" x14ac:dyDescent="0.3">
      <c r="A1463" s="113">
        <v>104093</v>
      </c>
      <c r="B1463" s="113" t="s">
        <v>9994</v>
      </c>
      <c r="C1463" s="114" t="s">
        <v>44</v>
      </c>
      <c r="D1463" s="113" t="s">
        <v>8535</v>
      </c>
      <c r="E1463" s="115">
        <v>0.08</v>
      </c>
    </row>
    <row r="1464" spans="1:5" ht="27.6" x14ac:dyDescent="0.3">
      <c r="A1464" s="113">
        <v>104094</v>
      </c>
      <c r="B1464" s="113" t="s">
        <v>9995</v>
      </c>
      <c r="C1464" s="114" t="s">
        <v>44</v>
      </c>
      <c r="D1464" s="113" t="s">
        <v>8535</v>
      </c>
      <c r="E1464" s="115">
        <v>0.01</v>
      </c>
    </row>
    <row r="1465" spans="1:5" ht="27.6" x14ac:dyDescent="0.3">
      <c r="A1465" s="113">
        <v>104095</v>
      </c>
      <c r="B1465" s="113" t="s">
        <v>9996</v>
      </c>
      <c r="C1465" s="114" t="s">
        <v>44</v>
      </c>
      <c r="D1465" s="113" t="s">
        <v>8535</v>
      </c>
      <c r="E1465" s="115">
        <v>0.1</v>
      </c>
    </row>
    <row r="1466" spans="1:5" ht="27.6" x14ac:dyDescent="0.3">
      <c r="A1466" s="113">
        <v>104096</v>
      </c>
      <c r="B1466" s="113" t="s">
        <v>9997</v>
      </c>
      <c r="C1466" s="114" t="s">
        <v>44</v>
      </c>
      <c r="D1466" s="113" t="s">
        <v>8535</v>
      </c>
      <c r="E1466" s="115">
        <v>0.72</v>
      </c>
    </row>
    <row r="1467" spans="1:5" ht="41.4" x14ac:dyDescent="0.3">
      <c r="A1467" s="113">
        <v>104519</v>
      </c>
      <c r="B1467" s="113" t="s">
        <v>9998</v>
      </c>
      <c r="C1467" s="114" t="s">
        <v>44</v>
      </c>
      <c r="D1467" s="113" t="s">
        <v>8535</v>
      </c>
      <c r="E1467" s="115">
        <v>0.49</v>
      </c>
    </row>
    <row r="1468" spans="1:5" ht="27.6" x14ac:dyDescent="0.3">
      <c r="A1468" s="113">
        <v>104655</v>
      </c>
      <c r="B1468" s="113" t="s">
        <v>9999</v>
      </c>
      <c r="C1468" s="114" t="s">
        <v>44</v>
      </c>
      <c r="D1468" s="113" t="s">
        <v>8535</v>
      </c>
      <c r="E1468" s="115">
        <v>0.52</v>
      </c>
    </row>
    <row r="1469" spans="1:5" ht="41.4" x14ac:dyDescent="0.3">
      <c r="A1469" s="113">
        <v>104687</v>
      </c>
      <c r="B1469" s="113" t="s">
        <v>10000</v>
      </c>
      <c r="C1469" s="114" t="s">
        <v>44</v>
      </c>
      <c r="D1469" s="113" t="s">
        <v>9044</v>
      </c>
      <c r="E1469" s="115">
        <v>448.46</v>
      </c>
    </row>
    <row r="1470" spans="1:5" ht="27.6" x14ac:dyDescent="0.3">
      <c r="A1470" s="113">
        <v>104691</v>
      </c>
      <c r="B1470" s="113" t="s">
        <v>10001</v>
      </c>
      <c r="C1470" s="114" t="s">
        <v>44</v>
      </c>
      <c r="D1470" s="113" t="s">
        <v>8535</v>
      </c>
      <c r="E1470" s="115">
        <v>0.95</v>
      </c>
    </row>
    <row r="1471" spans="1:5" ht="27.6" x14ac:dyDescent="0.3">
      <c r="A1471" s="113">
        <v>104692</v>
      </c>
      <c r="B1471" s="113" t="s">
        <v>10002</v>
      </c>
      <c r="C1471" s="114" t="s">
        <v>44</v>
      </c>
      <c r="D1471" s="113" t="s">
        <v>8535</v>
      </c>
      <c r="E1471" s="115">
        <v>0.21</v>
      </c>
    </row>
    <row r="1472" spans="1:5" ht="27.6" x14ac:dyDescent="0.3">
      <c r="A1472" s="113">
        <v>104693</v>
      </c>
      <c r="B1472" s="113" t="s">
        <v>10003</v>
      </c>
      <c r="C1472" s="114" t="s">
        <v>44</v>
      </c>
      <c r="D1472" s="113" t="s">
        <v>8535</v>
      </c>
      <c r="E1472" s="115">
        <v>1.18</v>
      </c>
    </row>
    <row r="1473" spans="1:5" ht="27.6" x14ac:dyDescent="0.3">
      <c r="A1473" s="113">
        <v>104694</v>
      </c>
      <c r="B1473" s="113" t="s">
        <v>10004</v>
      </c>
      <c r="C1473" s="114" t="s">
        <v>44</v>
      </c>
      <c r="D1473" s="113" t="s">
        <v>8535</v>
      </c>
      <c r="E1473" s="115">
        <v>1.64</v>
      </c>
    </row>
    <row r="1474" spans="1:5" ht="41.4" x14ac:dyDescent="0.3">
      <c r="A1474" s="113">
        <v>104703</v>
      </c>
      <c r="B1474" s="113" t="s">
        <v>10005</v>
      </c>
      <c r="C1474" s="114" t="s">
        <v>44</v>
      </c>
      <c r="D1474" s="113" t="s">
        <v>9044</v>
      </c>
      <c r="E1474" s="115">
        <v>92.29</v>
      </c>
    </row>
    <row r="1475" spans="1:5" ht="41.4" x14ac:dyDescent="0.3">
      <c r="A1475" s="113">
        <v>104709</v>
      </c>
      <c r="B1475" s="113" t="s">
        <v>10006</v>
      </c>
      <c r="C1475" s="114" t="s">
        <v>44</v>
      </c>
      <c r="D1475" s="113" t="s">
        <v>9044</v>
      </c>
      <c r="E1475" s="115">
        <v>1167.1300000000001</v>
      </c>
    </row>
    <row r="1476" spans="1:5" ht="41.4" x14ac:dyDescent="0.3">
      <c r="A1476" s="113">
        <v>104712</v>
      </c>
      <c r="B1476" s="113" t="s">
        <v>10007</v>
      </c>
      <c r="C1476" s="114" t="s">
        <v>44</v>
      </c>
      <c r="D1476" s="113" t="s">
        <v>8535</v>
      </c>
      <c r="E1476" s="115">
        <v>60.33</v>
      </c>
    </row>
    <row r="1477" spans="1:5" ht="41.4" x14ac:dyDescent="0.3">
      <c r="A1477" s="113">
        <v>104713</v>
      </c>
      <c r="B1477" s="113" t="s">
        <v>10008</v>
      </c>
      <c r="C1477" s="114" t="s">
        <v>44</v>
      </c>
      <c r="D1477" s="113" t="s">
        <v>8535</v>
      </c>
      <c r="E1477" s="115">
        <v>15.94</v>
      </c>
    </row>
    <row r="1478" spans="1:5" ht="41.4" x14ac:dyDescent="0.3">
      <c r="A1478" s="113">
        <v>104714</v>
      </c>
      <c r="B1478" s="113" t="s">
        <v>10009</v>
      </c>
      <c r="C1478" s="114" t="s">
        <v>44</v>
      </c>
      <c r="D1478" s="113" t="s">
        <v>8535</v>
      </c>
      <c r="E1478" s="115">
        <v>75.41</v>
      </c>
    </row>
    <row r="1479" spans="1:5" ht="41.4" x14ac:dyDescent="0.3">
      <c r="A1479" s="113">
        <v>104715</v>
      </c>
      <c r="B1479" s="113" t="s">
        <v>10010</v>
      </c>
      <c r="C1479" s="114" t="s">
        <v>44</v>
      </c>
      <c r="D1479" s="113" t="s">
        <v>9044</v>
      </c>
      <c r="E1479" s="115">
        <v>89.72</v>
      </c>
    </row>
    <row r="1480" spans="1:5" ht="41.4" x14ac:dyDescent="0.3">
      <c r="A1480" s="113">
        <v>104906</v>
      </c>
      <c r="B1480" s="113" t="s">
        <v>10011</v>
      </c>
      <c r="C1480" s="114" t="s">
        <v>44</v>
      </c>
      <c r="D1480" s="113" t="s">
        <v>9044</v>
      </c>
      <c r="E1480" s="115">
        <v>98.5</v>
      </c>
    </row>
    <row r="1481" spans="1:5" ht="27.6" x14ac:dyDescent="0.3">
      <c r="A1481" s="113">
        <v>104912</v>
      </c>
      <c r="B1481" s="113" t="s">
        <v>10012</v>
      </c>
      <c r="C1481" s="114" t="s">
        <v>44</v>
      </c>
      <c r="D1481" s="113" t="s">
        <v>8535</v>
      </c>
      <c r="E1481" s="115">
        <v>29.45</v>
      </c>
    </row>
    <row r="1482" spans="1:5" ht="41.4" x14ac:dyDescent="0.3">
      <c r="A1482" s="113">
        <v>92259</v>
      </c>
      <c r="B1482" s="113" t="s">
        <v>10013</v>
      </c>
      <c r="C1482" s="114" t="s">
        <v>141</v>
      </c>
      <c r="D1482" s="113" t="s">
        <v>8535</v>
      </c>
      <c r="E1482" s="115">
        <v>513</v>
      </c>
    </row>
    <row r="1483" spans="1:5" ht="41.4" x14ac:dyDescent="0.3">
      <c r="A1483" s="113">
        <v>92260</v>
      </c>
      <c r="B1483" s="113" t="s">
        <v>10014</v>
      </c>
      <c r="C1483" s="114" t="s">
        <v>141</v>
      </c>
      <c r="D1483" s="113" t="s">
        <v>8535</v>
      </c>
      <c r="E1483" s="115">
        <v>585.66</v>
      </c>
    </row>
    <row r="1484" spans="1:5" ht="41.4" x14ac:dyDescent="0.3">
      <c r="A1484" s="113">
        <v>92261</v>
      </c>
      <c r="B1484" s="113" t="s">
        <v>10015</v>
      </c>
      <c r="C1484" s="114" t="s">
        <v>141</v>
      </c>
      <c r="D1484" s="113" t="s">
        <v>8535</v>
      </c>
      <c r="E1484" s="115">
        <v>656.11</v>
      </c>
    </row>
    <row r="1485" spans="1:5" ht="41.4" x14ac:dyDescent="0.3">
      <c r="A1485" s="113">
        <v>92262</v>
      </c>
      <c r="B1485" s="113" t="s">
        <v>10016</v>
      </c>
      <c r="C1485" s="114" t="s">
        <v>141</v>
      </c>
      <c r="D1485" s="113" t="s">
        <v>8535</v>
      </c>
      <c r="E1485" s="115">
        <v>769.53</v>
      </c>
    </row>
    <row r="1486" spans="1:5" ht="41.4" x14ac:dyDescent="0.3">
      <c r="A1486" s="113">
        <v>92539</v>
      </c>
      <c r="B1486" s="113" t="s">
        <v>10017</v>
      </c>
      <c r="C1486" s="114" t="s">
        <v>115</v>
      </c>
      <c r="D1486" s="113" t="s">
        <v>8535</v>
      </c>
      <c r="E1486" s="115">
        <v>86.67</v>
      </c>
    </row>
    <row r="1487" spans="1:5" ht="41.4" x14ac:dyDescent="0.3">
      <c r="A1487" s="113">
        <v>92540</v>
      </c>
      <c r="B1487" s="113" t="s">
        <v>10018</v>
      </c>
      <c r="C1487" s="114" t="s">
        <v>115</v>
      </c>
      <c r="D1487" s="113" t="s">
        <v>8535</v>
      </c>
      <c r="E1487" s="115">
        <v>97.56</v>
      </c>
    </row>
    <row r="1488" spans="1:5" ht="41.4" x14ac:dyDescent="0.3">
      <c r="A1488" s="113">
        <v>92541</v>
      </c>
      <c r="B1488" s="113" t="s">
        <v>10019</v>
      </c>
      <c r="C1488" s="114" t="s">
        <v>115</v>
      </c>
      <c r="D1488" s="113" t="s">
        <v>8535</v>
      </c>
      <c r="E1488" s="115">
        <v>93.49</v>
      </c>
    </row>
    <row r="1489" spans="1:5" ht="41.4" x14ac:dyDescent="0.3">
      <c r="A1489" s="113">
        <v>92542</v>
      </c>
      <c r="B1489" s="113" t="s">
        <v>10020</v>
      </c>
      <c r="C1489" s="114" t="s">
        <v>115</v>
      </c>
      <c r="D1489" s="113" t="s">
        <v>8535</v>
      </c>
      <c r="E1489" s="115">
        <v>113.81</v>
      </c>
    </row>
    <row r="1490" spans="1:5" ht="41.4" x14ac:dyDescent="0.3">
      <c r="A1490" s="113">
        <v>92543</v>
      </c>
      <c r="B1490" s="113" t="s">
        <v>10021</v>
      </c>
      <c r="C1490" s="114" t="s">
        <v>115</v>
      </c>
      <c r="D1490" s="113" t="s">
        <v>8535</v>
      </c>
      <c r="E1490" s="115">
        <v>26.1</v>
      </c>
    </row>
    <row r="1491" spans="1:5" ht="27.6" x14ac:dyDescent="0.3">
      <c r="A1491" s="113">
        <v>92544</v>
      </c>
      <c r="B1491" s="113" t="s">
        <v>10022</v>
      </c>
      <c r="C1491" s="114" t="s">
        <v>115</v>
      </c>
      <c r="D1491" s="113" t="s">
        <v>8535</v>
      </c>
      <c r="E1491" s="115">
        <v>20.8</v>
      </c>
    </row>
    <row r="1492" spans="1:5" ht="27.6" x14ac:dyDescent="0.3">
      <c r="A1492" s="113">
        <v>92545</v>
      </c>
      <c r="B1492" s="113" t="s">
        <v>10023</v>
      </c>
      <c r="C1492" s="114" t="s">
        <v>141</v>
      </c>
      <c r="D1492" s="113" t="s">
        <v>8535</v>
      </c>
      <c r="E1492" s="115">
        <v>1130.23</v>
      </c>
    </row>
    <row r="1493" spans="1:5" ht="27.6" x14ac:dyDescent="0.3">
      <c r="A1493" s="113">
        <v>92546</v>
      </c>
      <c r="B1493" s="113" t="s">
        <v>10024</v>
      </c>
      <c r="C1493" s="114" t="s">
        <v>141</v>
      </c>
      <c r="D1493" s="113" t="s">
        <v>8535</v>
      </c>
      <c r="E1493" s="115">
        <v>1392.93</v>
      </c>
    </row>
    <row r="1494" spans="1:5" ht="27.6" x14ac:dyDescent="0.3">
      <c r="A1494" s="113">
        <v>92547</v>
      </c>
      <c r="B1494" s="113" t="s">
        <v>10025</v>
      </c>
      <c r="C1494" s="114" t="s">
        <v>141</v>
      </c>
      <c r="D1494" s="113" t="s">
        <v>8535</v>
      </c>
      <c r="E1494" s="115">
        <v>1471.69</v>
      </c>
    </row>
    <row r="1495" spans="1:5" ht="27.6" x14ac:dyDescent="0.3">
      <c r="A1495" s="113">
        <v>92548</v>
      </c>
      <c r="B1495" s="113" t="s">
        <v>10026</v>
      </c>
      <c r="C1495" s="114" t="s">
        <v>141</v>
      </c>
      <c r="D1495" s="113" t="s">
        <v>8535</v>
      </c>
      <c r="E1495" s="115">
        <v>1638.96</v>
      </c>
    </row>
    <row r="1496" spans="1:5" ht="27.6" x14ac:dyDescent="0.3">
      <c r="A1496" s="113">
        <v>92549</v>
      </c>
      <c r="B1496" s="113" t="s">
        <v>10027</v>
      </c>
      <c r="C1496" s="114" t="s">
        <v>141</v>
      </c>
      <c r="D1496" s="113" t="s">
        <v>8535</v>
      </c>
      <c r="E1496" s="115">
        <v>2057.71</v>
      </c>
    </row>
    <row r="1497" spans="1:5" ht="27.6" x14ac:dyDescent="0.3">
      <c r="A1497" s="113">
        <v>92550</v>
      </c>
      <c r="B1497" s="113" t="s">
        <v>10028</v>
      </c>
      <c r="C1497" s="114" t="s">
        <v>141</v>
      </c>
      <c r="D1497" s="113" t="s">
        <v>8535</v>
      </c>
      <c r="E1497" s="115">
        <v>2483.85</v>
      </c>
    </row>
    <row r="1498" spans="1:5" ht="27.6" x14ac:dyDescent="0.3">
      <c r="A1498" s="113">
        <v>92551</v>
      </c>
      <c r="B1498" s="113" t="s">
        <v>10029</v>
      </c>
      <c r="C1498" s="114" t="s">
        <v>141</v>
      </c>
      <c r="D1498" s="113" t="s">
        <v>8535</v>
      </c>
      <c r="E1498" s="115">
        <v>2585.5700000000002</v>
      </c>
    </row>
    <row r="1499" spans="1:5" ht="27.6" x14ac:dyDescent="0.3">
      <c r="A1499" s="113">
        <v>92552</v>
      </c>
      <c r="B1499" s="113" t="s">
        <v>10030</v>
      </c>
      <c r="C1499" s="114" t="s">
        <v>141</v>
      </c>
      <c r="D1499" s="113" t="s">
        <v>8535</v>
      </c>
      <c r="E1499" s="115">
        <v>2816.58</v>
      </c>
    </row>
    <row r="1500" spans="1:5" ht="27.6" x14ac:dyDescent="0.3">
      <c r="A1500" s="113">
        <v>92553</v>
      </c>
      <c r="B1500" s="113" t="s">
        <v>10031</v>
      </c>
      <c r="C1500" s="114" t="s">
        <v>141</v>
      </c>
      <c r="D1500" s="113" t="s">
        <v>8535</v>
      </c>
      <c r="E1500" s="115">
        <v>3243.48</v>
      </c>
    </row>
    <row r="1501" spans="1:5" ht="27.6" x14ac:dyDescent="0.3">
      <c r="A1501" s="113">
        <v>92554</v>
      </c>
      <c r="B1501" s="113" t="s">
        <v>10032</v>
      </c>
      <c r="C1501" s="114" t="s">
        <v>141</v>
      </c>
      <c r="D1501" s="113" t="s">
        <v>8535</v>
      </c>
      <c r="E1501" s="115">
        <v>3360.28</v>
      </c>
    </row>
    <row r="1502" spans="1:5" ht="41.4" x14ac:dyDescent="0.3">
      <c r="A1502" s="113">
        <v>92555</v>
      </c>
      <c r="B1502" s="113" t="s">
        <v>10033</v>
      </c>
      <c r="C1502" s="114" t="s">
        <v>141</v>
      </c>
      <c r="D1502" s="113" t="s">
        <v>8535</v>
      </c>
      <c r="E1502" s="115">
        <v>1114.3699999999999</v>
      </c>
    </row>
    <row r="1503" spans="1:5" ht="41.4" x14ac:dyDescent="0.3">
      <c r="A1503" s="113">
        <v>92556</v>
      </c>
      <c r="B1503" s="113" t="s">
        <v>10034</v>
      </c>
      <c r="C1503" s="114" t="s">
        <v>141</v>
      </c>
      <c r="D1503" s="113" t="s">
        <v>8535</v>
      </c>
      <c r="E1503" s="115">
        <v>1365.14</v>
      </c>
    </row>
    <row r="1504" spans="1:5" ht="41.4" x14ac:dyDescent="0.3">
      <c r="A1504" s="113">
        <v>92557</v>
      </c>
      <c r="B1504" s="113" t="s">
        <v>10035</v>
      </c>
      <c r="C1504" s="114" t="s">
        <v>141</v>
      </c>
      <c r="D1504" s="113" t="s">
        <v>8535</v>
      </c>
      <c r="E1504" s="115">
        <v>1443.89</v>
      </c>
    </row>
    <row r="1505" spans="1:5" ht="41.4" x14ac:dyDescent="0.3">
      <c r="A1505" s="113">
        <v>92558</v>
      </c>
      <c r="B1505" s="113" t="s">
        <v>10036</v>
      </c>
      <c r="C1505" s="114" t="s">
        <v>141</v>
      </c>
      <c r="D1505" s="113" t="s">
        <v>8535</v>
      </c>
      <c r="E1505" s="115">
        <v>1623.09</v>
      </c>
    </row>
    <row r="1506" spans="1:5" ht="41.4" x14ac:dyDescent="0.3">
      <c r="A1506" s="113">
        <v>92559</v>
      </c>
      <c r="B1506" s="113" t="s">
        <v>10037</v>
      </c>
      <c r="C1506" s="114" t="s">
        <v>141</v>
      </c>
      <c r="D1506" s="113" t="s">
        <v>8535</v>
      </c>
      <c r="E1506" s="115">
        <v>2028.17</v>
      </c>
    </row>
    <row r="1507" spans="1:5" ht="41.4" x14ac:dyDescent="0.3">
      <c r="A1507" s="113">
        <v>92560</v>
      </c>
      <c r="B1507" s="113" t="s">
        <v>10038</v>
      </c>
      <c r="C1507" s="114" t="s">
        <v>141</v>
      </c>
      <c r="D1507" s="113" t="s">
        <v>8535</v>
      </c>
      <c r="E1507" s="115">
        <v>2443.61</v>
      </c>
    </row>
    <row r="1508" spans="1:5" ht="41.4" x14ac:dyDescent="0.3">
      <c r="A1508" s="113">
        <v>92561</v>
      </c>
      <c r="B1508" s="113" t="s">
        <v>10039</v>
      </c>
      <c r="C1508" s="114" t="s">
        <v>141</v>
      </c>
      <c r="D1508" s="113" t="s">
        <v>8535</v>
      </c>
      <c r="E1508" s="115">
        <v>2546.42</v>
      </c>
    </row>
    <row r="1509" spans="1:5" ht="41.4" x14ac:dyDescent="0.3">
      <c r="A1509" s="113">
        <v>92562</v>
      </c>
      <c r="B1509" s="113" t="s">
        <v>10040</v>
      </c>
      <c r="C1509" s="114" t="s">
        <v>141</v>
      </c>
      <c r="D1509" s="113" t="s">
        <v>8535</v>
      </c>
      <c r="E1509" s="115">
        <v>2749.64</v>
      </c>
    </row>
    <row r="1510" spans="1:5" ht="41.4" x14ac:dyDescent="0.3">
      <c r="A1510" s="113">
        <v>92563</v>
      </c>
      <c r="B1510" s="113" t="s">
        <v>10041</v>
      </c>
      <c r="C1510" s="114" t="s">
        <v>141</v>
      </c>
      <c r="D1510" s="113" t="s">
        <v>8535</v>
      </c>
      <c r="E1510" s="115">
        <v>3165.2</v>
      </c>
    </row>
    <row r="1511" spans="1:5" ht="41.4" x14ac:dyDescent="0.3">
      <c r="A1511" s="113">
        <v>92564</v>
      </c>
      <c r="B1511" s="113" t="s">
        <v>10042</v>
      </c>
      <c r="C1511" s="114" t="s">
        <v>141</v>
      </c>
      <c r="D1511" s="113" t="s">
        <v>8535</v>
      </c>
      <c r="E1511" s="115">
        <v>3264.4</v>
      </c>
    </row>
    <row r="1512" spans="1:5" ht="41.4" x14ac:dyDescent="0.3">
      <c r="A1512" s="113">
        <v>100379</v>
      </c>
      <c r="B1512" s="113" t="s">
        <v>10043</v>
      </c>
      <c r="C1512" s="114" t="s">
        <v>115</v>
      </c>
      <c r="D1512" s="113" t="s">
        <v>8535</v>
      </c>
      <c r="E1512" s="115">
        <v>41.1</v>
      </c>
    </row>
    <row r="1513" spans="1:5" ht="55.2" x14ac:dyDescent="0.3">
      <c r="A1513" s="113">
        <v>100380</v>
      </c>
      <c r="B1513" s="113" t="s">
        <v>10044</v>
      </c>
      <c r="C1513" s="114" t="s">
        <v>115</v>
      </c>
      <c r="D1513" s="113" t="s">
        <v>8535</v>
      </c>
      <c r="E1513" s="115">
        <v>54.79</v>
      </c>
    </row>
    <row r="1514" spans="1:5" ht="41.4" x14ac:dyDescent="0.3">
      <c r="A1514" s="113">
        <v>100381</v>
      </c>
      <c r="B1514" s="113" t="s">
        <v>10045</v>
      </c>
      <c r="C1514" s="114" t="s">
        <v>115</v>
      </c>
      <c r="D1514" s="113" t="s">
        <v>8535</v>
      </c>
      <c r="E1514" s="115">
        <v>61.99</v>
      </c>
    </row>
    <row r="1515" spans="1:5" ht="55.2" x14ac:dyDescent="0.3">
      <c r="A1515" s="113">
        <v>100383</v>
      </c>
      <c r="B1515" s="113" t="s">
        <v>10046</v>
      </c>
      <c r="C1515" s="114" t="s">
        <v>115</v>
      </c>
      <c r="D1515" s="113" t="s">
        <v>8535</v>
      </c>
      <c r="E1515" s="115">
        <v>27.76</v>
      </c>
    </row>
    <row r="1516" spans="1:5" ht="55.2" x14ac:dyDescent="0.3">
      <c r="A1516" s="113">
        <v>100384</v>
      </c>
      <c r="B1516" s="113" t="s">
        <v>10047</v>
      </c>
      <c r="C1516" s="114" t="s">
        <v>115</v>
      </c>
      <c r="D1516" s="113" t="s">
        <v>8535</v>
      </c>
      <c r="E1516" s="115">
        <v>29.43</v>
      </c>
    </row>
    <row r="1517" spans="1:5" ht="41.4" x14ac:dyDescent="0.3">
      <c r="A1517" s="113">
        <v>100385</v>
      </c>
      <c r="B1517" s="113" t="s">
        <v>10048</v>
      </c>
      <c r="C1517" s="114" t="s">
        <v>115</v>
      </c>
      <c r="D1517" s="113" t="s">
        <v>8535</v>
      </c>
      <c r="E1517" s="115">
        <v>36.64</v>
      </c>
    </row>
    <row r="1518" spans="1:5" ht="41.4" x14ac:dyDescent="0.3">
      <c r="A1518" s="113">
        <v>100386</v>
      </c>
      <c r="B1518" s="113" t="s">
        <v>10049</v>
      </c>
      <c r="C1518" s="114" t="s">
        <v>115</v>
      </c>
      <c r="D1518" s="113" t="s">
        <v>8535</v>
      </c>
      <c r="E1518" s="115">
        <v>47.36</v>
      </c>
    </row>
    <row r="1519" spans="1:5" ht="41.4" x14ac:dyDescent="0.3">
      <c r="A1519" s="113">
        <v>100387</v>
      </c>
      <c r="B1519" s="113" t="s">
        <v>10050</v>
      </c>
      <c r="C1519" s="114" t="s">
        <v>115</v>
      </c>
      <c r="D1519" s="113" t="s">
        <v>8535</v>
      </c>
      <c r="E1519" s="115">
        <v>58.75</v>
      </c>
    </row>
    <row r="1520" spans="1:5" ht="41.4" x14ac:dyDescent="0.3">
      <c r="A1520" s="113">
        <v>100388</v>
      </c>
      <c r="B1520" s="113" t="s">
        <v>10051</v>
      </c>
      <c r="C1520" s="114" t="s">
        <v>115</v>
      </c>
      <c r="D1520" s="113" t="s">
        <v>8535</v>
      </c>
      <c r="E1520" s="115">
        <v>22.31</v>
      </c>
    </row>
    <row r="1521" spans="1:5" ht="41.4" x14ac:dyDescent="0.3">
      <c r="A1521" s="113">
        <v>100389</v>
      </c>
      <c r="B1521" s="113" t="s">
        <v>10052</v>
      </c>
      <c r="C1521" s="114" t="s">
        <v>115</v>
      </c>
      <c r="D1521" s="113" t="s">
        <v>8535</v>
      </c>
      <c r="E1521" s="115">
        <v>19.559999999999999</v>
      </c>
    </row>
    <row r="1522" spans="1:5" ht="41.4" x14ac:dyDescent="0.3">
      <c r="A1522" s="113">
        <v>100390</v>
      </c>
      <c r="B1522" s="113" t="s">
        <v>10053</v>
      </c>
      <c r="C1522" s="114" t="s">
        <v>115</v>
      </c>
      <c r="D1522" s="113" t="s">
        <v>8535</v>
      </c>
      <c r="E1522" s="115">
        <v>26.6</v>
      </c>
    </row>
    <row r="1523" spans="1:5" ht="41.4" x14ac:dyDescent="0.3">
      <c r="A1523" s="113">
        <v>100391</v>
      </c>
      <c r="B1523" s="113" t="s">
        <v>10054</v>
      </c>
      <c r="C1523" s="114" t="s">
        <v>115</v>
      </c>
      <c r="D1523" s="113" t="s">
        <v>8535</v>
      </c>
      <c r="E1523" s="115">
        <v>22.48</v>
      </c>
    </row>
    <row r="1524" spans="1:5" ht="27.6" x14ac:dyDescent="0.3">
      <c r="A1524" s="113">
        <v>100392</v>
      </c>
      <c r="B1524" s="113" t="s">
        <v>10055</v>
      </c>
      <c r="C1524" s="114" t="s">
        <v>115</v>
      </c>
      <c r="D1524" s="113" t="s">
        <v>8535</v>
      </c>
      <c r="E1524" s="115">
        <v>17.510000000000002</v>
      </c>
    </row>
    <row r="1525" spans="1:5" ht="27.6" x14ac:dyDescent="0.3">
      <c r="A1525" s="113">
        <v>100393</v>
      </c>
      <c r="B1525" s="113" t="s">
        <v>10056</v>
      </c>
      <c r="C1525" s="114" t="s">
        <v>115</v>
      </c>
      <c r="D1525" s="113" t="s">
        <v>8535</v>
      </c>
      <c r="E1525" s="115">
        <v>22.58</v>
      </c>
    </row>
    <row r="1526" spans="1:5" ht="27.6" x14ac:dyDescent="0.3">
      <c r="A1526" s="113">
        <v>100394</v>
      </c>
      <c r="B1526" s="113" t="s">
        <v>10057</v>
      </c>
      <c r="C1526" s="114" t="s">
        <v>115</v>
      </c>
      <c r="D1526" s="113" t="s">
        <v>8535</v>
      </c>
      <c r="E1526" s="115">
        <v>20.88</v>
      </c>
    </row>
    <row r="1527" spans="1:5" ht="27.6" x14ac:dyDescent="0.3">
      <c r="A1527" s="113">
        <v>100395</v>
      </c>
      <c r="B1527" s="113" t="s">
        <v>10058</v>
      </c>
      <c r="C1527" s="114" t="s">
        <v>115</v>
      </c>
      <c r="D1527" s="113" t="s">
        <v>8535</v>
      </c>
      <c r="E1527" s="115">
        <v>26.89</v>
      </c>
    </row>
    <row r="1528" spans="1:5" ht="27.6" x14ac:dyDescent="0.3">
      <c r="A1528" s="113">
        <v>94189</v>
      </c>
      <c r="B1528" s="113" t="s">
        <v>10059</v>
      </c>
      <c r="C1528" s="114" t="s">
        <v>115</v>
      </c>
      <c r="D1528" s="113" t="s">
        <v>8535</v>
      </c>
      <c r="E1528" s="115">
        <v>41.64</v>
      </c>
    </row>
    <row r="1529" spans="1:5" ht="27.6" x14ac:dyDescent="0.3">
      <c r="A1529" s="113">
        <v>94192</v>
      </c>
      <c r="B1529" s="113" t="s">
        <v>10060</v>
      </c>
      <c r="C1529" s="114" t="s">
        <v>115</v>
      </c>
      <c r="D1529" s="113" t="s">
        <v>8535</v>
      </c>
      <c r="E1529" s="115">
        <v>44.67</v>
      </c>
    </row>
    <row r="1530" spans="1:5" ht="27.6" x14ac:dyDescent="0.3">
      <c r="A1530" s="113">
        <v>94195</v>
      </c>
      <c r="B1530" s="113" t="s">
        <v>10061</v>
      </c>
      <c r="C1530" s="114" t="s">
        <v>115</v>
      </c>
      <c r="D1530" s="113" t="s">
        <v>8535</v>
      </c>
      <c r="E1530" s="115">
        <v>62.99</v>
      </c>
    </row>
    <row r="1531" spans="1:5" ht="27.6" x14ac:dyDescent="0.3">
      <c r="A1531" s="113">
        <v>94198</v>
      </c>
      <c r="B1531" s="113" t="s">
        <v>10062</v>
      </c>
      <c r="C1531" s="114" t="s">
        <v>115</v>
      </c>
      <c r="D1531" s="113" t="s">
        <v>8535</v>
      </c>
      <c r="E1531" s="115">
        <v>67.010000000000005</v>
      </c>
    </row>
    <row r="1532" spans="1:5" ht="27.6" x14ac:dyDescent="0.3">
      <c r="A1532" s="113">
        <v>94201</v>
      </c>
      <c r="B1532" s="113" t="s">
        <v>10063</v>
      </c>
      <c r="C1532" s="114" t="s">
        <v>115</v>
      </c>
      <c r="D1532" s="113" t="s">
        <v>8535</v>
      </c>
      <c r="E1532" s="115">
        <v>88.76</v>
      </c>
    </row>
    <row r="1533" spans="1:5" ht="27.6" x14ac:dyDescent="0.3">
      <c r="A1533" s="113">
        <v>94204</v>
      </c>
      <c r="B1533" s="113" t="s">
        <v>10064</v>
      </c>
      <c r="C1533" s="114" t="s">
        <v>115</v>
      </c>
      <c r="D1533" s="113" t="s">
        <v>8535</v>
      </c>
      <c r="E1533" s="115">
        <v>95.59</v>
      </c>
    </row>
    <row r="1534" spans="1:5" x14ac:dyDescent="0.3">
      <c r="A1534" s="113">
        <v>94224</v>
      </c>
      <c r="B1534" s="113" t="s">
        <v>10065</v>
      </c>
      <c r="C1534" s="114" t="s">
        <v>116</v>
      </c>
      <c r="D1534" s="113" t="s">
        <v>8535</v>
      </c>
      <c r="E1534" s="115">
        <v>28.84</v>
      </c>
    </row>
    <row r="1535" spans="1:5" ht="27.6" x14ac:dyDescent="0.3">
      <c r="A1535" s="113">
        <v>94226</v>
      </c>
      <c r="B1535" s="113" t="s">
        <v>10066</v>
      </c>
      <c r="C1535" s="114" t="s">
        <v>115</v>
      </c>
      <c r="D1535" s="113" t="s">
        <v>8535</v>
      </c>
      <c r="E1535" s="115">
        <v>22.27</v>
      </c>
    </row>
    <row r="1536" spans="1:5" x14ac:dyDescent="0.3">
      <c r="A1536" s="113">
        <v>94232</v>
      </c>
      <c r="B1536" s="113" t="s">
        <v>10067</v>
      </c>
      <c r="C1536" s="114" t="s">
        <v>141</v>
      </c>
      <c r="D1536" s="113" t="s">
        <v>8535</v>
      </c>
      <c r="E1536" s="115">
        <v>3.19</v>
      </c>
    </row>
    <row r="1537" spans="1:5" ht="27.6" x14ac:dyDescent="0.3">
      <c r="A1537" s="113">
        <v>94440</v>
      </c>
      <c r="B1537" s="113" t="s">
        <v>10068</v>
      </c>
      <c r="C1537" s="114" t="s">
        <v>115</v>
      </c>
      <c r="D1537" s="113" t="s">
        <v>8535</v>
      </c>
      <c r="E1537" s="115">
        <v>62.99</v>
      </c>
    </row>
    <row r="1538" spans="1:5" ht="27.6" x14ac:dyDescent="0.3">
      <c r="A1538" s="113">
        <v>94441</v>
      </c>
      <c r="B1538" s="113" t="s">
        <v>10069</v>
      </c>
      <c r="C1538" s="114" t="s">
        <v>115</v>
      </c>
      <c r="D1538" s="113" t="s">
        <v>8535</v>
      </c>
      <c r="E1538" s="115">
        <v>67.010000000000005</v>
      </c>
    </row>
    <row r="1539" spans="1:5" ht="27.6" x14ac:dyDescent="0.3">
      <c r="A1539" s="113">
        <v>94442</v>
      </c>
      <c r="B1539" s="113" t="s">
        <v>10070</v>
      </c>
      <c r="C1539" s="114" t="s">
        <v>115</v>
      </c>
      <c r="D1539" s="113" t="s">
        <v>8535</v>
      </c>
      <c r="E1539" s="115">
        <v>62.99</v>
      </c>
    </row>
    <row r="1540" spans="1:5" ht="27.6" x14ac:dyDescent="0.3">
      <c r="A1540" s="113">
        <v>94443</v>
      </c>
      <c r="B1540" s="113" t="s">
        <v>10071</v>
      </c>
      <c r="C1540" s="114" t="s">
        <v>115</v>
      </c>
      <c r="D1540" s="113" t="s">
        <v>8535</v>
      </c>
      <c r="E1540" s="115">
        <v>67.010000000000005</v>
      </c>
    </row>
    <row r="1541" spans="1:5" ht="27.6" x14ac:dyDescent="0.3">
      <c r="A1541" s="113">
        <v>94445</v>
      </c>
      <c r="B1541" s="113" t="s">
        <v>10072</v>
      </c>
      <c r="C1541" s="114" t="s">
        <v>115</v>
      </c>
      <c r="D1541" s="113" t="s">
        <v>8535</v>
      </c>
      <c r="E1541" s="115">
        <v>88.76</v>
      </c>
    </row>
    <row r="1542" spans="1:5" ht="27.6" x14ac:dyDescent="0.3">
      <c r="A1542" s="113">
        <v>94446</v>
      </c>
      <c r="B1542" s="113" t="s">
        <v>10073</v>
      </c>
      <c r="C1542" s="114" t="s">
        <v>115</v>
      </c>
      <c r="D1542" s="113" t="s">
        <v>8535</v>
      </c>
      <c r="E1542" s="115">
        <v>95.59</v>
      </c>
    </row>
    <row r="1543" spans="1:5" ht="27.6" x14ac:dyDescent="0.3">
      <c r="A1543" s="113">
        <v>94447</v>
      </c>
      <c r="B1543" s="113" t="s">
        <v>10074</v>
      </c>
      <c r="C1543" s="114" t="s">
        <v>115</v>
      </c>
      <c r="D1543" s="113" t="s">
        <v>8535</v>
      </c>
      <c r="E1543" s="115">
        <v>88.76</v>
      </c>
    </row>
    <row r="1544" spans="1:5" ht="27.6" x14ac:dyDescent="0.3">
      <c r="A1544" s="113">
        <v>94448</v>
      </c>
      <c r="B1544" s="113" t="s">
        <v>10075</v>
      </c>
      <c r="C1544" s="114" t="s">
        <v>115</v>
      </c>
      <c r="D1544" s="113" t="s">
        <v>8535</v>
      </c>
      <c r="E1544" s="115">
        <v>95.59</v>
      </c>
    </row>
    <row r="1545" spans="1:5" ht="41.4" x14ac:dyDescent="0.3">
      <c r="A1545" s="113">
        <v>94207</v>
      </c>
      <c r="B1545" s="113" t="s">
        <v>10076</v>
      </c>
      <c r="C1545" s="114" t="s">
        <v>115</v>
      </c>
      <c r="D1545" s="113" t="s">
        <v>8535</v>
      </c>
      <c r="E1545" s="115">
        <v>45.26</v>
      </c>
    </row>
    <row r="1546" spans="1:5" ht="41.4" x14ac:dyDescent="0.3">
      <c r="A1546" s="113">
        <v>94210</v>
      </c>
      <c r="B1546" s="113" t="s">
        <v>10077</v>
      </c>
      <c r="C1546" s="114" t="s">
        <v>115</v>
      </c>
      <c r="D1546" s="113" t="s">
        <v>8535</v>
      </c>
      <c r="E1546" s="115">
        <v>48.1</v>
      </c>
    </row>
    <row r="1547" spans="1:5" ht="27.6" x14ac:dyDescent="0.3">
      <c r="A1547" s="113">
        <v>94218</v>
      </c>
      <c r="B1547" s="113" t="s">
        <v>10078</v>
      </c>
      <c r="C1547" s="114" t="s">
        <v>115</v>
      </c>
      <c r="D1547" s="113" t="s">
        <v>8535</v>
      </c>
      <c r="E1547" s="115">
        <v>113.06</v>
      </c>
    </row>
    <row r="1548" spans="1:5" ht="27.6" x14ac:dyDescent="0.3">
      <c r="A1548" s="113">
        <v>94213</v>
      </c>
      <c r="B1548" s="113" t="s">
        <v>10079</v>
      </c>
      <c r="C1548" s="114" t="s">
        <v>115</v>
      </c>
      <c r="D1548" s="113" t="s">
        <v>8535</v>
      </c>
      <c r="E1548" s="115">
        <v>71.97</v>
      </c>
    </row>
    <row r="1549" spans="1:5" ht="27.6" x14ac:dyDescent="0.3">
      <c r="A1549" s="113">
        <v>94216</v>
      </c>
      <c r="B1549" s="113" t="s">
        <v>10080</v>
      </c>
      <c r="C1549" s="114" t="s">
        <v>115</v>
      </c>
      <c r="D1549" s="113" t="s">
        <v>8535</v>
      </c>
      <c r="E1549" s="115">
        <v>203.57</v>
      </c>
    </row>
    <row r="1550" spans="1:5" ht="41.4" x14ac:dyDescent="0.3">
      <c r="A1550" s="113">
        <v>94219</v>
      </c>
      <c r="B1550" s="113" t="s">
        <v>10081</v>
      </c>
      <c r="C1550" s="114" t="s">
        <v>116</v>
      </c>
      <c r="D1550" s="113" t="s">
        <v>8535</v>
      </c>
      <c r="E1550" s="115">
        <v>44.57</v>
      </c>
    </row>
    <row r="1551" spans="1:5" ht="41.4" x14ac:dyDescent="0.3">
      <c r="A1551" s="113">
        <v>94220</v>
      </c>
      <c r="B1551" s="113" t="s">
        <v>10082</v>
      </c>
      <c r="C1551" s="114" t="s">
        <v>116</v>
      </c>
      <c r="D1551" s="113" t="s">
        <v>8535</v>
      </c>
      <c r="E1551" s="115">
        <v>57.59</v>
      </c>
    </row>
    <row r="1552" spans="1:5" ht="41.4" x14ac:dyDescent="0.3">
      <c r="A1552" s="113">
        <v>94221</v>
      </c>
      <c r="B1552" s="113" t="s">
        <v>10083</v>
      </c>
      <c r="C1552" s="114" t="s">
        <v>116</v>
      </c>
      <c r="D1552" s="113" t="s">
        <v>8535</v>
      </c>
      <c r="E1552" s="115">
        <v>36.65</v>
      </c>
    </row>
    <row r="1553" spans="1:5" ht="41.4" x14ac:dyDescent="0.3">
      <c r="A1553" s="113">
        <v>94222</v>
      </c>
      <c r="B1553" s="113" t="s">
        <v>10084</v>
      </c>
      <c r="C1553" s="114" t="s">
        <v>116</v>
      </c>
      <c r="D1553" s="113" t="s">
        <v>8535</v>
      </c>
      <c r="E1553" s="115">
        <v>49.67</v>
      </c>
    </row>
    <row r="1554" spans="1:5" ht="27.6" x14ac:dyDescent="0.3">
      <c r="A1554" s="113">
        <v>94223</v>
      </c>
      <c r="B1554" s="113" t="s">
        <v>10085</v>
      </c>
      <c r="C1554" s="114" t="s">
        <v>116</v>
      </c>
      <c r="D1554" s="113" t="s">
        <v>8535</v>
      </c>
      <c r="E1554" s="115">
        <v>76.63</v>
      </c>
    </row>
    <row r="1555" spans="1:5" ht="27.6" x14ac:dyDescent="0.3">
      <c r="A1555" s="113">
        <v>94451</v>
      </c>
      <c r="B1555" s="113" t="s">
        <v>10086</v>
      </c>
      <c r="C1555" s="114" t="s">
        <v>116</v>
      </c>
      <c r="D1555" s="113" t="s">
        <v>8535</v>
      </c>
      <c r="E1555" s="115">
        <v>85.2</v>
      </c>
    </row>
    <row r="1556" spans="1:5" ht="27.6" x14ac:dyDescent="0.3">
      <c r="A1556" s="113">
        <v>100325</v>
      </c>
      <c r="B1556" s="113" t="s">
        <v>10087</v>
      </c>
      <c r="C1556" s="114" t="s">
        <v>116</v>
      </c>
      <c r="D1556" s="113" t="s">
        <v>8535</v>
      </c>
      <c r="E1556" s="115">
        <v>82.6</v>
      </c>
    </row>
    <row r="1557" spans="1:5" ht="27.6" x14ac:dyDescent="0.3">
      <c r="A1557" s="113">
        <v>100327</v>
      </c>
      <c r="B1557" s="113" t="s">
        <v>10088</v>
      </c>
      <c r="C1557" s="114" t="s">
        <v>116</v>
      </c>
      <c r="D1557" s="113" t="s">
        <v>8535</v>
      </c>
      <c r="E1557" s="115">
        <v>60.27</v>
      </c>
    </row>
    <row r="1558" spans="1:5" ht="27.6" x14ac:dyDescent="0.3">
      <c r="A1558" s="113">
        <v>100328</v>
      </c>
      <c r="B1558" s="113" t="s">
        <v>10089</v>
      </c>
      <c r="C1558" s="114" t="s">
        <v>115</v>
      </c>
      <c r="D1558" s="113" t="s">
        <v>8535</v>
      </c>
      <c r="E1558" s="115">
        <v>20.48</v>
      </c>
    </row>
    <row r="1559" spans="1:5" ht="27.6" x14ac:dyDescent="0.3">
      <c r="A1559" s="113">
        <v>100329</v>
      </c>
      <c r="B1559" s="113" t="s">
        <v>10090</v>
      </c>
      <c r="C1559" s="114" t="s">
        <v>115</v>
      </c>
      <c r="D1559" s="113" t="s">
        <v>8535</v>
      </c>
      <c r="E1559" s="115">
        <v>24.51</v>
      </c>
    </row>
    <row r="1560" spans="1:5" ht="27.6" x14ac:dyDescent="0.3">
      <c r="A1560" s="113">
        <v>100330</v>
      </c>
      <c r="B1560" s="113" t="s">
        <v>10091</v>
      </c>
      <c r="C1560" s="114" t="s">
        <v>115</v>
      </c>
      <c r="D1560" s="113" t="s">
        <v>8535</v>
      </c>
      <c r="E1560" s="115">
        <v>27.82</v>
      </c>
    </row>
    <row r="1561" spans="1:5" ht="27.6" x14ac:dyDescent="0.3">
      <c r="A1561" s="113">
        <v>100331</v>
      </c>
      <c r="B1561" s="113" t="s">
        <v>10092</v>
      </c>
      <c r="C1561" s="114" t="s">
        <v>115</v>
      </c>
      <c r="D1561" s="113" t="s">
        <v>8535</v>
      </c>
      <c r="E1561" s="115">
        <v>34.69</v>
      </c>
    </row>
    <row r="1562" spans="1:5" ht="41.4" x14ac:dyDescent="0.3">
      <c r="A1562" s="113">
        <v>100434</v>
      </c>
      <c r="B1562" s="113" t="s">
        <v>10093</v>
      </c>
      <c r="C1562" s="114" t="s">
        <v>116</v>
      </c>
      <c r="D1562" s="113" t="s">
        <v>8535</v>
      </c>
      <c r="E1562" s="115">
        <v>177.5</v>
      </c>
    </row>
    <row r="1563" spans="1:5" ht="27.6" x14ac:dyDescent="0.3">
      <c r="A1563" s="113">
        <v>100435</v>
      </c>
      <c r="B1563" s="113" t="s">
        <v>10094</v>
      </c>
      <c r="C1563" s="114" t="s">
        <v>116</v>
      </c>
      <c r="D1563" s="113" t="s">
        <v>8535</v>
      </c>
      <c r="E1563" s="115">
        <v>58.32</v>
      </c>
    </row>
    <row r="1564" spans="1:5" ht="27.6" x14ac:dyDescent="0.3">
      <c r="A1564" s="113">
        <v>94227</v>
      </c>
      <c r="B1564" s="113" t="s">
        <v>10095</v>
      </c>
      <c r="C1564" s="114" t="s">
        <v>116</v>
      </c>
      <c r="D1564" s="113" t="s">
        <v>8535</v>
      </c>
      <c r="E1564" s="115">
        <v>64.97</v>
      </c>
    </row>
    <row r="1565" spans="1:5" ht="27.6" x14ac:dyDescent="0.3">
      <c r="A1565" s="113">
        <v>94228</v>
      </c>
      <c r="B1565" s="113" t="s">
        <v>10096</v>
      </c>
      <c r="C1565" s="114" t="s">
        <v>116</v>
      </c>
      <c r="D1565" s="113" t="s">
        <v>8535</v>
      </c>
      <c r="E1565" s="115">
        <v>89.24</v>
      </c>
    </row>
    <row r="1566" spans="1:5" ht="27.6" x14ac:dyDescent="0.3">
      <c r="A1566" s="113">
        <v>94229</v>
      </c>
      <c r="B1566" s="113" t="s">
        <v>10097</v>
      </c>
      <c r="C1566" s="114" t="s">
        <v>116</v>
      </c>
      <c r="D1566" s="113" t="s">
        <v>8535</v>
      </c>
      <c r="E1566" s="115">
        <v>172.36</v>
      </c>
    </row>
    <row r="1567" spans="1:5" ht="27.6" x14ac:dyDescent="0.3">
      <c r="A1567" s="113">
        <v>94231</v>
      </c>
      <c r="B1567" s="113" t="s">
        <v>10098</v>
      </c>
      <c r="C1567" s="114" t="s">
        <v>116</v>
      </c>
      <c r="D1567" s="113" t="s">
        <v>8535</v>
      </c>
      <c r="E1567" s="115">
        <v>52.6</v>
      </c>
    </row>
    <row r="1568" spans="1:5" ht="41.4" x14ac:dyDescent="0.3">
      <c r="A1568" s="113">
        <v>94449</v>
      </c>
      <c r="B1568" s="113" t="s">
        <v>10099</v>
      </c>
      <c r="C1568" s="114" t="s">
        <v>115</v>
      </c>
      <c r="D1568" s="113" t="s">
        <v>8535</v>
      </c>
      <c r="E1568" s="115">
        <v>65.36</v>
      </c>
    </row>
    <row r="1569" spans="1:5" ht="27.6" x14ac:dyDescent="0.3">
      <c r="A1569" s="113">
        <v>92255</v>
      </c>
      <c r="B1569" s="113" t="s">
        <v>10100</v>
      </c>
      <c r="C1569" s="114" t="s">
        <v>141</v>
      </c>
      <c r="D1569" s="113" t="s">
        <v>8535</v>
      </c>
      <c r="E1569" s="115">
        <v>202.14</v>
      </c>
    </row>
    <row r="1570" spans="1:5" ht="27.6" x14ac:dyDescent="0.3">
      <c r="A1570" s="113">
        <v>92256</v>
      </c>
      <c r="B1570" s="113" t="s">
        <v>10101</v>
      </c>
      <c r="C1570" s="114" t="s">
        <v>141</v>
      </c>
      <c r="D1570" s="113" t="s">
        <v>8535</v>
      </c>
      <c r="E1570" s="115">
        <v>249.75</v>
      </c>
    </row>
    <row r="1571" spans="1:5" ht="27.6" x14ac:dyDescent="0.3">
      <c r="A1571" s="113">
        <v>92257</v>
      </c>
      <c r="B1571" s="113" t="s">
        <v>10102</v>
      </c>
      <c r="C1571" s="114" t="s">
        <v>141</v>
      </c>
      <c r="D1571" s="113" t="s">
        <v>8535</v>
      </c>
      <c r="E1571" s="115">
        <v>296.98</v>
      </c>
    </row>
    <row r="1572" spans="1:5" ht="27.6" x14ac:dyDescent="0.3">
      <c r="A1572" s="113">
        <v>92258</v>
      </c>
      <c r="B1572" s="113" t="s">
        <v>10103</v>
      </c>
      <c r="C1572" s="114" t="s">
        <v>141</v>
      </c>
      <c r="D1572" s="113" t="s">
        <v>8535</v>
      </c>
      <c r="E1572" s="115">
        <v>372.91</v>
      </c>
    </row>
    <row r="1573" spans="1:5" ht="41.4" x14ac:dyDescent="0.3">
      <c r="A1573" s="113">
        <v>92568</v>
      </c>
      <c r="B1573" s="113" t="s">
        <v>10104</v>
      </c>
      <c r="C1573" s="114" t="s">
        <v>115</v>
      </c>
      <c r="D1573" s="113" t="s">
        <v>8535</v>
      </c>
      <c r="E1573" s="115">
        <v>124.64</v>
      </c>
    </row>
    <row r="1574" spans="1:5" ht="41.4" x14ac:dyDescent="0.3">
      <c r="A1574" s="113">
        <v>92569</v>
      </c>
      <c r="B1574" s="113" t="s">
        <v>10105</v>
      </c>
      <c r="C1574" s="114" t="s">
        <v>115</v>
      </c>
      <c r="D1574" s="113" t="s">
        <v>8535</v>
      </c>
      <c r="E1574" s="115">
        <v>69.36</v>
      </c>
    </row>
    <row r="1575" spans="1:5" ht="41.4" x14ac:dyDescent="0.3">
      <c r="A1575" s="113">
        <v>92570</v>
      </c>
      <c r="B1575" s="113" t="s">
        <v>10106</v>
      </c>
      <c r="C1575" s="114" t="s">
        <v>115</v>
      </c>
      <c r="D1575" s="113" t="s">
        <v>8535</v>
      </c>
      <c r="E1575" s="115">
        <v>43.96</v>
      </c>
    </row>
    <row r="1576" spans="1:5" ht="41.4" x14ac:dyDescent="0.3">
      <c r="A1576" s="113">
        <v>92571</v>
      </c>
      <c r="B1576" s="113" t="s">
        <v>10107</v>
      </c>
      <c r="C1576" s="114" t="s">
        <v>115</v>
      </c>
      <c r="D1576" s="113" t="s">
        <v>8535</v>
      </c>
      <c r="E1576" s="115">
        <v>133.80000000000001</v>
      </c>
    </row>
    <row r="1577" spans="1:5" ht="41.4" x14ac:dyDescent="0.3">
      <c r="A1577" s="113">
        <v>92572</v>
      </c>
      <c r="B1577" s="113" t="s">
        <v>10108</v>
      </c>
      <c r="C1577" s="114" t="s">
        <v>115</v>
      </c>
      <c r="D1577" s="113" t="s">
        <v>8535</v>
      </c>
      <c r="E1577" s="115">
        <v>80.14</v>
      </c>
    </row>
    <row r="1578" spans="1:5" ht="41.4" x14ac:dyDescent="0.3">
      <c r="A1578" s="113">
        <v>92573</v>
      </c>
      <c r="B1578" s="113" t="s">
        <v>10109</v>
      </c>
      <c r="C1578" s="114" t="s">
        <v>115</v>
      </c>
      <c r="D1578" s="113" t="s">
        <v>8535</v>
      </c>
      <c r="E1578" s="115">
        <v>47.88</v>
      </c>
    </row>
    <row r="1579" spans="1:5" ht="41.4" x14ac:dyDescent="0.3">
      <c r="A1579" s="113">
        <v>92574</v>
      </c>
      <c r="B1579" s="113" t="s">
        <v>10110</v>
      </c>
      <c r="C1579" s="114" t="s">
        <v>115</v>
      </c>
      <c r="D1579" s="113" t="s">
        <v>8535</v>
      </c>
      <c r="E1579" s="115">
        <v>126.88</v>
      </c>
    </row>
    <row r="1580" spans="1:5" ht="27.6" x14ac:dyDescent="0.3">
      <c r="A1580" s="113">
        <v>92575</v>
      </c>
      <c r="B1580" s="113" t="s">
        <v>10111</v>
      </c>
      <c r="C1580" s="114" t="s">
        <v>115</v>
      </c>
      <c r="D1580" s="113" t="s">
        <v>8535</v>
      </c>
      <c r="E1580" s="115">
        <v>63.57</v>
      </c>
    </row>
    <row r="1581" spans="1:5" ht="27.6" x14ac:dyDescent="0.3">
      <c r="A1581" s="113">
        <v>92576</v>
      </c>
      <c r="B1581" s="113" t="s">
        <v>10112</v>
      </c>
      <c r="C1581" s="114" t="s">
        <v>115</v>
      </c>
      <c r="D1581" s="113" t="s">
        <v>8535</v>
      </c>
      <c r="E1581" s="115">
        <v>34.770000000000003</v>
      </c>
    </row>
    <row r="1582" spans="1:5" ht="41.4" x14ac:dyDescent="0.3">
      <c r="A1582" s="113">
        <v>92577</v>
      </c>
      <c r="B1582" s="113" t="s">
        <v>10113</v>
      </c>
      <c r="C1582" s="114" t="s">
        <v>115</v>
      </c>
      <c r="D1582" s="113" t="s">
        <v>8535</v>
      </c>
      <c r="E1582" s="115">
        <v>136.43</v>
      </c>
    </row>
    <row r="1583" spans="1:5" ht="41.4" x14ac:dyDescent="0.3">
      <c r="A1583" s="113">
        <v>92578</v>
      </c>
      <c r="B1583" s="113" t="s">
        <v>10114</v>
      </c>
      <c r="C1583" s="114" t="s">
        <v>115</v>
      </c>
      <c r="D1583" s="113" t="s">
        <v>8535</v>
      </c>
      <c r="E1583" s="115">
        <v>68.91</v>
      </c>
    </row>
    <row r="1584" spans="1:5" ht="27.6" x14ac:dyDescent="0.3">
      <c r="A1584" s="113">
        <v>92579</v>
      </c>
      <c r="B1584" s="113" t="s">
        <v>10115</v>
      </c>
      <c r="C1584" s="114" t="s">
        <v>115</v>
      </c>
      <c r="D1584" s="113" t="s">
        <v>8535</v>
      </c>
      <c r="E1584" s="115">
        <v>37.9</v>
      </c>
    </row>
    <row r="1585" spans="1:5" ht="41.4" x14ac:dyDescent="0.3">
      <c r="A1585" s="113">
        <v>92580</v>
      </c>
      <c r="B1585" s="113" t="s">
        <v>10116</v>
      </c>
      <c r="C1585" s="114" t="s">
        <v>115</v>
      </c>
      <c r="D1585" s="113" t="s">
        <v>8535</v>
      </c>
      <c r="E1585" s="115">
        <v>47.63</v>
      </c>
    </row>
    <row r="1586" spans="1:5" ht="27.6" x14ac:dyDescent="0.3">
      <c r="A1586" s="113">
        <v>92581</v>
      </c>
      <c r="B1586" s="113" t="s">
        <v>10117</v>
      </c>
      <c r="C1586" s="114" t="s">
        <v>115</v>
      </c>
      <c r="D1586" s="113" t="s">
        <v>8535</v>
      </c>
      <c r="E1586" s="115">
        <v>49.49</v>
      </c>
    </row>
    <row r="1587" spans="1:5" ht="27.6" x14ac:dyDescent="0.3">
      <c r="A1587" s="113">
        <v>92582</v>
      </c>
      <c r="B1587" s="113" t="s">
        <v>10118</v>
      </c>
      <c r="C1587" s="114" t="s">
        <v>141</v>
      </c>
      <c r="D1587" s="113" t="s">
        <v>8535</v>
      </c>
      <c r="E1587" s="115">
        <v>710.48</v>
      </c>
    </row>
    <row r="1588" spans="1:5" ht="27.6" x14ac:dyDescent="0.3">
      <c r="A1588" s="113">
        <v>92584</v>
      </c>
      <c r="B1588" s="113" t="s">
        <v>10119</v>
      </c>
      <c r="C1588" s="114" t="s">
        <v>141</v>
      </c>
      <c r="D1588" s="113" t="s">
        <v>8535</v>
      </c>
      <c r="E1588" s="115">
        <v>826.54</v>
      </c>
    </row>
    <row r="1589" spans="1:5" ht="27.6" x14ac:dyDescent="0.3">
      <c r="A1589" s="113">
        <v>92586</v>
      </c>
      <c r="B1589" s="113" t="s">
        <v>10120</v>
      </c>
      <c r="C1589" s="114" t="s">
        <v>141</v>
      </c>
      <c r="D1589" s="113" t="s">
        <v>8535</v>
      </c>
      <c r="E1589" s="115">
        <v>942.59</v>
      </c>
    </row>
    <row r="1590" spans="1:5" ht="27.6" x14ac:dyDescent="0.3">
      <c r="A1590" s="113">
        <v>92588</v>
      </c>
      <c r="B1590" s="113" t="s">
        <v>10121</v>
      </c>
      <c r="C1590" s="114" t="s">
        <v>141</v>
      </c>
      <c r="D1590" s="113" t="s">
        <v>8535</v>
      </c>
      <c r="E1590" s="115">
        <v>1195.0899999999999</v>
      </c>
    </row>
    <row r="1591" spans="1:5" ht="27.6" x14ac:dyDescent="0.3">
      <c r="A1591" s="113">
        <v>92590</v>
      </c>
      <c r="B1591" s="113" t="s">
        <v>10122</v>
      </c>
      <c r="C1591" s="114" t="s">
        <v>141</v>
      </c>
      <c r="D1591" s="113" t="s">
        <v>8535</v>
      </c>
      <c r="E1591" s="115">
        <v>1311.14</v>
      </c>
    </row>
    <row r="1592" spans="1:5" ht="27.6" x14ac:dyDescent="0.3">
      <c r="A1592" s="113">
        <v>92592</v>
      </c>
      <c r="B1592" s="113" t="s">
        <v>10123</v>
      </c>
      <c r="C1592" s="114" t="s">
        <v>141</v>
      </c>
      <c r="D1592" s="113" t="s">
        <v>8535</v>
      </c>
      <c r="E1592" s="115">
        <v>1474.43</v>
      </c>
    </row>
    <row r="1593" spans="1:5" ht="27.6" x14ac:dyDescent="0.3">
      <c r="A1593" s="113">
        <v>92594</v>
      </c>
      <c r="B1593" s="113" t="s">
        <v>10124</v>
      </c>
      <c r="C1593" s="114" t="s">
        <v>141</v>
      </c>
      <c r="D1593" s="113" t="s">
        <v>8535</v>
      </c>
      <c r="E1593" s="115">
        <v>1708.69</v>
      </c>
    </row>
    <row r="1594" spans="1:5" ht="27.6" x14ac:dyDescent="0.3">
      <c r="A1594" s="113">
        <v>92596</v>
      </c>
      <c r="B1594" s="113" t="s">
        <v>10125</v>
      </c>
      <c r="C1594" s="114" t="s">
        <v>141</v>
      </c>
      <c r="D1594" s="113" t="s">
        <v>8535</v>
      </c>
      <c r="E1594" s="115">
        <v>1905.64</v>
      </c>
    </row>
    <row r="1595" spans="1:5" ht="27.6" x14ac:dyDescent="0.3">
      <c r="A1595" s="113">
        <v>92598</v>
      </c>
      <c r="B1595" s="113" t="s">
        <v>10126</v>
      </c>
      <c r="C1595" s="114" t="s">
        <v>141</v>
      </c>
      <c r="D1595" s="113" t="s">
        <v>8535</v>
      </c>
      <c r="E1595" s="115">
        <v>2021.69</v>
      </c>
    </row>
    <row r="1596" spans="1:5" ht="27.6" x14ac:dyDescent="0.3">
      <c r="A1596" s="113">
        <v>92600</v>
      </c>
      <c r="B1596" s="113" t="s">
        <v>10127</v>
      </c>
      <c r="C1596" s="114" t="s">
        <v>141</v>
      </c>
      <c r="D1596" s="113" t="s">
        <v>8535</v>
      </c>
      <c r="E1596" s="115">
        <v>2167.1</v>
      </c>
    </row>
    <row r="1597" spans="1:5" ht="41.4" x14ac:dyDescent="0.3">
      <c r="A1597" s="113">
        <v>92602</v>
      </c>
      <c r="B1597" s="113" t="s">
        <v>10128</v>
      </c>
      <c r="C1597" s="114" t="s">
        <v>141</v>
      </c>
      <c r="D1597" s="113" t="s">
        <v>8535</v>
      </c>
      <c r="E1597" s="115">
        <v>710.48</v>
      </c>
    </row>
    <row r="1598" spans="1:5" ht="41.4" x14ac:dyDescent="0.3">
      <c r="A1598" s="113">
        <v>92604</v>
      </c>
      <c r="B1598" s="113" t="s">
        <v>10129</v>
      </c>
      <c r="C1598" s="114" t="s">
        <v>141</v>
      </c>
      <c r="D1598" s="113" t="s">
        <v>8535</v>
      </c>
      <c r="E1598" s="115">
        <v>797.18</v>
      </c>
    </row>
    <row r="1599" spans="1:5" ht="41.4" x14ac:dyDescent="0.3">
      <c r="A1599" s="113">
        <v>92606</v>
      </c>
      <c r="B1599" s="113" t="s">
        <v>10130</v>
      </c>
      <c r="C1599" s="114" t="s">
        <v>141</v>
      </c>
      <c r="D1599" s="113" t="s">
        <v>8535</v>
      </c>
      <c r="E1599" s="115">
        <v>913.24</v>
      </c>
    </row>
    <row r="1600" spans="1:5" ht="41.4" x14ac:dyDescent="0.3">
      <c r="A1600" s="113">
        <v>92608</v>
      </c>
      <c r="B1600" s="113" t="s">
        <v>10131</v>
      </c>
      <c r="C1600" s="114" t="s">
        <v>141</v>
      </c>
      <c r="D1600" s="113" t="s">
        <v>8535</v>
      </c>
      <c r="E1600" s="115">
        <v>1136.3800000000001</v>
      </c>
    </row>
    <row r="1601" spans="1:5" ht="41.4" x14ac:dyDescent="0.3">
      <c r="A1601" s="113">
        <v>92610</v>
      </c>
      <c r="B1601" s="113" t="s">
        <v>10132</v>
      </c>
      <c r="C1601" s="114" t="s">
        <v>141</v>
      </c>
      <c r="D1601" s="113" t="s">
        <v>8535</v>
      </c>
      <c r="E1601" s="115">
        <v>1252.44</v>
      </c>
    </row>
    <row r="1602" spans="1:5" ht="41.4" x14ac:dyDescent="0.3">
      <c r="A1602" s="113">
        <v>92612</v>
      </c>
      <c r="B1602" s="113" t="s">
        <v>10133</v>
      </c>
      <c r="C1602" s="114" t="s">
        <v>141</v>
      </c>
      <c r="D1602" s="113" t="s">
        <v>8535</v>
      </c>
      <c r="E1602" s="115">
        <v>1415.72</v>
      </c>
    </row>
    <row r="1603" spans="1:5" ht="41.4" x14ac:dyDescent="0.3">
      <c r="A1603" s="113">
        <v>92614</v>
      </c>
      <c r="B1603" s="113" t="s">
        <v>10134</v>
      </c>
      <c r="C1603" s="114" t="s">
        <v>141</v>
      </c>
      <c r="D1603" s="113" t="s">
        <v>8535</v>
      </c>
      <c r="E1603" s="115">
        <v>1591.28</v>
      </c>
    </row>
    <row r="1604" spans="1:5" ht="41.4" x14ac:dyDescent="0.3">
      <c r="A1604" s="113">
        <v>92616</v>
      </c>
      <c r="B1604" s="113" t="s">
        <v>10135</v>
      </c>
      <c r="C1604" s="114" t="s">
        <v>141</v>
      </c>
      <c r="D1604" s="113" t="s">
        <v>8535</v>
      </c>
      <c r="E1604" s="115">
        <v>1817.58</v>
      </c>
    </row>
    <row r="1605" spans="1:5" ht="41.4" x14ac:dyDescent="0.3">
      <c r="A1605" s="113">
        <v>92618</v>
      </c>
      <c r="B1605" s="113" t="s">
        <v>10136</v>
      </c>
      <c r="C1605" s="114" t="s">
        <v>141</v>
      </c>
      <c r="D1605" s="113" t="s">
        <v>8535</v>
      </c>
      <c r="E1605" s="115">
        <v>1933.63</v>
      </c>
    </row>
    <row r="1606" spans="1:5" ht="41.4" x14ac:dyDescent="0.3">
      <c r="A1606" s="113">
        <v>92620</v>
      </c>
      <c r="B1606" s="113" t="s">
        <v>10137</v>
      </c>
      <c r="C1606" s="114" t="s">
        <v>141</v>
      </c>
      <c r="D1606" s="113" t="s">
        <v>8535</v>
      </c>
      <c r="E1606" s="115">
        <v>2049.6799999999998</v>
      </c>
    </row>
    <row r="1607" spans="1:5" ht="41.4" x14ac:dyDescent="0.3">
      <c r="A1607" s="113">
        <v>100357</v>
      </c>
      <c r="B1607" s="113" t="s">
        <v>10138</v>
      </c>
      <c r="C1607" s="114" t="s">
        <v>141</v>
      </c>
      <c r="D1607" s="113" t="s">
        <v>8535</v>
      </c>
      <c r="E1607" s="115">
        <v>1176.1400000000001</v>
      </c>
    </row>
    <row r="1608" spans="1:5" ht="41.4" x14ac:dyDescent="0.3">
      <c r="A1608" s="113">
        <v>100358</v>
      </c>
      <c r="B1608" s="113" t="s">
        <v>10139</v>
      </c>
      <c r="C1608" s="114" t="s">
        <v>141</v>
      </c>
      <c r="D1608" s="113" t="s">
        <v>8535</v>
      </c>
      <c r="E1608" s="115">
        <v>1601.09</v>
      </c>
    </row>
    <row r="1609" spans="1:5" ht="41.4" x14ac:dyDescent="0.3">
      <c r="A1609" s="113">
        <v>100359</v>
      </c>
      <c r="B1609" s="113" t="s">
        <v>10140</v>
      </c>
      <c r="C1609" s="114" t="s">
        <v>141</v>
      </c>
      <c r="D1609" s="113" t="s">
        <v>8535</v>
      </c>
      <c r="E1609" s="115">
        <v>1682.05</v>
      </c>
    </row>
    <row r="1610" spans="1:5" ht="41.4" x14ac:dyDescent="0.3">
      <c r="A1610" s="113">
        <v>100360</v>
      </c>
      <c r="B1610" s="113" t="s">
        <v>10141</v>
      </c>
      <c r="C1610" s="114" t="s">
        <v>141</v>
      </c>
      <c r="D1610" s="113" t="s">
        <v>8535</v>
      </c>
      <c r="E1610" s="115">
        <v>1866.31</v>
      </c>
    </row>
    <row r="1611" spans="1:5" ht="41.4" x14ac:dyDescent="0.3">
      <c r="A1611" s="113">
        <v>100361</v>
      </c>
      <c r="B1611" s="113" t="s">
        <v>10142</v>
      </c>
      <c r="C1611" s="114" t="s">
        <v>141</v>
      </c>
      <c r="D1611" s="113" t="s">
        <v>8535</v>
      </c>
      <c r="E1611" s="115">
        <v>2326.4299999999998</v>
      </c>
    </row>
    <row r="1612" spans="1:5" ht="41.4" x14ac:dyDescent="0.3">
      <c r="A1612" s="113">
        <v>100362</v>
      </c>
      <c r="B1612" s="113" t="s">
        <v>10143</v>
      </c>
      <c r="C1612" s="114" t="s">
        <v>141</v>
      </c>
      <c r="D1612" s="113" t="s">
        <v>8535</v>
      </c>
      <c r="E1612" s="115">
        <v>3002.14</v>
      </c>
    </row>
    <row r="1613" spans="1:5" ht="41.4" x14ac:dyDescent="0.3">
      <c r="A1613" s="113">
        <v>100363</v>
      </c>
      <c r="B1613" s="113" t="s">
        <v>10144</v>
      </c>
      <c r="C1613" s="114" t="s">
        <v>141</v>
      </c>
      <c r="D1613" s="113" t="s">
        <v>8535</v>
      </c>
      <c r="E1613" s="115">
        <v>3099.32</v>
      </c>
    </row>
    <row r="1614" spans="1:5" ht="41.4" x14ac:dyDescent="0.3">
      <c r="A1614" s="113">
        <v>100364</v>
      </c>
      <c r="B1614" s="113" t="s">
        <v>10145</v>
      </c>
      <c r="C1614" s="114" t="s">
        <v>141</v>
      </c>
      <c r="D1614" s="113" t="s">
        <v>8535</v>
      </c>
      <c r="E1614" s="115">
        <v>3371.61</v>
      </c>
    </row>
    <row r="1615" spans="1:5" ht="41.4" x14ac:dyDescent="0.3">
      <c r="A1615" s="113">
        <v>100365</v>
      </c>
      <c r="B1615" s="113" t="s">
        <v>10146</v>
      </c>
      <c r="C1615" s="114" t="s">
        <v>141</v>
      </c>
      <c r="D1615" s="113" t="s">
        <v>8535</v>
      </c>
      <c r="E1615" s="115">
        <v>3890.3</v>
      </c>
    </row>
    <row r="1616" spans="1:5" ht="41.4" x14ac:dyDescent="0.3">
      <c r="A1616" s="113">
        <v>100366</v>
      </c>
      <c r="B1616" s="113" t="s">
        <v>10147</v>
      </c>
      <c r="C1616" s="114" t="s">
        <v>141</v>
      </c>
      <c r="D1616" s="113" t="s">
        <v>8535</v>
      </c>
      <c r="E1616" s="115">
        <v>4157.43</v>
      </c>
    </row>
    <row r="1617" spans="1:5" ht="41.4" x14ac:dyDescent="0.3">
      <c r="A1617" s="113">
        <v>100367</v>
      </c>
      <c r="B1617" s="113" t="s">
        <v>10148</v>
      </c>
      <c r="C1617" s="114" t="s">
        <v>141</v>
      </c>
      <c r="D1617" s="113" t="s">
        <v>8535</v>
      </c>
      <c r="E1617" s="115">
        <v>1144.4100000000001</v>
      </c>
    </row>
    <row r="1618" spans="1:5" ht="41.4" x14ac:dyDescent="0.3">
      <c r="A1618" s="113">
        <v>100368</v>
      </c>
      <c r="B1618" s="113" t="s">
        <v>10149</v>
      </c>
      <c r="C1618" s="114" t="s">
        <v>141</v>
      </c>
      <c r="D1618" s="113" t="s">
        <v>8535</v>
      </c>
      <c r="E1618" s="115">
        <v>1561.94</v>
      </c>
    </row>
    <row r="1619" spans="1:5" ht="41.4" x14ac:dyDescent="0.3">
      <c r="A1619" s="113">
        <v>100369</v>
      </c>
      <c r="B1619" s="113" t="s">
        <v>10150</v>
      </c>
      <c r="C1619" s="114" t="s">
        <v>141</v>
      </c>
      <c r="D1619" s="113" t="s">
        <v>8535</v>
      </c>
      <c r="E1619" s="115">
        <v>1642.91</v>
      </c>
    </row>
    <row r="1620" spans="1:5" ht="41.4" x14ac:dyDescent="0.3">
      <c r="A1620" s="113">
        <v>100370</v>
      </c>
      <c r="B1620" s="113" t="s">
        <v>10151</v>
      </c>
      <c r="C1620" s="114" t="s">
        <v>141</v>
      </c>
      <c r="D1620" s="113" t="s">
        <v>8535</v>
      </c>
      <c r="E1620" s="115">
        <v>1948.43</v>
      </c>
    </row>
    <row r="1621" spans="1:5" ht="41.4" x14ac:dyDescent="0.3">
      <c r="A1621" s="113">
        <v>100371</v>
      </c>
      <c r="B1621" s="113" t="s">
        <v>10152</v>
      </c>
      <c r="C1621" s="114" t="s">
        <v>141</v>
      </c>
      <c r="D1621" s="113" t="s">
        <v>8535</v>
      </c>
      <c r="E1621" s="115">
        <v>2222.0500000000002</v>
      </c>
    </row>
    <row r="1622" spans="1:5" ht="41.4" x14ac:dyDescent="0.3">
      <c r="A1622" s="113">
        <v>100372</v>
      </c>
      <c r="B1622" s="113" t="s">
        <v>10153</v>
      </c>
      <c r="C1622" s="114" t="s">
        <v>141</v>
      </c>
      <c r="D1622" s="113" t="s">
        <v>8535</v>
      </c>
      <c r="E1622" s="115">
        <v>2823.3</v>
      </c>
    </row>
    <row r="1623" spans="1:5" ht="41.4" x14ac:dyDescent="0.3">
      <c r="A1623" s="113">
        <v>100373</v>
      </c>
      <c r="B1623" s="113" t="s">
        <v>10154</v>
      </c>
      <c r="C1623" s="114" t="s">
        <v>141</v>
      </c>
      <c r="D1623" s="113" t="s">
        <v>8535</v>
      </c>
      <c r="E1623" s="115">
        <v>2921.57</v>
      </c>
    </row>
    <row r="1624" spans="1:5" ht="41.4" x14ac:dyDescent="0.3">
      <c r="A1624" s="113">
        <v>100374</v>
      </c>
      <c r="B1624" s="113" t="s">
        <v>10155</v>
      </c>
      <c r="C1624" s="114" t="s">
        <v>141</v>
      </c>
      <c r="D1624" s="113" t="s">
        <v>8535</v>
      </c>
      <c r="E1624" s="115">
        <v>3138.94</v>
      </c>
    </row>
    <row r="1625" spans="1:5" ht="41.4" x14ac:dyDescent="0.3">
      <c r="A1625" s="113">
        <v>100375</v>
      </c>
      <c r="B1625" s="113" t="s">
        <v>10156</v>
      </c>
      <c r="C1625" s="114" t="s">
        <v>141</v>
      </c>
      <c r="D1625" s="113" t="s">
        <v>8535</v>
      </c>
      <c r="E1625" s="115">
        <v>3541.96</v>
      </c>
    </row>
    <row r="1626" spans="1:5" ht="41.4" x14ac:dyDescent="0.3">
      <c r="A1626" s="113">
        <v>100376</v>
      </c>
      <c r="B1626" s="113" t="s">
        <v>10157</v>
      </c>
      <c r="C1626" s="114" t="s">
        <v>141</v>
      </c>
      <c r="D1626" s="113" t="s">
        <v>8535</v>
      </c>
      <c r="E1626" s="115">
        <v>3462.74</v>
      </c>
    </row>
    <row r="1627" spans="1:5" ht="41.4" x14ac:dyDescent="0.3">
      <c r="A1627" s="113">
        <v>100377</v>
      </c>
      <c r="B1627" s="113" t="s">
        <v>10158</v>
      </c>
      <c r="C1627" s="114" t="s">
        <v>601</v>
      </c>
      <c r="D1627" s="113" t="s">
        <v>8535</v>
      </c>
      <c r="E1627" s="115">
        <v>11.68</v>
      </c>
    </row>
    <row r="1628" spans="1:5" ht="27.6" x14ac:dyDescent="0.3">
      <c r="A1628" s="113">
        <v>100378</v>
      </c>
      <c r="B1628" s="113" t="s">
        <v>10159</v>
      </c>
      <c r="C1628" s="114" t="s">
        <v>601</v>
      </c>
      <c r="D1628" s="113" t="s">
        <v>8535</v>
      </c>
      <c r="E1628" s="115">
        <v>10.81</v>
      </c>
    </row>
    <row r="1629" spans="1:5" ht="55.2" x14ac:dyDescent="0.3">
      <c r="A1629" s="113">
        <v>100382</v>
      </c>
      <c r="B1629" s="113" t="s">
        <v>10160</v>
      </c>
      <c r="C1629" s="114" t="s">
        <v>115</v>
      </c>
      <c r="D1629" s="113" t="s">
        <v>8535</v>
      </c>
      <c r="E1629" s="115">
        <v>25.67</v>
      </c>
    </row>
    <row r="1630" spans="1:5" ht="41.4" x14ac:dyDescent="0.3">
      <c r="A1630" s="113">
        <v>104314</v>
      </c>
      <c r="B1630" s="113" t="s">
        <v>10161</v>
      </c>
      <c r="C1630" s="114" t="s">
        <v>601</v>
      </c>
      <c r="D1630" s="113" t="s">
        <v>8535</v>
      </c>
      <c r="E1630" s="115">
        <v>10.97</v>
      </c>
    </row>
    <row r="1631" spans="1:5" ht="27.6" x14ac:dyDescent="0.3">
      <c r="A1631" s="113">
        <v>94444</v>
      </c>
      <c r="B1631" s="113" t="s">
        <v>10162</v>
      </c>
      <c r="C1631" s="114" t="s">
        <v>115</v>
      </c>
      <c r="D1631" s="113" t="s">
        <v>8535</v>
      </c>
      <c r="E1631" s="115">
        <v>649.07000000000005</v>
      </c>
    </row>
    <row r="1632" spans="1:5" x14ac:dyDescent="0.3">
      <c r="A1632" s="113">
        <v>104482</v>
      </c>
      <c r="B1632" s="113" t="s">
        <v>10163</v>
      </c>
      <c r="C1632" s="114" t="s">
        <v>44</v>
      </c>
      <c r="D1632" s="113" t="s">
        <v>8535</v>
      </c>
      <c r="E1632" s="115">
        <v>39.39</v>
      </c>
    </row>
    <row r="1633" spans="1:5" ht="27.6" x14ac:dyDescent="0.3">
      <c r="A1633" s="113">
        <v>104184</v>
      </c>
      <c r="B1633" s="113" t="s">
        <v>10164</v>
      </c>
      <c r="C1633" s="114" t="s">
        <v>141</v>
      </c>
      <c r="D1633" s="113" t="s">
        <v>8535</v>
      </c>
      <c r="E1633" s="115">
        <v>39.549999999999997</v>
      </c>
    </row>
    <row r="1634" spans="1:5" ht="41.4" x14ac:dyDescent="0.3">
      <c r="A1634" s="113">
        <v>104185</v>
      </c>
      <c r="B1634" s="113" t="s">
        <v>10165</v>
      </c>
      <c r="C1634" s="114" t="s">
        <v>141</v>
      </c>
      <c r="D1634" s="113" t="s">
        <v>8535</v>
      </c>
      <c r="E1634" s="115">
        <v>33.19</v>
      </c>
    </row>
    <row r="1635" spans="1:5" ht="27.6" x14ac:dyDescent="0.3">
      <c r="A1635" s="113">
        <v>104186</v>
      </c>
      <c r="B1635" s="113" t="s">
        <v>10166</v>
      </c>
      <c r="C1635" s="114" t="s">
        <v>116</v>
      </c>
      <c r="D1635" s="113" t="s">
        <v>8535</v>
      </c>
      <c r="E1635" s="115">
        <v>274.95999999999998</v>
      </c>
    </row>
    <row r="1636" spans="1:5" ht="41.4" x14ac:dyDescent="0.3">
      <c r="A1636" s="113">
        <v>104187</v>
      </c>
      <c r="B1636" s="113" t="s">
        <v>10167</v>
      </c>
      <c r="C1636" s="114" t="s">
        <v>116</v>
      </c>
      <c r="D1636" s="113" t="s">
        <v>8535</v>
      </c>
      <c r="E1636" s="115">
        <v>1466.7</v>
      </c>
    </row>
    <row r="1637" spans="1:5" ht="41.4" x14ac:dyDescent="0.3">
      <c r="A1637" s="113">
        <v>104189</v>
      </c>
      <c r="B1637" s="113" t="s">
        <v>10168</v>
      </c>
      <c r="C1637" s="114" t="s">
        <v>128</v>
      </c>
      <c r="D1637" s="113" t="s">
        <v>8535</v>
      </c>
      <c r="E1637" s="115">
        <v>132.41</v>
      </c>
    </row>
    <row r="1638" spans="1:5" ht="41.4" x14ac:dyDescent="0.3">
      <c r="A1638" s="113">
        <v>104190</v>
      </c>
      <c r="B1638" s="113" t="s">
        <v>10169</v>
      </c>
      <c r="C1638" s="114" t="s">
        <v>141</v>
      </c>
      <c r="D1638" s="113" t="s">
        <v>8535</v>
      </c>
      <c r="E1638" s="115">
        <v>861.15</v>
      </c>
    </row>
    <row r="1639" spans="1:5" ht="27.6" x14ac:dyDescent="0.3">
      <c r="A1639" s="113">
        <v>102661</v>
      </c>
      <c r="B1639" s="113" t="s">
        <v>10170</v>
      </c>
      <c r="C1639" s="114" t="s">
        <v>116</v>
      </c>
      <c r="D1639" s="113" t="s">
        <v>8535</v>
      </c>
      <c r="E1639" s="115">
        <v>33.47</v>
      </c>
    </row>
    <row r="1640" spans="1:5" ht="27.6" x14ac:dyDescent="0.3">
      <c r="A1640" s="113">
        <v>102662</v>
      </c>
      <c r="B1640" s="113" t="s">
        <v>10171</v>
      </c>
      <c r="C1640" s="114" t="s">
        <v>116</v>
      </c>
      <c r="D1640" s="113" t="s">
        <v>8535</v>
      </c>
      <c r="E1640" s="115">
        <v>93.14</v>
      </c>
    </row>
    <row r="1641" spans="1:5" ht="27.6" x14ac:dyDescent="0.3">
      <c r="A1641" s="113">
        <v>102663</v>
      </c>
      <c r="B1641" s="113" t="s">
        <v>10172</v>
      </c>
      <c r="C1641" s="114" t="s">
        <v>116</v>
      </c>
      <c r="D1641" s="113" t="s">
        <v>8535</v>
      </c>
      <c r="E1641" s="115">
        <v>63.84</v>
      </c>
    </row>
    <row r="1642" spans="1:5" ht="27.6" x14ac:dyDescent="0.3">
      <c r="A1642" s="113">
        <v>102664</v>
      </c>
      <c r="B1642" s="113" t="s">
        <v>10173</v>
      </c>
      <c r="C1642" s="114" t="s">
        <v>116</v>
      </c>
      <c r="D1642" s="113" t="s">
        <v>8535</v>
      </c>
      <c r="E1642" s="115">
        <v>45.25</v>
      </c>
    </row>
    <row r="1643" spans="1:5" ht="27.6" x14ac:dyDescent="0.3">
      <c r="A1643" s="113">
        <v>102665</v>
      </c>
      <c r="B1643" s="113" t="s">
        <v>10174</v>
      </c>
      <c r="C1643" s="114" t="s">
        <v>116</v>
      </c>
      <c r="D1643" s="113" t="s">
        <v>8535</v>
      </c>
      <c r="E1643" s="115">
        <v>21.62</v>
      </c>
    </row>
    <row r="1644" spans="1:5" ht="41.4" x14ac:dyDescent="0.3">
      <c r="A1644" s="113">
        <v>102666</v>
      </c>
      <c r="B1644" s="113" t="s">
        <v>10175</v>
      </c>
      <c r="C1644" s="114" t="s">
        <v>116</v>
      </c>
      <c r="D1644" s="113" t="s">
        <v>8535</v>
      </c>
      <c r="E1644" s="115">
        <v>56.96</v>
      </c>
    </row>
    <row r="1645" spans="1:5" ht="41.4" x14ac:dyDescent="0.3">
      <c r="A1645" s="113">
        <v>102668</v>
      </c>
      <c r="B1645" s="113" t="s">
        <v>10176</v>
      </c>
      <c r="C1645" s="114" t="s">
        <v>116</v>
      </c>
      <c r="D1645" s="113" t="s">
        <v>8535</v>
      </c>
      <c r="E1645" s="115">
        <v>116.63</v>
      </c>
    </row>
    <row r="1646" spans="1:5" ht="41.4" x14ac:dyDescent="0.3">
      <c r="A1646" s="113">
        <v>102669</v>
      </c>
      <c r="B1646" s="113" t="s">
        <v>10177</v>
      </c>
      <c r="C1646" s="114" t="s">
        <v>116</v>
      </c>
      <c r="D1646" s="113" t="s">
        <v>8535</v>
      </c>
      <c r="E1646" s="115">
        <v>87.35</v>
      </c>
    </row>
    <row r="1647" spans="1:5" ht="41.4" x14ac:dyDescent="0.3">
      <c r="A1647" s="113">
        <v>102670</v>
      </c>
      <c r="B1647" s="113" t="s">
        <v>10178</v>
      </c>
      <c r="C1647" s="114" t="s">
        <v>116</v>
      </c>
      <c r="D1647" s="113" t="s">
        <v>8535</v>
      </c>
      <c r="E1647" s="115">
        <v>92.07</v>
      </c>
    </row>
    <row r="1648" spans="1:5" ht="41.4" x14ac:dyDescent="0.3">
      <c r="A1648" s="113">
        <v>102672</v>
      </c>
      <c r="B1648" s="113" t="s">
        <v>10179</v>
      </c>
      <c r="C1648" s="114" t="s">
        <v>116</v>
      </c>
      <c r="D1648" s="113" t="s">
        <v>8535</v>
      </c>
      <c r="E1648" s="115">
        <v>166.64</v>
      </c>
    </row>
    <row r="1649" spans="1:5" ht="27.6" x14ac:dyDescent="0.3">
      <c r="A1649" s="113">
        <v>102673</v>
      </c>
      <c r="B1649" s="113" t="s">
        <v>10180</v>
      </c>
      <c r="C1649" s="114" t="s">
        <v>116</v>
      </c>
      <c r="D1649" s="113" t="s">
        <v>8535</v>
      </c>
      <c r="E1649" s="115">
        <v>151.47999999999999</v>
      </c>
    </row>
    <row r="1650" spans="1:5" ht="27.6" x14ac:dyDescent="0.3">
      <c r="A1650" s="113">
        <v>102674</v>
      </c>
      <c r="B1650" s="113" t="s">
        <v>10181</v>
      </c>
      <c r="C1650" s="114" t="s">
        <v>116</v>
      </c>
      <c r="D1650" s="113" t="s">
        <v>8535</v>
      </c>
      <c r="E1650" s="115">
        <v>99.8</v>
      </c>
    </row>
    <row r="1651" spans="1:5" ht="27.6" x14ac:dyDescent="0.3">
      <c r="A1651" s="113">
        <v>102676</v>
      </c>
      <c r="B1651" s="113" t="s">
        <v>10182</v>
      </c>
      <c r="C1651" s="114" t="s">
        <v>116</v>
      </c>
      <c r="D1651" s="113" t="s">
        <v>8535</v>
      </c>
      <c r="E1651" s="115">
        <v>163.18</v>
      </c>
    </row>
    <row r="1652" spans="1:5" ht="27.6" x14ac:dyDescent="0.3">
      <c r="A1652" s="113">
        <v>102677</v>
      </c>
      <c r="B1652" s="113" t="s">
        <v>10183</v>
      </c>
      <c r="C1652" s="114" t="s">
        <v>116</v>
      </c>
      <c r="D1652" s="113" t="s">
        <v>8535</v>
      </c>
      <c r="E1652" s="115">
        <v>136.66</v>
      </c>
    </row>
    <row r="1653" spans="1:5" ht="27.6" x14ac:dyDescent="0.3">
      <c r="A1653" s="113">
        <v>102678</v>
      </c>
      <c r="B1653" s="113" t="s">
        <v>10184</v>
      </c>
      <c r="C1653" s="114" t="s">
        <v>116</v>
      </c>
      <c r="D1653" s="113" t="s">
        <v>8535</v>
      </c>
      <c r="E1653" s="115">
        <v>123.9</v>
      </c>
    </row>
    <row r="1654" spans="1:5" ht="27.6" x14ac:dyDescent="0.3">
      <c r="A1654" s="113">
        <v>102679</v>
      </c>
      <c r="B1654" s="113" t="s">
        <v>10185</v>
      </c>
      <c r="C1654" s="114" t="s">
        <v>116</v>
      </c>
      <c r="D1654" s="113" t="s">
        <v>8535</v>
      </c>
      <c r="E1654" s="115">
        <v>133.47</v>
      </c>
    </row>
    <row r="1655" spans="1:5" ht="41.4" x14ac:dyDescent="0.3">
      <c r="A1655" s="113">
        <v>102680</v>
      </c>
      <c r="B1655" s="113" t="s">
        <v>10186</v>
      </c>
      <c r="C1655" s="114" t="s">
        <v>116</v>
      </c>
      <c r="D1655" s="113" t="s">
        <v>8535</v>
      </c>
      <c r="E1655" s="115">
        <v>136.94999999999999</v>
      </c>
    </row>
    <row r="1656" spans="1:5" ht="41.4" x14ac:dyDescent="0.3">
      <c r="A1656" s="113">
        <v>102681</v>
      </c>
      <c r="B1656" s="113" t="s">
        <v>10187</v>
      </c>
      <c r="C1656" s="114" t="s">
        <v>116</v>
      </c>
      <c r="D1656" s="113" t="s">
        <v>8535</v>
      </c>
      <c r="E1656" s="115">
        <v>200.32</v>
      </c>
    </row>
    <row r="1657" spans="1:5" ht="41.4" x14ac:dyDescent="0.3">
      <c r="A1657" s="113">
        <v>102683</v>
      </c>
      <c r="B1657" s="113" t="s">
        <v>10188</v>
      </c>
      <c r="C1657" s="114" t="s">
        <v>116</v>
      </c>
      <c r="D1657" s="113" t="s">
        <v>8535</v>
      </c>
      <c r="E1657" s="115">
        <v>178.16</v>
      </c>
    </row>
    <row r="1658" spans="1:5" ht="41.4" x14ac:dyDescent="0.3">
      <c r="A1658" s="113">
        <v>102684</v>
      </c>
      <c r="B1658" s="113" t="s">
        <v>10189</v>
      </c>
      <c r="C1658" s="114" t="s">
        <v>116</v>
      </c>
      <c r="D1658" s="113" t="s">
        <v>8535</v>
      </c>
      <c r="E1658" s="115">
        <v>146.51</v>
      </c>
    </row>
    <row r="1659" spans="1:5" ht="41.4" x14ac:dyDescent="0.3">
      <c r="A1659" s="113">
        <v>102685</v>
      </c>
      <c r="B1659" s="113" t="s">
        <v>10190</v>
      </c>
      <c r="C1659" s="114" t="s">
        <v>116</v>
      </c>
      <c r="D1659" s="113" t="s">
        <v>8535</v>
      </c>
      <c r="E1659" s="115">
        <v>209.89</v>
      </c>
    </row>
    <row r="1660" spans="1:5" ht="41.4" x14ac:dyDescent="0.3">
      <c r="A1660" s="113">
        <v>102687</v>
      </c>
      <c r="B1660" s="113" t="s">
        <v>10191</v>
      </c>
      <c r="C1660" s="114" t="s">
        <v>116</v>
      </c>
      <c r="D1660" s="113" t="s">
        <v>8535</v>
      </c>
      <c r="E1660" s="115">
        <v>183.39</v>
      </c>
    </row>
    <row r="1661" spans="1:5" ht="41.4" x14ac:dyDescent="0.3">
      <c r="A1661" s="113">
        <v>102688</v>
      </c>
      <c r="B1661" s="113" t="s">
        <v>10192</v>
      </c>
      <c r="C1661" s="114" t="s">
        <v>116</v>
      </c>
      <c r="D1661" s="113" t="s">
        <v>8535</v>
      </c>
      <c r="E1661" s="115">
        <v>40.36</v>
      </c>
    </row>
    <row r="1662" spans="1:5" ht="41.4" x14ac:dyDescent="0.3">
      <c r="A1662" s="113">
        <v>102689</v>
      </c>
      <c r="B1662" s="113" t="s">
        <v>10193</v>
      </c>
      <c r="C1662" s="114" t="s">
        <v>116</v>
      </c>
      <c r="D1662" s="113" t="s">
        <v>8535</v>
      </c>
      <c r="E1662" s="115">
        <v>97.1</v>
      </c>
    </row>
    <row r="1663" spans="1:5" ht="41.4" x14ac:dyDescent="0.3">
      <c r="A1663" s="113">
        <v>102690</v>
      </c>
      <c r="B1663" s="113" t="s">
        <v>10194</v>
      </c>
      <c r="C1663" s="114" t="s">
        <v>116</v>
      </c>
      <c r="D1663" s="113" t="s">
        <v>8535</v>
      </c>
      <c r="E1663" s="115">
        <v>63.84</v>
      </c>
    </row>
    <row r="1664" spans="1:5" ht="41.4" x14ac:dyDescent="0.3">
      <c r="A1664" s="113">
        <v>102693</v>
      </c>
      <c r="B1664" s="113" t="s">
        <v>10195</v>
      </c>
      <c r="C1664" s="114" t="s">
        <v>116</v>
      </c>
      <c r="D1664" s="113" t="s">
        <v>8535</v>
      </c>
      <c r="E1664" s="115">
        <v>120.59</v>
      </c>
    </row>
    <row r="1665" spans="1:5" ht="41.4" x14ac:dyDescent="0.3">
      <c r="A1665" s="113">
        <v>102694</v>
      </c>
      <c r="B1665" s="113" t="s">
        <v>10196</v>
      </c>
      <c r="C1665" s="114" t="s">
        <v>116</v>
      </c>
      <c r="D1665" s="113" t="s">
        <v>8535</v>
      </c>
      <c r="E1665" s="115">
        <v>71.11</v>
      </c>
    </row>
    <row r="1666" spans="1:5" ht="41.4" x14ac:dyDescent="0.3">
      <c r="A1666" s="113">
        <v>102696</v>
      </c>
      <c r="B1666" s="113" t="s">
        <v>10197</v>
      </c>
      <c r="C1666" s="114" t="s">
        <v>116</v>
      </c>
      <c r="D1666" s="113" t="s">
        <v>8535</v>
      </c>
      <c r="E1666" s="115">
        <v>127.79</v>
      </c>
    </row>
    <row r="1667" spans="1:5" ht="41.4" x14ac:dyDescent="0.3">
      <c r="A1667" s="113">
        <v>102697</v>
      </c>
      <c r="B1667" s="113" t="s">
        <v>10198</v>
      </c>
      <c r="C1667" s="114" t="s">
        <v>116</v>
      </c>
      <c r="D1667" s="113" t="s">
        <v>8535</v>
      </c>
      <c r="E1667" s="115">
        <v>103.17</v>
      </c>
    </row>
    <row r="1668" spans="1:5" ht="41.4" x14ac:dyDescent="0.3">
      <c r="A1668" s="113">
        <v>102703</v>
      </c>
      <c r="B1668" s="113" t="s">
        <v>10199</v>
      </c>
      <c r="C1668" s="114" t="s">
        <v>116</v>
      </c>
      <c r="D1668" s="113" t="s">
        <v>8535</v>
      </c>
      <c r="E1668" s="115">
        <v>159.85</v>
      </c>
    </row>
    <row r="1669" spans="1:5" ht="27.6" x14ac:dyDescent="0.3">
      <c r="A1669" s="113">
        <v>102704</v>
      </c>
      <c r="B1669" s="113" t="s">
        <v>10200</v>
      </c>
      <c r="C1669" s="114" t="s">
        <v>116</v>
      </c>
      <c r="D1669" s="113" t="s">
        <v>9044</v>
      </c>
      <c r="E1669" s="115">
        <v>12.28</v>
      </c>
    </row>
    <row r="1670" spans="1:5" ht="27.6" x14ac:dyDescent="0.3">
      <c r="A1670" s="113">
        <v>102705</v>
      </c>
      <c r="B1670" s="113" t="s">
        <v>10201</v>
      </c>
      <c r="C1670" s="114" t="s">
        <v>116</v>
      </c>
      <c r="D1670" s="113" t="s">
        <v>8535</v>
      </c>
      <c r="E1670" s="115">
        <v>67.69</v>
      </c>
    </row>
    <row r="1671" spans="1:5" ht="27.6" x14ac:dyDescent="0.3">
      <c r="A1671" s="113">
        <v>102707</v>
      </c>
      <c r="B1671" s="113" t="s">
        <v>10202</v>
      </c>
      <c r="C1671" s="114" t="s">
        <v>116</v>
      </c>
      <c r="D1671" s="113" t="s">
        <v>8535</v>
      </c>
      <c r="E1671" s="115">
        <v>46.08</v>
      </c>
    </row>
    <row r="1672" spans="1:5" ht="27.6" x14ac:dyDescent="0.3">
      <c r="A1672" s="113">
        <v>102708</v>
      </c>
      <c r="B1672" s="113" t="s">
        <v>10203</v>
      </c>
      <c r="C1672" s="114" t="s">
        <v>141</v>
      </c>
      <c r="D1672" s="113" t="s">
        <v>8535</v>
      </c>
      <c r="E1672" s="115">
        <v>28.09</v>
      </c>
    </row>
    <row r="1673" spans="1:5" ht="27.6" x14ac:dyDescent="0.3">
      <c r="A1673" s="113">
        <v>102710</v>
      </c>
      <c r="B1673" s="113" t="s">
        <v>10204</v>
      </c>
      <c r="C1673" s="114" t="s">
        <v>141</v>
      </c>
      <c r="D1673" s="113" t="s">
        <v>8535</v>
      </c>
      <c r="E1673" s="115">
        <v>68.16</v>
      </c>
    </row>
    <row r="1674" spans="1:5" ht="27.6" x14ac:dyDescent="0.3">
      <c r="A1674" s="113">
        <v>102711</v>
      </c>
      <c r="B1674" s="113" t="s">
        <v>10205</v>
      </c>
      <c r="C1674" s="114" t="s">
        <v>141</v>
      </c>
      <c r="D1674" s="113" t="s">
        <v>8535</v>
      </c>
      <c r="E1674" s="115">
        <v>87.74</v>
      </c>
    </row>
    <row r="1675" spans="1:5" ht="27.6" x14ac:dyDescent="0.3">
      <c r="A1675" s="113">
        <v>102712</v>
      </c>
      <c r="B1675" s="113" t="s">
        <v>10206</v>
      </c>
      <c r="C1675" s="114" t="s">
        <v>115</v>
      </c>
      <c r="D1675" s="113" t="s">
        <v>8535</v>
      </c>
      <c r="E1675" s="115">
        <v>9.25</v>
      </c>
    </row>
    <row r="1676" spans="1:5" ht="27.6" x14ac:dyDescent="0.3">
      <c r="A1676" s="113">
        <v>102713</v>
      </c>
      <c r="B1676" s="113" t="s">
        <v>10207</v>
      </c>
      <c r="C1676" s="114" t="s">
        <v>115</v>
      </c>
      <c r="D1676" s="113" t="s">
        <v>8535</v>
      </c>
      <c r="E1676" s="115">
        <v>12.68</v>
      </c>
    </row>
    <row r="1677" spans="1:5" ht="27.6" x14ac:dyDescent="0.3">
      <c r="A1677" s="113">
        <v>102715</v>
      </c>
      <c r="B1677" s="113" t="s">
        <v>10208</v>
      </c>
      <c r="C1677" s="114" t="s">
        <v>115</v>
      </c>
      <c r="D1677" s="113" t="s">
        <v>8535</v>
      </c>
      <c r="E1677" s="115">
        <v>25.01</v>
      </c>
    </row>
    <row r="1678" spans="1:5" x14ac:dyDescent="0.3">
      <c r="A1678" s="113">
        <v>102716</v>
      </c>
      <c r="B1678" s="113" t="s">
        <v>10209</v>
      </c>
      <c r="C1678" s="114" t="s">
        <v>128</v>
      </c>
      <c r="D1678" s="113" t="s">
        <v>8535</v>
      </c>
      <c r="E1678" s="115">
        <v>113.53</v>
      </c>
    </row>
    <row r="1679" spans="1:5" x14ac:dyDescent="0.3">
      <c r="A1679" s="113">
        <v>102717</v>
      </c>
      <c r="B1679" s="113" t="s">
        <v>10210</v>
      </c>
      <c r="C1679" s="114" t="s">
        <v>128</v>
      </c>
      <c r="D1679" s="113" t="s">
        <v>8535</v>
      </c>
      <c r="E1679" s="115">
        <v>112.62</v>
      </c>
    </row>
    <row r="1680" spans="1:5" x14ac:dyDescent="0.3">
      <c r="A1680" s="113">
        <v>102718</v>
      </c>
      <c r="B1680" s="113" t="s">
        <v>10211</v>
      </c>
      <c r="C1680" s="114" t="s">
        <v>128</v>
      </c>
      <c r="D1680" s="113" t="s">
        <v>8535</v>
      </c>
      <c r="E1680" s="115">
        <v>127.52</v>
      </c>
    </row>
    <row r="1681" spans="1:5" x14ac:dyDescent="0.3">
      <c r="A1681" s="113">
        <v>102719</v>
      </c>
      <c r="B1681" s="113" t="s">
        <v>10212</v>
      </c>
      <c r="C1681" s="114" t="s">
        <v>128</v>
      </c>
      <c r="D1681" s="113" t="s">
        <v>9044</v>
      </c>
      <c r="E1681" s="115">
        <v>126.61</v>
      </c>
    </row>
    <row r="1682" spans="1:5" ht="41.4" x14ac:dyDescent="0.3">
      <c r="A1682" s="113">
        <v>102722</v>
      </c>
      <c r="B1682" s="113" t="s">
        <v>10213</v>
      </c>
      <c r="C1682" s="114" t="s">
        <v>116</v>
      </c>
      <c r="D1682" s="113" t="s">
        <v>8535</v>
      </c>
      <c r="E1682" s="115">
        <v>55.05</v>
      </c>
    </row>
    <row r="1683" spans="1:5" ht="41.4" x14ac:dyDescent="0.3">
      <c r="A1683" s="113">
        <v>102723</v>
      </c>
      <c r="B1683" s="113" t="s">
        <v>10214</v>
      </c>
      <c r="C1683" s="114" t="s">
        <v>116</v>
      </c>
      <c r="D1683" s="113" t="s">
        <v>8535</v>
      </c>
      <c r="E1683" s="115">
        <v>110.46</v>
      </c>
    </row>
    <row r="1684" spans="1:5" x14ac:dyDescent="0.3">
      <c r="A1684" s="113">
        <v>102724</v>
      </c>
      <c r="B1684" s="113" t="s">
        <v>10215</v>
      </c>
      <c r="C1684" s="114" t="s">
        <v>141</v>
      </c>
      <c r="D1684" s="113" t="s">
        <v>8535</v>
      </c>
      <c r="E1684" s="115">
        <v>32.130000000000003</v>
      </c>
    </row>
    <row r="1685" spans="1:5" x14ac:dyDescent="0.3">
      <c r="A1685" s="113">
        <v>102725</v>
      </c>
      <c r="B1685" s="113" t="s">
        <v>10216</v>
      </c>
      <c r="C1685" s="114" t="s">
        <v>141</v>
      </c>
      <c r="D1685" s="113" t="s">
        <v>8535</v>
      </c>
      <c r="E1685" s="115">
        <v>31.44</v>
      </c>
    </row>
    <row r="1686" spans="1:5" x14ac:dyDescent="0.3">
      <c r="A1686" s="113">
        <v>102726</v>
      </c>
      <c r="B1686" s="113" t="s">
        <v>10217</v>
      </c>
      <c r="C1686" s="114" t="s">
        <v>141</v>
      </c>
      <c r="D1686" s="113" t="s">
        <v>8535</v>
      </c>
      <c r="E1686" s="115">
        <v>29.34</v>
      </c>
    </row>
    <row r="1687" spans="1:5" ht="27.6" x14ac:dyDescent="0.3">
      <c r="A1687" s="113">
        <v>103653</v>
      </c>
      <c r="B1687" s="113" t="s">
        <v>10218</v>
      </c>
      <c r="C1687" s="114" t="s">
        <v>115</v>
      </c>
      <c r="D1687" s="113" t="s">
        <v>8535</v>
      </c>
      <c r="E1687" s="115">
        <v>29.86</v>
      </c>
    </row>
    <row r="1688" spans="1:5" ht="41.4" x14ac:dyDescent="0.3">
      <c r="A1688" s="113">
        <v>92743</v>
      </c>
      <c r="B1688" s="113" t="s">
        <v>10219</v>
      </c>
      <c r="C1688" s="114" t="s">
        <v>128</v>
      </c>
      <c r="D1688" s="113" t="s">
        <v>8535</v>
      </c>
      <c r="E1688" s="115">
        <v>654.47</v>
      </c>
    </row>
    <row r="1689" spans="1:5" ht="41.4" x14ac:dyDescent="0.3">
      <c r="A1689" s="113">
        <v>92744</v>
      </c>
      <c r="B1689" s="113" t="s">
        <v>10220</v>
      </c>
      <c r="C1689" s="114" t="s">
        <v>128</v>
      </c>
      <c r="D1689" s="113" t="s">
        <v>8535</v>
      </c>
      <c r="E1689" s="115">
        <v>601.57000000000005</v>
      </c>
    </row>
    <row r="1690" spans="1:5" ht="41.4" x14ac:dyDescent="0.3">
      <c r="A1690" s="113">
        <v>92745</v>
      </c>
      <c r="B1690" s="113" t="s">
        <v>10221</v>
      </c>
      <c r="C1690" s="114" t="s">
        <v>128</v>
      </c>
      <c r="D1690" s="113" t="s">
        <v>8535</v>
      </c>
      <c r="E1690" s="115">
        <v>799.2</v>
      </c>
    </row>
    <row r="1691" spans="1:5" ht="41.4" x14ac:dyDescent="0.3">
      <c r="A1691" s="113">
        <v>92746</v>
      </c>
      <c r="B1691" s="113" t="s">
        <v>10222</v>
      </c>
      <c r="C1691" s="114" t="s">
        <v>128</v>
      </c>
      <c r="D1691" s="113" t="s">
        <v>8535</v>
      </c>
      <c r="E1691" s="115">
        <v>719.52</v>
      </c>
    </row>
    <row r="1692" spans="1:5" ht="41.4" x14ac:dyDescent="0.3">
      <c r="A1692" s="113">
        <v>92747</v>
      </c>
      <c r="B1692" s="113" t="s">
        <v>10223</v>
      </c>
      <c r="C1692" s="114" t="s">
        <v>128</v>
      </c>
      <c r="D1692" s="113" t="s">
        <v>8535</v>
      </c>
      <c r="E1692" s="115">
        <v>889.62</v>
      </c>
    </row>
    <row r="1693" spans="1:5" ht="41.4" x14ac:dyDescent="0.3">
      <c r="A1693" s="113">
        <v>92748</v>
      </c>
      <c r="B1693" s="113" t="s">
        <v>10224</v>
      </c>
      <c r="C1693" s="114" t="s">
        <v>128</v>
      </c>
      <c r="D1693" s="113" t="s">
        <v>8535</v>
      </c>
      <c r="E1693" s="115">
        <v>790.8</v>
      </c>
    </row>
    <row r="1694" spans="1:5" ht="41.4" x14ac:dyDescent="0.3">
      <c r="A1694" s="113">
        <v>92749</v>
      </c>
      <c r="B1694" s="113" t="s">
        <v>10225</v>
      </c>
      <c r="C1694" s="114" t="s">
        <v>128</v>
      </c>
      <c r="D1694" s="113" t="s">
        <v>8535</v>
      </c>
      <c r="E1694" s="115">
        <v>940.43</v>
      </c>
    </row>
    <row r="1695" spans="1:5" ht="41.4" x14ac:dyDescent="0.3">
      <c r="A1695" s="113">
        <v>92750</v>
      </c>
      <c r="B1695" s="113" t="s">
        <v>10226</v>
      </c>
      <c r="C1695" s="114" t="s">
        <v>128</v>
      </c>
      <c r="D1695" s="113" t="s">
        <v>8535</v>
      </c>
      <c r="E1695" s="115">
        <v>1579.26</v>
      </c>
    </row>
    <row r="1696" spans="1:5" ht="41.4" x14ac:dyDescent="0.3">
      <c r="A1696" s="113">
        <v>92751</v>
      </c>
      <c r="B1696" s="113" t="s">
        <v>10227</v>
      </c>
      <c r="C1696" s="114" t="s">
        <v>128</v>
      </c>
      <c r="D1696" s="113" t="s">
        <v>8535</v>
      </c>
      <c r="E1696" s="115">
        <v>1952.76</v>
      </c>
    </row>
    <row r="1697" spans="1:5" ht="41.4" x14ac:dyDescent="0.3">
      <c r="A1697" s="113">
        <v>92752</v>
      </c>
      <c r="B1697" s="113" t="s">
        <v>10228</v>
      </c>
      <c r="C1697" s="114" t="s">
        <v>128</v>
      </c>
      <c r="D1697" s="113" t="s">
        <v>8535</v>
      </c>
      <c r="E1697" s="115">
        <v>2323.6</v>
      </c>
    </row>
    <row r="1698" spans="1:5" ht="41.4" x14ac:dyDescent="0.3">
      <c r="A1698" s="113">
        <v>92753</v>
      </c>
      <c r="B1698" s="113" t="s">
        <v>10229</v>
      </c>
      <c r="C1698" s="114" t="s">
        <v>128</v>
      </c>
      <c r="D1698" s="113" t="s">
        <v>8535</v>
      </c>
      <c r="E1698" s="115">
        <v>648.03</v>
      </c>
    </row>
    <row r="1699" spans="1:5" ht="55.2" x14ac:dyDescent="0.3">
      <c r="A1699" s="113">
        <v>92754</v>
      </c>
      <c r="B1699" s="113" t="s">
        <v>10230</v>
      </c>
      <c r="C1699" s="114" t="s">
        <v>128</v>
      </c>
      <c r="D1699" s="113" t="s">
        <v>8535</v>
      </c>
      <c r="E1699" s="115">
        <v>634.78</v>
      </c>
    </row>
    <row r="1700" spans="1:5" ht="41.4" x14ac:dyDescent="0.3">
      <c r="A1700" s="113">
        <v>92755</v>
      </c>
      <c r="B1700" s="113" t="s">
        <v>10231</v>
      </c>
      <c r="C1700" s="114" t="s">
        <v>115</v>
      </c>
      <c r="D1700" s="113" t="s">
        <v>8535</v>
      </c>
      <c r="E1700" s="115">
        <v>245.16</v>
      </c>
    </row>
    <row r="1701" spans="1:5" ht="41.4" x14ac:dyDescent="0.3">
      <c r="A1701" s="113">
        <v>92756</v>
      </c>
      <c r="B1701" s="113" t="s">
        <v>10232</v>
      </c>
      <c r="C1701" s="114" t="s">
        <v>115</v>
      </c>
      <c r="D1701" s="113" t="s">
        <v>8535</v>
      </c>
      <c r="E1701" s="115">
        <v>280.57</v>
      </c>
    </row>
    <row r="1702" spans="1:5" ht="41.4" x14ac:dyDescent="0.3">
      <c r="A1702" s="113">
        <v>92757</v>
      </c>
      <c r="B1702" s="113" t="s">
        <v>10233</v>
      </c>
      <c r="C1702" s="114" t="s">
        <v>115</v>
      </c>
      <c r="D1702" s="113" t="s">
        <v>8535</v>
      </c>
      <c r="E1702" s="115">
        <v>323.04000000000002</v>
      </c>
    </row>
    <row r="1703" spans="1:5" ht="41.4" x14ac:dyDescent="0.3">
      <c r="A1703" s="113">
        <v>92758</v>
      </c>
      <c r="B1703" s="113" t="s">
        <v>10234</v>
      </c>
      <c r="C1703" s="114" t="s">
        <v>128</v>
      </c>
      <c r="D1703" s="113" t="s">
        <v>8535</v>
      </c>
      <c r="E1703" s="115">
        <v>663.04</v>
      </c>
    </row>
    <row r="1704" spans="1:5" ht="41.4" x14ac:dyDescent="0.3">
      <c r="A1704" s="113">
        <v>91069</v>
      </c>
      <c r="B1704" s="113" t="s">
        <v>10235</v>
      </c>
      <c r="C1704" s="114" t="s">
        <v>115</v>
      </c>
      <c r="D1704" s="113" t="s">
        <v>8535</v>
      </c>
      <c r="E1704" s="115">
        <v>185.47</v>
      </c>
    </row>
    <row r="1705" spans="1:5" ht="41.4" x14ac:dyDescent="0.3">
      <c r="A1705" s="113">
        <v>91070</v>
      </c>
      <c r="B1705" s="113" t="s">
        <v>10236</v>
      </c>
      <c r="C1705" s="114" t="s">
        <v>115</v>
      </c>
      <c r="D1705" s="113" t="s">
        <v>8535</v>
      </c>
      <c r="E1705" s="115">
        <v>194.35</v>
      </c>
    </row>
    <row r="1706" spans="1:5" ht="41.4" x14ac:dyDescent="0.3">
      <c r="A1706" s="113">
        <v>91071</v>
      </c>
      <c r="B1706" s="113" t="s">
        <v>10237</v>
      </c>
      <c r="C1706" s="114" t="s">
        <v>115</v>
      </c>
      <c r="D1706" s="113" t="s">
        <v>8535</v>
      </c>
      <c r="E1706" s="115">
        <v>309.62</v>
      </c>
    </row>
    <row r="1707" spans="1:5" ht="41.4" x14ac:dyDescent="0.3">
      <c r="A1707" s="113">
        <v>91072</v>
      </c>
      <c r="B1707" s="113" t="s">
        <v>10238</v>
      </c>
      <c r="C1707" s="114" t="s">
        <v>115</v>
      </c>
      <c r="D1707" s="113" t="s">
        <v>8535</v>
      </c>
      <c r="E1707" s="115">
        <v>316.2</v>
      </c>
    </row>
    <row r="1708" spans="1:5" ht="41.4" x14ac:dyDescent="0.3">
      <c r="A1708" s="113">
        <v>91073</v>
      </c>
      <c r="B1708" s="113" t="s">
        <v>10239</v>
      </c>
      <c r="C1708" s="114" t="s">
        <v>115</v>
      </c>
      <c r="D1708" s="113" t="s">
        <v>8535</v>
      </c>
      <c r="E1708" s="115">
        <v>245.53</v>
      </c>
    </row>
    <row r="1709" spans="1:5" ht="41.4" x14ac:dyDescent="0.3">
      <c r="A1709" s="113">
        <v>91074</v>
      </c>
      <c r="B1709" s="113" t="s">
        <v>10240</v>
      </c>
      <c r="C1709" s="114" t="s">
        <v>115</v>
      </c>
      <c r="D1709" s="113" t="s">
        <v>8535</v>
      </c>
      <c r="E1709" s="115">
        <v>229.84</v>
      </c>
    </row>
    <row r="1710" spans="1:5" ht="41.4" x14ac:dyDescent="0.3">
      <c r="A1710" s="113">
        <v>91075</v>
      </c>
      <c r="B1710" s="113" t="s">
        <v>10241</v>
      </c>
      <c r="C1710" s="114" t="s">
        <v>115</v>
      </c>
      <c r="D1710" s="113" t="s">
        <v>8535</v>
      </c>
      <c r="E1710" s="115">
        <v>399.01</v>
      </c>
    </row>
    <row r="1711" spans="1:5" ht="41.4" x14ac:dyDescent="0.3">
      <c r="A1711" s="113">
        <v>91076</v>
      </c>
      <c r="B1711" s="113" t="s">
        <v>10242</v>
      </c>
      <c r="C1711" s="114" t="s">
        <v>115</v>
      </c>
      <c r="D1711" s="113" t="s">
        <v>8535</v>
      </c>
      <c r="E1711" s="115">
        <v>362.49</v>
      </c>
    </row>
    <row r="1712" spans="1:5" ht="41.4" x14ac:dyDescent="0.3">
      <c r="A1712" s="113">
        <v>91077</v>
      </c>
      <c r="B1712" s="113" t="s">
        <v>10243</v>
      </c>
      <c r="C1712" s="114" t="s">
        <v>115</v>
      </c>
      <c r="D1712" s="113" t="s">
        <v>8535</v>
      </c>
      <c r="E1712" s="115">
        <v>170.86</v>
      </c>
    </row>
    <row r="1713" spans="1:5" ht="41.4" x14ac:dyDescent="0.3">
      <c r="A1713" s="113">
        <v>91078</v>
      </c>
      <c r="B1713" s="113" t="s">
        <v>10244</v>
      </c>
      <c r="C1713" s="114" t="s">
        <v>115</v>
      </c>
      <c r="D1713" s="113" t="s">
        <v>8535</v>
      </c>
      <c r="E1713" s="115">
        <v>185.49</v>
      </c>
    </row>
    <row r="1714" spans="1:5" ht="41.4" x14ac:dyDescent="0.3">
      <c r="A1714" s="113">
        <v>91079</v>
      </c>
      <c r="B1714" s="113" t="s">
        <v>10245</v>
      </c>
      <c r="C1714" s="114" t="s">
        <v>115</v>
      </c>
      <c r="D1714" s="113" t="s">
        <v>8535</v>
      </c>
      <c r="E1714" s="115">
        <v>187.37</v>
      </c>
    </row>
    <row r="1715" spans="1:5" ht="41.4" x14ac:dyDescent="0.3">
      <c r="A1715" s="113">
        <v>91080</v>
      </c>
      <c r="B1715" s="113" t="s">
        <v>10246</v>
      </c>
      <c r="C1715" s="114" t="s">
        <v>115</v>
      </c>
      <c r="D1715" s="113" t="s">
        <v>8535</v>
      </c>
      <c r="E1715" s="115">
        <v>198.16</v>
      </c>
    </row>
    <row r="1716" spans="1:5" ht="41.4" x14ac:dyDescent="0.3">
      <c r="A1716" s="113">
        <v>91081</v>
      </c>
      <c r="B1716" s="113" t="s">
        <v>10247</v>
      </c>
      <c r="C1716" s="114" t="s">
        <v>115</v>
      </c>
      <c r="D1716" s="113" t="s">
        <v>8535</v>
      </c>
      <c r="E1716" s="115">
        <v>256.07</v>
      </c>
    </row>
    <row r="1717" spans="1:5" ht="41.4" x14ac:dyDescent="0.3">
      <c r="A1717" s="113">
        <v>91082</v>
      </c>
      <c r="B1717" s="113" t="s">
        <v>10248</v>
      </c>
      <c r="C1717" s="114" t="s">
        <v>115</v>
      </c>
      <c r="D1717" s="113" t="s">
        <v>8535</v>
      </c>
      <c r="E1717" s="115">
        <v>229.28</v>
      </c>
    </row>
    <row r="1718" spans="1:5" ht="41.4" x14ac:dyDescent="0.3">
      <c r="A1718" s="113">
        <v>91083</v>
      </c>
      <c r="B1718" s="113" t="s">
        <v>10249</v>
      </c>
      <c r="C1718" s="114" t="s">
        <v>115</v>
      </c>
      <c r="D1718" s="113" t="s">
        <v>8535</v>
      </c>
      <c r="E1718" s="115">
        <v>324.81</v>
      </c>
    </row>
    <row r="1719" spans="1:5" ht="41.4" x14ac:dyDescent="0.3">
      <c r="A1719" s="113">
        <v>91084</v>
      </c>
      <c r="B1719" s="113" t="s">
        <v>10250</v>
      </c>
      <c r="C1719" s="114" t="s">
        <v>115</v>
      </c>
      <c r="D1719" s="113" t="s">
        <v>8535</v>
      </c>
      <c r="E1719" s="115">
        <v>256.74</v>
      </c>
    </row>
    <row r="1720" spans="1:5" ht="41.4" x14ac:dyDescent="0.3">
      <c r="A1720" s="113">
        <v>91086</v>
      </c>
      <c r="B1720" s="113" t="s">
        <v>10251</v>
      </c>
      <c r="C1720" s="114" t="s">
        <v>115</v>
      </c>
      <c r="D1720" s="113" t="s">
        <v>8535</v>
      </c>
      <c r="E1720" s="115">
        <v>205.73</v>
      </c>
    </row>
    <row r="1721" spans="1:5" ht="41.4" x14ac:dyDescent="0.3">
      <c r="A1721" s="113">
        <v>91087</v>
      </c>
      <c r="B1721" s="113" t="s">
        <v>10252</v>
      </c>
      <c r="C1721" s="114" t="s">
        <v>115</v>
      </c>
      <c r="D1721" s="113" t="s">
        <v>8535</v>
      </c>
      <c r="E1721" s="115">
        <v>216.21</v>
      </c>
    </row>
    <row r="1722" spans="1:5" ht="41.4" x14ac:dyDescent="0.3">
      <c r="A1722" s="113">
        <v>91088</v>
      </c>
      <c r="B1722" s="113" t="s">
        <v>10253</v>
      </c>
      <c r="C1722" s="114" t="s">
        <v>115</v>
      </c>
      <c r="D1722" s="113" t="s">
        <v>8535</v>
      </c>
      <c r="E1722" s="115">
        <v>330.33</v>
      </c>
    </row>
    <row r="1723" spans="1:5" ht="41.4" x14ac:dyDescent="0.3">
      <c r="A1723" s="113">
        <v>91089</v>
      </c>
      <c r="B1723" s="113" t="s">
        <v>10254</v>
      </c>
      <c r="C1723" s="114" t="s">
        <v>115</v>
      </c>
      <c r="D1723" s="113" t="s">
        <v>8535</v>
      </c>
      <c r="E1723" s="115">
        <v>339.36</v>
      </c>
    </row>
    <row r="1724" spans="1:5" ht="41.4" x14ac:dyDescent="0.3">
      <c r="A1724" s="113">
        <v>91090</v>
      </c>
      <c r="B1724" s="113" t="s">
        <v>10255</v>
      </c>
      <c r="C1724" s="114" t="s">
        <v>115</v>
      </c>
      <c r="D1724" s="113" t="s">
        <v>8535</v>
      </c>
      <c r="E1724" s="115">
        <v>251.07</v>
      </c>
    </row>
    <row r="1725" spans="1:5" ht="41.4" x14ac:dyDescent="0.3">
      <c r="A1725" s="113">
        <v>91091</v>
      </c>
      <c r="B1725" s="113" t="s">
        <v>10256</v>
      </c>
      <c r="C1725" s="114" t="s">
        <v>115</v>
      </c>
      <c r="D1725" s="113" t="s">
        <v>8535</v>
      </c>
      <c r="E1725" s="115">
        <v>245.8</v>
      </c>
    </row>
    <row r="1726" spans="1:5" ht="41.4" x14ac:dyDescent="0.3">
      <c r="A1726" s="113">
        <v>91092</v>
      </c>
      <c r="B1726" s="113" t="s">
        <v>10257</v>
      </c>
      <c r="C1726" s="114" t="s">
        <v>115</v>
      </c>
      <c r="D1726" s="113" t="s">
        <v>8535</v>
      </c>
      <c r="E1726" s="115">
        <v>394.44</v>
      </c>
    </row>
    <row r="1727" spans="1:5" ht="41.4" x14ac:dyDescent="0.3">
      <c r="A1727" s="113">
        <v>91093</v>
      </c>
      <c r="B1727" s="113" t="s">
        <v>10258</v>
      </c>
      <c r="C1727" s="114" t="s">
        <v>115</v>
      </c>
      <c r="D1727" s="113" t="s">
        <v>8535</v>
      </c>
      <c r="E1727" s="115">
        <v>377.25</v>
      </c>
    </row>
    <row r="1728" spans="1:5" ht="55.2" x14ac:dyDescent="0.3">
      <c r="A1728" s="113">
        <v>91094</v>
      </c>
      <c r="B1728" s="113" t="s">
        <v>10259</v>
      </c>
      <c r="C1728" s="114" t="s">
        <v>115</v>
      </c>
      <c r="D1728" s="113" t="s">
        <v>8535</v>
      </c>
      <c r="E1728" s="115">
        <v>162.62</v>
      </c>
    </row>
    <row r="1729" spans="1:5" ht="55.2" x14ac:dyDescent="0.3">
      <c r="A1729" s="113">
        <v>91095</v>
      </c>
      <c r="B1729" s="113" t="s">
        <v>10260</v>
      </c>
      <c r="C1729" s="114" t="s">
        <v>115</v>
      </c>
      <c r="D1729" s="113" t="s">
        <v>8535</v>
      </c>
      <c r="E1729" s="115">
        <v>179.6</v>
      </c>
    </row>
    <row r="1730" spans="1:5" ht="41.4" x14ac:dyDescent="0.3">
      <c r="A1730" s="113">
        <v>91096</v>
      </c>
      <c r="B1730" s="113" t="s">
        <v>10261</v>
      </c>
      <c r="C1730" s="114" t="s">
        <v>115</v>
      </c>
      <c r="D1730" s="113" t="s">
        <v>8535</v>
      </c>
      <c r="E1730" s="115">
        <v>176.18</v>
      </c>
    </row>
    <row r="1731" spans="1:5" ht="41.4" x14ac:dyDescent="0.3">
      <c r="A1731" s="113">
        <v>91097</v>
      </c>
      <c r="B1731" s="113" t="s">
        <v>10262</v>
      </c>
      <c r="C1731" s="114" t="s">
        <v>115</v>
      </c>
      <c r="D1731" s="113" t="s">
        <v>8535</v>
      </c>
      <c r="E1731" s="115">
        <v>190.77</v>
      </c>
    </row>
    <row r="1732" spans="1:5" ht="55.2" x14ac:dyDescent="0.3">
      <c r="A1732" s="113">
        <v>91098</v>
      </c>
      <c r="B1732" s="113" t="s">
        <v>10263</v>
      </c>
      <c r="C1732" s="114" t="s">
        <v>115</v>
      </c>
      <c r="D1732" s="113" t="s">
        <v>8535</v>
      </c>
      <c r="E1732" s="115">
        <v>223.55</v>
      </c>
    </row>
    <row r="1733" spans="1:5" ht="55.2" x14ac:dyDescent="0.3">
      <c r="A1733" s="113">
        <v>91099</v>
      </c>
      <c r="B1733" s="113" t="s">
        <v>10264</v>
      </c>
      <c r="C1733" s="114" t="s">
        <v>115</v>
      </c>
      <c r="D1733" s="113" t="s">
        <v>8535</v>
      </c>
      <c r="E1733" s="115">
        <v>215.39</v>
      </c>
    </row>
    <row r="1734" spans="1:5" ht="41.4" x14ac:dyDescent="0.3">
      <c r="A1734" s="113">
        <v>91100</v>
      </c>
      <c r="B1734" s="113" t="s">
        <v>10265</v>
      </c>
      <c r="C1734" s="114" t="s">
        <v>115</v>
      </c>
      <c r="D1734" s="113" t="s">
        <v>8535</v>
      </c>
      <c r="E1734" s="115">
        <v>267.13</v>
      </c>
    </row>
    <row r="1735" spans="1:5" ht="41.4" x14ac:dyDescent="0.3">
      <c r="A1735" s="113">
        <v>91101</v>
      </c>
      <c r="B1735" s="113" t="s">
        <v>10266</v>
      </c>
      <c r="C1735" s="114" t="s">
        <v>115</v>
      </c>
      <c r="D1735" s="113" t="s">
        <v>8535</v>
      </c>
      <c r="E1735" s="115">
        <v>237.16</v>
      </c>
    </row>
    <row r="1736" spans="1:5" ht="41.4" x14ac:dyDescent="0.3">
      <c r="A1736" s="113">
        <v>93957</v>
      </c>
      <c r="B1736" s="113" t="s">
        <v>10267</v>
      </c>
      <c r="C1736" s="114" t="s">
        <v>116</v>
      </c>
      <c r="D1736" s="113" t="s">
        <v>8535</v>
      </c>
      <c r="E1736" s="115">
        <v>343.29</v>
      </c>
    </row>
    <row r="1737" spans="1:5" ht="41.4" x14ac:dyDescent="0.3">
      <c r="A1737" s="113">
        <v>93959</v>
      </c>
      <c r="B1737" s="113" t="s">
        <v>10268</v>
      </c>
      <c r="C1737" s="114" t="s">
        <v>116</v>
      </c>
      <c r="D1737" s="113" t="s">
        <v>8535</v>
      </c>
      <c r="E1737" s="115">
        <v>274.97000000000003</v>
      </c>
    </row>
    <row r="1738" spans="1:5" ht="41.4" x14ac:dyDescent="0.3">
      <c r="A1738" s="113">
        <v>93961</v>
      </c>
      <c r="B1738" s="113" t="s">
        <v>10269</v>
      </c>
      <c r="C1738" s="114" t="s">
        <v>116</v>
      </c>
      <c r="D1738" s="113" t="s">
        <v>8535</v>
      </c>
      <c r="E1738" s="115">
        <v>246.27</v>
      </c>
    </row>
    <row r="1739" spans="1:5" ht="41.4" x14ac:dyDescent="0.3">
      <c r="A1739" s="113">
        <v>93967</v>
      </c>
      <c r="B1739" s="113" t="s">
        <v>10270</v>
      </c>
      <c r="C1739" s="114" t="s">
        <v>116</v>
      </c>
      <c r="D1739" s="113" t="s">
        <v>8535</v>
      </c>
      <c r="E1739" s="115">
        <v>285.38</v>
      </c>
    </row>
    <row r="1740" spans="1:5" ht="41.4" x14ac:dyDescent="0.3">
      <c r="A1740" s="113">
        <v>93969</v>
      </c>
      <c r="B1740" s="113" t="s">
        <v>10271</v>
      </c>
      <c r="C1740" s="114" t="s">
        <v>116</v>
      </c>
      <c r="D1740" s="113" t="s">
        <v>8535</v>
      </c>
      <c r="E1740" s="115">
        <v>228.37</v>
      </c>
    </row>
    <row r="1741" spans="1:5" ht="41.4" x14ac:dyDescent="0.3">
      <c r="A1741" s="113">
        <v>93971</v>
      </c>
      <c r="B1741" s="113" t="s">
        <v>10272</v>
      </c>
      <c r="C1741" s="114" t="s">
        <v>116</v>
      </c>
      <c r="D1741" s="113" t="s">
        <v>8535</v>
      </c>
      <c r="E1741" s="115">
        <v>205.22</v>
      </c>
    </row>
    <row r="1742" spans="1:5" ht="27.6" x14ac:dyDescent="0.3">
      <c r="A1742" s="113">
        <v>95108</v>
      </c>
      <c r="B1742" s="113" t="s">
        <v>10273</v>
      </c>
      <c r="C1742" s="114" t="s">
        <v>141</v>
      </c>
      <c r="D1742" s="113" t="s">
        <v>8535</v>
      </c>
      <c r="E1742" s="115">
        <v>40.21</v>
      </c>
    </row>
    <row r="1743" spans="1:5" ht="41.4" x14ac:dyDescent="0.3">
      <c r="A1743" s="113">
        <v>100341</v>
      </c>
      <c r="B1743" s="113" t="s">
        <v>10274</v>
      </c>
      <c r="C1743" s="114" t="s">
        <v>115</v>
      </c>
      <c r="D1743" s="113" t="s">
        <v>8535</v>
      </c>
      <c r="E1743" s="115">
        <v>39.89</v>
      </c>
    </row>
    <row r="1744" spans="1:5" ht="27.6" x14ac:dyDescent="0.3">
      <c r="A1744" s="113">
        <v>100342</v>
      </c>
      <c r="B1744" s="113" t="s">
        <v>10275</v>
      </c>
      <c r="C1744" s="114" t="s">
        <v>601</v>
      </c>
      <c r="D1744" s="113" t="s">
        <v>8535</v>
      </c>
      <c r="E1744" s="115">
        <v>17.13</v>
      </c>
    </row>
    <row r="1745" spans="1:5" ht="27.6" x14ac:dyDescent="0.3">
      <c r="A1745" s="113">
        <v>100343</v>
      </c>
      <c r="B1745" s="113" t="s">
        <v>10276</v>
      </c>
      <c r="C1745" s="114" t="s">
        <v>601</v>
      </c>
      <c r="D1745" s="113" t="s">
        <v>8535</v>
      </c>
      <c r="E1745" s="115">
        <v>15.01</v>
      </c>
    </row>
    <row r="1746" spans="1:5" ht="27.6" x14ac:dyDescent="0.3">
      <c r="A1746" s="113">
        <v>100344</v>
      </c>
      <c r="B1746" s="113" t="s">
        <v>10277</v>
      </c>
      <c r="C1746" s="114" t="s">
        <v>601</v>
      </c>
      <c r="D1746" s="113" t="s">
        <v>8535</v>
      </c>
      <c r="E1746" s="115">
        <v>12.25</v>
      </c>
    </row>
    <row r="1747" spans="1:5" ht="27.6" x14ac:dyDescent="0.3">
      <c r="A1747" s="113">
        <v>100345</v>
      </c>
      <c r="B1747" s="113" t="s">
        <v>10278</v>
      </c>
      <c r="C1747" s="114" t="s">
        <v>601</v>
      </c>
      <c r="D1747" s="113" t="s">
        <v>8535</v>
      </c>
      <c r="E1747" s="115">
        <v>9.5</v>
      </c>
    </row>
    <row r="1748" spans="1:5" ht="27.6" x14ac:dyDescent="0.3">
      <c r="A1748" s="113">
        <v>100346</v>
      </c>
      <c r="B1748" s="113" t="s">
        <v>10279</v>
      </c>
      <c r="C1748" s="114" t="s">
        <v>601</v>
      </c>
      <c r="D1748" s="113" t="s">
        <v>8535</v>
      </c>
      <c r="E1748" s="115">
        <v>9.0399999999999991</v>
      </c>
    </row>
    <row r="1749" spans="1:5" ht="27.6" x14ac:dyDescent="0.3">
      <c r="A1749" s="113">
        <v>100347</v>
      </c>
      <c r="B1749" s="113" t="s">
        <v>10280</v>
      </c>
      <c r="C1749" s="114" t="s">
        <v>601</v>
      </c>
      <c r="D1749" s="113" t="s">
        <v>8535</v>
      </c>
      <c r="E1749" s="115">
        <v>10.119999999999999</v>
      </c>
    </row>
    <row r="1750" spans="1:5" ht="27.6" x14ac:dyDescent="0.3">
      <c r="A1750" s="113">
        <v>100348</v>
      </c>
      <c r="B1750" s="113" t="s">
        <v>10281</v>
      </c>
      <c r="C1750" s="114" t="s">
        <v>601</v>
      </c>
      <c r="D1750" s="113" t="s">
        <v>8535</v>
      </c>
      <c r="E1750" s="115">
        <v>9.9499999999999993</v>
      </c>
    </row>
    <row r="1751" spans="1:5" ht="27.6" x14ac:dyDescent="0.3">
      <c r="A1751" s="113">
        <v>100349</v>
      </c>
      <c r="B1751" s="113" t="s">
        <v>10282</v>
      </c>
      <c r="C1751" s="114" t="s">
        <v>128</v>
      </c>
      <c r="D1751" s="113" t="s">
        <v>8535</v>
      </c>
      <c r="E1751" s="115">
        <v>564.15</v>
      </c>
    </row>
    <row r="1752" spans="1:5" ht="41.4" x14ac:dyDescent="0.3">
      <c r="A1752" s="113">
        <v>104841</v>
      </c>
      <c r="B1752" s="113" t="s">
        <v>10283</v>
      </c>
      <c r="C1752" s="114" t="s">
        <v>116</v>
      </c>
      <c r="D1752" s="113" t="s">
        <v>8535</v>
      </c>
      <c r="E1752" s="115">
        <v>83.63</v>
      </c>
    </row>
    <row r="1753" spans="1:5" ht="41.4" x14ac:dyDescent="0.3">
      <c r="A1753" s="113">
        <v>104842</v>
      </c>
      <c r="B1753" s="113" t="s">
        <v>10284</v>
      </c>
      <c r="C1753" s="114" t="s">
        <v>116</v>
      </c>
      <c r="D1753" s="113" t="s">
        <v>8535</v>
      </c>
      <c r="E1753" s="115">
        <v>70.849999999999994</v>
      </c>
    </row>
    <row r="1754" spans="1:5" ht="41.4" x14ac:dyDescent="0.3">
      <c r="A1754" s="113">
        <v>104843</v>
      </c>
      <c r="B1754" s="113" t="s">
        <v>10285</v>
      </c>
      <c r="C1754" s="114" t="s">
        <v>116</v>
      </c>
      <c r="D1754" s="113" t="s">
        <v>8535</v>
      </c>
      <c r="E1754" s="115">
        <v>116.35</v>
      </c>
    </row>
    <row r="1755" spans="1:5" ht="41.4" x14ac:dyDescent="0.3">
      <c r="A1755" s="113">
        <v>104844</v>
      </c>
      <c r="B1755" s="113" t="s">
        <v>10286</v>
      </c>
      <c r="C1755" s="114" t="s">
        <v>116</v>
      </c>
      <c r="D1755" s="113" t="s">
        <v>8535</v>
      </c>
      <c r="E1755" s="115">
        <v>92.74</v>
      </c>
    </row>
    <row r="1756" spans="1:5" ht="41.4" x14ac:dyDescent="0.3">
      <c r="A1756" s="113">
        <v>104845</v>
      </c>
      <c r="B1756" s="113" t="s">
        <v>10287</v>
      </c>
      <c r="C1756" s="114" t="s">
        <v>116</v>
      </c>
      <c r="D1756" s="113" t="s">
        <v>8535</v>
      </c>
      <c r="E1756" s="115">
        <v>133.22</v>
      </c>
    </row>
    <row r="1757" spans="1:5" ht="41.4" x14ac:dyDescent="0.3">
      <c r="A1757" s="113">
        <v>104846</v>
      </c>
      <c r="B1757" s="113" t="s">
        <v>10288</v>
      </c>
      <c r="C1757" s="114" t="s">
        <v>116</v>
      </c>
      <c r="D1757" s="113" t="s">
        <v>8535</v>
      </c>
      <c r="E1757" s="115">
        <v>106.3</v>
      </c>
    </row>
    <row r="1758" spans="1:5" ht="41.4" x14ac:dyDescent="0.3">
      <c r="A1758" s="113">
        <v>104847</v>
      </c>
      <c r="B1758" s="113" t="s">
        <v>10289</v>
      </c>
      <c r="C1758" s="114" t="s">
        <v>116</v>
      </c>
      <c r="D1758" s="113" t="s">
        <v>8535</v>
      </c>
      <c r="E1758" s="115">
        <v>89.76</v>
      </c>
    </row>
    <row r="1759" spans="1:5" ht="41.4" x14ac:dyDescent="0.3">
      <c r="A1759" s="113">
        <v>104848</v>
      </c>
      <c r="B1759" s="113" t="s">
        <v>10290</v>
      </c>
      <c r="C1759" s="114" t="s">
        <v>116</v>
      </c>
      <c r="D1759" s="113" t="s">
        <v>8535</v>
      </c>
      <c r="E1759" s="115">
        <v>66.47</v>
      </c>
    </row>
    <row r="1760" spans="1:5" ht="41.4" x14ac:dyDescent="0.3">
      <c r="A1760" s="113">
        <v>104849</v>
      </c>
      <c r="B1760" s="113" t="s">
        <v>10291</v>
      </c>
      <c r="C1760" s="114" t="s">
        <v>116</v>
      </c>
      <c r="D1760" s="113" t="s">
        <v>8535</v>
      </c>
      <c r="E1760" s="115">
        <v>56.52</v>
      </c>
    </row>
    <row r="1761" spans="1:5" ht="41.4" x14ac:dyDescent="0.3">
      <c r="A1761" s="113">
        <v>104850</v>
      </c>
      <c r="B1761" s="113" t="s">
        <v>10292</v>
      </c>
      <c r="C1761" s="114" t="s">
        <v>116</v>
      </c>
      <c r="D1761" s="113" t="s">
        <v>8535</v>
      </c>
      <c r="E1761" s="115">
        <v>49.85</v>
      </c>
    </row>
    <row r="1762" spans="1:5" ht="41.4" x14ac:dyDescent="0.3">
      <c r="A1762" s="113">
        <v>104851</v>
      </c>
      <c r="B1762" s="113" t="s">
        <v>10293</v>
      </c>
      <c r="C1762" s="114" t="s">
        <v>116</v>
      </c>
      <c r="D1762" s="113" t="s">
        <v>8535</v>
      </c>
      <c r="E1762" s="115">
        <v>74.150000000000006</v>
      </c>
    </row>
    <row r="1763" spans="1:5" ht="41.4" x14ac:dyDescent="0.3">
      <c r="A1763" s="113">
        <v>104852</v>
      </c>
      <c r="B1763" s="113" t="s">
        <v>10294</v>
      </c>
      <c r="C1763" s="114" t="s">
        <v>116</v>
      </c>
      <c r="D1763" s="113" t="s">
        <v>8535</v>
      </c>
      <c r="E1763" s="115">
        <v>62.68</v>
      </c>
    </row>
    <row r="1764" spans="1:5" ht="41.4" x14ac:dyDescent="0.3">
      <c r="A1764" s="113">
        <v>104853</v>
      </c>
      <c r="B1764" s="113" t="s">
        <v>10295</v>
      </c>
      <c r="C1764" s="114" t="s">
        <v>116</v>
      </c>
      <c r="D1764" s="113" t="s">
        <v>8535</v>
      </c>
      <c r="E1764" s="115">
        <v>55.02</v>
      </c>
    </row>
    <row r="1765" spans="1:5" ht="41.4" x14ac:dyDescent="0.3">
      <c r="A1765" s="113">
        <v>104854</v>
      </c>
      <c r="B1765" s="113" t="s">
        <v>10296</v>
      </c>
      <c r="C1765" s="114" t="s">
        <v>116</v>
      </c>
      <c r="D1765" s="113" t="s">
        <v>8535</v>
      </c>
      <c r="E1765" s="115">
        <v>71.83</v>
      </c>
    </row>
    <row r="1766" spans="1:5" ht="41.4" x14ac:dyDescent="0.3">
      <c r="A1766" s="113">
        <v>104855</v>
      </c>
      <c r="B1766" s="113" t="s">
        <v>10297</v>
      </c>
      <c r="C1766" s="114" t="s">
        <v>116</v>
      </c>
      <c r="D1766" s="113" t="s">
        <v>8535</v>
      </c>
      <c r="E1766" s="115">
        <v>62.63</v>
      </c>
    </row>
    <row r="1767" spans="1:5" ht="27.6" x14ac:dyDescent="0.3">
      <c r="A1767" s="113">
        <v>104875</v>
      </c>
      <c r="B1767" s="113" t="s">
        <v>10298</v>
      </c>
      <c r="C1767" s="114" t="s">
        <v>116</v>
      </c>
      <c r="D1767" s="113" t="s">
        <v>8535</v>
      </c>
      <c r="E1767" s="115">
        <v>129.49</v>
      </c>
    </row>
    <row r="1768" spans="1:5" x14ac:dyDescent="0.3">
      <c r="A1768" s="113">
        <v>104876</v>
      </c>
      <c r="B1768" s="113" t="s">
        <v>10299</v>
      </c>
      <c r="C1768" s="114" t="s">
        <v>141</v>
      </c>
      <c r="D1768" s="113" t="s">
        <v>8535</v>
      </c>
      <c r="E1768" s="115">
        <v>25.79</v>
      </c>
    </row>
    <row r="1769" spans="1:5" ht="27.6" x14ac:dyDescent="0.3">
      <c r="A1769" s="113">
        <v>104877</v>
      </c>
      <c r="B1769" s="113" t="s">
        <v>10300</v>
      </c>
      <c r="C1769" s="114" t="s">
        <v>141</v>
      </c>
      <c r="D1769" s="113" t="s">
        <v>8535</v>
      </c>
      <c r="E1769" s="115">
        <v>650.65</v>
      </c>
    </row>
    <row r="1770" spans="1:5" ht="27.6" x14ac:dyDescent="0.3">
      <c r="A1770" s="113">
        <v>104878</v>
      </c>
      <c r="B1770" s="113" t="s">
        <v>10301</v>
      </c>
      <c r="C1770" s="114" t="s">
        <v>141</v>
      </c>
      <c r="D1770" s="113" t="s">
        <v>8535</v>
      </c>
      <c r="E1770" s="115">
        <v>2353.0500000000002</v>
      </c>
    </row>
    <row r="1771" spans="1:5" ht="41.4" x14ac:dyDescent="0.3">
      <c r="A1771" s="113">
        <v>104879</v>
      </c>
      <c r="B1771" s="113" t="s">
        <v>10302</v>
      </c>
      <c r="C1771" s="114" t="s">
        <v>116</v>
      </c>
      <c r="D1771" s="113" t="s">
        <v>8535</v>
      </c>
      <c r="E1771" s="115">
        <v>78.47</v>
      </c>
    </row>
    <row r="1772" spans="1:5" ht="41.4" x14ac:dyDescent="0.3">
      <c r="A1772" s="113">
        <v>104880</v>
      </c>
      <c r="B1772" s="113" t="s">
        <v>10303</v>
      </c>
      <c r="C1772" s="114" t="s">
        <v>116</v>
      </c>
      <c r="D1772" s="113" t="s">
        <v>8535</v>
      </c>
      <c r="E1772" s="115">
        <v>85.57</v>
      </c>
    </row>
    <row r="1773" spans="1:5" ht="41.4" x14ac:dyDescent="0.3">
      <c r="A1773" s="113">
        <v>104886</v>
      </c>
      <c r="B1773" s="113" t="s">
        <v>10304</v>
      </c>
      <c r="C1773" s="114" t="s">
        <v>116</v>
      </c>
      <c r="D1773" s="113" t="s">
        <v>8535</v>
      </c>
      <c r="E1773" s="115">
        <v>48.86</v>
      </c>
    </row>
    <row r="1774" spans="1:5" ht="41.4" x14ac:dyDescent="0.3">
      <c r="A1774" s="113">
        <v>104887</v>
      </c>
      <c r="B1774" s="113" t="s">
        <v>10305</v>
      </c>
      <c r="C1774" s="114" t="s">
        <v>116</v>
      </c>
      <c r="D1774" s="113" t="s">
        <v>8535</v>
      </c>
      <c r="E1774" s="115">
        <v>42.49</v>
      </c>
    </row>
    <row r="1775" spans="1:5" ht="41.4" x14ac:dyDescent="0.3">
      <c r="A1775" s="113">
        <v>104888</v>
      </c>
      <c r="B1775" s="113" t="s">
        <v>10306</v>
      </c>
      <c r="C1775" s="114" t="s">
        <v>116</v>
      </c>
      <c r="D1775" s="113" t="s">
        <v>8535</v>
      </c>
      <c r="E1775" s="115">
        <v>38.19</v>
      </c>
    </row>
    <row r="1776" spans="1:5" ht="41.4" x14ac:dyDescent="0.3">
      <c r="A1776" s="113">
        <v>104889</v>
      </c>
      <c r="B1776" s="113" t="s">
        <v>10307</v>
      </c>
      <c r="C1776" s="114" t="s">
        <v>116</v>
      </c>
      <c r="D1776" s="113" t="s">
        <v>8535</v>
      </c>
      <c r="E1776" s="115">
        <v>57.37</v>
      </c>
    </row>
    <row r="1777" spans="1:5" ht="41.4" x14ac:dyDescent="0.3">
      <c r="A1777" s="113">
        <v>104890</v>
      </c>
      <c r="B1777" s="113" t="s">
        <v>10308</v>
      </c>
      <c r="C1777" s="114" t="s">
        <v>116</v>
      </c>
      <c r="D1777" s="113" t="s">
        <v>8535</v>
      </c>
      <c r="E1777" s="115">
        <v>49.34</v>
      </c>
    </row>
    <row r="1778" spans="1:5" ht="41.4" x14ac:dyDescent="0.3">
      <c r="A1778" s="113">
        <v>104891</v>
      </c>
      <c r="B1778" s="113" t="s">
        <v>10309</v>
      </c>
      <c r="C1778" s="114" t="s">
        <v>116</v>
      </c>
      <c r="D1778" s="113" t="s">
        <v>8535</v>
      </c>
      <c r="E1778" s="115">
        <v>43.97</v>
      </c>
    </row>
    <row r="1779" spans="1:5" ht="41.4" x14ac:dyDescent="0.3">
      <c r="A1779" s="113">
        <v>104892</v>
      </c>
      <c r="B1779" s="113" t="s">
        <v>10310</v>
      </c>
      <c r="C1779" s="114" t="s">
        <v>116</v>
      </c>
      <c r="D1779" s="113" t="s">
        <v>8535</v>
      </c>
      <c r="E1779" s="115">
        <v>104.95</v>
      </c>
    </row>
    <row r="1780" spans="1:5" ht="27.6" x14ac:dyDescent="0.3">
      <c r="A1780" s="113">
        <v>102989</v>
      </c>
      <c r="B1780" s="113" t="s">
        <v>10311</v>
      </c>
      <c r="C1780" s="114" t="s">
        <v>116</v>
      </c>
      <c r="D1780" s="113" t="s">
        <v>8535</v>
      </c>
      <c r="E1780" s="115">
        <v>40.19</v>
      </c>
    </row>
    <row r="1781" spans="1:5" ht="27.6" x14ac:dyDescent="0.3">
      <c r="A1781" s="113">
        <v>102990</v>
      </c>
      <c r="B1781" s="113" t="s">
        <v>10312</v>
      </c>
      <c r="C1781" s="114" t="s">
        <v>116</v>
      </c>
      <c r="D1781" s="113" t="s">
        <v>8535</v>
      </c>
      <c r="E1781" s="115">
        <v>48.72</v>
      </c>
    </row>
    <row r="1782" spans="1:5" ht="27.6" x14ac:dyDescent="0.3">
      <c r="A1782" s="113">
        <v>102991</v>
      </c>
      <c r="B1782" s="113" t="s">
        <v>10313</v>
      </c>
      <c r="C1782" s="114" t="s">
        <v>116</v>
      </c>
      <c r="D1782" s="113" t="s">
        <v>8535</v>
      </c>
      <c r="E1782" s="115">
        <v>63.03</v>
      </c>
    </row>
    <row r="1783" spans="1:5" ht="27.6" x14ac:dyDescent="0.3">
      <c r="A1783" s="113">
        <v>102992</v>
      </c>
      <c r="B1783" s="113" t="s">
        <v>10314</v>
      </c>
      <c r="C1783" s="114" t="s">
        <v>116</v>
      </c>
      <c r="D1783" s="113" t="s">
        <v>8535</v>
      </c>
      <c r="E1783" s="115">
        <v>91.74</v>
      </c>
    </row>
    <row r="1784" spans="1:5" ht="27.6" x14ac:dyDescent="0.3">
      <c r="A1784" s="113">
        <v>102993</v>
      </c>
      <c r="B1784" s="113" t="s">
        <v>10315</v>
      </c>
      <c r="C1784" s="114" t="s">
        <v>116</v>
      </c>
      <c r="D1784" s="113" t="s">
        <v>8535</v>
      </c>
      <c r="E1784" s="115">
        <v>119.6</v>
      </c>
    </row>
    <row r="1785" spans="1:5" ht="27.6" x14ac:dyDescent="0.3">
      <c r="A1785" s="113">
        <v>102994</v>
      </c>
      <c r="B1785" s="113" t="s">
        <v>10316</v>
      </c>
      <c r="C1785" s="114" t="s">
        <v>116</v>
      </c>
      <c r="D1785" s="113" t="s">
        <v>8535</v>
      </c>
      <c r="E1785" s="115">
        <v>201.6</v>
      </c>
    </row>
    <row r="1786" spans="1:5" ht="41.4" x14ac:dyDescent="0.3">
      <c r="A1786" s="113">
        <v>102995</v>
      </c>
      <c r="B1786" s="113" t="s">
        <v>10317</v>
      </c>
      <c r="C1786" s="114" t="s">
        <v>116</v>
      </c>
      <c r="D1786" s="113" t="s">
        <v>8535</v>
      </c>
      <c r="E1786" s="115">
        <v>49.53</v>
      </c>
    </row>
    <row r="1787" spans="1:5" ht="41.4" x14ac:dyDescent="0.3">
      <c r="A1787" s="113">
        <v>102996</v>
      </c>
      <c r="B1787" s="113" t="s">
        <v>10318</v>
      </c>
      <c r="C1787" s="114" t="s">
        <v>116</v>
      </c>
      <c r="D1787" s="113" t="s">
        <v>8535</v>
      </c>
      <c r="E1787" s="115">
        <v>69.86</v>
      </c>
    </row>
    <row r="1788" spans="1:5" ht="41.4" x14ac:dyDescent="0.3">
      <c r="A1788" s="113">
        <v>102997</v>
      </c>
      <c r="B1788" s="113" t="s">
        <v>10319</v>
      </c>
      <c r="C1788" s="114" t="s">
        <v>116</v>
      </c>
      <c r="D1788" s="113" t="s">
        <v>8535</v>
      </c>
      <c r="E1788" s="115">
        <v>91.99</v>
      </c>
    </row>
    <row r="1789" spans="1:5" ht="41.4" x14ac:dyDescent="0.3">
      <c r="A1789" s="113">
        <v>102998</v>
      </c>
      <c r="B1789" s="113" t="s">
        <v>10320</v>
      </c>
      <c r="C1789" s="114" t="s">
        <v>116</v>
      </c>
      <c r="D1789" s="113" t="s">
        <v>8535</v>
      </c>
      <c r="E1789" s="115">
        <v>88.36</v>
      </c>
    </row>
    <row r="1790" spans="1:5" ht="41.4" x14ac:dyDescent="0.3">
      <c r="A1790" s="113">
        <v>102999</v>
      </c>
      <c r="B1790" s="113" t="s">
        <v>10321</v>
      </c>
      <c r="C1790" s="114" t="s">
        <v>116</v>
      </c>
      <c r="D1790" s="113" t="s">
        <v>8535</v>
      </c>
      <c r="E1790" s="115">
        <v>111.7</v>
      </c>
    </row>
    <row r="1791" spans="1:5" ht="41.4" x14ac:dyDescent="0.3">
      <c r="A1791" s="113">
        <v>103000</v>
      </c>
      <c r="B1791" s="113" t="s">
        <v>10322</v>
      </c>
      <c r="C1791" s="114" t="s">
        <v>116</v>
      </c>
      <c r="D1791" s="113" t="s">
        <v>8535</v>
      </c>
      <c r="E1791" s="115">
        <v>112.15</v>
      </c>
    </row>
    <row r="1792" spans="1:5" ht="41.4" x14ac:dyDescent="0.3">
      <c r="A1792" s="113">
        <v>103001</v>
      </c>
      <c r="B1792" s="113" t="s">
        <v>10323</v>
      </c>
      <c r="C1792" s="114" t="s">
        <v>141</v>
      </c>
      <c r="D1792" s="113" t="s">
        <v>8535</v>
      </c>
      <c r="E1792" s="115">
        <v>166.53</v>
      </c>
    </row>
    <row r="1793" spans="1:5" ht="41.4" x14ac:dyDescent="0.3">
      <c r="A1793" s="113">
        <v>103002</v>
      </c>
      <c r="B1793" s="113" t="s">
        <v>10324</v>
      </c>
      <c r="C1793" s="114" t="s">
        <v>141</v>
      </c>
      <c r="D1793" s="113" t="s">
        <v>8535</v>
      </c>
      <c r="E1793" s="115">
        <v>205.03</v>
      </c>
    </row>
    <row r="1794" spans="1:5" ht="41.4" x14ac:dyDescent="0.3">
      <c r="A1794" s="113">
        <v>103003</v>
      </c>
      <c r="B1794" s="113" t="s">
        <v>10325</v>
      </c>
      <c r="C1794" s="114" t="s">
        <v>141</v>
      </c>
      <c r="D1794" s="113" t="s">
        <v>8535</v>
      </c>
      <c r="E1794" s="115">
        <v>282.08999999999997</v>
      </c>
    </row>
    <row r="1795" spans="1:5" ht="27.6" x14ac:dyDescent="0.3">
      <c r="A1795" s="113">
        <v>103005</v>
      </c>
      <c r="B1795" s="113" t="s">
        <v>10326</v>
      </c>
      <c r="C1795" s="114" t="s">
        <v>141</v>
      </c>
      <c r="D1795" s="113" t="s">
        <v>8535</v>
      </c>
      <c r="E1795" s="115">
        <v>512.53</v>
      </c>
    </row>
    <row r="1796" spans="1:5" ht="27.6" x14ac:dyDescent="0.3">
      <c r="A1796" s="113">
        <v>103006</v>
      </c>
      <c r="B1796" s="113" t="s">
        <v>10327</v>
      </c>
      <c r="C1796" s="114" t="s">
        <v>141</v>
      </c>
      <c r="D1796" s="113" t="s">
        <v>8535</v>
      </c>
      <c r="E1796" s="115">
        <v>708.34</v>
      </c>
    </row>
    <row r="1797" spans="1:5" ht="27.6" x14ac:dyDescent="0.3">
      <c r="A1797" s="113">
        <v>103007</v>
      </c>
      <c r="B1797" s="113" t="s">
        <v>10328</v>
      </c>
      <c r="C1797" s="114" t="s">
        <v>141</v>
      </c>
      <c r="D1797" s="113" t="s">
        <v>8535</v>
      </c>
      <c r="E1797" s="115">
        <v>929.19</v>
      </c>
    </row>
    <row r="1798" spans="1:5" ht="27.6" x14ac:dyDescent="0.3">
      <c r="A1798" s="113">
        <v>97933</v>
      </c>
      <c r="B1798" s="113" t="s">
        <v>10329</v>
      </c>
      <c r="C1798" s="114" t="s">
        <v>141</v>
      </c>
      <c r="D1798" s="113" t="s">
        <v>8535</v>
      </c>
      <c r="E1798" s="115">
        <v>1147.73</v>
      </c>
    </row>
    <row r="1799" spans="1:5" ht="27.6" x14ac:dyDescent="0.3">
      <c r="A1799" s="113">
        <v>97934</v>
      </c>
      <c r="B1799" s="113" t="s">
        <v>10330</v>
      </c>
      <c r="C1799" s="114" t="s">
        <v>141</v>
      </c>
      <c r="D1799" s="113" t="s">
        <v>8535</v>
      </c>
      <c r="E1799" s="115">
        <v>2367.79</v>
      </c>
    </row>
    <row r="1800" spans="1:5" ht="27.6" x14ac:dyDescent="0.3">
      <c r="A1800" s="113">
        <v>97935</v>
      </c>
      <c r="B1800" s="113" t="s">
        <v>10331</v>
      </c>
      <c r="C1800" s="114" t="s">
        <v>141</v>
      </c>
      <c r="D1800" s="113" t="s">
        <v>8535</v>
      </c>
      <c r="E1800" s="115">
        <v>913.68</v>
      </c>
    </row>
    <row r="1801" spans="1:5" ht="27.6" x14ac:dyDescent="0.3">
      <c r="A1801" s="113">
        <v>97936</v>
      </c>
      <c r="B1801" s="113" t="s">
        <v>10332</v>
      </c>
      <c r="C1801" s="114" t="s">
        <v>141</v>
      </c>
      <c r="D1801" s="113" t="s">
        <v>8535</v>
      </c>
      <c r="E1801" s="115">
        <v>1928.79</v>
      </c>
    </row>
    <row r="1802" spans="1:5" ht="27.6" x14ac:dyDescent="0.3">
      <c r="A1802" s="113">
        <v>97947</v>
      </c>
      <c r="B1802" s="113" t="s">
        <v>10333</v>
      </c>
      <c r="C1802" s="114" t="s">
        <v>141</v>
      </c>
      <c r="D1802" s="113" t="s">
        <v>8535</v>
      </c>
      <c r="E1802" s="115">
        <v>1782.24</v>
      </c>
    </row>
    <row r="1803" spans="1:5" ht="27.6" x14ac:dyDescent="0.3">
      <c r="A1803" s="113">
        <v>97948</v>
      </c>
      <c r="B1803" s="113" t="s">
        <v>10334</v>
      </c>
      <c r="C1803" s="114" t="s">
        <v>141</v>
      </c>
      <c r="D1803" s="113" t="s">
        <v>8535</v>
      </c>
      <c r="E1803" s="115">
        <v>3294.13</v>
      </c>
    </row>
    <row r="1804" spans="1:5" ht="27.6" x14ac:dyDescent="0.3">
      <c r="A1804" s="113">
        <v>97949</v>
      </c>
      <c r="B1804" s="113" t="s">
        <v>10335</v>
      </c>
      <c r="C1804" s="114" t="s">
        <v>141</v>
      </c>
      <c r="D1804" s="113" t="s">
        <v>8535</v>
      </c>
      <c r="E1804" s="115">
        <v>1739.12</v>
      </c>
    </row>
    <row r="1805" spans="1:5" ht="27.6" x14ac:dyDescent="0.3">
      <c r="A1805" s="113">
        <v>97950</v>
      </c>
      <c r="B1805" s="113" t="s">
        <v>10336</v>
      </c>
      <c r="C1805" s="114" t="s">
        <v>141</v>
      </c>
      <c r="D1805" s="113" t="s">
        <v>8535</v>
      </c>
      <c r="E1805" s="115">
        <v>3060.76</v>
      </c>
    </row>
    <row r="1806" spans="1:5" ht="27.6" x14ac:dyDescent="0.3">
      <c r="A1806" s="113">
        <v>97951</v>
      </c>
      <c r="B1806" s="113" t="s">
        <v>10337</v>
      </c>
      <c r="C1806" s="114" t="s">
        <v>141</v>
      </c>
      <c r="D1806" s="113" t="s">
        <v>8535</v>
      </c>
      <c r="E1806" s="115">
        <v>2839.26</v>
      </c>
    </row>
    <row r="1807" spans="1:5" ht="41.4" x14ac:dyDescent="0.3">
      <c r="A1807" s="113">
        <v>97952</v>
      </c>
      <c r="B1807" s="113" t="s">
        <v>10338</v>
      </c>
      <c r="C1807" s="114" t="s">
        <v>141</v>
      </c>
      <c r="D1807" s="113" t="s">
        <v>8535</v>
      </c>
      <c r="E1807" s="115">
        <v>4927.92</v>
      </c>
    </row>
    <row r="1808" spans="1:5" ht="27.6" x14ac:dyDescent="0.3">
      <c r="A1808" s="113">
        <v>97953</v>
      </c>
      <c r="B1808" s="113" t="s">
        <v>10339</v>
      </c>
      <c r="C1808" s="114" t="s">
        <v>141</v>
      </c>
      <c r="D1808" s="113" t="s">
        <v>8535</v>
      </c>
      <c r="E1808" s="115">
        <v>1422.33</v>
      </c>
    </row>
    <row r="1809" spans="1:5" ht="27.6" x14ac:dyDescent="0.3">
      <c r="A1809" s="113">
        <v>97955</v>
      </c>
      <c r="B1809" s="113" t="s">
        <v>10340</v>
      </c>
      <c r="C1809" s="114" t="s">
        <v>141</v>
      </c>
      <c r="D1809" s="113" t="s">
        <v>8535</v>
      </c>
      <c r="E1809" s="115">
        <v>3009.66</v>
      </c>
    </row>
    <row r="1810" spans="1:5" ht="27.6" x14ac:dyDescent="0.3">
      <c r="A1810" s="113">
        <v>97956</v>
      </c>
      <c r="B1810" s="113" t="s">
        <v>10341</v>
      </c>
      <c r="C1810" s="114" t="s">
        <v>141</v>
      </c>
      <c r="D1810" s="113" t="s">
        <v>8535</v>
      </c>
      <c r="E1810" s="115">
        <v>1455.55</v>
      </c>
    </row>
    <row r="1811" spans="1:5" ht="27.6" x14ac:dyDescent="0.3">
      <c r="A1811" s="113">
        <v>97957</v>
      </c>
      <c r="B1811" s="113" t="s">
        <v>10342</v>
      </c>
      <c r="C1811" s="114" t="s">
        <v>141</v>
      </c>
      <c r="D1811" s="113" t="s">
        <v>8535</v>
      </c>
      <c r="E1811" s="115">
        <v>2602.66</v>
      </c>
    </row>
    <row r="1812" spans="1:5" ht="27.6" x14ac:dyDescent="0.3">
      <c r="A1812" s="113">
        <v>97961</v>
      </c>
      <c r="B1812" s="113" t="s">
        <v>10343</v>
      </c>
      <c r="C1812" s="114" t="s">
        <v>141</v>
      </c>
      <c r="D1812" s="113" t="s">
        <v>8535</v>
      </c>
      <c r="E1812" s="115">
        <v>2418.1799999999998</v>
      </c>
    </row>
    <row r="1813" spans="1:5" ht="41.4" x14ac:dyDescent="0.3">
      <c r="A1813" s="113">
        <v>97973</v>
      </c>
      <c r="B1813" s="113" t="s">
        <v>10344</v>
      </c>
      <c r="C1813" s="114" t="s">
        <v>141</v>
      </c>
      <c r="D1813" s="113" t="s">
        <v>8535</v>
      </c>
      <c r="E1813" s="115">
        <v>4487.66</v>
      </c>
    </row>
    <row r="1814" spans="1:5" ht="27.6" x14ac:dyDescent="0.3">
      <c r="A1814" s="113">
        <v>97974</v>
      </c>
      <c r="B1814" s="113" t="s">
        <v>10345</v>
      </c>
      <c r="C1814" s="114" t="s">
        <v>141</v>
      </c>
      <c r="D1814" s="113" t="s">
        <v>8535</v>
      </c>
      <c r="E1814" s="115">
        <v>486.96</v>
      </c>
    </row>
    <row r="1815" spans="1:5" ht="27.6" x14ac:dyDescent="0.3">
      <c r="A1815" s="113">
        <v>97975</v>
      </c>
      <c r="B1815" s="113" t="s">
        <v>10346</v>
      </c>
      <c r="C1815" s="114" t="s">
        <v>141</v>
      </c>
      <c r="D1815" s="113" t="s">
        <v>8535</v>
      </c>
      <c r="E1815" s="115">
        <v>643.54</v>
      </c>
    </row>
    <row r="1816" spans="1:5" ht="41.4" x14ac:dyDescent="0.3">
      <c r="A1816" s="113">
        <v>97976</v>
      </c>
      <c r="B1816" s="113" t="s">
        <v>10347</v>
      </c>
      <c r="C1816" s="114" t="s">
        <v>141</v>
      </c>
      <c r="D1816" s="113" t="s">
        <v>8535</v>
      </c>
      <c r="E1816" s="115">
        <v>1088.3699999999999</v>
      </c>
    </row>
    <row r="1817" spans="1:5" ht="41.4" x14ac:dyDescent="0.3">
      <c r="A1817" s="113">
        <v>97977</v>
      </c>
      <c r="B1817" s="113" t="s">
        <v>10348</v>
      </c>
      <c r="C1817" s="114" t="s">
        <v>141</v>
      </c>
      <c r="D1817" s="113" t="s">
        <v>8535</v>
      </c>
      <c r="E1817" s="115">
        <v>1568.98</v>
      </c>
    </row>
    <row r="1818" spans="1:5" ht="41.4" x14ac:dyDescent="0.3">
      <c r="A1818" s="113">
        <v>97978</v>
      </c>
      <c r="B1818" s="113" t="s">
        <v>10349</v>
      </c>
      <c r="C1818" s="114" t="s">
        <v>141</v>
      </c>
      <c r="D1818" s="113" t="s">
        <v>8535</v>
      </c>
      <c r="E1818" s="115">
        <v>966.56</v>
      </c>
    </row>
    <row r="1819" spans="1:5" ht="41.4" x14ac:dyDescent="0.3">
      <c r="A1819" s="113">
        <v>97980</v>
      </c>
      <c r="B1819" s="113" t="s">
        <v>10350</v>
      </c>
      <c r="C1819" s="114" t="s">
        <v>141</v>
      </c>
      <c r="D1819" s="113" t="s">
        <v>8535</v>
      </c>
      <c r="E1819" s="115">
        <v>2009.21</v>
      </c>
    </row>
    <row r="1820" spans="1:5" ht="27.6" x14ac:dyDescent="0.3">
      <c r="A1820" s="113">
        <v>97981</v>
      </c>
      <c r="B1820" s="113" t="s">
        <v>10351</v>
      </c>
      <c r="C1820" s="114" t="s">
        <v>116</v>
      </c>
      <c r="D1820" s="113" t="s">
        <v>8535</v>
      </c>
      <c r="E1820" s="115">
        <v>1189.6400000000001</v>
      </c>
    </row>
    <row r="1821" spans="1:5" ht="27.6" x14ac:dyDescent="0.3">
      <c r="A1821" s="113">
        <v>97983</v>
      </c>
      <c r="B1821" s="113" t="s">
        <v>10352</v>
      </c>
      <c r="C1821" s="114" t="s">
        <v>116</v>
      </c>
      <c r="D1821" s="113" t="s">
        <v>8535</v>
      </c>
      <c r="E1821" s="115">
        <v>551.47</v>
      </c>
    </row>
    <row r="1822" spans="1:5" ht="27.6" x14ac:dyDescent="0.3">
      <c r="A1822" s="113">
        <v>97985</v>
      </c>
      <c r="B1822" s="113" t="s">
        <v>10353</v>
      </c>
      <c r="C1822" s="114" t="s">
        <v>116</v>
      </c>
      <c r="D1822" s="113" t="s">
        <v>8535</v>
      </c>
      <c r="E1822" s="115">
        <v>1437.29</v>
      </c>
    </row>
    <row r="1823" spans="1:5" ht="27.6" x14ac:dyDescent="0.3">
      <c r="A1823" s="113">
        <v>97987</v>
      </c>
      <c r="B1823" s="113" t="s">
        <v>10354</v>
      </c>
      <c r="C1823" s="114" t="s">
        <v>116</v>
      </c>
      <c r="D1823" s="113" t="s">
        <v>8535</v>
      </c>
      <c r="E1823" s="115">
        <v>733.91</v>
      </c>
    </row>
    <row r="1824" spans="1:5" ht="41.4" x14ac:dyDescent="0.3">
      <c r="A1824" s="113">
        <v>97988</v>
      </c>
      <c r="B1824" s="113" t="s">
        <v>10355</v>
      </c>
      <c r="C1824" s="114" t="s">
        <v>141</v>
      </c>
      <c r="D1824" s="113" t="s">
        <v>8535</v>
      </c>
      <c r="E1824" s="115">
        <v>2930.71</v>
      </c>
    </row>
    <row r="1825" spans="1:5" ht="27.6" x14ac:dyDescent="0.3">
      <c r="A1825" s="113">
        <v>97989</v>
      </c>
      <c r="B1825" s="113" t="s">
        <v>10356</v>
      </c>
      <c r="C1825" s="114" t="s">
        <v>116</v>
      </c>
      <c r="D1825" s="113" t="s">
        <v>8535</v>
      </c>
      <c r="E1825" s="115">
        <v>1684.86</v>
      </c>
    </row>
    <row r="1826" spans="1:5" ht="27.6" x14ac:dyDescent="0.3">
      <c r="A1826" s="113">
        <v>97991</v>
      </c>
      <c r="B1826" s="113" t="s">
        <v>10357</v>
      </c>
      <c r="C1826" s="114" t="s">
        <v>116</v>
      </c>
      <c r="D1826" s="113" t="s">
        <v>8535</v>
      </c>
      <c r="E1826" s="115">
        <v>1005.83</v>
      </c>
    </row>
    <row r="1827" spans="1:5" ht="41.4" x14ac:dyDescent="0.3">
      <c r="A1827" s="113">
        <v>97992</v>
      </c>
      <c r="B1827" s="113" t="s">
        <v>10358</v>
      </c>
      <c r="C1827" s="114" t="s">
        <v>141</v>
      </c>
      <c r="D1827" s="113" t="s">
        <v>8535</v>
      </c>
      <c r="E1827" s="115">
        <v>3739.23</v>
      </c>
    </row>
    <row r="1828" spans="1:5" ht="27.6" x14ac:dyDescent="0.3">
      <c r="A1828" s="113">
        <v>97993</v>
      </c>
      <c r="B1828" s="113" t="s">
        <v>10359</v>
      </c>
      <c r="C1828" s="114" t="s">
        <v>116</v>
      </c>
      <c r="D1828" s="113" t="s">
        <v>8535</v>
      </c>
      <c r="E1828" s="115">
        <v>2056.33</v>
      </c>
    </row>
    <row r="1829" spans="1:5" ht="41.4" x14ac:dyDescent="0.3">
      <c r="A1829" s="113">
        <v>97994</v>
      </c>
      <c r="B1829" s="113" t="s">
        <v>10360</v>
      </c>
      <c r="C1829" s="114" t="s">
        <v>141</v>
      </c>
      <c r="D1829" s="113" t="s">
        <v>8535</v>
      </c>
      <c r="E1829" s="115">
        <v>2570.12</v>
      </c>
    </row>
    <row r="1830" spans="1:5" ht="27.6" x14ac:dyDescent="0.3">
      <c r="A1830" s="113">
        <v>97995</v>
      </c>
      <c r="B1830" s="113" t="s">
        <v>10361</v>
      </c>
      <c r="C1830" s="114" t="s">
        <v>116</v>
      </c>
      <c r="D1830" s="113" t="s">
        <v>8535</v>
      </c>
      <c r="E1830" s="115">
        <v>1364.37</v>
      </c>
    </row>
    <row r="1831" spans="1:5" ht="41.4" x14ac:dyDescent="0.3">
      <c r="A1831" s="113">
        <v>97996</v>
      </c>
      <c r="B1831" s="113" t="s">
        <v>10362</v>
      </c>
      <c r="C1831" s="114" t="s">
        <v>141</v>
      </c>
      <c r="D1831" s="113" t="s">
        <v>8535</v>
      </c>
      <c r="E1831" s="115">
        <v>3251.95</v>
      </c>
    </row>
    <row r="1832" spans="1:5" ht="27.6" x14ac:dyDescent="0.3">
      <c r="A1832" s="113">
        <v>97997</v>
      </c>
      <c r="B1832" s="113" t="s">
        <v>10363</v>
      </c>
      <c r="C1832" s="114" t="s">
        <v>116</v>
      </c>
      <c r="D1832" s="113" t="s">
        <v>8535</v>
      </c>
      <c r="E1832" s="115">
        <v>1632.08</v>
      </c>
    </row>
    <row r="1833" spans="1:5" ht="27.6" x14ac:dyDescent="0.3">
      <c r="A1833" s="113">
        <v>97999</v>
      </c>
      <c r="B1833" s="113" t="s">
        <v>10364</v>
      </c>
      <c r="C1833" s="114" t="s">
        <v>116</v>
      </c>
      <c r="D1833" s="113" t="s">
        <v>8535</v>
      </c>
      <c r="E1833" s="115">
        <v>1899.86</v>
      </c>
    </row>
    <row r="1834" spans="1:5" ht="27.6" x14ac:dyDescent="0.3">
      <c r="A1834" s="113">
        <v>98001</v>
      </c>
      <c r="B1834" s="113" t="s">
        <v>10365</v>
      </c>
      <c r="C1834" s="114" t="s">
        <v>116</v>
      </c>
      <c r="D1834" s="113" t="s">
        <v>8535</v>
      </c>
      <c r="E1834" s="115">
        <v>2167.5700000000002</v>
      </c>
    </row>
    <row r="1835" spans="1:5" ht="41.4" x14ac:dyDescent="0.3">
      <c r="A1835" s="113">
        <v>98002</v>
      </c>
      <c r="B1835" s="113" t="s">
        <v>10366</v>
      </c>
      <c r="C1835" s="114" t="s">
        <v>141</v>
      </c>
      <c r="D1835" s="113" t="s">
        <v>8535</v>
      </c>
      <c r="E1835" s="115">
        <v>5332.77</v>
      </c>
    </row>
    <row r="1836" spans="1:5" ht="27.6" x14ac:dyDescent="0.3">
      <c r="A1836" s="113">
        <v>98003</v>
      </c>
      <c r="B1836" s="113" t="s">
        <v>10367</v>
      </c>
      <c r="C1836" s="114" t="s">
        <v>116</v>
      </c>
      <c r="D1836" s="113" t="s">
        <v>8535</v>
      </c>
      <c r="E1836" s="115">
        <v>2435.33</v>
      </c>
    </row>
    <row r="1837" spans="1:5" ht="27.6" x14ac:dyDescent="0.3">
      <c r="A1837" s="113">
        <v>98005</v>
      </c>
      <c r="B1837" s="113" t="s">
        <v>10368</v>
      </c>
      <c r="C1837" s="114" t="s">
        <v>116</v>
      </c>
      <c r="D1837" s="113" t="s">
        <v>8535</v>
      </c>
      <c r="E1837" s="115">
        <v>2703.13</v>
      </c>
    </row>
    <row r="1838" spans="1:5" ht="41.4" x14ac:dyDescent="0.3">
      <c r="A1838" s="113">
        <v>98006</v>
      </c>
      <c r="B1838" s="113" t="s">
        <v>10369</v>
      </c>
      <c r="C1838" s="114" t="s">
        <v>141</v>
      </c>
      <c r="D1838" s="113" t="s">
        <v>8535</v>
      </c>
      <c r="E1838" s="115">
        <v>6705.33</v>
      </c>
    </row>
    <row r="1839" spans="1:5" ht="27.6" x14ac:dyDescent="0.3">
      <c r="A1839" s="113">
        <v>98007</v>
      </c>
      <c r="B1839" s="113" t="s">
        <v>10370</v>
      </c>
      <c r="C1839" s="114" t="s">
        <v>116</v>
      </c>
      <c r="D1839" s="113" t="s">
        <v>8535</v>
      </c>
      <c r="E1839" s="115">
        <v>2970.83</v>
      </c>
    </row>
    <row r="1840" spans="1:5" ht="41.4" x14ac:dyDescent="0.3">
      <c r="A1840" s="113">
        <v>98008</v>
      </c>
      <c r="B1840" s="113" t="s">
        <v>10371</v>
      </c>
      <c r="C1840" s="114" t="s">
        <v>141</v>
      </c>
      <c r="D1840" s="113" t="s">
        <v>8535</v>
      </c>
      <c r="E1840" s="115">
        <v>4015.89</v>
      </c>
    </row>
    <row r="1841" spans="1:5" ht="27.6" x14ac:dyDescent="0.3">
      <c r="A1841" s="113">
        <v>98009</v>
      </c>
      <c r="B1841" s="113" t="s">
        <v>10372</v>
      </c>
      <c r="C1841" s="114" t="s">
        <v>116</v>
      </c>
      <c r="D1841" s="113" t="s">
        <v>8535</v>
      </c>
      <c r="E1841" s="115">
        <v>1899.86</v>
      </c>
    </row>
    <row r="1842" spans="1:5" ht="41.4" x14ac:dyDescent="0.3">
      <c r="A1842" s="113">
        <v>98010</v>
      </c>
      <c r="B1842" s="113" t="s">
        <v>10373</v>
      </c>
      <c r="C1842" s="114" t="s">
        <v>141</v>
      </c>
      <c r="D1842" s="113" t="s">
        <v>8535</v>
      </c>
      <c r="E1842" s="115">
        <v>4901.99</v>
      </c>
    </row>
    <row r="1843" spans="1:5" ht="27.6" x14ac:dyDescent="0.3">
      <c r="A1843" s="113">
        <v>98011</v>
      </c>
      <c r="B1843" s="113" t="s">
        <v>10374</v>
      </c>
      <c r="C1843" s="114" t="s">
        <v>116</v>
      </c>
      <c r="D1843" s="113" t="s">
        <v>8535</v>
      </c>
      <c r="E1843" s="115">
        <v>2167.5700000000002</v>
      </c>
    </row>
    <row r="1844" spans="1:5" ht="41.4" x14ac:dyDescent="0.3">
      <c r="A1844" s="113">
        <v>98012</v>
      </c>
      <c r="B1844" s="113" t="s">
        <v>10375</v>
      </c>
      <c r="C1844" s="114" t="s">
        <v>141</v>
      </c>
      <c r="D1844" s="113" t="s">
        <v>8535</v>
      </c>
      <c r="E1844" s="115">
        <v>5759.93</v>
      </c>
    </row>
    <row r="1845" spans="1:5" ht="27.6" x14ac:dyDescent="0.3">
      <c r="A1845" s="113">
        <v>98013</v>
      </c>
      <c r="B1845" s="113" t="s">
        <v>10376</v>
      </c>
      <c r="C1845" s="114" t="s">
        <v>116</v>
      </c>
      <c r="D1845" s="113" t="s">
        <v>8535</v>
      </c>
      <c r="E1845" s="115">
        <v>2435.33</v>
      </c>
    </row>
    <row r="1846" spans="1:5" ht="41.4" x14ac:dyDescent="0.3">
      <c r="A1846" s="113">
        <v>98014</v>
      </c>
      <c r="B1846" s="113" t="s">
        <v>10377</v>
      </c>
      <c r="C1846" s="114" t="s">
        <v>141</v>
      </c>
      <c r="D1846" s="113" t="s">
        <v>8535</v>
      </c>
      <c r="E1846" s="115">
        <v>6617.78</v>
      </c>
    </row>
    <row r="1847" spans="1:5" ht="27.6" x14ac:dyDescent="0.3">
      <c r="A1847" s="113">
        <v>98015</v>
      </c>
      <c r="B1847" s="113" t="s">
        <v>10378</v>
      </c>
      <c r="C1847" s="114" t="s">
        <v>116</v>
      </c>
      <c r="D1847" s="113" t="s">
        <v>8535</v>
      </c>
      <c r="E1847" s="115">
        <v>2703.13</v>
      </c>
    </row>
    <row r="1848" spans="1:5" ht="41.4" x14ac:dyDescent="0.3">
      <c r="A1848" s="113">
        <v>98016</v>
      </c>
      <c r="B1848" s="113" t="s">
        <v>10379</v>
      </c>
      <c r="C1848" s="114" t="s">
        <v>141</v>
      </c>
      <c r="D1848" s="113" t="s">
        <v>8535</v>
      </c>
      <c r="E1848" s="115">
        <v>7475.79</v>
      </c>
    </row>
    <row r="1849" spans="1:5" ht="27.6" x14ac:dyDescent="0.3">
      <c r="A1849" s="113">
        <v>98017</v>
      </c>
      <c r="B1849" s="113" t="s">
        <v>10380</v>
      </c>
      <c r="C1849" s="114" t="s">
        <v>116</v>
      </c>
      <c r="D1849" s="113" t="s">
        <v>8535</v>
      </c>
      <c r="E1849" s="115">
        <v>2970.83</v>
      </c>
    </row>
    <row r="1850" spans="1:5" ht="41.4" x14ac:dyDescent="0.3">
      <c r="A1850" s="113">
        <v>98018</v>
      </c>
      <c r="B1850" s="113" t="s">
        <v>10381</v>
      </c>
      <c r="C1850" s="114" t="s">
        <v>141</v>
      </c>
      <c r="D1850" s="113" t="s">
        <v>8535</v>
      </c>
      <c r="E1850" s="115">
        <v>8333.67</v>
      </c>
    </row>
    <row r="1851" spans="1:5" ht="27.6" x14ac:dyDescent="0.3">
      <c r="A1851" s="113">
        <v>98019</v>
      </c>
      <c r="B1851" s="113" t="s">
        <v>10382</v>
      </c>
      <c r="C1851" s="114" t="s">
        <v>116</v>
      </c>
      <c r="D1851" s="113" t="s">
        <v>8535</v>
      </c>
      <c r="E1851" s="115">
        <v>3261.42</v>
      </c>
    </row>
    <row r="1852" spans="1:5" ht="41.4" x14ac:dyDescent="0.3">
      <c r="A1852" s="113">
        <v>98020</v>
      </c>
      <c r="B1852" s="113" t="s">
        <v>10383</v>
      </c>
      <c r="C1852" s="114" t="s">
        <v>141</v>
      </c>
      <c r="D1852" s="113" t="s">
        <v>8535</v>
      </c>
      <c r="E1852" s="115">
        <v>5918.3</v>
      </c>
    </row>
    <row r="1853" spans="1:5" ht="27.6" x14ac:dyDescent="0.3">
      <c r="A1853" s="113">
        <v>98021</v>
      </c>
      <c r="B1853" s="113" t="s">
        <v>10384</v>
      </c>
      <c r="C1853" s="114" t="s">
        <v>116</v>
      </c>
      <c r="D1853" s="113" t="s">
        <v>8535</v>
      </c>
      <c r="E1853" s="115">
        <v>2458.21</v>
      </c>
    </row>
    <row r="1854" spans="1:5" ht="41.4" x14ac:dyDescent="0.3">
      <c r="A1854" s="113">
        <v>98022</v>
      </c>
      <c r="B1854" s="113" t="s">
        <v>10385</v>
      </c>
      <c r="C1854" s="114" t="s">
        <v>141</v>
      </c>
      <c r="D1854" s="113" t="s">
        <v>8535</v>
      </c>
      <c r="E1854" s="115">
        <v>6934.93</v>
      </c>
    </row>
    <row r="1855" spans="1:5" ht="27.6" x14ac:dyDescent="0.3">
      <c r="A1855" s="113">
        <v>98023</v>
      </c>
      <c r="B1855" s="113" t="s">
        <v>10386</v>
      </c>
      <c r="C1855" s="114" t="s">
        <v>116</v>
      </c>
      <c r="D1855" s="113" t="s">
        <v>8535</v>
      </c>
      <c r="E1855" s="115">
        <v>2725.94</v>
      </c>
    </row>
    <row r="1856" spans="1:5" ht="41.4" x14ac:dyDescent="0.3">
      <c r="A1856" s="113">
        <v>98024</v>
      </c>
      <c r="B1856" s="113" t="s">
        <v>10387</v>
      </c>
      <c r="C1856" s="114" t="s">
        <v>141</v>
      </c>
      <c r="D1856" s="113" t="s">
        <v>8535</v>
      </c>
      <c r="E1856" s="115">
        <v>8013.89</v>
      </c>
    </row>
    <row r="1857" spans="1:5" ht="27.6" x14ac:dyDescent="0.3">
      <c r="A1857" s="113">
        <v>98025</v>
      </c>
      <c r="B1857" s="113" t="s">
        <v>10388</v>
      </c>
      <c r="C1857" s="114" t="s">
        <v>116</v>
      </c>
      <c r="D1857" s="113" t="s">
        <v>8535</v>
      </c>
      <c r="E1857" s="115">
        <v>2993.71</v>
      </c>
    </row>
    <row r="1858" spans="1:5" ht="41.4" x14ac:dyDescent="0.3">
      <c r="A1858" s="113">
        <v>98026</v>
      </c>
      <c r="B1858" s="113" t="s">
        <v>10389</v>
      </c>
      <c r="C1858" s="114" t="s">
        <v>141</v>
      </c>
      <c r="D1858" s="113" t="s">
        <v>8535</v>
      </c>
      <c r="E1858" s="115">
        <v>9038.35</v>
      </c>
    </row>
    <row r="1859" spans="1:5" ht="27.6" x14ac:dyDescent="0.3">
      <c r="A1859" s="113">
        <v>98027</v>
      </c>
      <c r="B1859" s="113" t="s">
        <v>10390</v>
      </c>
      <c r="C1859" s="114" t="s">
        <v>116</v>
      </c>
      <c r="D1859" s="113" t="s">
        <v>8535</v>
      </c>
      <c r="E1859" s="115">
        <v>3261.42</v>
      </c>
    </row>
    <row r="1860" spans="1:5" ht="41.4" x14ac:dyDescent="0.3">
      <c r="A1860" s="113">
        <v>98028</v>
      </c>
      <c r="B1860" s="113" t="s">
        <v>10391</v>
      </c>
      <c r="C1860" s="114" t="s">
        <v>141</v>
      </c>
      <c r="D1860" s="113" t="s">
        <v>8535</v>
      </c>
      <c r="E1860" s="115">
        <v>10062.9</v>
      </c>
    </row>
    <row r="1861" spans="1:5" ht="27.6" x14ac:dyDescent="0.3">
      <c r="A1861" s="113">
        <v>98029</v>
      </c>
      <c r="B1861" s="113" t="s">
        <v>10392</v>
      </c>
      <c r="C1861" s="114" t="s">
        <v>116</v>
      </c>
      <c r="D1861" s="113" t="s">
        <v>8535</v>
      </c>
      <c r="E1861" s="115">
        <v>3533.87</v>
      </c>
    </row>
    <row r="1862" spans="1:5" ht="41.4" x14ac:dyDescent="0.3">
      <c r="A1862" s="113">
        <v>98030</v>
      </c>
      <c r="B1862" s="113" t="s">
        <v>10393</v>
      </c>
      <c r="C1862" s="114" t="s">
        <v>141</v>
      </c>
      <c r="D1862" s="113" t="s">
        <v>8535</v>
      </c>
      <c r="E1862" s="115">
        <v>8191.89</v>
      </c>
    </row>
    <row r="1863" spans="1:5" ht="27.6" x14ac:dyDescent="0.3">
      <c r="A1863" s="113">
        <v>98031</v>
      </c>
      <c r="B1863" s="113" t="s">
        <v>10394</v>
      </c>
      <c r="C1863" s="114" t="s">
        <v>116</v>
      </c>
      <c r="D1863" s="113" t="s">
        <v>8535</v>
      </c>
      <c r="E1863" s="115">
        <v>2998.48</v>
      </c>
    </row>
    <row r="1864" spans="1:5" ht="41.4" x14ac:dyDescent="0.3">
      <c r="A1864" s="113">
        <v>98032</v>
      </c>
      <c r="B1864" s="113" t="s">
        <v>10395</v>
      </c>
      <c r="C1864" s="114" t="s">
        <v>141</v>
      </c>
      <c r="D1864" s="113" t="s">
        <v>8535</v>
      </c>
      <c r="E1864" s="115">
        <v>9425.17</v>
      </c>
    </row>
    <row r="1865" spans="1:5" ht="27.6" x14ac:dyDescent="0.3">
      <c r="A1865" s="113">
        <v>98033</v>
      </c>
      <c r="B1865" s="113" t="s">
        <v>10396</v>
      </c>
      <c r="C1865" s="114" t="s">
        <v>116</v>
      </c>
      <c r="D1865" s="113" t="s">
        <v>8535</v>
      </c>
      <c r="E1865" s="115">
        <v>3266.2</v>
      </c>
    </row>
    <row r="1866" spans="1:5" ht="41.4" x14ac:dyDescent="0.3">
      <c r="A1866" s="113">
        <v>98034</v>
      </c>
      <c r="B1866" s="113" t="s">
        <v>10397</v>
      </c>
      <c r="C1866" s="114" t="s">
        <v>141</v>
      </c>
      <c r="D1866" s="113" t="s">
        <v>8535</v>
      </c>
      <c r="E1866" s="115">
        <v>10658.47</v>
      </c>
    </row>
    <row r="1867" spans="1:5" ht="27.6" x14ac:dyDescent="0.3">
      <c r="A1867" s="113">
        <v>98035</v>
      </c>
      <c r="B1867" s="113" t="s">
        <v>10398</v>
      </c>
      <c r="C1867" s="114" t="s">
        <v>116</v>
      </c>
      <c r="D1867" s="113" t="s">
        <v>8535</v>
      </c>
      <c r="E1867" s="115">
        <v>3533.87</v>
      </c>
    </row>
    <row r="1868" spans="1:5" ht="41.4" x14ac:dyDescent="0.3">
      <c r="A1868" s="113">
        <v>98036</v>
      </c>
      <c r="B1868" s="113" t="s">
        <v>10399</v>
      </c>
      <c r="C1868" s="114" t="s">
        <v>141</v>
      </c>
      <c r="D1868" s="113" t="s">
        <v>8535</v>
      </c>
      <c r="E1868" s="115">
        <v>11891.77</v>
      </c>
    </row>
    <row r="1869" spans="1:5" ht="27.6" x14ac:dyDescent="0.3">
      <c r="A1869" s="113">
        <v>98037</v>
      </c>
      <c r="B1869" s="113" t="s">
        <v>10400</v>
      </c>
      <c r="C1869" s="114" t="s">
        <v>116</v>
      </c>
      <c r="D1869" s="113" t="s">
        <v>8535</v>
      </c>
      <c r="E1869" s="115">
        <v>3806.35</v>
      </c>
    </row>
    <row r="1870" spans="1:5" ht="41.4" x14ac:dyDescent="0.3">
      <c r="A1870" s="113">
        <v>98038</v>
      </c>
      <c r="B1870" s="113" t="s">
        <v>10401</v>
      </c>
      <c r="C1870" s="114" t="s">
        <v>141</v>
      </c>
      <c r="D1870" s="113" t="s">
        <v>8535</v>
      </c>
      <c r="E1870" s="115">
        <v>10884.04</v>
      </c>
    </row>
    <row r="1871" spans="1:5" ht="27.6" x14ac:dyDescent="0.3">
      <c r="A1871" s="113">
        <v>98039</v>
      </c>
      <c r="B1871" s="113" t="s">
        <v>10402</v>
      </c>
      <c r="C1871" s="114" t="s">
        <v>116</v>
      </c>
      <c r="D1871" s="113" t="s">
        <v>8535</v>
      </c>
      <c r="E1871" s="115">
        <v>3538.63</v>
      </c>
    </row>
    <row r="1872" spans="1:5" ht="41.4" x14ac:dyDescent="0.3">
      <c r="A1872" s="113">
        <v>98040</v>
      </c>
      <c r="B1872" s="113" t="s">
        <v>10403</v>
      </c>
      <c r="C1872" s="114" t="s">
        <v>141</v>
      </c>
      <c r="D1872" s="113" t="s">
        <v>8535</v>
      </c>
      <c r="E1872" s="115">
        <v>12299.94</v>
      </c>
    </row>
    <row r="1873" spans="1:5" ht="27.6" x14ac:dyDescent="0.3">
      <c r="A1873" s="113">
        <v>98041</v>
      </c>
      <c r="B1873" s="113" t="s">
        <v>10404</v>
      </c>
      <c r="C1873" s="114" t="s">
        <v>116</v>
      </c>
      <c r="D1873" s="113" t="s">
        <v>8535</v>
      </c>
      <c r="E1873" s="115">
        <v>3806.35</v>
      </c>
    </row>
    <row r="1874" spans="1:5" ht="41.4" x14ac:dyDescent="0.3">
      <c r="A1874" s="113">
        <v>98042</v>
      </c>
      <c r="B1874" s="113" t="s">
        <v>10405</v>
      </c>
      <c r="C1874" s="114" t="s">
        <v>141</v>
      </c>
      <c r="D1874" s="113" t="s">
        <v>8535</v>
      </c>
      <c r="E1874" s="115">
        <v>13715.85</v>
      </c>
    </row>
    <row r="1875" spans="1:5" ht="27.6" x14ac:dyDescent="0.3">
      <c r="A1875" s="113">
        <v>98043</v>
      </c>
      <c r="B1875" s="113" t="s">
        <v>10406</v>
      </c>
      <c r="C1875" s="114" t="s">
        <v>116</v>
      </c>
      <c r="D1875" s="113" t="s">
        <v>8535</v>
      </c>
      <c r="E1875" s="115">
        <v>4078.91</v>
      </c>
    </row>
    <row r="1876" spans="1:5" ht="41.4" x14ac:dyDescent="0.3">
      <c r="A1876" s="113">
        <v>98044</v>
      </c>
      <c r="B1876" s="113" t="s">
        <v>10407</v>
      </c>
      <c r="C1876" s="114" t="s">
        <v>141</v>
      </c>
      <c r="D1876" s="113" t="s">
        <v>8535</v>
      </c>
      <c r="E1876" s="115">
        <v>13941.51</v>
      </c>
    </row>
    <row r="1877" spans="1:5" ht="27.6" x14ac:dyDescent="0.3">
      <c r="A1877" s="113">
        <v>98045</v>
      </c>
      <c r="B1877" s="113" t="s">
        <v>10408</v>
      </c>
      <c r="C1877" s="114" t="s">
        <v>116</v>
      </c>
      <c r="D1877" s="113" t="s">
        <v>8535</v>
      </c>
      <c r="E1877" s="115">
        <v>4078.91</v>
      </c>
    </row>
    <row r="1878" spans="1:5" ht="41.4" x14ac:dyDescent="0.3">
      <c r="A1878" s="113">
        <v>98046</v>
      </c>
      <c r="B1878" s="113" t="s">
        <v>10409</v>
      </c>
      <c r="C1878" s="114" t="s">
        <v>141</v>
      </c>
      <c r="D1878" s="113" t="s">
        <v>8535</v>
      </c>
      <c r="E1878" s="115">
        <v>15539.89</v>
      </c>
    </row>
    <row r="1879" spans="1:5" ht="27.6" x14ac:dyDescent="0.3">
      <c r="A1879" s="113">
        <v>98047</v>
      </c>
      <c r="B1879" s="113" t="s">
        <v>10410</v>
      </c>
      <c r="C1879" s="114" t="s">
        <v>116</v>
      </c>
      <c r="D1879" s="113" t="s">
        <v>8535</v>
      </c>
      <c r="E1879" s="115">
        <v>4351.37</v>
      </c>
    </row>
    <row r="1880" spans="1:5" ht="41.4" x14ac:dyDescent="0.3">
      <c r="A1880" s="113">
        <v>98048</v>
      </c>
      <c r="B1880" s="113" t="s">
        <v>10411</v>
      </c>
      <c r="C1880" s="114" t="s">
        <v>141</v>
      </c>
      <c r="D1880" s="113" t="s">
        <v>8535</v>
      </c>
      <c r="E1880" s="115">
        <v>17363.96</v>
      </c>
    </row>
    <row r="1881" spans="1:5" ht="27.6" x14ac:dyDescent="0.3">
      <c r="A1881" s="113">
        <v>98049</v>
      </c>
      <c r="B1881" s="113" t="s">
        <v>10412</v>
      </c>
      <c r="C1881" s="114" t="s">
        <v>116</v>
      </c>
      <c r="D1881" s="113" t="s">
        <v>8535</v>
      </c>
      <c r="E1881" s="115">
        <v>4577.25</v>
      </c>
    </row>
    <row r="1882" spans="1:5" ht="27.6" x14ac:dyDescent="0.3">
      <c r="A1882" s="113">
        <v>98050</v>
      </c>
      <c r="B1882" s="113" t="s">
        <v>10413</v>
      </c>
      <c r="C1882" s="114" t="s">
        <v>116</v>
      </c>
      <c r="D1882" s="113" t="s">
        <v>8535</v>
      </c>
      <c r="E1882" s="115">
        <v>305.76</v>
      </c>
    </row>
    <row r="1883" spans="1:5" ht="27.6" x14ac:dyDescent="0.3">
      <c r="A1883" s="113">
        <v>98051</v>
      </c>
      <c r="B1883" s="113" t="s">
        <v>10414</v>
      </c>
      <c r="C1883" s="114" t="s">
        <v>116</v>
      </c>
      <c r="D1883" s="113" t="s">
        <v>8535</v>
      </c>
      <c r="E1883" s="115">
        <v>946.75</v>
      </c>
    </row>
    <row r="1884" spans="1:5" ht="41.4" x14ac:dyDescent="0.3">
      <c r="A1884" s="113">
        <v>98405</v>
      </c>
      <c r="B1884" s="113" t="s">
        <v>10415</v>
      </c>
      <c r="C1884" s="114" t="s">
        <v>141</v>
      </c>
      <c r="D1884" s="113" t="s">
        <v>8535</v>
      </c>
      <c r="E1884" s="115">
        <v>2471.94</v>
      </c>
    </row>
    <row r="1885" spans="1:5" ht="41.4" x14ac:dyDescent="0.3">
      <c r="A1885" s="113">
        <v>98406</v>
      </c>
      <c r="B1885" s="113" t="s">
        <v>10416</v>
      </c>
      <c r="C1885" s="114" t="s">
        <v>141</v>
      </c>
      <c r="D1885" s="113" t="s">
        <v>8535</v>
      </c>
      <c r="E1885" s="115">
        <v>6019.01</v>
      </c>
    </row>
    <row r="1886" spans="1:5" ht="41.4" x14ac:dyDescent="0.3">
      <c r="A1886" s="113">
        <v>98407</v>
      </c>
      <c r="B1886" s="113" t="s">
        <v>10417</v>
      </c>
      <c r="C1886" s="114" t="s">
        <v>141</v>
      </c>
      <c r="D1886" s="113" t="s">
        <v>8535</v>
      </c>
      <c r="E1886" s="115">
        <v>3933.68</v>
      </c>
    </row>
    <row r="1887" spans="1:5" ht="41.4" x14ac:dyDescent="0.3">
      <c r="A1887" s="113">
        <v>98408</v>
      </c>
      <c r="B1887" s="113" t="s">
        <v>10418</v>
      </c>
      <c r="C1887" s="114" t="s">
        <v>141</v>
      </c>
      <c r="D1887" s="113" t="s">
        <v>8535</v>
      </c>
      <c r="E1887" s="115">
        <v>4615.4799999999996</v>
      </c>
    </row>
    <row r="1888" spans="1:5" ht="27.6" x14ac:dyDescent="0.3">
      <c r="A1888" s="113">
        <v>98409</v>
      </c>
      <c r="B1888" s="113" t="s">
        <v>10419</v>
      </c>
      <c r="C1888" s="114" t="s">
        <v>116</v>
      </c>
      <c r="D1888" s="113" t="s">
        <v>8535</v>
      </c>
      <c r="E1888" s="115">
        <v>417.76</v>
      </c>
    </row>
    <row r="1889" spans="1:5" ht="41.4" x14ac:dyDescent="0.3">
      <c r="A1889" s="113">
        <v>98410</v>
      </c>
      <c r="B1889" s="113" t="s">
        <v>10420</v>
      </c>
      <c r="C1889" s="114" t="s">
        <v>141</v>
      </c>
      <c r="D1889" s="113" t="s">
        <v>8535</v>
      </c>
      <c r="E1889" s="115">
        <v>1233.1099999999999</v>
      </c>
    </row>
    <row r="1890" spans="1:5" ht="27.6" x14ac:dyDescent="0.3">
      <c r="A1890" s="113">
        <v>99240</v>
      </c>
      <c r="B1890" s="113" t="s">
        <v>10421</v>
      </c>
      <c r="C1890" s="114" t="s">
        <v>116</v>
      </c>
      <c r="D1890" s="113" t="s">
        <v>8535</v>
      </c>
      <c r="E1890" s="115">
        <v>730.53</v>
      </c>
    </row>
    <row r="1891" spans="1:5" ht="27.6" x14ac:dyDescent="0.3">
      <c r="A1891" s="113">
        <v>99241</v>
      </c>
      <c r="B1891" s="113" t="s">
        <v>10422</v>
      </c>
      <c r="C1891" s="114" t="s">
        <v>116</v>
      </c>
      <c r="D1891" s="113" t="s">
        <v>8535</v>
      </c>
      <c r="E1891" s="115">
        <v>1828.89</v>
      </c>
    </row>
    <row r="1892" spans="1:5" ht="41.4" x14ac:dyDescent="0.3">
      <c r="A1892" s="113">
        <v>99242</v>
      </c>
      <c r="B1892" s="113" t="s">
        <v>10423</v>
      </c>
      <c r="C1892" s="114" t="s">
        <v>141</v>
      </c>
      <c r="D1892" s="113" t="s">
        <v>8535</v>
      </c>
      <c r="E1892" s="115">
        <v>2834.21</v>
      </c>
    </row>
    <row r="1893" spans="1:5" ht="27.6" x14ac:dyDescent="0.3">
      <c r="A1893" s="113">
        <v>99243</v>
      </c>
      <c r="B1893" s="113" t="s">
        <v>10424</v>
      </c>
      <c r="C1893" s="114" t="s">
        <v>116</v>
      </c>
      <c r="D1893" s="113" t="s">
        <v>8535</v>
      </c>
      <c r="E1893" s="115">
        <v>1593.47</v>
      </c>
    </row>
    <row r="1894" spans="1:5" ht="41.4" x14ac:dyDescent="0.3">
      <c r="A1894" s="113">
        <v>99244</v>
      </c>
      <c r="B1894" s="113" t="s">
        <v>10425</v>
      </c>
      <c r="C1894" s="114" t="s">
        <v>141</v>
      </c>
      <c r="D1894" s="113" t="s">
        <v>8535</v>
      </c>
      <c r="E1894" s="115">
        <v>4786.0600000000004</v>
      </c>
    </row>
    <row r="1895" spans="1:5" ht="27.6" x14ac:dyDescent="0.3">
      <c r="A1895" s="113">
        <v>99246</v>
      </c>
      <c r="B1895" s="113" t="s">
        <v>10426</v>
      </c>
      <c r="C1895" s="114" t="s">
        <v>116</v>
      </c>
      <c r="D1895" s="113" t="s">
        <v>8535</v>
      </c>
      <c r="E1895" s="115">
        <v>1001.22</v>
      </c>
    </row>
    <row r="1896" spans="1:5" ht="27.6" x14ac:dyDescent="0.3">
      <c r="A1896" s="113">
        <v>99247</v>
      </c>
      <c r="B1896" s="113" t="s">
        <v>10427</v>
      </c>
      <c r="C1896" s="114" t="s">
        <v>116</v>
      </c>
      <c r="D1896" s="113" t="s">
        <v>8535</v>
      </c>
      <c r="E1896" s="115">
        <v>2086.1799999999998</v>
      </c>
    </row>
    <row r="1897" spans="1:5" ht="41.4" x14ac:dyDescent="0.3">
      <c r="A1897" s="113">
        <v>99248</v>
      </c>
      <c r="B1897" s="113" t="s">
        <v>10428</v>
      </c>
      <c r="C1897" s="114" t="s">
        <v>141</v>
      </c>
      <c r="D1897" s="113" t="s">
        <v>8535</v>
      </c>
      <c r="E1897" s="115">
        <v>3622.77</v>
      </c>
    </row>
    <row r="1898" spans="1:5" ht="27.6" x14ac:dyDescent="0.3">
      <c r="A1898" s="113">
        <v>99249</v>
      </c>
      <c r="B1898" s="113" t="s">
        <v>10429</v>
      </c>
      <c r="C1898" s="114" t="s">
        <v>116</v>
      </c>
      <c r="D1898" s="113" t="s">
        <v>8535</v>
      </c>
      <c r="E1898" s="115">
        <v>1950.71</v>
      </c>
    </row>
    <row r="1899" spans="1:5" ht="41.4" x14ac:dyDescent="0.3">
      <c r="A1899" s="113">
        <v>99252</v>
      </c>
      <c r="B1899" s="113" t="s">
        <v>10430</v>
      </c>
      <c r="C1899" s="114" t="s">
        <v>141</v>
      </c>
      <c r="D1899" s="113" t="s">
        <v>8535</v>
      </c>
      <c r="E1899" s="115">
        <v>2509.6799999999998</v>
      </c>
    </row>
    <row r="1900" spans="1:5" ht="27.6" x14ac:dyDescent="0.3">
      <c r="A1900" s="113">
        <v>99254</v>
      </c>
      <c r="B1900" s="113" t="s">
        <v>10431</v>
      </c>
      <c r="C1900" s="114" t="s">
        <v>116</v>
      </c>
      <c r="D1900" s="113" t="s">
        <v>8535</v>
      </c>
      <c r="E1900" s="115">
        <v>1314.27</v>
      </c>
    </row>
    <row r="1901" spans="1:5" ht="41.4" x14ac:dyDescent="0.3">
      <c r="A1901" s="113">
        <v>99256</v>
      </c>
      <c r="B1901" s="113" t="s">
        <v>10432</v>
      </c>
      <c r="C1901" s="114" t="s">
        <v>141</v>
      </c>
      <c r="D1901" s="113" t="s">
        <v>8535</v>
      </c>
      <c r="E1901" s="115">
        <v>5623.1</v>
      </c>
    </row>
    <row r="1902" spans="1:5" ht="41.4" x14ac:dyDescent="0.3">
      <c r="A1902" s="113">
        <v>99259</v>
      </c>
      <c r="B1902" s="113" t="s">
        <v>10433</v>
      </c>
      <c r="C1902" s="114" t="s">
        <v>141</v>
      </c>
      <c r="D1902" s="113" t="s">
        <v>8535</v>
      </c>
      <c r="E1902" s="115">
        <v>3174.83</v>
      </c>
    </row>
    <row r="1903" spans="1:5" ht="27.6" x14ac:dyDescent="0.3">
      <c r="A1903" s="113">
        <v>99261</v>
      </c>
      <c r="B1903" s="113" t="s">
        <v>10434</v>
      </c>
      <c r="C1903" s="114" t="s">
        <v>116</v>
      </c>
      <c r="D1903" s="113" t="s">
        <v>8535</v>
      </c>
      <c r="E1903" s="115">
        <v>1571.56</v>
      </c>
    </row>
    <row r="1904" spans="1:5" ht="27.6" x14ac:dyDescent="0.3">
      <c r="A1904" s="113">
        <v>99263</v>
      </c>
      <c r="B1904" s="113" t="s">
        <v>10435</v>
      </c>
      <c r="C1904" s="114" t="s">
        <v>116</v>
      </c>
      <c r="D1904" s="113" t="s">
        <v>8535</v>
      </c>
      <c r="E1904" s="115">
        <v>2343.5</v>
      </c>
    </row>
    <row r="1905" spans="1:5" ht="41.4" x14ac:dyDescent="0.3">
      <c r="A1905" s="113">
        <v>99265</v>
      </c>
      <c r="B1905" s="113" t="s">
        <v>10436</v>
      </c>
      <c r="C1905" s="114" t="s">
        <v>141</v>
      </c>
      <c r="D1905" s="113" t="s">
        <v>8535</v>
      </c>
      <c r="E1905" s="115">
        <v>3839.9</v>
      </c>
    </row>
    <row r="1906" spans="1:5" ht="27.6" x14ac:dyDescent="0.3">
      <c r="A1906" s="113">
        <v>99266</v>
      </c>
      <c r="B1906" s="113" t="s">
        <v>10437</v>
      </c>
      <c r="C1906" s="114" t="s">
        <v>116</v>
      </c>
      <c r="D1906" s="113" t="s">
        <v>8535</v>
      </c>
      <c r="E1906" s="115">
        <v>1828.89</v>
      </c>
    </row>
    <row r="1907" spans="1:5" ht="41.4" x14ac:dyDescent="0.3">
      <c r="A1907" s="113">
        <v>99267</v>
      </c>
      <c r="B1907" s="113" t="s">
        <v>10438</v>
      </c>
      <c r="C1907" s="114" t="s">
        <v>141</v>
      </c>
      <c r="D1907" s="113" t="s">
        <v>8535</v>
      </c>
      <c r="E1907" s="115">
        <v>4505.0200000000004</v>
      </c>
    </row>
    <row r="1908" spans="1:5" ht="41.4" x14ac:dyDescent="0.3">
      <c r="A1908" s="113">
        <v>99268</v>
      </c>
      <c r="B1908" s="113" t="s">
        <v>10439</v>
      </c>
      <c r="C1908" s="114" t="s">
        <v>141</v>
      </c>
      <c r="D1908" s="113" t="s">
        <v>8535</v>
      </c>
      <c r="E1908" s="115">
        <v>482.64</v>
      </c>
    </row>
    <row r="1909" spans="1:5" ht="27.6" x14ac:dyDescent="0.3">
      <c r="A1909" s="113">
        <v>99269</v>
      </c>
      <c r="B1909" s="113" t="s">
        <v>10440</v>
      </c>
      <c r="C1909" s="114" t="s">
        <v>116</v>
      </c>
      <c r="D1909" s="113" t="s">
        <v>8535</v>
      </c>
      <c r="E1909" s="115">
        <v>2086.1799999999998</v>
      </c>
    </row>
    <row r="1910" spans="1:5" ht="41.4" x14ac:dyDescent="0.3">
      <c r="A1910" s="113">
        <v>99270</v>
      </c>
      <c r="B1910" s="113" t="s">
        <v>10441</v>
      </c>
      <c r="C1910" s="114" t="s">
        <v>141</v>
      </c>
      <c r="D1910" s="113" t="s">
        <v>8535</v>
      </c>
      <c r="E1910" s="115">
        <v>638.49</v>
      </c>
    </row>
    <row r="1911" spans="1:5" ht="41.4" x14ac:dyDescent="0.3">
      <c r="A1911" s="113">
        <v>99271</v>
      </c>
      <c r="B1911" s="113" t="s">
        <v>10442</v>
      </c>
      <c r="C1911" s="114" t="s">
        <v>141</v>
      </c>
      <c r="D1911" s="113" t="s">
        <v>8535</v>
      </c>
      <c r="E1911" s="115">
        <v>6460.03</v>
      </c>
    </row>
    <row r="1912" spans="1:5" ht="41.4" x14ac:dyDescent="0.3">
      <c r="A1912" s="113">
        <v>99272</v>
      </c>
      <c r="B1912" s="113" t="s">
        <v>10443</v>
      </c>
      <c r="C1912" s="114" t="s">
        <v>141</v>
      </c>
      <c r="D1912" s="113" t="s">
        <v>8535</v>
      </c>
      <c r="E1912" s="115">
        <v>1044.93</v>
      </c>
    </row>
    <row r="1913" spans="1:5" ht="41.4" x14ac:dyDescent="0.3">
      <c r="A1913" s="113">
        <v>99273</v>
      </c>
      <c r="B1913" s="113" t="s">
        <v>10444</v>
      </c>
      <c r="C1913" s="114" t="s">
        <v>141</v>
      </c>
      <c r="D1913" s="113" t="s">
        <v>8535</v>
      </c>
      <c r="E1913" s="115">
        <v>1491.98</v>
      </c>
    </row>
    <row r="1914" spans="1:5" ht="41.4" x14ac:dyDescent="0.3">
      <c r="A1914" s="113">
        <v>99274</v>
      </c>
      <c r="B1914" s="113" t="s">
        <v>10445</v>
      </c>
      <c r="C1914" s="114" t="s">
        <v>141</v>
      </c>
      <c r="D1914" s="113" t="s">
        <v>8535</v>
      </c>
      <c r="E1914" s="115">
        <v>5205.6400000000003</v>
      </c>
    </row>
    <row r="1915" spans="1:5" ht="41.4" x14ac:dyDescent="0.3">
      <c r="A1915" s="113">
        <v>99275</v>
      </c>
      <c r="B1915" s="113" t="s">
        <v>10446</v>
      </c>
      <c r="C1915" s="114" t="s">
        <v>141</v>
      </c>
      <c r="D1915" s="113" t="s">
        <v>8535</v>
      </c>
      <c r="E1915" s="115">
        <v>958.08</v>
      </c>
    </row>
    <row r="1916" spans="1:5" ht="27.6" x14ac:dyDescent="0.3">
      <c r="A1916" s="113">
        <v>99276</v>
      </c>
      <c r="B1916" s="113" t="s">
        <v>10447</v>
      </c>
      <c r="C1916" s="114" t="s">
        <v>116</v>
      </c>
      <c r="D1916" s="113" t="s">
        <v>8535</v>
      </c>
      <c r="E1916" s="115">
        <v>2600.85</v>
      </c>
    </row>
    <row r="1917" spans="1:5" ht="27.6" x14ac:dyDescent="0.3">
      <c r="A1917" s="113">
        <v>99277</v>
      </c>
      <c r="B1917" s="113" t="s">
        <v>10448</v>
      </c>
      <c r="C1917" s="114" t="s">
        <v>116</v>
      </c>
      <c r="D1917" s="113" t="s">
        <v>8535</v>
      </c>
      <c r="E1917" s="115">
        <v>2343.5</v>
      </c>
    </row>
    <row r="1918" spans="1:5" ht="27.6" x14ac:dyDescent="0.3">
      <c r="A1918" s="113">
        <v>99278</v>
      </c>
      <c r="B1918" s="113" t="s">
        <v>10449</v>
      </c>
      <c r="C1918" s="114" t="s">
        <v>116</v>
      </c>
      <c r="D1918" s="113" t="s">
        <v>8535</v>
      </c>
      <c r="E1918" s="115">
        <v>415.7</v>
      </c>
    </row>
    <row r="1919" spans="1:5" ht="41.4" x14ac:dyDescent="0.3">
      <c r="A1919" s="113">
        <v>99279</v>
      </c>
      <c r="B1919" s="113" t="s">
        <v>10450</v>
      </c>
      <c r="C1919" s="114" t="s">
        <v>141</v>
      </c>
      <c r="D1919" s="113" t="s">
        <v>8535</v>
      </c>
      <c r="E1919" s="115">
        <v>5875.19</v>
      </c>
    </row>
    <row r="1920" spans="1:5" ht="41.4" x14ac:dyDescent="0.3">
      <c r="A1920" s="113">
        <v>99280</v>
      </c>
      <c r="B1920" s="113" t="s">
        <v>10451</v>
      </c>
      <c r="C1920" s="114" t="s">
        <v>141</v>
      </c>
      <c r="D1920" s="113" t="s">
        <v>8535</v>
      </c>
      <c r="E1920" s="115">
        <v>1933.1</v>
      </c>
    </row>
    <row r="1921" spans="1:5" ht="27.6" x14ac:dyDescent="0.3">
      <c r="A1921" s="113">
        <v>99281</v>
      </c>
      <c r="B1921" s="113" t="s">
        <v>10452</v>
      </c>
      <c r="C1921" s="114" t="s">
        <v>116</v>
      </c>
      <c r="D1921" s="113" t="s">
        <v>8535</v>
      </c>
      <c r="E1921" s="115">
        <v>2600.85</v>
      </c>
    </row>
    <row r="1922" spans="1:5" ht="27.6" x14ac:dyDescent="0.3">
      <c r="A1922" s="113">
        <v>99282</v>
      </c>
      <c r="B1922" s="113" t="s">
        <v>10453</v>
      </c>
      <c r="C1922" s="114" t="s">
        <v>116</v>
      </c>
      <c r="D1922" s="113" t="s">
        <v>8535</v>
      </c>
      <c r="E1922" s="115">
        <v>2881.97</v>
      </c>
    </row>
    <row r="1923" spans="1:5" ht="27.6" x14ac:dyDescent="0.3">
      <c r="A1923" s="113">
        <v>99283</v>
      </c>
      <c r="B1923" s="113" t="s">
        <v>10454</v>
      </c>
      <c r="C1923" s="114" t="s">
        <v>116</v>
      </c>
      <c r="D1923" s="113" t="s">
        <v>8535</v>
      </c>
      <c r="E1923" s="115">
        <v>1117.2</v>
      </c>
    </row>
    <row r="1924" spans="1:5" ht="41.4" x14ac:dyDescent="0.3">
      <c r="A1924" s="113">
        <v>99284</v>
      </c>
      <c r="B1924" s="113" t="s">
        <v>10455</v>
      </c>
      <c r="C1924" s="114" t="s">
        <v>141</v>
      </c>
      <c r="D1924" s="113" t="s">
        <v>8535</v>
      </c>
      <c r="E1924" s="115">
        <v>7297.13</v>
      </c>
    </row>
    <row r="1925" spans="1:5" ht="41.4" x14ac:dyDescent="0.3">
      <c r="A1925" s="113">
        <v>99285</v>
      </c>
      <c r="B1925" s="113" t="s">
        <v>10456</v>
      </c>
      <c r="C1925" s="114" t="s">
        <v>141</v>
      </c>
      <c r="D1925" s="113" t="s">
        <v>8535</v>
      </c>
      <c r="E1925" s="115">
        <v>1294.43</v>
      </c>
    </row>
    <row r="1926" spans="1:5" ht="41.4" x14ac:dyDescent="0.3">
      <c r="A1926" s="113">
        <v>99286</v>
      </c>
      <c r="B1926" s="113" t="s">
        <v>10457</v>
      </c>
      <c r="C1926" s="114" t="s">
        <v>141</v>
      </c>
      <c r="D1926" s="113" t="s">
        <v>8535</v>
      </c>
      <c r="E1926" s="115">
        <v>6544.84</v>
      </c>
    </row>
    <row r="1927" spans="1:5" ht="41.4" x14ac:dyDescent="0.3">
      <c r="A1927" s="113">
        <v>99287</v>
      </c>
      <c r="B1927" s="113" t="s">
        <v>10458</v>
      </c>
      <c r="C1927" s="114" t="s">
        <v>141</v>
      </c>
      <c r="D1927" s="113" t="s">
        <v>8535</v>
      </c>
      <c r="E1927" s="115">
        <v>9197.7800000000007</v>
      </c>
    </row>
    <row r="1928" spans="1:5" ht="27.6" x14ac:dyDescent="0.3">
      <c r="A1928" s="113">
        <v>99288</v>
      </c>
      <c r="B1928" s="113" t="s">
        <v>10459</v>
      </c>
      <c r="C1928" s="114" t="s">
        <v>116</v>
      </c>
      <c r="D1928" s="113" t="s">
        <v>8535</v>
      </c>
      <c r="E1928" s="115">
        <v>548.77</v>
      </c>
    </row>
    <row r="1929" spans="1:5" ht="27.6" x14ac:dyDescent="0.3">
      <c r="A1929" s="113">
        <v>99289</v>
      </c>
      <c r="B1929" s="113" t="s">
        <v>10460</v>
      </c>
      <c r="C1929" s="114" t="s">
        <v>116</v>
      </c>
      <c r="D1929" s="113" t="s">
        <v>8535</v>
      </c>
      <c r="E1929" s="115">
        <v>2858.13</v>
      </c>
    </row>
    <row r="1930" spans="1:5" ht="41.4" x14ac:dyDescent="0.3">
      <c r="A1930" s="113">
        <v>99290</v>
      </c>
      <c r="B1930" s="113" t="s">
        <v>10461</v>
      </c>
      <c r="C1930" s="114" t="s">
        <v>141</v>
      </c>
      <c r="D1930" s="113" t="s">
        <v>8535</v>
      </c>
      <c r="E1930" s="115">
        <v>3920.87</v>
      </c>
    </row>
    <row r="1931" spans="1:5" ht="27.6" x14ac:dyDescent="0.3">
      <c r="A1931" s="113">
        <v>99291</v>
      </c>
      <c r="B1931" s="113" t="s">
        <v>10462</v>
      </c>
      <c r="C1931" s="114" t="s">
        <v>116</v>
      </c>
      <c r="D1931" s="113" t="s">
        <v>8535</v>
      </c>
      <c r="E1931" s="115">
        <v>2858.13</v>
      </c>
    </row>
    <row r="1932" spans="1:5" ht="41.4" x14ac:dyDescent="0.3">
      <c r="A1932" s="113">
        <v>99292</v>
      </c>
      <c r="B1932" s="113" t="s">
        <v>10463</v>
      </c>
      <c r="C1932" s="114" t="s">
        <v>141</v>
      </c>
      <c r="D1932" s="113" t="s">
        <v>8535</v>
      </c>
      <c r="E1932" s="115">
        <v>2385.17</v>
      </c>
    </row>
    <row r="1933" spans="1:5" ht="27.6" x14ac:dyDescent="0.3">
      <c r="A1933" s="113">
        <v>99293</v>
      </c>
      <c r="B1933" s="113" t="s">
        <v>10464</v>
      </c>
      <c r="C1933" s="114" t="s">
        <v>116</v>
      </c>
      <c r="D1933" s="113" t="s">
        <v>8535</v>
      </c>
      <c r="E1933" s="115">
        <v>1355.38</v>
      </c>
    </row>
    <row r="1934" spans="1:5" ht="41.4" x14ac:dyDescent="0.3">
      <c r="A1934" s="113">
        <v>99294</v>
      </c>
      <c r="B1934" s="113" t="s">
        <v>10465</v>
      </c>
      <c r="C1934" s="114" t="s">
        <v>141</v>
      </c>
      <c r="D1934" s="113" t="s">
        <v>8535</v>
      </c>
      <c r="E1934" s="115">
        <v>8134.11</v>
      </c>
    </row>
    <row r="1935" spans="1:5" ht="27.6" x14ac:dyDescent="0.3">
      <c r="A1935" s="113">
        <v>99296</v>
      </c>
      <c r="B1935" s="113" t="s">
        <v>10466</v>
      </c>
      <c r="C1935" s="114" t="s">
        <v>116</v>
      </c>
      <c r="D1935" s="113" t="s">
        <v>8535</v>
      </c>
      <c r="E1935" s="115">
        <v>3139.27</v>
      </c>
    </row>
    <row r="1936" spans="1:5" ht="27.6" x14ac:dyDescent="0.3">
      <c r="A1936" s="113">
        <v>99297</v>
      </c>
      <c r="B1936" s="113" t="s">
        <v>10467</v>
      </c>
      <c r="C1936" s="114" t="s">
        <v>116</v>
      </c>
      <c r="D1936" s="113" t="s">
        <v>8535</v>
      </c>
      <c r="E1936" s="115">
        <v>3135.14</v>
      </c>
    </row>
    <row r="1937" spans="1:5" ht="41.4" x14ac:dyDescent="0.3">
      <c r="A1937" s="113">
        <v>99298</v>
      </c>
      <c r="B1937" s="113" t="s">
        <v>10468</v>
      </c>
      <c r="C1937" s="114" t="s">
        <v>141</v>
      </c>
      <c r="D1937" s="113" t="s">
        <v>8535</v>
      </c>
      <c r="E1937" s="115">
        <v>10400.530000000001</v>
      </c>
    </row>
    <row r="1938" spans="1:5" ht="27.6" x14ac:dyDescent="0.3">
      <c r="A1938" s="113">
        <v>99299</v>
      </c>
      <c r="B1938" s="113" t="s">
        <v>10469</v>
      </c>
      <c r="C1938" s="114" t="s">
        <v>116</v>
      </c>
      <c r="D1938" s="113" t="s">
        <v>8535</v>
      </c>
      <c r="E1938" s="115">
        <v>3396.5</v>
      </c>
    </row>
    <row r="1939" spans="1:5" ht="41.4" x14ac:dyDescent="0.3">
      <c r="A1939" s="113">
        <v>99300</v>
      </c>
      <c r="B1939" s="113" t="s">
        <v>10470</v>
      </c>
      <c r="C1939" s="114" t="s">
        <v>141</v>
      </c>
      <c r="D1939" s="113" t="s">
        <v>8535</v>
      </c>
      <c r="E1939" s="115">
        <v>11603.28</v>
      </c>
    </row>
    <row r="1940" spans="1:5" ht="41.4" x14ac:dyDescent="0.3">
      <c r="A1940" s="113">
        <v>99301</v>
      </c>
      <c r="B1940" s="113" t="s">
        <v>10471</v>
      </c>
      <c r="C1940" s="114" t="s">
        <v>141</v>
      </c>
      <c r="D1940" s="113" t="s">
        <v>8535</v>
      </c>
      <c r="E1940" s="115">
        <v>5777.07</v>
      </c>
    </row>
    <row r="1941" spans="1:5" ht="27.6" x14ac:dyDescent="0.3">
      <c r="A1941" s="113">
        <v>99302</v>
      </c>
      <c r="B1941" s="113" t="s">
        <v>10472</v>
      </c>
      <c r="C1941" s="114" t="s">
        <v>116</v>
      </c>
      <c r="D1941" s="113" t="s">
        <v>8535</v>
      </c>
      <c r="E1941" s="115">
        <v>3657.89</v>
      </c>
    </row>
    <row r="1942" spans="1:5" ht="41.4" x14ac:dyDescent="0.3">
      <c r="A1942" s="113">
        <v>99303</v>
      </c>
      <c r="B1942" s="113" t="s">
        <v>10473</v>
      </c>
      <c r="C1942" s="114" t="s">
        <v>141</v>
      </c>
      <c r="D1942" s="113" t="s">
        <v>8535</v>
      </c>
      <c r="E1942" s="115">
        <v>10620.27</v>
      </c>
    </row>
    <row r="1943" spans="1:5" ht="27.6" x14ac:dyDescent="0.3">
      <c r="A1943" s="113">
        <v>99304</v>
      </c>
      <c r="B1943" s="113" t="s">
        <v>10474</v>
      </c>
      <c r="C1943" s="114" t="s">
        <v>116</v>
      </c>
      <c r="D1943" s="113" t="s">
        <v>8535</v>
      </c>
      <c r="E1943" s="115">
        <v>3400.61</v>
      </c>
    </row>
    <row r="1944" spans="1:5" ht="41.4" x14ac:dyDescent="0.3">
      <c r="A1944" s="113">
        <v>99305</v>
      </c>
      <c r="B1944" s="113" t="s">
        <v>10475</v>
      </c>
      <c r="C1944" s="114" t="s">
        <v>141</v>
      </c>
      <c r="D1944" s="113" t="s">
        <v>8535</v>
      </c>
      <c r="E1944" s="115">
        <v>12001.16</v>
      </c>
    </row>
    <row r="1945" spans="1:5" ht="27.6" x14ac:dyDescent="0.3">
      <c r="A1945" s="113">
        <v>99306</v>
      </c>
      <c r="B1945" s="113" t="s">
        <v>10476</v>
      </c>
      <c r="C1945" s="114" t="s">
        <v>116</v>
      </c>
      <c r="D1945" s="113" t="s">
        <v>8535</v>
      </c>
      <c r="E1945" s="115">
        <v>3657.89</v>
      </c>
    </row>
    <row r="1946" spans="1:5" ht="27.6" x14ac:dyDescent="0.3">
      <c r="A1946" s="113">
        <v>99307</v>
      </c>
      <c r="B1946" s="113" t="s">
        <v>10477</v>
      </c>
      <c r="C1946" s="114" t="s">
        <v>116</v>
      </c>
      <c r="D1946" s="113" t="s">
        <v>8535</v>
      </c>
      <c r="E1946" s="115">
        <v>2363.23</v>
      </c>
    </row>
    <row r="1947" spans="1:5" ht="41.4" x14ac:dyDescent="0.3">
      <c r="A1947" s="113">
        <v>99308</v>
      </c>
      <c r="B1947" s="113" t="s">
        <v>10478</v>
      </c>
      <c r="C1947" s="114" t="s">
        <v>141</v>
      </c>
      <c r="D1947" s="113" t="s">
        <v>8535</v>
      </c>
      <c r="E1947" s="115">
        <v>13382.06</v>
      </c>
    </row>
    <row r="1948" spans="1:5" ht="27.6" x14ac:dyDescent="0.3">
      <c r="A1948" s="113">
        <v>99309</v>
      </c>
      <c r="B1948" s="113" t="s">
        <v>10479</v>
      </c>
      <c r="C1948" s="114" t="s">
        <v>116</v>
      </c>
      <c r="D1948" s="113" t="s">
        <v>8535</v>
      </c>
      <c r="E1948" s="115">
        <v>3919.36</v>
      </c>
    </row>
    <row r="1949" spans="1:5" ht="41.4" x14ac:dyDescent="0.3">
      <c r="A1949" s="113">
        <v>99310</v>
      </c>
      <c r="B1949" s="113" t="s">
        <v>10480</v>
      </c>
      <c r="C1949" s="114" t="s">
        <v>141</v>
      </c>
      <c r="D1949" s="113" t="s">
        <v>8535</v>
      </c>
      <c r="E1949" s="115">
        <v>13601.86</v>
      </c>
    </row>
    <row r="1950" spans="1:5" ht="27.6" x14ac:dyDescent="0.3">
      <c r="A1950" s="113">
        <v>99311</v>
      </c>
      <c r="B1950" s="113" t="s">
        <v>10481</v>
      </c>
      <c r="C1950" s="114" t="s">
        <v>116</v>
      </c>
      <c r="D1950" s="113" t="s">
        <v>8535</v>
      </c>
      <c r="E1950" s="115">
        <v>3919.36</v>
      </c>
    </row>
    <row r="1951" spans="1:5" ht="41.4" x14ac:dyDescent="0.3">
      <c r="A1951" s="113">
        <v>99312</v>
      </c>
      <c r="B1951" s="113" t="s">
        <v>10482</v>
      </c>
      <c r="C1951" s="114" t="s">
        <v>141</v>
      </c>
      <c r="D1951" s="113" t="s">
        <v>8535</v>
      </c>
      <c r="E1951" s="115">
        <v>6769.08</v>
      </c>
    </row>
    <row r="1952" spans="1:5" ht="41.4" x14ac:dyDescent="0.3">
      <c r="A1952" s="113">
        <v>99313</v>
      </c>
      <c r="B1952" s="113" t="s">
        <v>10483</v>
      </c>
      <c r="C1952" s="114" t="s">
        <v>141</v>
      </c>
      <c r="D1952" s="113" t="s">
        <v>8535</v>
      </c>
      <c r="E1952" s="115">
        <v>15160.8</v>
      </c>
    </row>
    <row r="1953" spans="1:5" ht="27.6" x14ac:dyDescent="0.3">
      <c r="A1953" s="113">
        <v>99314</v>
      </c>
      <c r="B1953" s="113" t="s">
        <v>10484</v>
      </c>
      <c r="C1953" s="114" t="s">
        <v>116</v>
      </c>
      <c r="D1953" s="113" t="s">
        <v>8535</v>
      </c>
      <c r="E1953" s="115">
        <v>4180.74</v>
      </c>
    </row>
    <row r="1954" spans="1:5" ht="41.4" x14ac:dyDescent="0.3">
      <c r="A1954" s="113">
        <v>99315</v>
      </c>
      <c r="B1954" s="113" t="s">
        <v>10485</v>
      </c>
      <c r="C1954" s="114" t="s">
        <v>141</v>
      </c>
      <c r="D1954" s="113" t="s">
        <v>8535</v>
      </c>
      <c r="E1954" s="115">
        <v>16939.57</v>
      </c>
    </row>
    <row r="1955" spans="1:5" ht="27.6" x14ac:dyDescent="0.3">
      <c r="A1955" s="113">
        <v>99317</v>
      </c>
      <c r="B1955" s="113" t="s">
        <v>10486</v>
      </c>
      <c r="C1955" s="114" t="s">
        <v>116</v>
      </c>
      <c r="D1955" s="113" t="s">
        <v>8535</v>
      </c>
      <c r="E1955" s="115">
        <v>2620.54</v>
      </c>
    </row>
    <row r="1956" spans="1:5" ht="27.6" x14ac:dyDescent="0.3">
      <c r="A1956" s="113">
        <v>99318</v>
      </c>
      <c r="B1956" s="113" t="s">
        <v>10487</v>
      </c>
      <c r="C1956" s="114" t="s">
        <v>116</v>
      </c>
      <c r="D1956" s="113" t="s">
        <v>8535</v>
      </c>
      <c r="E1956" s="115">
        <v>304.83</v>
      </c>
    </row>
    <row r="1957" spans="1:5" ht="27.6" x14ac:dyDescent="0.3">
      <c r="A1957" s="113">
        <v>99319</v>
      </c>
      <c r="B1957" s="113" t="s">
        <v>10488</v>
      </c>
      <c r="C1957" s="114" t="s">
        <v>116</v>
      </c>
      <c r="D1957" s="113" t="s">
        <v>8535</v>
      </c>
      <c r="E1957" s="115">
        <v>886.15</v>
      </c>
    </row>
    <row r="1958" spans="1:5" ht="41.4" x14ac:dyDescent="0.3">
      <c r="A1958" s="113">
        <v>99320</v>
      </c>
      <c r="B1958" s="113" t="s">
        <v>10489</v>
      </c>
      <c r="C1958" s="114" t="s">
        <v>141</v>
      </c>
      <c r="D1958" s="113" t="s">
        <v>8535</v>
      </c>
      <c r="E1958" s="115">
        <v>7823.4</v>
      </c>
    </row>
    <row r="1959" spans="1:5" ht="27.6" x14ac:dyDescent="0.3">
      <c r="A1959" s="113">
        <v>99321</v>
      </c>
      <c r="B1959" s="113" t="s">
        <v>10490</v>
      </c>
      <c r="C1959" s="114" t="s">
        <v>116</v>
      </c>
      <c r="D1959" s="113" t="s">
        <v>8535</v>
      </c>
      <c r="E1959" s="115">
        <v>2877.87</v>
      </c>
    </row>
    <row r="1960" spans="1:5" ht="41.4" x14ac:dyDescent="0.3">
      <c r="A1960" s="113">
        <v>99322</v>
      </c>
      <c r="B1960" s="113" t="s">
        <v>10491</v>
      </c>
      <c r="C1960" s="114" t="s">
        <v>141</v>
      </c>
      <c r="D1960" s="113" t="s">
        <v>8535</v>
      </c>
      <c r="E1960" s="115">
        <v>8823.24</v>
      </c>
    </row>
    <row r="1961" spans="1:5" ht="27.6" x14ac:dyDescent="0.3">
      <c r="A1961" s="113">
        <v>99323</v>
      </c>
      <c r="B1961" s="113" t="s">
        <v>10492</v>
      </c>
      <c r="C1961" s="114" t="s">
        <v>116</v>
      </c>
      <c r="D1961" s="113" t="s">
        <v>8535</v>
      </c>
      <c r="E1961" s="115">
        <v>3135.14</v>
      </c>
    </row>
    <row r="1962" spans="1:5" ht="41.4" x14ac:dyDescent="0.3">
      <c r="A1962" s="113">
        <v>99324</v>
      </c>
      <c r="B1962" s="113" t="s">
        <v>10493</v>
      </c>
      <c r="C1962" s="114" t="s">
        <v>141</v>
      </c>
      <c r="D1962" s="113" t="s">
        <v>8535</v>
      </c>
      <c r="E1962" s="115">
        <v>9823.15</v>
      </c>
    </row>
    <row r="1963" spans="1:5" ht="27.6" x14ac:dyDescent="0.3">
      <c r="A1963" s="113">
        <v>99325</v>
      </c>
      <c r="B1963" s="113" t="s">
        <v>10494</v>
      </c>
      <c r="C1963" s="114" t="s">
        <v>116</v>
      </c>
      <c r="D1963" s="113" t="s">
        <v>8535</v>
      </c>
      <c r="E1963" s="115">
        <v>3396.5</v>
      </c>
    </row>
    <row r="1964" spans="1:5" ht="41.4" x14ac:dyDescent="0.3">
      <c r="A1964" s="113">
        <v>99326</v>
      </c>
      <c r="B1964" s="113" t="s">
        <v>10495</v>
      </c>
      <c r="C1964" s="114" t="s">
        <v>141</v>
      </c>
      <c r="D1964" s="113" t="s">
        <v>8535</v>
      </c>
      <c r="E1964" s="115">
        <v>7995.05</v>
      </c>
    </row>
    <row r="1965" spans="1:5" ht="27.6" x14ac:dyDescent="0.3">
      <c r="A1965" s="113">
        <v>99327</v>
      </c>
      <c r="B1965" s="113" t="s">
        <v>10496</v>
      </c>
      <c r="C1965" s="114" t="s">
        <v>116</v>
      </c>
      <c r="D1965" s="113" t="s">
        <v>8535</v>
      </c>
      <c r="E1965" s="115">
        <v>4401.92</v>
      </c>
    </row>
    <row r="1966" spans="1:5" ht="27.6" x14ac:dyDescent="0.3">
      <c r="A1966" s="113">
        <v>101800</v>
      </c>
      <c r="B1966" s="113" t="s">
        <v>10497</v>
      </c>
      <c r="C1966" s="114" t="s">
        <v>141</v>
      </c>
      <c r="D1966" s="113" t="s">
        <v>8535</v>
      </c>
      <c r="E1966" s="115">
        <v>1333.87</v>
      </c>
    </row>
    <row r="1967" spans="1:5" ht="27.6" x14ac:dyDescent="0.3">
      <c r="A1967" s="113">
        <v>101801</v>
      </c>
      <c r="B1967" s="113" t="s">
        <v>10498</v>
      </c>
      <c r="C1967" s="114" t="s">
        <v>141</v>
      </c>
      <c r="D1967" s="113" t="s">
        <v>8535</v>
      </c>
      <c r="E1967" s="115">
        <v>954.08</v>
      </c>
    </row>
    <row r="1968" spans="1:5" ht="41.4" x14ac:dyDescent="0.3">
      <c r="A1968" s="113">
        <v>101806</v>
      </c>
      <c r="B1968" s="113" t="s">
        <v>10499</v>
      </c>
      <c r="C1968" s="114" t="s">
        <v>141</v>
      </c>
      <c r="D1968" s="113" t="s">
        <v>8535</v>
      </c>
      <c r="E1968" s="115">
        <v>550.55999999999995</v>
      </c>
    </row>
    <row r="1969" spans="1:5" ht="41.4" x14ac:dyDescent="0.3">
      <c r="A1969" s="113">
        <v>101807</v>
      </c>
      <c r="B1969" s="113" t="s">
        <v>10500</v>
      </c>
      <c r="C1969" s="114" t="s">
        <v>141</v>
      </c>
      <c r="D1969" s="113" t="s">
        <v>8535</v>
      </c>
      <c r="E1969" s="115">
        <v>511.08</v>
      </c>
    </row>
    <row r="1970" spans="1:5" ht="41.4" x14ac:dyDescent="0.3">
      <c r="A1970" s="113">
        <v>101808</v>
      </c>
      <c r="B1970" s="113" t="s">
        <v>10501</v>
      </c>
      <c r="C1970" s="114" t="s">
        <v>141</v>
      </c>
      <c r="D1970" s="113" t="s">
        <v>8535</v>
      </c>
      <c r="E1970" s="115">
        <v>566.49</v>
      </c>
    </row>
    <row r="1971" spans="1:5" ht="41.4" x14ac:dyDescent="0.3">
      <c r="A1971" s="113">
        <v>101809</v>
      </c>
      <c r="B1971" s="113" t="s">
        <v>10502</v>
      </c>
      <c r="C1971" s="114" t="s">
        <v>141</v>
      </c>
      <c r="D1971" s="113" t="s">
        <v>8535</v>
      </c>
      <c r="E1971" s="115">
        <v>2702.81</v>
      </c>
    </row>
    <row r="1972" spans="1:5" ht="41.4" x14ac:dyDescent="0.3">
      <c r="A1972" s="113">
        <v>102139</v>
      </c>
      <c r="B1972" s="113" t="s">
        <v>10503</v>
      </c>
      <c r="C1972" s="114" t="s">
        <v>141</v>
      </c>
      <c r="D1972" s="113" t="s">
        <v>8535</v>
      </c>
      <c r="E1972" s="115">
        <v>1693.05</v>
      </c>
    </row>
    <row r="1973" spans="1:5" ht="41.4" x14ac:dyDescent="0.3">
      <c r="A1973" s="113">
        <v>102141</v>
      </c>
      <c r="B1973" s="113" t="s">
        <v>10504</v>
      </c>
      <c r="C1973" s="114" t="s">
        <v>141</v>
      </c>
      <c r="D1973" s="113" t="s">
        <v>8535</v>
      </c>
      <c r="E1973" s="115">
        <v>2610.6</v>
      </c>
    </row>
    <row r="1974" spans="1:5" ht="41.4" x14ac:dyDescent="0.3">
      <c r="A1974" s="113">
        <v>102142</v>
      </c>
      <c r="B1974" s="113" t="s">
        <v>10505</v>
      </c>
      <c r="C1974" s="114" t="s">
        <v>141</v>
      </c>
      <c r="D1974" s="113" t="s">
        <v>8535</v>
      </c>
      <c r="E1974" s="115">
        <v>2572.3200000000002</v>
      </c>
    </row>
    <row r="1975" spans="1:5" ht="41.4" x14ac:dyDescent="0.3">
      <c r="A1975" s="113">
        <v>102457</v>
      </c>
      <c r="B1975" s="113" t="s">
        <v>10506</v>
      </c>
      <c r="C1975" s="114" t="s">
        <v>141</v>
      </c>
      <c r="D1975" s="113" t="s">
        <v>8535</v>
      </c>
      <c r="E1975" s="115">
        <v>1630.12</v>
      </c>
    </row>
    <row r="1976" spans="1:5" ht="27.6" x14ac:dyDescent="0.3">
      <c r="A1976" s="113">
        <v>94263</v>
      </c>
      <c r="B1976" s="113" t="s">
        <v>10507</v>
      </c>
      <c r="C1976" s="114" t="s">
        <v>116</v>
      </c>
      <c r="D1976" s="113" t="s">
        <v>8535</v>
      </c>
      <c r="E1976" s="115">
        <v>34.5</v>
      </c>
    </row>
    <row r="1977" spans="1:5" ht="27.6" x14ac:dyDescent="0.3">
      <c r="A1977" s="113">
        <v>94264</v>
      </c>
      <c r="B1977" s="113" t="s">
        <v>10508</v>
      </c>
      <c r="C1977" s="114" t="s">
        <v>116</v>
      </c>
      <c r="D1977" s="113" t="s">
        <v>8535</v>
      </c>
      <c r="E1977" s="115">
        <v>39.81</v>
      </c>
    </row>
    <row r="1978" spans="1:5" ht="27.6" x14ac:dyDescent="0.3">
      <c r="A1978" s="113">
        <v>94265</v>
      </c>
      <c r="B1978" s="113" t="s">
        <v>10509</v>
      </c>
      <c r="C1978" s="114" t="s">
        <v>116</v>
      </c>
      <c r="D1978" s="113" t="s">
        <v>8535</v>
      </c>
      <c r="E1978" s="115">
        <v>45.5</v>
      </c>
    </row>
    <row r="1979" spans="1:5" ht="27.6" x14ac:dyDescent="0.3">
      <c r="A1979" s="113">
        <v>94266</v>
      </c>
      <c r="B1979" s="113" t="s">
        <v>10510</v>
      </c>
      <c r="C1979" s="114" t="s">
        <v>116</v>
      </c>
      <c r="D1979" s="113" t="s">
        <v>8535</v>
      </c>
      <c r="E1979" s="115">
        <v>51.59</v>
      </c>
    </row>
    <row r="1980" spans="1:5" ht="41.4" x14ac:dyDescent="0.3">
      <c r="A1980" s="113">
        <v>94267</v>
      </c>
      <c r="B1980" s="113" t="s">
        <v>10511</v>
      </c>
      <c r="C1980" s="114" t="s">
        <v>116</v>
      </c>
      <c r="D1980" s="113" t="s">
        <v>8535</v>
      </c>
      <c r="E1980" s="115">
        <v>53.83</v>
      </c>
    </row>
    <row r="1981" spans="1:5" ht="41.4" x14ac:dyDescent="0.3">
      <c r="A1981" s="113">
        <v>94268</v>
      </c>
      <c r="B1981" s="113" t="s">
        <v>10512</v>
      </c>
      <c r="C1981" s="114" t="s">
        <v>116</v>
      </c>
      <c r="D1981" s="113" t="s">
        <v>8535</v>
      </c>
      <c r="E1981" s="115">
        <v>60.53</v>
      </c>
    </row>
    <row r="1982" spans="1:5" ht="41.4" x14ac:dyDescent="0.3">
      <c r="A1982" s="113">
        <v>94269</v>
      </c>
      <c r="B1982" s="113" t="s">
        <v>10513</v>
      </c>
      <c r="C1982" s="114" t="s">
        <v>116</v>
      </c>
      <c r="D1982" s="113" t="s">
        <v>8535</v>
      </c>
      <c r="E1982" s="115">
        <v>76.069999999999993</v>
      </c>
    </row>
    <row r="1983" spans="1:5" ht="41.4" x14ac:dyDescent="0.3">
      <c r="A1983" s="113">
        <v>94270</v>
      </c>
      <c r="B1983" s="113" t="s">
        <v>10514</v>
      </c>
      <c r="C1983" s="114" t="s">
        <v>116</v>
      </c>
      <c r="D1983" s="113" t="s">
        <v>8535</v>
      </c>
      <c r="E1983" s="115">
        <v>85.39</v>
      </c>
    </row>
    <row r="1984" spans="1:5" ht="41.4" x14ac:dyDescent="0.3">
      <c r="A1984" s="113">
        <v>94271</v>
      </c>
      <c r="B1984" s="113" t="s">
        <v>10515</v>
      </c>
      <c r="C1984" s="114" t="s">
        <v>116</v>
      </c>
      <c r="D1984" s="113" t="s">
        <v>8535</v>
      </c>
      <c r="E1984" s="115">
        <v>92.9</v>
      </c>
    </row>
    <row r="1985" spans="1:5" ht="41.4" x14ac:dyDescent="0.3">
      <c r="A1985" s="113">
        <v>94272</v>
      </c>
      <c r="B1985" s="113" t="s">
        <v>10516</v>
      </c>
      <c r="C1985" s="114" t="s">
        <v>116</v>
      </c>
      <c r="D1985" s="113" t="s">
        <v>8535</v>
      </c>
      <c r="E1985" s="115">
        <v>105.33</v>
      </c>
    </row>
    <row r="1986" spans="1:5" ht="41.4" x14ac:dyDescent="0.3">
      <c r="A1986" s="113">
        <v>94273</v>
      </c>
      <c r="B1986" s="113" t="s">
        <v>10517</v>
      </c>
      <c r="C1986" s="114" t="s">
        <v>116</v>
      </c>
      <c r="D1986" s="113" t="s">
        <v>8535</v>
      </c>
      <c r="E1986" s="115">
        <v>44.18</v>
      </c>
    </row>
    <row r="1987" spans="1:5" ht="41.4" x14ac:dyDescent="0.3">
      <c r="A1987" s="113">
        <v>94274</v>
      </c>
      <c r="B1987" s="113" t="s">
        <v>10518</v>
      </c>
      <c r="C1987" s="114" t="s">
        <v>116</v>
      </c>
      <c r="D1987" s="113" t="s">
        <v>8535</v>
      </c>
      <c r="E1987" s="115">
        <v>47.37</v>
      </c>
    </row>
    <row r="1988" spans="1:5" ht="41.4" x14ac:dyDescent="0.3">
      <c r="A1988" s="113">
        <v>94275</v>
      </c>
      <c r="B1988" s="113" t="s">
        <v>10519</v>
      </c>
      <c r="C1988" s="114" t="s">
        <v>116</v>
      </c>
      <c r="D1988" s="113" t="s">
        <v>8535</v>
      </c>
      <c r="E1988" s="115">
        <v>40.21</v>
      </c>
    </row>
    <row r="1989" spans="1:5" ht="41.4" x14ac:dyDescent="0.3">
      <c r="A1989" s="113">
        <v>94276</v>
      </c>
      <c r="B1989" s="113" t="s">
        <v>10520</v>
      </c>
      <c r="C1989" s="114" t="s">
        <v>116</v>
      </c>
      <c r="D1989" s="113" t="s">
        <v>8535</v>
      </c>
      <c r="E1989" s="115">
        <v>43.4</v>
      </c>
    </row>
    <row r="1990" spans="1:5" ht="41.4" x14ac:dyDescent="0.3">
      <c r="A1990" s="113">
        <v>94277</v>
      </c>
      <c r="B1990" s="113" t="s">
        <v>10521</v>
      </c>
      <c r="C1990" s="114" t="s">
        <v>116</v>
      </c>
      <c r="D1990" s="113" t="s">
        <v>8535</v>
      </c>
      <c r="E1990" s="115">
        <v>35.56</v>
      </c>
    </row>
    <row r="1991" spans="1:5" ht="41.4" x14ac:dyDescent="0.3">
      <c r="A1991" s="113">
        <v>94278</v>
      </c>
      <c r="B1991" s="113" t="s">
        <v>10522</v>
      </c>
      <c r="C1991" s="114" t="s">
        <v>116</v>
      </c>
      <c r="D1991" s="113" t="s">
        <v>8535</v>
      </c>
      <c r="E1991" s="115">
        <v>38.75</v>
      </c>
    </row>
    <row r="1992" spans="1:5" ht="55.2" x14ac:dyDescent="0.3">
      <c r="A1992" s="113">
        <v>94279</v>
      </c>
      <c r="B1992" s="113" t="s">
        <v>10523</v>
      </c>
      <c r="C1992" s="114" t="s">
        <v>116</v>
      </c>
      <c r="D1992" s="113" t="s">
        <v>8535</v>
      </c>
      <c r="E1992" s="115">
        <v>42.23</v>
      </c>
    </row>
    <row r="1993" spans="1:5" ht="55.2" x14ac:dyDescent="0.3">
      <c r="A1993" s="113">
        <v>94280</v>
      </c>
      <c r="B1993" s="113" t="s">
        <v>10524</v>
      </c>
      <c r="C1993" s="114" t="s">
        <v>116</v>
      </c>
      <c r="D1993" s="113" t="s">
        <v>8535</v>
      </c>
      <c r="E1993" s="115">
        <v>45.42</v>
      </c>
    </row>
    <row r="1994" spans="1:5" ht="27.6" x14ac:dyDescent="0.3">
      <c r="A1994" s="113">
        <v>94281</v>
      </c>
      <c r="B1994" s="113" t="s">
        <v>10525</v>
      </c>
      <c r="C1994" s="114" t="s">
        <v>116</v>
      </c>
      <c r="D1994" s="113" t="s">
        <v>8535</v>
      </c>
      <c r="E1994" s="115">
        <v>40.6</v>
      </c>
    </row>
    <row r="1995" spans="1:5" ht="27.6" x14ac:dyDescent="0.3">
      <c r="A1995" s="113">
        <v>94282</v>
      </c>
      <c r="B1995" s="113" t="s">
        <v>10526</v>
      </c>
      <c r="C1995" s="114" t="s">
        <v>116</v>
      </c>
      <c r="D1995" s="113" t="s">
        <v>8535</v>
      </c>
      <c r="E1995" s="115">
        <v>49.02</v>
      </c>
    </row>
    <row r="1996" spans="1:5" ht="27.6" x14ac:dyDescent="0.3">
      <c r="A1996" s="113">
        <v>94283</v>
      </c>
      <c r="B1996" s="113" t="s">
        <v>10527</v>
      </c>
      <c r="C1996" s="114" t="s">
        <v>116</v>
      </c>
      <c r="D1996" s="113" t="s">
        <v>8535</v>
      </c>
      <c r="E1996" s="115">
        <v>54.39</v>
      </c>
    </row>
    <row r="1997" spans="1:5" ht="27.6" x14ac:dyDescent="0.3">
      <c r="A1997" s="113">
        <v>94284</v>
      </c>
      <c r="B1997" s="113" t="s">
        <v>10528</v>
      </c>
      <c r="C1997" s="114" t="s">
        <v>116</v>
      </c>
      <c r="D1997" s="113" t="s">
        <v>8535</v>
      </c>
      <c r="E1997" s="115">
        <v>62.82</v>
      </c>
    </row>
    <row r="1998" spans="1:5" ht="27.6" x14ac:dyDescent="0.3">
      <c r="A1998" s="113">
        <v>94285</v>
      </c>
      <c r="B1998" s="113" t="s">
        <v>10529</v>
      </c>
      <c r="C1998" s="114" t="s">
        <v>116</v>
      </c>
      <c r="D1998" s="113" t="s">
        <v>8535</v>
      </c>
      <c r="E1998" s="115">
        <v>70.790000000000006</v>
      </c>
    </row>
    <row r="1999" spans="1:5" ht="27.6" x14ac:dyDescent="0.3">
      <c r="A1999" s="113">
        <v>94286</v>
      </c>
      <c r="B1999" s="113" t="s">
        <v>10530</v>
      </c>
      <c r="C1999" s="114" t="s">
        <v>116</v>
      </c>
      <c r="D1999" s="113" t="s">
        <v>8535</v>
      </c>
      <c r="E1999" s="115">
        <v>79.23</v>
      </c>
    </row>
    <row r="2000" spans="1:5" ht="27.6" x14ac:dyDescent="0.3">
      <c r="A2000" s="113">
        <v>94287</v>
      </c>
      <c r="B2000" s="113" t="s">
        <v>10531</v>
      </c>
      <c r="C2000" s="114" t="s">
        <v>116</v>
      </c>
      <c r="D2000" s="113" t="s">
        <v>8535</v>
      </c>
      <c r="E2000" s="115">
        <v>31.24</v>
      </c>
    </row>
    <row r="2001" spans="1:5" ht="27.6" x14ac:dyDescent="0.3">
      <c r="A2001" s="113">
        <v>94288</v>
      </c>
      <c r="B2001" s="113" t="s">
        <v>10532</v>
      </c>
      <c r="C2001" s="114" t="s">
        <v>116</v>
      </c>
      <c r="D2001" s="113" t="s">
        <v>8535</v>
      </c>
      <c r="E2001" s="115">
        <v>38.729999999999997</v>
      </c>
    </row>
    <row r="2002" spans="1:5" ht="27.6" x14ac:dyDescent="0.3">
      <c r="A2002" s="113">
        <v>94289</v>
      </c>
      <c r="B2002" s="113" t="s">
        <v>10533</v>
      </c>
      <c r="C2002" s="114" t="s">
        <v>116</v>
      </c>
      <c r="D2002" s="113" t="s">
        <v>8535</v>
      </c>
      <c r="E2002" s="115">
        <v>39.78</v>
      </c>
    </row>
    <row r="2003" spans="1:5" ht="27.6" x14ac:dyDescent="0.3">
      <c r="A2003" s="113">
        <v>94290</v>
      </c>
      <c r="B2003" s="113" t="s">
        <v>10534</v>
      </c>
      <c r="C2003" s="114" t="s">
        <v>116</v>
      </c>
      <c r="D2003" s="113" t="s">
        <v>8535</v>
      </c>
      <c r="E2003" s="115">
        <v>47.28</v>
      </c>
    </row>
    <row r="2004" spans="1:5" ht="27.6" x14ac:dyDescent="0.3">
      <c r="A2004" s="113">
        <v>94291</v>
      </c>
      <c r="B2004" s="113" t="s">
        <v>10535</v>
      </c>
      <c r="C2004" s="114" t="s">
        <v>116</v>
      </c>
      <c r="D2004" s="113" t="s">
        <v>8535</v>
      </c>
      <c r="E2004" s="115">
        <v>48.89</v>
      </c>
    </row>
    <row r="2005" spans="1:5" ht="27.6" x14ac:dyDescent="0.3">
      <c r="A2005" s="113">
        <v>94292</v>
      </c>
      <c r="B2005" s="113" t="s">
        <v>10536</v>
      </c>
      <c r="C2005" s="114" t="s">
        <v>116</v>
      </c>
      <c r="D2005" s="113" t="s">
        <v>8535</v>
      </c>
      <c r="E2005" s="115">
        <v>56.39</v>
      </c>
    </row>
    <row r="2006" spans="1:5" ht="27.6" x14ac:dyDescent="0.3">
      <c r="A2006" s="113">
        <v>94293</v>
      </c>
      <c r="B2006" s="113" t="s">
        <v>10537</v>
      </c>
      <c r="C2006" s="114" t="s">
        <v>116</v>
      </c>
      <c r="D2006" s="113" t="s">
        <v>8535</v>
      </c>
      <c r="E2006" s="115">
        <v>158.65</v>
      </c>
    </row>
    <row r="2007" spans="1:5" ht="27.6" x14ac:dyDescent="0.3">
      <c r="A2007" s="113">
        <v>94294</v>
      </c>
      <c r="B2007" s="113" t="s">
        <v>10538</v>
      </c>
      <c r="C2007" s="114" t="s">
        <v>116</v>
      </c>
      <c r="D2007" s="113" t="s">
        <v>8535</v>
      </c>
      <c r="E2007" s="115">
        <v>7.09</v>
      </c>
    </row>
    <row r="2008" spans="1:5" ht="55.2" x14ac:dyDescent="0.3">
      <c r="A2008" s="113">
        <v>104491</v>
      </c>
      <c r="B2008" s="113" t="s">
        <v>10539</v>
      </c>
      <c r="C2008" s="114" t="s">
        <v>116</v>
      </c>
      <c r="D2008" s="113" t="s">
        <v>8535</v>
      </c>
      <c r="E2008" s="115">
        <v>4187.24</v>
      </c>
    </row>
    <row r="2009" spans="1:5" ht="55.2" x14ac:dyDescent="0.3">
      <c r="A2009" s="113">
        <v>104492</v>
      </c>
      <c r="B2009" s="113" t="s">
        <v>10540</v>
      </c>
      <c r="C2009" s="114" t="s">
        <v>116</v>
      </c>
      <c r="D2009" s="113" t="s">
        <v>8535</v>
      </c>
      <c r="E2009" s="115">
        <v>5236.01</v>
      </c>
    </row>
    <row r="2010" spans="1:5" ht="55.2" x14ac:dyDescent="0.3">
      <c r="A2010" s="113">
        <v>104494</v>
      </c>
      <c r="B2010" s="113" t="s">
        <v>10541</v>
      </c>
      <c r="C2010" s="114" t="s">
        <v>116</v>
      </c>
      <c r="D2010" s="113" t="s">
        <v>8535</v>
      </c>
      <c r="E2010" s="115">
        <v>7073.02</v>
      </c>
    </row>
    <row r="2011" spans="1:5" ht="55.2" x14ac:dyDescent="0.3">
      <c r="A2011" s="113">
        <v>104497</v>
      </c>
      <c r="B2011" s="113" t="s">
        <v>10542</v>
      </c>
      <c r="C2011" s="114" t="s">
        <v>116</v>
      </c>
      <c r="D2011" s="113" t="s">
        <v>8535</v>
      </c>
      <c r="E2011" s="115">
        <v>8473.69</v>
      </c>
    </row>
    <row r="2012" spans="1:5" ht="27.6" x14ac:dyDescent="0.3">
      <c r="A2012" s="113">
        <v>104515</v>
      </c>
      <c r="B2012" s="113" t="s">
        <v>10543</v>
      </c>
      <c r="C2012" s="114" t="s">
        <v>115</v>
      </c>
      <c r="D2012" s="113" t="s">
        <v>8535</v>
      </c>
      <c r="E2012" s="115">
        <v>25.78</v>
      </c>
    </row>
    <row r="2013" spans="1:5" ht="41.4" x14ac:dyDescent="0.3">
      <c r="A2013" s="113">
        <v>102727</v>
      </c>
      <c r="B2013" s="113" t="s">
        <v>10544</v>
      </c>
      <c r="C2013" s="114" t="s">
        <v>115</v>
      </c>
      <c r="D2013" s="113" t="s">
        <v>8535</v>
      </c>
      <c r="E2013" s="115">
        <v>92.94</v>
      </c>
    </row>
    <row r="2014" spans="1:5" ht="27.6" x14ac:dyDescent="0.3">
      <c r="A2014" s="113">
        <v>102728</v>
      </c>
      <c r="B2014" s="113" t="s">
        <v>10545</v>
      </c>
      <c r="C2014" s="114" t="s">
        <v>601</v>
      </c>
      <c r="D2014" s="113" t="s">
        <v>8535</v>
      </c>
      <c r="E2014" s="115">
        <v>14.64</v>
      </c>
    </row>
    <row r="2015" spans="1:5" ht="27.6" x14ac:dyDescent="0.3">
      <c r="A2015" s="113">
        <v>102729</v>
      </c>
      <c r="B2015" s="113" t="s">
        <v>10546</v>
      </c>
      <c r="C2015" s="114" t="s">
        <v>601</v>
      </c>
      <c r="D2015" s="113" t="s">
        <v>8535</v>
      </c>
      <c r="E2015" s="115">
        <v>13.39</v>
      </c>
    </row>
    <row r="2016" spans="1:5" ht="27.6" x14ac:dyDescent="0.3">
      <c r="A2016" s="113">
        <v>102730</v>
      </c>
      <c r="B2016" s="113" t="s">
        <v>10547</v>
      </c>
      <c r="C2016" s="114" t="s">
        <v>601</v>
      </c>
      <c r="D2016" s="113" t="s">
        <v>8535</v>
      </c>
      <c r="E2016" s="115">
        <v>11.79</v>
      </c>
    </row>
    <row r="2017" spans="1:5" ht="27.6" x14ac:dyDescent="0.3">
      <c r="A2017" s="113">
        <v>102731</v>
      </c>
      <c r="B2017" s="113" t="s">
        <v>10548</v>
      </c>
      <c r="C2017" s="114" t="s">
        <v>601</v>
      </c>
      <c r="D2017" s="113" t="s">
        <v>8535</v>
      </c>
      <c r="E2017" s="115">
        <v>9.86</v>
      </c>
    </row>
    <row r="2018" spans="1:5" ht="27.6" x14ac:dyDescent="0.3">
      <c r="A2018" s="113">
        <v>102732</v>
      </c>
      <c r="B2018" s="113" t="s">
        <v>10549</v>
      </c>
      <c r="C2018" s="114" t="s">
        <v>601</v>
      </c>
      <c r="D2018" s="113" t="s">
        <v>8535</v>
      </c>
      <c r="E2018" s="115">
        <v>9.18</v>
      </c>
    </row>
    <row r="2019" spans="1:5" ht="27.6" x14ac:dyDescent="0.3">
      <c r="A2019" s="113">
        <v>102733</v>
      </c>
      <c r="B2019" s="113" t="s">
        <v>10550</v>
      </c>
      <c r="C2019" s="114" t="s">
        <v>601</v>
      </c>
      <c r="D2019" s="113" t="s">
        <v>8535</v>
      </c>
      <c r="E2019" s="115">
        <v>10.09</v>
      </c>
    </row>
    <row r="2020" spans="1:5" x14ac:dyDescent="0.3">
      <c r="A2020" s="113">
        <v>102734</v>
      </c>
      <c r="B2020" s="113" t="s">
        <v>10551</v>
      </c>
      <c r="C2020" s="114" t="s">
        <v>601</v>
      </c>
      <c r="D2020" s="113" t="s">
        <v>8535</v>
      </c>
      <c r="E2020" s="115">
        <v>13.58</v>
      </c>
    </row>
    <row r="2021" spans="1:5" x14ac:dyDescent="0.3">
      <c r="A2021" s="113">
        <v>102735</v>
      </c>
      <c r="B2021" s="113" t="s">
        <v>10552</v>
      </c>
      <c r="C2021" s="114" t="s">
        <v>601</v>
      </c>
      <c r="D2021" s="113" t="s">
        <v>8535</v>
      </c>
      <c r="E2021" s="115">
        <v>12.48</v>
      </c>
    </row>
    <row r="2022" spans="1:5" ht="27.6" x14ac:dyDescent="0.3">
      <c r="A2022" s="113">
        <v>102736</v>
      </c>
      <c r="B2022" s="113" t="s">
        <v>10553</v>
      </c>
      <c r="C2022" s="114" t="s">
        <v>128</v>
      </c>
      <c r="D2022" s="113" t="s">
        <v>8535</v>
      </c>
      <c r="E2022" s="115">
        <v>553.38</v>
      </c>
    </row>
    <row r="2023" spans="1:5" ht="27.6" x14ac:dyDescent="0.3">
      <c r="A2023" s="113">
        <v>102737</v>
      </c>
      <c r="B2023" s="113" t="s">
        <v>10554</v>
      </c>
      <c r="C2023" s="114" t="s">
        <v>141</v>
      </c>
      <c r="D2023" s="113" t="s">
        <v>8535</v>
      </c>
      <c r="E2023" s="115">
        <v>1020</v>
      </c>
    </row>
    <row r="2024" spans="1:5" ht="27.6" x14ac:dyDescent="0.3">
      <c r="A2024" s="113">
        <v>102738</v>
      </c>
      <c r="B2024" s="113" t="s">
        <v>10555</v>
      </c>
      <c r="C2024" s="114" t="s">
        <v>141</v>
      </c>
      <c r="D2024" s="113" t="s">
        <v>8535</v>
      </c>
      <c r="E2024" s="115">
        <v>2087.0100000000002</v>
      </c>
    </row>
    <row r="2025" spans="1:5" ht="27.6" x14ac:dyDescent="0.3">
      <c r="A2025" s="113">
        <v>102739</v>
      </c>
      <c r="B2025" s="113" t="s">
        <v>10556</v>
      </c>
      <c r="C2025" s="114" t="s">
        <v>141</v>
      </c>
      <c r="D2025" s="113" t="s">
        <v>8535</v>
      </c>
      <c r="E2025" s="115">
        <v>3492.25</v>
      </c>
    </row>
    <row r="2026" spans="1:5" ht="27.6" x14ac:dyDescent="0.3">
      <c r="A2026" s="113">
        <v>102740</v>
      </c>
      <c r="B2026" s="113" t="s">
        <v>10557</v>
      </c>
      <c r="C2026" s="114" t="s">
        <v>141</v>
      </c>
      <c r="D2026" s="113" t="s">
        <v>8535</v>
      </c>
      <c r="E2026" s="115">
        <v>5231.24</v>
      </c>
    </row>
    <row r="2027" spans="1:5" ht="27.6" x14ac:dyDescent="0.3">
      <c r="A2027" s="113">
        <v>102741</v>
      </c>
      <c r="B2027" s="113" t="s">
        <v>10558</v>
      </c>
      <c r="C2027" s="114" t="s">
        <v>141</v>
      </c>
      <c r="D2027" s="113" t="s">
        <v>8535</v>
      </c>
      <c r="E2027" s="115">
        <v>7338.6</v>
      </c>
    </row>
    <row r="2028" spans="1:5" ht="27.6" x14ac:dyDescent="0.3">
      <c r="A2028" s="113">
        <v>102742</v>
      </c>
      <c r="B2028" s="113" t="s">
        <v>10559</v>
      </c>
      <c r="C2028" s="114" t="s">
        <v>141</v>
      </c>
      <c r="D2028" s="113" t="s">
        <v>8535</v>
      </c>
      <c r="E2028" s="115">
        <v>12700.96</v>
      </c>
    </row>
    <row r="2029" spans="1:5" ht="27.6" x14ac:dyDescent="0.3">
      <c r="A2029" s="113">
        <v>102743</v>
      </c>
      <c r="B2029" s="113" t="s">
        <v>10560</v>
      </c>
      <c r="C2029" s="114" t="s">
        <v>141</v>
      </c>
      <c r="D2029" s="113" t="s">
        <v>8535</v>
      </c>
      <c r="E2029" s="115">
        <v>4234.9799999999996</v>
      </c>
    </row>
    <row r="2030" spans="1:5" ht="27.6" x14ac:dyDescent="0.3">
      <c r="A2030" s="113">
        <v>102744</v>
      </c>
      <c r="B2030" s="113" t="s">
        <v>10561</v>
      </c>
      <c r="C2030" s="114" t="s">
        <v>141</v>
      </c>
      <c r="D2030" s="113" t="s">
        <v>8535</v>
      </c>
      <c r="E2030" s="115">
        <v>6339.55</v>
      </c>
    </row>
    <row r="2031" spans="1:5" ht="27.6" x14ac:dyDescent="0.3">
      <c r="A2031" s="113">
        <v>102745</v>
      </c>
      <c r="B2031" s="113" t="s">
        <v>10562</v>
      </c>
      <c r="C2031" s="114" t="s">
        <v>141</v>
      </c>
      <c r="D2031" s="113" t="s">
        <v>8535</v>
      </c>
      <c r="E2031" s="115">
        <v>8904.84</v>
      </c>
    </row>
    <row r="2032" spans="1:5" ht="27.6" x14ac:dyDescent="0.3">
      <c r="A2032" s="113">
        <v>102746</v>
      </c>
      <c r="B2032" s="113" t="s">
        <v>10563</v>
      </c>
      <c r="C2032" s="114" t="s">
        <v>141</v>
      </c>
      <c r="D2032" s="113" t="s">
        <v>8535</v>
      </c>
      <c r="E2032" s="115">
        <v>15429.4</v>
      </c>
    </row>
    <row r="2033" spans="1:5" ht="27.6" x14ac:dyDescent="0.3">
      <c r="A2033" s="113">
        <v>102747</v>
      </c>
      <c r="B2033" s="113" t="s">
        <v>10564</v>
      </c>
      <c r="C2033" s="114" t="s">
        <v>141</v>
      </c>
      <c r="D2033" s="113" t="s">
        <v>8535</v>
      </c>
      <c r="E2033" s="115">
        <v>7872.14</v>
      </c>
    </row>
    <row r="2034" spans="1:5" ht="27.6" x14ac:dyDescent="0.3">
      <c r="A2034" s="113">
        <v>102748</v>
      </c>
      <c r="B2034" s="113" t="s">
        <v>10565</v>
      </c>
      <c r="C2034" s="114" t="s">
        <v>141</v>
      </c>
      <c r="D2034" s="113" t="s">
        <v>8535</v>
      </c>
      <c r="E2034" s="115">
        <v>11009.66</v>
      </c>
    </row>
    <row r="2035" spans="1:5" ht="27.6" x14ac:dyDescent="0.3">
      <c r="A2035" s="113">
        <v>102749</v>
      </c>
      <c r="B2035" s="113" t="s">
        <v>10566</v>
      </c>
      <c r="C2035" s="114" t="s">
        <v>141</v>
      </c>
      <c r="D2035" s="113" t="s">
        <v>8535</v>
      </c>
      <c r="E2035" s="115">
        <v>18893.419999999998</v>
      </c>
    </row>
    <row r="2036" spans="1:5" ht="27.6" x14ac:dyDescent="0.3">
      <c r="A2036" s="113">
        <v>102750</v>
      </c>
      <c r="B2036" s="113" t="s">
        <v>10567</v>
      </c>
      <c r="C2036" s="114" t="s">
        <v>141</v>
      </c>
      <c r="D2036" s="113" t="s">
        <v>8535</v>
      </c>
      <c r="E2036" s="115">
        <v>2543.98</v>
      </c>
    </row>
    <row r="2037" spans="1:5" ht="27.6" x14ac:dyDescent="0.3">
      <c r="A2037" s="113">
        <v>102751</v>
      </c>
      <c r="B2037" s="113" t="s">
        <v>10568</v>
      </c>
      <c r="C2037" s="114" t="s">
        <v>141</v>
      </c>
      <c r="D2037" s="113" t="s">
        <v>8535</v>
      </c>
      <c r="E2037" s="115">
        <v>4415.54</v>
      </c>
    </row>
    <row r="2038" spans="1:5" ht="27.6" x14ac:dyDescent="0.3">
      <c r="A2038" s="113">
        <v>102752</v>
      </c>
      <c r="B2038" s="113" t="s">
        <v>10569</v>
      </c>
      <c r="C2038" s="114" t="s">
        <v>141</v>
      </c>
      <c r="D2038" s="113" t="s">
        <v>8535</v>
      </c>
      <c r="E2038" s="115">
        <v>7029.86</v>
      </c>
    </row>
    <row r="2039" spans="1:5" ht="27.6" x14ac:dyDescent="0.3">
      <c r="A2039" s="113">
        <v>102753</v>
      </c>
      <c r="B2039" s="113" t="s">
        <v>10570</v>
      </c>
      <c r="C2039" s="114" t="s">
        <v>141</v>
      </c>
      <c r="D2039" s="113" t="s">
        <v>8535</v>
      </c>
      <c r="E2039" s="115">
        <v>10400.41</v>
      </c>
    </row>
    <row r="2040" spans="1:5" ht="27.6" x14ac:dyDescent="0.3">
      <c r="A2040" s="113">
        <v>102754</v>
      </c>
      <c r="B2040" s="113" t="s">
        <v>10571</v>
      </c>
      <c r="C2040" s="114" t="s">
        <v>141</v>
      </c>
      <c r="D2040" s="113" t="s">
        <v>8535</v>
      </c>
      <c r="E2040" s="115">
        <v>19763.330000000002</v>
      </c>
    </row>
    <row r="2041" spans="1:5" ht="27.6" x14ac:dyDescent="0.3">
      <c r="A2041" s="113">
        <v>102755</v>
      </c>
      <c r="B2041" s="113" t="s">
        <v>10572</v>
      </c>
      <c r="C2041" s="114" t="s">
        <v>141</v>
      </c>
      <c r="D2041" s="113" t="s">
        <v>8535</v>
      </c>
      <c r="E2041" s="115">
        <v>9818.24</v>
      </c>
    </row>
    <row r="2042" spans="1:5" ht="27.6" x14ac:dyDescent="0.3">
      <c r="A2042" s="113">
        <v>102756</v>
      </c>
      <c r="B2042" s="113" t="s">
        <v>10573</v>
      </c>
      <c r="C2042" s="114" t="s">
        <v>141</v>
      </c>
      <c r="D2042" s="113" t="s">
        <v>8535</v>
      </c>
      <c r="E2042" s="115">
        <v>14571.33</v>
      </c>
    </row>
    <row r="2043" spans="1:5" ht="27.6" x14ac:dyDescent="0.3">
      <c r="A2043" s="113">
        <v>102757</v>
      </c>
      <c r="B2043" s="113" t="s">
        <v>10574</v>
      </c>
      <c r="C2043" s="114" t="s">
        <v>141</v>
      </c>
      <c r="D2043" s="113" t="s">
        <v>8535</v>
      </c>
      <c r="E2043" s="115">
        <v>27094.47</v>
      </c>
    </row>
    <row r="2044" spans="1:5" ht="27.6" x14ac:dyDescent="0.3">
      <c r="A2044" s="113">
        <v>102758</v>
      </c>
      <c r="B2044" s="113" t="s">
        <v>10575</v>
      </c>
      <c r="C2044" s="114" t="s">
        <v>141</v>
      </c>
      <c r="D2044" s="113" t="s">
        <v>8535</v>
      </c>
      <c r="E2044" s="115">
        <v>12620.51</v>
      </c>
    </row>
    <row r="2045" spans="1:5" ht="27.6" x14ac:dyDescent="0.3">
      <c r="A2045" s="113">
        <v>102759</v>
      </c>
      <c r="B2045" s="113" t="s">
        <v>10576</v>
      </c>
      <c r="C2045" s="114" t="s">
        <v>141</v>
      </c>
      <c r="D2045" s="113" t="s">
        <v>8535</v>
      </c>
      <c r="E2045" s="115">
        <v>18763.330000000002</v>
      </c>
    </row>
    <row r="2046" spans="1:5" ht="27.6" x14ac:dyDescent="0.3">
      <c r="A2046" s="113">
        <v>102760</v>
      </c>
      <c r="B2046" s="113" t="s">
        <v>10577</v>
      </c>
      <c r="C2046" s="114" t="s">
        <v>141</v>
      </c>
      <c r="D2046" s="113" t="s">
        <v>8535</v>
      </c>
      <c r="E2046" s="115">
        <v>34567.339999999997</v>
      </c>
    </row>
    <row r="2047" spans="1:5" ht="27.6" x14ac:dyDescent="0.3">
      <c r="A2047" s="113">
        <v>102761</v>
      </c>
      <c r="B2047" s="113" t="s">
        <v>10578</v>
      </c>
      <c r="C2047" s="114" t="s">
        <v>141</v>
      </c>
      <c r="D2047" s="113" t="s">
        <v>8535</v>
      </c>
      <c r="E2047" s="115">
        <v>12124.54</v>
      </c>
    </row>
    <row r="2048" spans="1:5" ht="27.6" x14ac:dyDescent="0.3">
      <c r="A2048" s="113">
        <v>102762</v>
      </c>
      <c r="B2048" s="113" t="s">
        <v>10579</v>
      </c>
      <c r="C2048" s="114" t="s">
        <v>141</v>
      </c>
      <c r="D2048" s="113" t="s">
        <v>8535</v>
      </c>
      <c r="E2048" s="115">
        <v>18673.009999999998</v>
      </c>
    </row>
    <row r="2049" spans="1:5" ht="27.6" x14ac:dyDescent="0.3">
      <c r="A2049" s="113">
        <v>102763</v>
      </c>
      <c r="B2049" s="113" t="s">
        <v>10580</v>
      </c>
      <c r="C2049" s="114" t="s">
        <v>141</v>
      </c>
      <c r="D2049" s="113" t="s">
        <v>8535</v>
      </c>
      <c r="E2049" s="115">
        <v>25946.2</v>
      </c>
    </row>
    <row r="2050" spans="1:5" ht="27.6" x14ac:dyDescent="0.3">
      <c r="A2050" s="113">
        <v>102764</v>
      </c>
      <c r="B2050" s="113" t="s">
        <v>10581</v>
      </c>
      <c r="C2050" s="114" t="s">
        <v>141</v>
      </c>
      <c r="D2050" s="113" t="s">
        <v>8535</v>
      </c>
      <c r="E2050" s="115">
        <v>36493.620000000003</v>
      </c>
    </row>
    <row r="2051" spans="1:5" ht="27.6" x14ac:dyDescent="0.3">
      <c r="A2051" s="113">
        <v>102765</v>
      </c>
      <c r="B2051" s="113" t="s">
        <v>10582</v>
      </c>
      <c r="C2051" s="114" t="s">
        <v>141</v>
      </c>
      <c r="D2051" s="113" t="s">
        <v>8535</v>
      </c>
      <c r="E2051" s="115">
        <v>15093.02</v>
      </c>
    </row>
    <row r="2052" spans="1:5" ht="27.6" x14ac:dyDescent="0.3">
      <c r="A2052" s="113">
        <v>102766</v>
      </c>
      <c r="B2052" s="113" t="s">
        <v>10583</v>
      </c>
      <c r="C2052" s="114" t="s">
        <v>141</v>
      </c>
      <c r="D2052" s="113" t="s">
        <v>8535</v>
      </c>
      <c r="E2052" s="115">
        <v>22685.11</v>
      </c>
    </row>
    <row r="2053" spans="1:5" ht="27.6" x14ac:dyDescent="0.3">
      <c r="A2053" s="113">
        <v>102767</v>
      </c>
      <c r="B2053" s="113" t="s">
        <v>10584</v>
      </c>
      <c r="C2053" s="114" t="s">
        <v>141</v>
      </c>
      <c r="D2053" s="113" t="s">
        <v>8535</v>
      </c>
      <c r="E2053" s="115">
        <v>31727.24</v>
      </c>
    </row>
    <row r="2054" spans="1:5" ht="27.6" x14ac:dyDescent="0.3">
      <c r="A2054" s="113">
        <v>102768</v>
      </c>
      <c r="B2054" s="113" t="s">
        <v>10585</v>
      </c>
      <c r="C2054" s="114" t="s">
        <v>141</v>
      </c>
      <c r="D2054" s="113" t="s">
        <v>8535</v>
      </c>
      <c r="E2054" s="115">
        <v>44219.839999999997</v>
      </c>
    </row>
    <row r="2055" spans="1:5" ht="27.6" x14ac:dyDescent="0.3">
      <c r="A2055" s="113">
        <v>102769</v>
      </c>
      <c r="B2055" s="113" t="s">
        <v>10586</v>
      </c>
      <c r="C2055" s="114" t="s">
        <v>141</v>
      </c>
      <c r="D2055" s="113" t="s">
        <v>8535</v>
      </c>
      <c r="E2055" s="115">
        <v>17455.54</v>
      </c>
    </row>
    <row r="2056" spans="1:5" ht="27.6" x14ac:dyDescent="0.3">
      <c r="A2056" s="113">
        <v>102770</v>
      </c>
      <c r="B2056" s="113" t="s">
        <v>10587</v>
      </c>
      <c r="C2056" s="114" t="s">
        <v>141</v>
      </c>
      <c r="D2056" s="113" t="s">
        <v>8535</v>
      </c>
      <c r="E2056" s="115">
        <v>26747.09</v>
      </c>
    </row>
    <row r="2057" spans="1:5" ht="27.6" x14ac:dyDescent="0.3">
      <c r="A2057" s="113">
        <v>102771</v>
      </c>
      <c r="B2057" s="113" t="s">
        <v>10588</v>
      </c>
      <c r="C2057" s="114" t="s">
        <v>141</v>
      </c>
      <c r="D2057" s="113" t="s">
        <v>8535</v>
      </c>
      <c r="E2057" s="115">
        <v>37389.89</v>
      </c>
    </row>
    <row r="2058" spans="1:5" ht="27.6" x14ac:dyDescent="0.3">
      <c r="A2058" s="113">
        <v>102772</v>
      </c>
      <c r="B2058" s="113" t="s">
        <v>10589</v>
      </c>
      <c r="C2058" s="114" t="s">
        <v>141</v>
      </c>
      <c r="D2058" s="113" t="s">
        <v>8535</v>
      </c>
      <c r="E2058" s="115">
        <v>52473.39</v>
      </c>
    </row>
    <row r="2059" spans="1:5" ht="27.6" x14ac:dyDescent="0.3">
      <c r="A2059" s="113">
        <v>102773</v>
      </c>
      <c r="B2059" s="113" t="s">
        <v>10590</v>
      </c>
      <c r="C2059" s="114" t="s">
        <v>141</v>
      </c>
      <c r="D2059" s="113" t="s">
        <v>8535</v>
      </c>
      <c r="E2059" s="115">
        <v>8041.46</v>
      </c>
    </row>
    <row r="2060" spans="1:5" ht="27.6" x14ac:dyDescent="0.3">
      <c r="A2060" s="113">
        <v>102774</v>
      </c>
      <c r="B2060" s="113" t="s">
        <v>10591</v>
      </c>
      <c r="C2060" s="114" t="s">
        <v>141</v>
      </c>
      <c r="D2060" s="113" t="s">
        <v>8535</v>
      </c>
      <c r="E2060" s="115">
        <v>8041.46</v>
      </c>
    </row>
    <row r="2061" spans="1:5" ht="27.6" x14ac:dyDescent="0.3">
      <c r="A2061" s="113">
        <v>102775</v>
      </c>
      <c r="B2061" s="113" t="s">
        <v>10592</v>
      </c>
      <c r="C2061" s="114" t="s">
        <v>141</v>
      </c>
      <c r="D2061" s="113" t="s">
        <v>8535</v>
      </c>
      <c r="E2061" s="115">
        <v>11968.28</v>
      </c>
    </row>
    <row r="2062" spans="1:5" ht="27.6" x14ac:dyDescent="0.3">
      <c r="A2062" s="113">
        <v>102776</v>
      </c>
      <c r="B2062" s="113" t="s">
        <v>10593</v>
      </c>
      <c r="C2062" s="114" t="s">
        <v>141</v>
      </c>
      <c r="D2062" s="113" t="s">
        <v>8535</v>
      </c>
      <c r="E2062" s="115">
        <v>11968.28</v>
      </c>
    </row>
    <row r="2063" spans="1:5" ht="27.6" x14ac:dyDescent="0.3">
      <c r="A2063" s="113">
        <v>102777</v>
      </c>
      <c r="B2063" s="113" t="s">
        <v>10594</v>
      </c>
      <c r="C2063" s="114" t="s">
        <v>141</v>
      </c>
      <c r="D2063" s="113" t="s">
        <v>8535</v>
      </c>
      <c r="E2063" s="115">
        <v>18092.41</v>
      </c>
    </row>
    <row r="2064" spans="1:5" ht="27.6" x14ac:dyDescent="0.3">
      <c r="A2064" s="113">
        <v>102778</v>
      </c>
      <c r="B2064" s="113" t="s">
        <v>10595</v>
      </c>
      <c r="C2064" s="114" t="s">
        <v>141</v>
      </c>
      <c r="D2064" s="113" t="s">
        <v>8535</v>
      </c>
      <c r="E2064" s="115">
        <v>26681.45</v>
      </c>
    </row>
    <row r="2065" spans="1:5" ht="27.6" x14ac:dyDescent="0.3">
      <c r="A2065" s="113">
        <v>102779</v>
      </c>
      <c r="B2065" s="113" t="s">
        <v>10596</v>
      </c>
      <c r="C2065" s="114" t="s">
        <v>141</v>
      </c>
      <c r="D2065" s="113" t="s">
        <v>8535</v>
      </c>
      <c r="E2065" s="115">
        <v>8041.46</v>
      </c>
    </row>
    <row r="2066" spans="1:5" ht="27.6" x14ac:dyDescent="0.3">
      <c r="A2066" s="113">
        <v>102780</v>
      </c>
      <c r="B2066" s="113" t="s">
        <v>10597</v>
      </c>
      <c r="C2066" s="114" t="s">
        <v>141</v>
      </c>
      <c r="D2066" s="113" t="s">
        <v>8535</v>
      </c>
      <c r="E2066" s="115">
        <v>9257.07</v>
      </c>
    </row>
    <row r="2067" spans="1:5" ht="27.6" x14ac:dyDescent="0.3">
      <c r="A2067" s="113">
        <v>102781</v>
      </c>
      <c r="B2067" s="113" t="s">
        <v>10598</v>
      </c>
      <c r="C2067" s="114" t="s">
        <v>141</v>
      </c>
      <c r="D2067" s="113" t="s">
        <v>8535</v>
      </c>
      <c r="E2067" s="115">
        <v>13674.74</v>
      </c>
    </row>
    <row r="2068" spans="1:5" ht="27.6" x14ac:dyDescent="0.3">
      <c r="A2068" s="113">
        <v>102782</v>
      </c>
      <c r="B2068" s="113" t="s">
        <v>10599</v>
      </c>
      <c r="C2068" s="114" t="s">
        <v>141</v>
      </c>
      <c r="D2068" s="113" t="s">
        <v>8535</v>
      </c>
      <c r="E2068" s="115">
        <v>15169.6</v>
      </c>
    </row>
    <row r="2069" spans="1:5" ht="27.6" x14ac:dyDescent="0.3">
      <c r="A2069" s="113">
        <v>102783</v>
      </c>
      <c r="B2069" s="113" t="s">
        <v>10600</v>
      </c>
      <c r="C2069" s="114" t="s">
        <v>141</v>
      </c>
      <c r="D2069" s="113" t="s">
        <v>8535</v>
      </c>
      <c r="E2069" s="115">
        <v>20078.13</v>
      </c>
    </row>
    <row r="2070" spans="1:5" ht="27.6" x14ac:dyDescent="0.3">
      <c r="A2070" s="113">
        <v>102784</v>
      </c>
      <c r="B2070" s="113" t="s">
        <v>10601</v>
      </c>
      <c r="C2070" s="114" t="s">
        <v>141</v>
      </c>
      <c r="D2070" s="113" t="s">
        <v>8535</v>
      </c>
      <c r="E2070" s="115">
        <v>30975.97</v>
      </c>
    </row>
    <row r="2071" spans="1:5" ht="27.6" x14ac:dyDescent="0.3">
      <c r="A2071" s="113">
        <v>102785</v>
      </c>
      <c r="B2071" s="113" t="s">
        <v>10602</v>
      </c>
      <c r="C2071" s="114" t="s">
        <v>141</v>
      </c>
      <c r="D2071" s="113" t="s">
        <v>8535</v>
      </c>
      <c r="E2071" s="115">
        <v>9257.07</v>
      </c>
    </row>
    <row r="2072" spans="1:5" ht="27.6" x14ac:dyDescent="0.3">
      <c r="A2072" s="113">
        <v>102786</v>
      </c>
      <c r="B2072" s="113" t="s">
        <v>10603</v>
      </c>
      <c r="C2072" s="114" t="s">
        <v>141</v>
      </c>
      <c r="D2072" s="113" t="s">
        <v>8535</v>
      </c>
      <c r="E2072" s="115">
        <v>10261.08</v>
      </c>
    </row>
    <row r="2073" spans="1:5" ht="27.6" x14ac:dyDescent="0.3">
      <c r="A2073" s="113">
        <v>102787</v>
      </c>
      <c r="B2073" s="113" t="s">
        <v>10604</v>
      </c>
      <c r="C2073" s="114" t="s">
        <v>141</v>
      </c>
      <c r="D2073" s="113" t="s">
        <v>8535</v>
      </c>
      <c r="E2073" s="115">
        <v>15169.6</v>
      </c>
    </row>
    <row r="2074" spans="1:5" ht="27.6" x14ac:dyDescent="0.3">
      <c r="A2074" s="113">
        <v>102788</v>
      </c>
      <c r="B2074" s="113" t="s">
        <v>10605</v>
      </c>
      <c r="C2074" s="114" t="s">
        <v>141</v>
      </c>
      <c r="D2074" s="113" t="s">
        <v>8535</v>
      </c>
      <c r="E2074" s="115">
        <v>16624.78</v>
      </c>
    </row>
    <row r="2075" spans="1:5" ht="27.6" x14ac:dyDescent="0.3">
      <c r="A2075" s="113">
        <v>102789</v>
      </c>
      <c r="B2075" s="113" t="s">
        <v>10606</v>
      </c>
      <c r="C2075" s="114" t="s">
        <v>141</v>
      </c>
      <c r="D2075" s="113" t="s">
        <v>8535</v>
      </c>
      <c r="E2075" s="115">
        <v>21825.79</v>
      </c>
    </row>
    <row r="2076" spans="1:5" ht="27.6" x14ac:dyDescent="0.3">
      <c r="A2076" s="113">
        <v>102790</v>
      </c>
      <c r="B2076" s="113" t="s">
        <v>10607</v>
      </c>
      <c r="C2076" s="114" t="s">
        <v>141</v>
      </c>
      <c r="D2076" s="113" t="s">
        <v>8535</v>
      </c>
      <c r="E2076" s="115">
        <v>35931.74</v>
      </c>
    </row>
    <row r="2077" spans="1:5" ht="27.6" x14ac:dyDescent="0.3">
      <c r="A2077" s="113">
        <v>102791</v>
      </c>
      <c r="B2077" s="113" t="s">
        <v>10608</v>
      </c>
      <c r="C2077" s="114" t="s">
        <v>141</v>
      </c>
      <c r="D2077" s="113" t="s">
        <v>8535</v>
      </c>
      <c r="E2077" s="115">
        <v>29111.13</v>
      </c>
    </row>
    <row r="2078" spans="1:5" ht="27.6" x14ac:dyDescent="0.3">
      <c r="A2078" s="113">
        <v>102792</v>
      </c>
      <c r="B2078" s="113" t="s">
        <v>10609</v>
      </c>
      <c r="C2078" s="114" t="s">
        <v>141</v>
      </c>
      <c r="D2078" s="113" t="s">
        <v>8535</v>
      </c>
      <c r="E2078" s="115">
        <v>47228.13</v>
      </c>
    </row>
    <row r="2079" spans="1:5" ht="27.6" x14ac:dyDescent="0.3">
      <c r="A2079" s="113">
        <v>102793</v>
      </c>
      <c r="B2079" s="113" t="s">
        <v>10610</v>
      </c>
      <c r="C2079" s="114" t="s">
        <v>141</v>
      </c>
      <c r="D2079" s="113" t="s">
        <v>8535</v>
      </c>
      <c r="E2079" s="115">
        <v>63452.78</v>
      </c>
    </row>
    <row r="2080" spans="1:5" ht="27.6" x14ac:dyDescent="0.3">
      <c r="A2080" s="113">
        <v>102794</v>
      </c>
      <c r="B2080" s="113" t="s">
        <v>10611</v>
      </c>
      <c r="C2080" s="114" t="s">
        <v>141</v>
      </c>
      <c r="D2080" s="113" t="s">
        <v>8535</v>
      </c>
      <c r="E2080" s="115">
        <v>90704.78</v>
      </c>
    </row>
    <row r="2081" spans="1:5" ht="27.6" x14ac:dyDescent="0.3">
      <c r="A2081" s="113">
        <v>102795</v>
      </c>
      <c r="B2081" s="113" t="s">
        <v>10612</v>
      </c>
      <c r="C2081" s="114" t="s">
        <v>141</v>
      </c>
      <c r="D2081" s="113" t="s">
        <v>8535</v>
      </c>
      <c r="E2081" s="115">
        <v>31095.33</v>
      </c>
    </row>
    <row r="2082" spans="1:5" ht="27.6" x14ac:dyDescent="0.3">
      <c r="A2082" s="113">
        <v>102796</v>
      </c>
      <c r="B2082" s="113" t="s">
        <v>10613</v>
      </c>
      <c r="C2082" s="114" t="s">
        <v>141</v>
      </c>
      <c r="D2082" s="113" t="s">
        <v>8535</v>
      </c>
      <c r="E2082" s="115">
        <v>49994.9</v>
      </c>
    </row>
    <row r="2083" spans="1:5" ht="27.6" x14ac:dyDescent="0.3">
      <c r="A2083" s="113">
        <v>102797</v>
      </c>
      <c r="B2083" s="113" t="s">
        <v>10614</v>
      </c>
      <c r="C2083" s="114" t="s">
        <v>141</v>
      </c>
      <c r="D2083" s="113" t="s">
        <v>8535</v>
      </c>
      <c r="E2083" s="115">
        <v>70855.649999999994</v>
      </c>
    </row>
    <row r="2084" spans="1:5" ht="27.6" x14ac:dyDescent="0.3">
      <c r="A2084" s="113">
        <v>102798</v>
      </c>
      <c r="B2084" s="113" t="s">
        <v>10615</v>
      </c>
      <c r="C2084" s="114" t="s">
        <v>141</v>
      </c>
      <c r="D2084" s="113" t="s">
        <v>8535</v>
      </c>
      <c r="E2084" s="115">
        <v>86590.92</v>
      </c>
    </row>
    <row r="2085" spans="1:5" ht="27.6" x14ac:dyDescent="0.3">
      <c r="A2085" s="113">
        <v>102799</v>
      </c>
      <c r="B2085" s="113" t="s">
        <v>10616</v>
      </c>
      <c r="C2085" s="114" t="s">
        <v>141</v>
      </c>
      <c r="D2085" s="113" t="s">
        <v>8535</v>
      </c>
      <c r="E2085" s="115">
        <v>31749.8</v>
      </c>
    </row>
    <row r="2086" spans="1:5" ht="27.6" x14ac:dyDescent="0.3">
      <c r="A2086" s="113">
        <v>102800</v>
      </c>
      <c r="B2086" s="113" t="s">
        <v>10617</v>
      </c>
      <c r="C2086" s="114" t="s">
        <v>141</v>
      </c>
      <c r="D2086" s="113" t="s">
        <v>8535</v>
      </c>
      <c r="E2086" s="115">
        <v>54915.16</v>
      </c>
    </row>
    <row r="2087" spans="1:5" ht="27.6" x14ac:dyDescent="0.3">
      <c r="A2087" s="113">
        <v>102801</v>
      </c>
      <c r="B2087" s="113" t="s">
        <v>10618</v>
      </c>
      <c r="C2087" s="114" t="s">
        <v>141</v>
      </c>
      <c r="D2087" s="113" t="s">
        <v>8535</v>
      </c>
      <c r="E2087" s="115">
        <v>76832.820000000007</v>
      </c>
    </row>
    <row r="2088" spans="1:5" ht="27.6" x14ac:dyDescent="0.3">
      <c r="A2088" s="113">
        <v>102802</v>
      </c>
      <c r="B2088" s="113" t="s">
        <v>10619</v>
      </c>
      <c r="C2088" s="114" t="s">
        <v>141</v>
      </c>
      <c r="D2088" s="113" t="s">
        <v>8535</v>
      </c>
      <c r="E2088" s="115">
        <v>92066.66</v>
      </c>
    </row>
    <row r="2089" spans="1:5" ht="27.6" x14ac:dyDescent="0.3">
      <c r="A2089" s="113">
        <v>101570</v>
      </c>
      <c r="B2089" s="113" t="s">
        <v>10620</v>
      </c>
      <c r="C2089" s="114" t="s">
        <v>115</v>
      </c>
      <c r="D2089" s="113" t="s">
        <v>8535</v>
      </c>
      <c r="E2089" s="115">
        <v>26.21</v>
      </c>
    </row>
    <row r="2090" spans="1:5" ht="27.6" x14ac:dyDescent="0.3">
      <c r="A2090" s="113">
        <v>101571</v>
      </c>
      <c r="B2090" s="113" t="s">
        <v>10621</v>
      </c>
      <c r="C2090" s="114" t="s">
        <v>115</v>
      </c>
      <c r="D2090" s="113" t="s">
        <v>8535</v>
      </c>
      <c r="E2090" s="115">
        <v>35.78</v>
      </c>
    </row>
    <row r="2091" spans="1:5" ht="27.6" x14ac:dyDescent="0.3">
      <c r="A2091" s="113">
        <v>101572</v>
      </c>
      <c r="B2091" s="113" t="s">
        <v>10622</v>
      </c>
      <c r="C2091" s="114" t="s">
        <v>115</v>
      </c>
      <c r="D2091" s="113" t="s">
        <v>8535</v>
      </c>
      <c r="E2091" s="115">
        <v>20.49</v>
      </c>
    </row>
    <row r="2092" spans="1:5" ht="27.6" x14ac:dyDescent="0.3">
      <c r="A2092" s="113">
        <v>101573</v>
      </c>
      <c r="B2092" s="113" t="s">
        <v>10623</v>
      </c>
      <c r="C2092" s="114" t="s">
        <v>115</v>
      </c>
      <c r="D2092" s="113" t="s">
        <v>8535</v>
      </c>
      <c r="E2092" s="115">
        <v>30.07</v>
      </c>
    </row>
    <row r="2093" spans="1:5" ht="27.6" x14ac:dyDescent="0.3">
      <c r="A2093" s="113">
        <v>101574</v>
      </c>
      <c r="B2093" s="113" t="s">
        <v>10624</v>
      </c>
      <c r="C2093" s="114" t="s">
        <v>115</v>
      </c>
      <c r="D2093" s="113" t="s">
        <v>8535</v>
      </c>
      <c r="E2093" s="115">
        <v>15.58</v>
      </c>
    </row>
    <row r="2094" spans="1:5" ht="27.6" x14ac:dyDescent="0.3">
      <c r="A2094" s="113">
        <v>101575</v>
      </c>
      <c r="B2094" s="113" t="s">
        <v>10625</v>
      </c>
      <c r="C2094" s="114" t="s">
        <v>115</v>
      </c>
      <c r="D2094" s="113" t="s">
        <v>8535</v>
      </c>
      <c r="E2094" s="115">
        <v>25.33</v>
      </c>
    </row>
    <row r="2095" spans="1:5" ht="27.6" x14ac:dyDescent="0.3">
      <c r="A2095" s="113">
        <v>101576</v>
      </c>
      <c r="B2095" s="113" t="s">
        <v>10626</v>
      </c>
      <c r="C2095" s="114" t="s">
        <v>115</v>
      </c>
      <c r="D2095" s="113" t="s">
        <v>8535</v>
      </c>
      <c r="E2095" s="115">
        <v>46.22</v>
      </c>
    </row>
    <row r="2096" spans="1:5" ht="27.6" x14ac:dyDescent="0.3">
      <c r="A2096" s="113">
        <v>101577</v>
      </c>
      <c r="B2096" s="113" t="s">
        <v>10627</v>
      </c>
      <c r="C2096" s="114" t="s">
        <v>115</v>
      </c>
      <c r="D2096" s="113" t="s">
        <v>8535</v>
      </c>
      <c r="E2096" s="115">
        <v>58.49</v>
      </c>
    </row>
    <row r="2097" spans="1:5" ht="27.6" x14ac:dyDescent="0.3">
      <c r="A2097" s="113">
        <v>101578</v>
      </c>
      <c r="B2097" s="113" t="s">
        <v>10628</v>
      </c>
      <c r="C2097" s="114" t="s">
        <v>115</v>
      </c>
      <c r="D2097" s="113" t="s">
        <v>8535</v>
      </c>
      <c r="E2097" s="115">
        <v>38.020000000000003</v>
      </c>
    </row>
    <row r="2098" spans="1:5" ht="27.6" x14ac:dyDescent="0.3">
      <c r="A2098" s="113">
        <v>101579</v>
      </c>
      <c r="B2098" s="113" t="s">
        <v>10629</v>
      </c>
      <c r="C2098" s="114" t="s">
        <v>115</v>
      </c>
      <c r="D2098" s="113" t="s">
        <v>8535</v>
      </c>
      <c r="E2098" s="115">
        <v>50.3</v>
      </c>
    </row>
    <row r="2099" spans="1:5" ht="27.6" x14ac:dyDescent="0.3">
      <c r="A2099" s="113">
        <v>101580</v>
      </c>
      <c r="B2099" s="113" t="s">
        <v>10630</v>
      </c>
      <c r="C2099" s="114" t="s">
        <v>115</v>
      </c>
      <c r="D2099" s="113" t="s">
        <v>8535</v>
      </c>
      <c r="E2099" s="115">
        <v>33.32</v>
      </c>
    </row>
    <row r="2100" spans="1:5" ht="27.6" x14ac:dyDescent="0.3">
      <c r="A2100" s="113">
        <v>101581</v>
      </c>
      <c r="B2100" s="113" t="s">
        <v>10631</v>
      </c>
      <c r="C2100" s="114" t="s">
        <v>115</v>
      </c>
      <c r="D2100" s="113" t="s">
        <v>8535</v>
      </c>
      <c r="E2100" s="115">
        <v>45.76</v>
      </c>
    </row>
    <row r="2101" spans="1:5" ht="27.6" x14ac:dyDescent="0.3">
      <c r="A2101" s="113">
        <v>101582</v>
      </c>
      <c r="B2101" s="113" t="s">
        <v>10632</v>
      </c>
      <c r="C2101" s="114" t="s">
        <v>115</v>
      </c>
      <c r="D2101" s="113" t="s">
        <v>8535</v>
      </c>
      <c r="E2101" s="115">
        <v>75.83</v>
      </c>
    </row>
    <row r="2102" spans="1:5" ht="27.6" x14ac:dyDescent="0.3">
      <c r="A2102" s="113">
        <v>101583</v>
      </c>
      <c r="B2102" s="113" t="s">
        <v>10633</v>
      </c>
      <c r="C2102" s="114" t="s">
        <v>115</v>
      </c>
      <c r="D2102" s="113" t="s">
        <v>8535</v>
      </c>
      <c r="E2102" s="115">
        <v>94.95</v>
      </c>
    </row>
    <row r="2103" spans="1:5" ht="27.6" x14ac:dyDescent="0.3">
      <c r="A2103" s="113">
        <v>101584</v>
      </c>
      <c r="B2103" s="113" t="s">
        <v>10634</v>
      </c>
      <c r="C2103" s="114" t="s">
        <v>115</v>
      </c>
      <c r="D2103" s="113" t="s">
        <v>8535</v>
      </c>
      <c r="E2103" s="115">
        <v>62.06</v>
      </c>
    </row>
    <row r="2104" spans="1:5" ht="27.6" x14ac:dyDescent="0.3">
      <c r="A2104" s="113">
        <v>101585</v>
      </c>
      <c r="B2104" s="113" t="s">
        <v>10635</v>
      </c>
      <c r="C2104" s="114" t="s">
        <v>115</v>
      </c>
      <c r="D2104" s="113" t="s">
        <v>8535</v>
      </c>
      <c r="E2104" s="115">
        <v>81.2</v>
      </c>
    </row>
    <row r="2105" spans="1:5" ht="27.6" x14ac:dyDescent="0.3">
      <c r="A2105" s="113">
        <v>101586</v>
      </c>
      <c r="B2105" s="113" t="s">
        <v>10636</v>
      </c>
      <c r="C2105" s="114" t="s">
        <v>115</v>
      </c>
      <c r="D2105" s="113" t="s">
        <v>8535</v>
      </c>
      <c r="E2105" s="115">
        <v>53.11</v>
      </c>
    </row>
    <row r="2106" spans="1:5" ht="27.6" x14ac:dyDescent="0.3">
      <c r="A2106" s="113">
        <v>101587</v>
      </c>
      <c r="B2106" s="113" t="s">
        <v>10637</v>
      </c>
      <c r="C2106" s="114" t="s">
        <v>115</v>
      </c>
      <c r="D2106" s="113" t="s">
        <v>8535</v>
      </c>
      <c r="E2106" s="115">
        <v>72.42</v>
      </c>
    </row>
    <row r="2107" spans="1:5" ht="27.6" x14ac:dyDescent="0.3">
      <c r="A2107" s="113">
        <v>101588</v>
      </c>
      <c r="B2107" s="113" t="s">
        <v>10638</v>
      </c>
      <c r="C2107" s="114" t="s">
        <v>115</v>
      </c>
      <c r="D2107" s="113" t="s">
        <v>8535</v>
      </c>
      <c r="E2107" s="115">
        <v>101.7</v>
      </c>
    </row>
    <row r="2108" spans="1:5" ht="41.4" x14ac:dyDescent="0.3">
      <c r="A2108" s="113">
        <v>101589</v>
      </c>
      <c r="B2108" s="113" t="s">
        <v>10639</v>
      </c>
      <c r="C2108" s="114" t="s">
        <v>115</v>
      </c>
      <c r="D2108" s="113" t="s">
        <v>8535</v>
      </c>
      <c r="E2108" s="115">
        <v>148.30000000000001</v>
      </c>
    </row>
    <row r="2109" spans="1:5" ht="27.6" x14ac:dyDescent="0.3">
      <c r="A2109" s="113">
        <v>101590</v>
      </c>
      <c r="B2109" s="113" t="s">
        <v>10640</v>
      </c>
      <c r="C2109" s="114" t="s">
        <v>115</v>
      </c>
      <c r="D2109" s="113" t="s">
        <v>8535</v>
      </c>
      <c r="E2109" s="115">
        <v>76.94</v>
      </c>
    </row>
    <row r="2110" spans="1:5" ht="41.4" x14ac:dyDescent="0.3">
      <c r="A2110" s="113">
        <v>101591</v>
      </c>
      <c r="B2110" s="113" t="s">
        <v>10641</v>
      </c>
      <c r="C2110" s="114" t="s">
        <v>115</v>
      </c>
      <c r="D2110" s="113" t="s">
        <v>8535</v>
      </c>
      <c r="E2110" s="115">
        <v>123.54</v>
      </c>
    </row>
    <row r="2111" spans="1:5" ht="27.6" x14ac:dyDescent="0.3">
      <c r="A2111" s="113">
        <v>101592</v>
      </c>
      <c r="B2111" s="113" t="s">
        <v>10642</v>
      </c>
      <c r="C2111" s="114" t="s">
        <v>115</v>
      </c>
      <c r="D2111" s="113" t="s">
        <v>8535</v>
      </c>
      <c r="E2111" s="115">
        <v>53.97</v>
      </c>
    </row>
    <row r="2112" spans="1:5" ht="41.4" x14ac:dyDescent="0.3">
      <c r="A2112" s="113">
        <v>101593</v>
      </c>
      <c r="B2112" s="113" t="s">
        <v>10643</v>
      </c>
      <c r="C2112" s="114" t="s">
        <v>115</v>
      </c>
      <c r="D2112" s="113" t="s">
        <v>8535</v>
      </c>
      <c r="E2112" s="115">
        <v>100.71</v>
      </c>
    </row>
    <row r="2113" spans="1:5" ht="27.6" x14ac:dyDescent="0.3">
      <c r="A2113" s="113">
        <v>101600</v>
      </c>
      <c r="B2113" s="113" t="s">
        <v>10644</v>
      </c>
      <c r="C2113" s="114" t="s">
        <v>115</v>
      </c>
      <c r="D2113" s="113" t="s">
        <v>9044</v>
      </c>
      <c r="E2113" s="115">
        <v>19.100000000000001</v>
      </c>
    </row>
    <row r="2114" spans="1:5" ht="41.4" x14ac:dyDescent="0.3">
      <c r="A2114" s="113">
        <v>101601</v>
      </c>
      <c r="B2114" s="113" t="s">
        <v>10645</v>
      </c>
      <c r="C2114" s="114" t="s">
        <v>115</v>
      </c>
      <c r="D2114" s="113" t="s">
        <v>9044</v>
      </c>
      <c r="E2114" s="115">
        <v>28.29</v>
      </c>
    </row>
    <row r="2115" spans="1:5" ht="27.6" x14ac:dyDescent="0.3">
      <c r="A2115" s="113">
        <v>101602</v>
      </c>
      <c r="B2115" s="113" t="s">
        <v>10646</v>
      </c>
      <c r="C2115" s="114" t="s">
        <v>115</v>
      </c>
      <c r="D2115" s="113" t="s">
        <v>9044</v>
      </c>
      <c r="E2115" s="115">
        <v>14.17</v>
      </c>
    </row>
    <row r="2116" spans="1:5" ht="41.4" x14ac:dyDescent="0.3">
      <c r="A2116" s="113">
        <v>101603</v>
      </c>
      <c r="B2116" s="113" t="s">
        <v>10647</v>
      </c>
      <c r="C2116" s="114" t="s">
        <v>115</v>
      </c>
      <c r="D2116" s="113" t="s">
        <v>9044</v>
      </c>
      <c r="E2116" s="115">
        <v>23.35</v>
      </c>
    </row>
    <row r="2117" spans="1:5" ht="27.6" x14ac:dyDescent="0.3">
      <c r="A2117" s="113">
        <v>101604</v>
      </c>
      <c r="B2117" s="113" t="s">
        <v>10648</v>
      </c>
      <c r="C2117" s="114" t="s">
        <v>115</v>
      </c>
      <c r="D2117" s="113" t="s">
        <v>9044</v>
      </c>
      <c r="E2117" s="115">
        <v>9.27</v>
      </c>
    </row>
    <row r="2118" spans="1:5" ht="41.4" x14ac:dyDescent="0.3">
      <c r="A2118" s="113">
        <v>101605</v>
      </c>
      <c r="B2118" s="113" t="s">
        <v>10649</v>
      </c>
      <c r="C2118" s="114" t="s">
        <v>115</v>
      </c>
      <c r="D2118" s="113" t="s">
        <v>9044</v>
      </c>
      <c r="E2118" s="115">
        <v>18.45</v>
      </c>
    </row>
    <row r="2119" spans="1:5" ht="41.4" x14ac:dyDescent="0.3">
      <c r="A2119" s="113">
        <v>90788</v>
      </c>
      <c r="B2119" s="113" t="s">
        <v>10650</v>
      </c>
      <c r="C2119" s="114" t="s">
        <v>141</v>
      </c>
      <c r="D2119" s="113" t="s">
        <v>8535</v>
      </c>
      <c r="E2119" s="115">
        <v>897.46</v>
      </c>
    </row>
    <row r="2120" spans="1:5" ht="41.4" x14ac:dyDescent="0.3">
      <c r="A2120" s="113">
        <v>90789</v>
      </c>
      <c r="B2120" s="113" t="s">
        <v>10651</v>
      </c>
      <c r="C2120" s="114" t="s">
        <v>141</v>
      </c>
      <c r="D2120" s="113" t="s">
        <v>8535</v>
      </c>
      <c r="E2120" s="115">
        <v>899.53</v>
      </c>
    </row>
    <row r="2121" spans="1:5" ht="41.4" x14ac:dyDescent="0.3">
      <c r="A2121" s="113">
        <v>90790</v>
      </c>
      <c r="B2121" s="113" t="s">
        <v>10652</v>
      </c>
      <c r="C2121" s="114" t="s">
        <v>141</v>
      </c>
      <c r="D2121" s="113" t="s">
        <v>8535</v>
      </c>
      <c r="E2121" s="115">
        <v>928</v>
      </c>
    </row>
    <row r="2122" spans="1:5" ht="41.4" x14ac:dyDescent="0.3">
      <c r="A2122" s="113">
        <v>90791</v>
      </c>
      <c r="B2122" s="113" t="s">
        <v>10653</v>
      </c>
      <c r="C2122" s="114" t="s">
        <v>141</v>
      </c>
      <c r="D2122" s="113" t="s">
        <v>8535</v>
      </c>
      <c r="E2122" s="115">
        <v>1088.54</v>
      </c>
    </row>
    <row r="2123" spans="1:5" ht="41.4" x14ac:dyDescent="0.3">
      <c r="A2123" s="113">
        <v>90793</v>
      </c>
      <c r="B2123" s="113" t="s">
        <v>10654</v>
      </c>
      <c r="C2123" s="114" t="s">
        <v>141</v>
      </c>
      <c r="D2123" s="113" t="s">
        <v>8535</v>
      </c>
      <c r="E2123" s="115">
        <v>1146.28</v>
      </c>
    </row>
    <row r="2124" spans="1:5" ht="41.4" x14ac:dyDescent="0.3">
      <c r="A2124" s="113">
        <v>90794</v>
      </c>
      <c r="B2124" s="113" t="s">
        <v>10655</v>
      </c>
      <c r="C2124" s="114" t="s">
        <v>141</v>
      </c>
      <c r="D2124" s="113" t="s">
        <v>8535</v>
      </c>
      <c r="E2124" s="115">
        <v>779.67</v>
      </c>
    </row>
    <row r="2125" spans="1:5" ht="41.4" x14ac:dyDescent="0.3">
      <c r="A2125" s="113">
        <v>90795</v>
      </c>
      <c r="B2125" s="113" t="s">
        <v>10656</v>
      </c>
      <c r="C2125" s="114" t="s">
        <v>141</v>
      </c>
      <c r="D2125" s="113" t="s">
        <v>8535</v>
      </c>
      <c r="E2125" s="115">
        <v>788.21</v>
      </c>
    </row>
    <row r="2126" spans="1:5" ht="41.4" x14ac:dyDescent="0.3">
      <c r="A2126" s="113">
        <v>90796</v>
      </c>
      <c r="B2126" s="113" t="s">
        <v>10657</v>
      </c>
      <c r="C2126" s="114" t="s">
        <v>141</v>
      </c>
      <c r="D2126" s="113" t="s">
        <v>8535</v>
      </c>
      <c r="E2126" s="115">
        <v>796.74</v>
      </c>
    </row>
    <row r="2127" spans="1:5" ht="41.4" x14ac:dyDescent="0.3">
      <c r="A2127" s="113">
        <v>90797</v>
      </c>
      <c r="B2127" s="113" t="s">
        <v>10658</v>
      </c>
      <c r="C2127" s="114" t="s">
        <v>141</v>
      </c>
      <c r="D2127" s="113" t="s">
        <v>8535</v>
      </c>
      <c r="E2127" s="115">
        <v>805.26</v>
      </c>
    </row>
    <row r="2128" spans="1:5" ht="41.4" x14ac:dyDescent="0.3">
      <c r="A2128" s="113">
        <v>90798</v>
      </c>
      <c r="B2128" s="113" t="s">
        <v>10659</v>
      </c>
      <c r="C2128" s="114" t="s">
        <v>141</v>
      </c>
      <c r="D2128" s="113" t="s">
        <v>8535</v>
      </c>
      <c r="E2128" s="115">
        <v>1164.99</v>
      </c>
    </row>
    <row r="2129" spans="1:5" ht="41.4" x14ac:dyDescent="0.3">
      <c r="A2129" s="113">
        <v>90799</v>
      </c>
      <c r="B2129" s="113" t="s">
        <v>10660</v>
      </c>
      <c r="C2129" s="114" t="s">
        <v>141</v>
      </c>
      <c r="D2129" s="113" t="s">
        <v>8535</v>
      </c>
      <c r="E2129" s="115">
        <v>1202.9000000000001</v>
      </c>
    </row>
    <row r="2130" spans="1:5" ht="27.6" x14ac:dyDescent="0.3">
      <c r="A2130" s="113">
        <v>90801</v>
      </c>
      <c r="B2130" s="113" t="s">
        <v>10661</v>
      </c>
      <c r="C2130" s="114" t="s">
        <v>141</v>
      </c>
      <c r="D2130" s="113" t="s">
        <v>8535</v>
      </c>
      <c r="E2130" s="115">
        <v>398.26</v>
      </c>
    </row>
    <row r="2131" spans="1:5" ht="27.6" x14ac:dyDescent="0.3">
      <c r="A2131" s="113">
        <v>90806</v>
      </c>
      <c r="B2131" s="113" t="s">
        <v>10662</v>
      </c>
      <c r="C2131" s="114" t="s">
        <v>141</v>
      </c>
      <c r="D2131" s="113" t="s">
        <v>8535</v>
      </c>
      <c r="E2131" s="115">
        <v>498.86</v>
      </c>
    </row>
    <row r="2132" spans="1:5" ht="41.4" x14ac:dyDescent="0.3">
      <c r="A2132" s="113">
        <v>90820</v>
      </c>
      <c r="B2132" s="113" t="s">
        <v>10663</v>
      </c>
      <c r="C2132" s="114" t="s">
        <v>141</v>
      </c>
      <c r="D2132" s="113" t="s">
        <v>8535</v>
      </c>
      <c r="E2132" s="115">
        <v>389.58</v>
      </c>
    </row>
    <row r="2133" spans="1:5" ht="41.4" x14ac:dyDescent="0.3">
      <c r="A2133" s="113">
        <v>90821</v>
      </c>
      <c r="B2133" s="113" t="s">
        <v>10664</v>
      </c>
      <c r="C2133" s="114" t="s">
        <v>141</v>
      </c>
      <c r="D2133" s="113" t="s">
        <v>8535</v>
      </c>
      <c r="E2133" s="115">
        <v>397.26</v>
      </c>
    </row>
    <row r="2134" spans="1:5" ht="41.4" x14ac:dyDescent="0.3">
      <c r="A2134" s="113">
        <v>90822</v>
      </c>
      <c r="B2134" s="113" t="s">
        <v>10665</v>
      </c>
      <c r="C2134" s="114" t="s">
        <v>141</v>
      </c>
      <c r="D2134" s="113" t="s">
        <v>8535</v>
      </c>
      <c r="E2134" s="115">
        <v>423.53</v>
      </c>
    </row>
    <row r="2135" spans="1:5" ht="41.4" x14ac:dyDescent="0.3">
      <c r="A2135" s="113">
        <v>90823</v>
      </c>
      <c r="B2135" s="113" t="s">
        <v>10666</v>
      </c>
      <c r="C2135" s="114" t="s">
        <v>141</v>
      </c>
      <c r="D2135" s="113" t="s">
        <v>8535</v>
      </c>
      <c r="E2135" s="115">
        <v>510.88</v>
      </c>
    </row>
    <row r="2136" spans="1:5" ht="41.4" x14ac:dyDescent="0.3">
      <c r="A2136" s="113">
        <v>90824</v>
      </c>
      <c r="B2136" s="113" t="s">
        <v>10667</v>
      </c>
      <c r="C2136" s="114" t="s">
        <v>141</v>
      </c>
      <c r="D2136" s="113" t="s">
        <v>8535</v>
      </c>
      <c r="E2136" s="115">
        <v>713.13</v>
      </c>
    </row>
    <row r="2137" spans="1:5" ht="27.6" x14ac:dyDescent="0.3">
      <c r="A2137" s="113">
        <v>90825</v>
      </c>
      <c r="B2137" s="113" t="s">
        <v>10668</v>
      </c>
      <c r="C2137" s="114" t="s">
        <v>141</v>
      </c>
      <c r="D2137" s="113" t="s">
        <v>8535</v>
      </c>
      <c r="E2137" s="115">
        <v>789.65</v>
      </c>
    </row>
    <row r="2138" spans="1:5" ht="27.6" x14ac:dyDescent="0.3">
      <c r="A2138" s="113">
        <v>90830</v>
      </c>
      <c r="B2138" s="113" t="s">
        <v>10669</v>
      </c>
      <c r="C2138" s="114" t="s">
        <v>141</v>
      </c>
      <c r="D2138" s="113" t="s">
        <v>8535</v>
      </c>
      <c r="E2138" s="115">
        <v>197.5</v>
      </c>
    </row>
    <row r="2139" spans="1:5" ht="27.6" x14ac:dyDescent="0.3">
      <c r="A2139" s="113">
        <v>90831</v>
      </c>
      <c r="B2139" s="113" t="s">
        <v>10670</v>
      </c>
      <c r="C2139" s="114" t="s">
        <v>141</v>
      </c>
      <c r="D2139" s="113" t="s">
        <v>8535</v>
      </c>
      <c r="E2139" s="115">
        <v>172.91</v>
      </c>
    </row>
    <row r="2140" spans="1:5" ht="55.2" x14ac:dyDescent="0.3">
      <c r="A2140" s="113">
        <v>90841</v>
      </c>
      <c r="B2140" s="113" t="s">
        <v>10671</v>
      </c>
      <c r="C2140" s="114" t="s">
        <v>141</v>
      </c>
      <c r="D2140" s="113" t="s">
        <v>8535</v>
      </c>
      <c r="E2140" s="115">
        <v>1203.71</v>
      </c>
    </row>
    <row r="2141" spans="1:5" ht="55.2" x14ac:dyDescent="0.3">
      <c r="A2141" s="113">
        <v>90842</v>
      </c>
      <c r="B2141" s="113" t="s">
        <v>10672</v>
      </c>
      <c r="C2141" s="114" t="s">
        <v>141</v>
      </c>
      <c r="D2141" s="113" t="s">
        <v>8535</v>
      </c>
      <c r="E2141" s="115">
        <v>1214.3599999999999</v>
      </c>
    </row>
    <row r="2142" spans="1:5" ht="55.2" x14ac:dyDescent="0.3">
      <c r="A2142" s="113">
        <v>90843</v>
      </c>
      <c r="B2142" s="113" t="s">
        <v>10673</v>
      </c>
      <c r="C2142" s="114" t="s">
        <v>141</v>
      </c>
      <c r="D2142" s="113" t="s">
        <v>8535</v>
      </c>
      <c r="E2142" s="115">
        <v>1268.19</v>
      </c>
    </row>
    <row r="2143" spans="1:5" ht="55.2" x14ac:dyDescent="0.3">
      <c r="A2143" s="113">
        <v>90844</v>
      </c>
      <c r="B2143" s="113" t="s">
        <v>10674</v>
      </c>
      <c r="C2143" s="114" t="s">
        <v>141</v>
      </c>
      <c r="D2143" s="113" t="s">
        <v>8535</v>
      </c>
      <c r="E2143" s="115">
        <v>1358.5</v>
      </c>
    </row>
    <row r="2144" spans="1:5" ht="55.2" x14ac:dyDescent="0.3">
      <c r="A2144" s="113">
        <v>90845</v>
      </c>
      <c r="B2144" s="113" t="s">
        <v>10675</v>
      </c>
      <c r="C2144" s="114" t="s">
        <v>141</v>
      </c>
      <c r="D2144" s="113" t="s">
        <v>8535</v>
      </c>
      <c r="E2144" s="115">
        <v>1557.79</v>
      </c>
    </row>
    <row r="2145" spans="1:5" ht="55.2" x14ac:dyDescent="0.3">
      <c r="A2145" s="113">
        <v>90846</v>
      </c>
      <c r="B2145" s="113" t="s">
        <v>10676</v>
      </c>
      <c r="C2145" s="114" t="s">
        <v>141</v>
      </c>
      <c r="D2145" s="113" t="s">
        <v>8535</v>
      </c>
      <c r="E2145" s="115">
        <v>1637.27</v>
      </c>
    </row>
    <row r="2146" spans="1:5" ht="55.2" x14ac:dyDescent="0.3">
      <c r="A2146" s="113">
        <v>90847</v>
      </c>
      <c r="B2146" s="113" t="s">
        <v>10677</v>
      </c>
      <c r="C2146" s="114" t="s">
        <v>141</v>
      </c>
      <c r="D2146" s="113" t="s">
        <v>8535</v>
      </c>
      <c r="E2146" s="115">
        <v>1030.8</v>
      </c>
    </row>
    <row r="2147" spans="1:5" ht="55.2" x14ac:dyDescent="0.3">
      <c r="A2147" s="113">
        <v>90848</v>
      </c>
      <c r="B2147" s="113" t="s">
        <v>10678</v>
      </c>
      <c r="C2147" s="114" t="s">
        <v>141</v>
      </c>
      <c r="D2147" s="113" t="s">
        <v>8535</v>
      </c>
      <c r="E2147" s="115">
        <v>1041.45</v>
      </c>
    </row>
    <row r="2148" spans="1:5" ht="55.2" x14ac:dyDescent="0.3">
      <c r="A2148" s="113">
        <v>90849</v>
      </c>
      <c r="B2148" s="113" t="s">
        <v>10679</v>
      </c>
      <c r="C2148" s="114" t="s">
        <v>141</v>
      </c>
      <c r="D2148" s="113" t="s">
        <v>8535</v>
      </c>
      <c r="E2148" s="115">
        <v>1070.69</v>
      </c>
    </row>
    <row r="2149" spans="1:5" ht="55.2" x14ac:dyDescent="0.3">
      <c r="A2149" s="113">
        <v>90850</v>
      </c>
      <c r="B2149" s="113" t="s">
        <v>10680</v>
      </c>
      <c r="C2149" s="114" t="s">
        <v>141</v>
      </c>
      <c r="D2149" s="113" t="s">
        <v>8535</v>
      </c>
      <c r="E2149" s="115">
        <v>1161</v>
      </c>
    </row>
    <row r="2150" spans="1:5" ht="55.2" x14ac:dyDescent="0.3">
      <c r="A2150" s="113">
        <v>90851</v>
      </c>
      <c r="B2150" s="113" t="s">
        <v>10681</v>
      </c>
      <c r="C2150" s="114" t="s">
        <v>141</v>
      </c>
      <c r="D2150" s="113" t="s">
        <v>8535</v>
      </c>
      <c r="E2150" s="115">
        <v>1360.29</v>
      </c>
    </row>
    <row r="2151" spans="1:5" ht="55.2" x14ac:dyDescent="0.3">
      <c r="A2151" s="113">
        <v>90852</v>
      </c>
      <c r="B2151" s="113" t="s">
        <v>10682</v>
      </c>
      <c r="C2151" s="114" t="s">
        <v>141</v>
      </c>
      <c r="D2151" s="113" t="s">
        <v>8535</v>
      </c>
      <c r="E2151" s="115">
        <v>1439.77</v>
      </c>
    </row>
    <row r="2152" spans="1:5" ht="41.4" x14ac:dyDescent="0.3">
      <c r="A2152" s="113">
        <v>91009</v>
      </c>
      <c r="B2152" s="113" t="s">
        <v>10683</v>
      </c>
      <c r="C2152" s="114" t="s">
        <v>141</v>
      </c>
      <c r="D2152" s="113" t="s">
        <v>8535</v>
      </c>
      <c r="E2152" s="115">
        <v>401.81</v>
      </c>
    </row>
    <row r="2153" spans="1:5" ht="41.4" x14ac:dyDescent="0.3">
      <c r="A2153" s="113">
        <v>91010</v>
      </c>
      <c r="B2153" s="113" t="s">
        <v>10684</v>
      </c>
      <c r="C2153" s="114" t="s">
        <v>141</v>
      </c>
      <c r="D2153" s="113" t="s">
        <v>8535</v>
      </c>
      <c r="E2153" s="115">
        <v>410.07</v>
      </c>
    </row>
    <row r="2154" spans="1:5" ht="41.4" x14ac:dyDescent="0.3">
      <c r="A2154" s="113">
        <v>91011</v>
      </c>
      <c r="B2154" s="113" t="s">
        <v>10685</v>
      </c>
      <c r="C2154" s="114" t="s">
        <v>141</v>
      </c>
      <c r="D2154" s="113" t="s">
        <v>8535</v>
      </c>
      <c r="E2154" s="115">
        <v>473.18</v>
      </c>
    </row>
    <row r="2155" spans="1:5" ht="41.4" x14ac:dyDescent="0.3">
      <c r="A2155" s="113">
        <v>91012</v>
      </c>
      <c r="B2155" s="113" t="s">
        <v>10686</v>
      </c>
      <c r="C2155" s="114" t="s">
        <v>141</v>
      </c>
      <c r="D2155" s="113" t="s">
        <v>8535</v>
      </c>
      <c r="E2155" s="115">
        <v>521.72</v>
      </c>
    </row>
    <row r="2156" spans="1:5" ht="55.2" x14ac:dyDescent="0.3">
      <c r="A2156" s="113">
        <v>91013</v>
      </c>
      <c r="B2156" s="113" t="s">
        <v>10687</v>
      </c>
      <c r="C2156" s="114" t="s">
        <v>141</v>
      </c>
      <c r="D2156" s="113" t="s">
        <v>8535</v>
      </c>
      <c r="E2156" s="115">
        <v>1043.03</v>
      </c>
    </row>
    <row r="2157" spans="1:5" ht="55.2" x14ac:dyDescent="0.3">
      <c r="A2157" s="113">
        <v>91014</v>
      </c>
      <c r="B2157" s="113" t="s">
        <v>10688</v>
      </c>
      <c r="C2157" s="114" t="s">
        <v>141</v>
      </c>
      <c r="D2157" s="113" t="s">
        <v>8535</v>
      </c>
      <c r="E2157" s="115">
        <v>1054.26</v>
      </c>
    </row>
    <row r="2158" spans="1:5" ht="55.2" x14ac:dyDescent="0.3">
      <c r="A2158" s="113">
        <v>91015</v>
      </c>
      <c r="B2158" s="113" t="s">
        <v>10689</v>
      </c>
      <c r="C2158" s="114" t="s">
        <v>141</v>
      </c>
      <c r="D2158" s="113" t="s">
        <v>8535</v>
      </c>
      <c r="E2158" s="115">
        <v>1120.3399999999999</v>
      </c>
    </row>
    <row r="2159" spans="1:5" ht="55.2" x14ac:dyDescent="0.3">
      <c r="A2159" s="113">
        <v>91016</v>
      </c>
      <c r="B2159" s="113" t="s">
        <v>10690</v>
      </c>
      <c r="C2159" s="114" t="s">
        <v>141</v>
      </c>
      <c r="D2159" s="113" t="s">
        <v>8535</v>
      </c>
      <c r="E2159" s="115">
        <v>1171.8399999999999</v>
      </c>
    </row>
    <row r="2160" spans="1:5" ht="27.6" x14ac:dyDescent="0.3">
      <c r="A2160" s="113">
        <v>91287</v>
      </c>
      <c r="B2160" s="113" t="s">
        <v>10691</v>
      </c>
      <c r="C2160" s="114" t="s">
        <v>141</v>
      </c>
      <c r="D2160" s="113" t="s">
        <v>8535</v>
      </c>
      <c r="E2160" s="115">
        <v>292.14</v>
      </c>
    </row>
    <row r="2161" spans="1:5" ht="27.6" x14ac:dyDescent="0.3">
      <c r="A2161" s="113">
        <v>91292</v>
      </c>
      <c r="B2161" s="113" t="s">
        <v>10692</v>
      </c>
      <c r="C2161" s="114" t="s">
        <v>141</v>
      </c>
      <c r="D2161" s="113" t="s">
        <v>8535</v>
      </c>
      <c r="E2161" s="115">
        <v>392.74</v>
      </c>
    </row>
    <row r="2162" spans="1:5" ht="27.6" x14ac:dyDescent="0.3">
      <c r="A2162" s="113">
        <v>91295</v>
      </c>
      <c r="B2162" s="113" t="s">
        <v>10693</v>
      </c>
      <c r="C2162" s="114" t="s">
        <v>141</v>
      </c>
      <c r="D2162" s="113" t="s">
        <v>8535</v>
      </c>
      <c r="E2162" s="115">
        <v>412.4</v>
      </c>
    </row>
    <row r="2163" spans="1:5" ht="27.6" x14ac:dyDescent="0.3">
      <c r="A2163" s="113">
        <v>91296</v>
      </c>
      <c r="B2163" s="113" t="s">
        <v>10694</v>
      </c>
      <c r="C2163" s="114" t="s">
        <v>141</v>
      </c>
      <c r="D2163" s="113" t="s">
        <v>8535</v>
      </c>
      <c r="E2163" s="115">
        <v>439.66</v>
      </c>
    </row>
    <row r="2164" spans="1:5" ht="27.6" x14ac:dyDescent="0.3">
      <c r="A2164" s="113">
        <v>91297</v>
      </c>
      <c r="B2164" s="113" t="s">
        <v>10695</v>
      </c>
      <c r="C2164" s="114" t="s">
        <v>141</v>
      </c>
      <c r="D2164" s="113" t="s">
        <v>8535</v>
      </c>
      <c r="E2164" s="115">
        <v>480.24</v>
      </c>
    </row>
    <row r="2165" spans="1:5" ht="27.6" x14ac:dyDescent="0.3">
      <c r="A2165" s="113">
        <v>91298</v>
      </c>
      <c r="B2165" s="113" t="s">
        <v>10696</v>
      </c>
      <c r="C2165" s="114" t="s">
        <v>141</v>
      </c>
      <c r="D2165" s="113" t="s">
        <v>8535</v>
      </c>
      <c r="E2165" s="115">
        <v>941.51</v>
      </c>
    </row>
    <row r="2166" spans="1:5" ht="41.4" x14ac:dyDescent="0.3">
      <c r="A2166" s="113">
        <v>91299</v>
      </c>
      <c r="B2166" s="113" t="s">
        <v>10697</v>
      </c>
      <c r="C2166" s="114" t="s">
        <v>141</v>
      </c>
      <c r="D2166" s="113" t="s">
        <v>8535</v>
      </c>
      <c r="E2166" s="115">
        <v>1301.8599999999999</v>
      </c>
    </row>
    <row r="2167" spans="1:5" ht="27.6" x14ac:dyDescent="0.3">
      <c r="A2167" s="113">
        <v>91304</v>
      </c>
      <c r="B2167" s="113" t="s">
        <v>10698</v>
      </c>
      <c r="C2167" s="114" t="s">
        <v>141</v>
      </c>
      <c r="D2167" s="113" t="s">
        <v>8535</v>
      </c>
      <c r="E2167" s="115">
        <v>121.18</v>
      </c>
    </row>
    <row r="2168" spans="1:5" ht="27.6" x14ac:dyDescent="0.3">
      <c r="A2168" s="113">
        <v>91305</v>
      </c>
      <c r="B2168" s="113" t="s">
        <v>10699</v>
      </c>
      <c r="C2168" s="114" t="s">
        <v>141</v>
      </c>
      <c r="D2168" s="113" t="s">
        <v>8535</v>
      </c>
      <c r="E2168" s="115">
        <v>120.4</v>
      </c>
    </row>
    <row r="2169" spans="1:5" ht="27.6" x14ac:dyDescent="0.3">
      <c r="A2169" s="113">
        <v>91306</v>
      </c>
      <c r="B2169" s="113" t="s">
        <v>10700</v>
      </c>
      <c r="C2169" s="114" t="s">
        <v>141</v>
      </c>
      <c r="D2169" s="113" t="s">
        <v>8535</v>
      </c>
      <c r="E2169" s="115">
        <v>172.91</v>
      </c>
    </row>
    <row r="2170" spans="1:5" ht="27.6" x14ac:dyDescent="0.3">
      <c r="A2170" s="113">
        <v>91307</v>
      </c>
      <c r="B2170" s="113" t="s">
        <v>10701</v>
      </c>
      <c r="C2170" s="114" t="s">
        <v>141</v>
      </c>
      <c r="D2170" s="113" t="s">
        <v>8535</v>
      </c>
      <c r="E2170" s="115">
        <v>102.69</v>
      </c>
    </row>
    <row r="2171" spans="1:5" ht="55.2" x14ac:dyDescent="0.3">
      <c r="A2171" s="113">
        <v>91312</v>
      </c>
      <c r="B2171" s="113" t="s">
        <v>10702</v>
      </c>
      <c r="C2171" s="114" t="s">
        <v>141</v>
      </c>
      <c r="D2171" s="113" t="s">
        <v>8535</v>
      </c>
      <c r="E2171" s="115">
        <v>999.2</v>
      </c>
    </row>
    <row r="2172" spans="1:5" ht="55.2" x14ac:dyDescent="0.3">
      <c r="A2172" s="113">
        <v>91313</v>
      </c>
      <c r="B2172" s="113" t="s">
        <v>10703</v>
      </c>
      <c r="C2172" s="114" t="s">
        <v>141</v>
      </c>
      <c r="D2172" s="113" t="s">
        <v>8535</v>
      </c>
      <c r="E2172" s="115">
        <v>991.18</v>
      </c>
    </row>
    <row r="2173" spans="1:5" ht="55.2" x14ac:dyDescent="0.3">
      <c r="A2173" s="113">
        <v>91314</v>
      </c>
      <c r="B2173" s="113" t="s">
        <v>10704</v>
      </c>
      <c r="C2173" s="114" t="s">
        <v>141</v>
      </c>
      <c r="D2173" s="113" t="s">
        <v>8535</v>
      </c>
      <c r="E2173" s="115">
        <v>1037.95</v>
      </c>
    </row>
    <row r="2174" spans="1:5" ht="55.2" x14ac:dyDescent="0.3">
      <c r="A2174" s="113">
        <v>91315</v>
      </c>
      <c r="B2174" s="113" t="s">
        <v>10705</v>
      </c>
      <c r="C2174" s="114" t="s">
        <v>141</v>
      </c>
      <c r="D2174" s="113" t="s">
        <v>8535</v>
      </c>
      <c r="E2174" s="115">
        <v>1127.31</v>
      </c>
    </row>
    <row r="2175" spans="1:5" ht="55.2" x14ac:dyDescent="0.3">
      <c r="A2175" s="113">
        <v>91316</v>
      </c>
      <c r="B2175" s="113" t="s">
        <v>10706</v>
      </c>
      <c r="C2175" s="114" t="s">
        <v>141</v>
      </c>
      <c r="D2175" s="113" t="s">
        <v>8535</v>
      </c>
      <c r="E2175" s="115">
        <v>1327.55</v>
      </c>
    </row>
    <row r="2176" spans="1:5" ht="55.2" x14ac:dyDescent="0.3">
      <c r="A2176" s="113">
        <v>91317</v>
      </c>
      <c r="B2176" s="113" t="s">
        <v>10707</v>
      </c>
      <c r="C2176" s="114" t="s">
        <v>141</v>
      </c>
      <c r="D2176" s="113" t="s">
        <v>8535</v>
      </c>
      <c r="E2176" s="115">
        <v>1406.08</v>
      </c>
    </row>
    <row r="2177" spans="1:5" ht="55.2" x14ac:dyDescent="0.3">
      <c r="A2177" s="113">
        <v>91318</v>
      </c>
      <c r="B2177" s="113" t="s">
        <v>10708</v>
      </c>
      <c r="C2177" s="114" t="s">
        <v>141</v>
      </c>
      <c r="D2177" s="113" t="s">
        <v>8535</v>
      </c>
      <c r="E2177" s="115">
        <v>878.8</v>
      </c>
    </row>
    <row r="2178" spans="1:5" ht="55.2" x14ac:dyDescent="0.3">
      <c r="A2178" s="113">
        <v>91319</v>
      </c>
      <c r="B2178" s="113" t="s">
        <v>10709</v>
      </c>
      <c r="C2178" s="114" t="s">
        <v>141</v>
      </c>
      <c r="D2178" s="113" t="s">
        <v>8535</v>
      </c>
      <c r="E2178" s="115">
        <v>888.49</v>
      </c>
    </row>
    <row r="2179" spans="1:5" ht="55.2" x14ac:dyDescent="0.3">
      <c r="A2179" s="113">
        <v>91320</v>
      </c>
      <c r="B2179" s="113" t="s">
        <v>10710</v>
      </c>
      <c r="C2179" s="114" t="s">
        <v>141</v>
      </c>
      <c r="D2179" s="113" t="s">
        <v>8535</v>
      </c>
      <c r="E2179" s="115">
        <v>916.77</v>
      </c>
    </row>
    <row r="2180" spans="1:5" ht="55.2" x14ac:dyDescent="0.3">
      <c r="A2180" s="113">
        <v>91321</v>
      </c>
      <c r="B2180" s="113" t="s">
        <v>10711</v>
      </c>
      <c r="C2180" s="114" t="s">
        <v>141</v>
      </c>
      <c r="D2180" s="113" t="s">
        <v>8535</v>
      </c>
      <c r="E2180" s="115">
        <v>1006.13</v>
      </c>
    </row>
    <row r="2181" spans="1:5" ht="55.2" x14ac:dyDescent="0.3">
      <c r="A2181" s="113">
        <v>91322</v>
      </c>
      <c r="B2181" s="113" t="s">
        <v>10712</v>
      </c>
      <c r="C2181" s="114" t="s">
        <v>141</v>
      </c>
      <c r="D2181" s="113" t="s">
        <v>8535</v>
      </c>
      <c r="E2181" s="115">
        <v>1206.3699999999999</v>
      </c>
    </row>
    <row r="2182" spans="1:5" ht="55.2" x14ac:dyDescent="0.3">
      <c r="A2182" s="113">
        <v>91323</v>
      </c>
      <c r="B2182" s="113" t="s">
        <v>10713</v>
      </c>
      <c r="C2182" s="114" t="s">
        <v>141</v>
      </c>
      <c r="D2182" s="113" t="s">
        <v>8535</v>
      </c>
      <c r="E2182" s="115">
        <v>1284.9000000000001</v>
      </c>
    </row>
    <row r="2183" spans="1:5" ht="55.2" x14ac:dyDescent="0.3">
      <c r="A2183" s="113">
        <v>91324</v>
      </c>
      <c r="B2183" s="113" t="s">
        <v>10714</v>
      </c>
      <c r="C2183" s="114" t="s">
        <v>141</v>
      </c>
      <c r="D2183" s="113" t="s">
        <v>8535</v>
      </c>
      <c r="E2183" s="115">
        <v>891.03</v>
      </c>
    </row>
    <row r="2184" spans="1:5" ht="55.2" x14ac:dyDescent="0.3">
      <c r="A2184" s="113">
        <v>91325</v>
      </c>
      <c r="B2184" s="113" t="s">
        <v>10715</v>
      </c>
      <c r="C2184" s="114" t="s">
        <v>141</v>
      </c>
      <c r="D2184" s="113" t="s">
        <v>8535</v>
      </c>
      <c r="E2184" s="115">
        <v>901.3</v>
      </c>
    </row>
    <row r="2185" spans="1:5" ht="55.2" x14ac:dyDescent="0.3">
      <c r="A2185" s="113">
        <v>91326</v>
      </c>
      <c r="B2185" s="113" t="s">
        <v>10716</v>
      </c>
      <c r="C2185" s="114" t="s">
        <v>141</v>
      </c>
      <c r="D2185" s="113" t="s">
        <v>8535</v>
      </c>
      <c r="E2185" s="115">
        <v>966.42</v>
      </c>
    </row>
    <row r="2186" spans="1:5" ht="55.2" x14ac:dyDescent="0.3">
      <c r="A2186" s="113">
        <v>91327</v>
      </c>
      <c r="B2186" s="113" t="s">
        <v>10717</v>
      </c>
      <c r="C2186" s="114" t="s">
        <v>141</v>
      </c>
      <c r="D2186" s="113" t="s">
        <v>8535</v>
      </c>
      <c r="E2186" s="115">
        <v>1016.97</v>
      </c>
    </row>
    <row r="2187" spans="1:5" ht="55.2" x14ac:dyDescent="0.3">
      <c r="A2187" s="113">
        <v>91328</v>
      </c>
      <c r="B2187" s="113" t="s">
        <v>10718</v>
      </c>
      <c r="C2187" s="114" t="s">
        <v>141</v>
      </c>
      <c r="D2187" s="113" t="s">
        <v>8535</v>
      </c>
      <c r="E2187" s="115">
        <v>1053.6199999999999</v>
      </c>
    </row>
    <row r="2188" spans="1:5" ht="55.2" x14ac:dyDescent="0.3">
      <c r="A2188" s="113">
        <v>91329</v>
      </c>
      <c r="B2188" s="113" t="s">
        <v>10719</v>
      </c>
      <c r="C2188" s="114" t="s">
        <v>141</v>
      </c>
      <c r="D2188" s="113" t="s">
        <v>8535</v>
      </c>
      <c r="E2188" s="115">
        <v>901.62</v>
      </c>
    </row>
    <row r="2189" spans="1:5" ht="55.2" x14ac:dyDescent="0.3">
      <c r="A2189" s="113">
        <v>91330</v>
      </c>
      <c r="B2189" s="113" t="s">
        <v>10720</v>
      </c>
      <c r="C2189" s="114" t="s">
        <v>141</v>
      </c>
      <c r="D2189" s="113" t="s">
        <v>8535</v>
      </c>
      <c r="E2189" s="115">
        <v>1083.8499999999999</v>
      </c>
    </row>
    <row r="2190" spans="1:5" ht="55.2" x14ac:dyDescent="0.3">
      <c r="A2190" s="113">
        <v>91331</v>
      </c>
      <c r="B2190" s="113" t="s">
        <v>10721</v>
      </c>
      <c r="C2190" s="114" t="s">
        <v>141</v>
      </c>
      <c r="D2190" s="113" t="s">
        <v>8535</v>
      </c>
      <c r="E2190" s="115">
        <v>930.89</v>
      </c>
    </row>
    <row r="2191" spans="1:5" ht="55.2" x14ac:dyDescent="0.3">
      <c r="A2191" s="113">
        <v>91332</v>
      </c>
      <c r="B2191" s="113" t="s">
        <v>10722</v>
      </c>
      <c r="C2191" s="114" t="s">
        <v>141</v>
      </c>
      <c r="D2191" s="113" t="s">
        <v>8535</v>
      </c>
      <c r="E2191" s="115">
        <v>1127.4000000000001</v>
      </c>
    </row>
    <row r="2192" spans="1:5" ht="55.2" x14ac:dyDescent="0.3">
      <c r="A2192" s="113">
        <v>91333</v>
      </c>
      <c r="B2192" s="113" t="s">
        <v>10723</v>
      </c>
      <c r="C2192" s="114" t="s">
        <v>141</v>
      </c>
      <c r="D2192" s="113" t="s">
        <v>8535</v>
      </c>
      <c r="E2192" s="115">
        <v>973.48</v>
      </c>
    </row>
    <row r="2193" spans="1:5" ht="41.4" x14ac:dyDescent="0.3">
      <c r="A2193" s="113">
        <v>91334</v>
      </c>
      <c r="B2193" s="113" t="s">
        <v>10724</v>
      </c>
      <c r="C2193" s="114" t="s">
        <v>141</v>
      </c>
      <c r="D2193" s="113" t="s">
        <v>8535</v>
      </c>
      <c r="E2193" s="115">
        <v>1588.67</v>
      </c>
    </row>
    <row r="2194" spans="1:5" ht="41.4" x14ac:dyDescent="0.3">
      <c r="A2194" s="113">
        <v>91335</v>
      </c>
      <c r="B2194" s="113" t="s">
        <v>10725</v>
      </c>
      <c r="C2194" s="114" t="s">
        <v>141</v>
      </c>
      <c r="D2194" s="113" t="s">
        <v>8535</v>
      </c>
      <c r="E2194" s="115">
        <v>1434.75</v>
      </c>
    </row>
    <row r="2195" spans="1:5" ht="55.2" x14ac:dyDescent="0.3">
      <c r="A2195" s="113">
        <v>91336</v>
      </c>
      <c r="B2195" s="113" t="s">
        <v>10726</v>
      </c>
      <c r="C2195" s="114" t="s">
        <v>141</v>
      </c>
      <c r="D2195" s="113" t="s">
        <v>8535</v>
      </c>
      <c r="E2195" s="115">
        <v>1949.02</v>
      </c>
    </row>
    <row r="2196" spans="1:5" ht="55.2" x14ac:dyDescent="0.3">
      <c r="A2196" s="113">
        <v>91337</v>
      </c>
      <c r="B2196" s="113" t="s">
        <v>10727</v>
      </c>
      <c r="C2196" s="114" t="s">
        <v>141</v>
      </c>
      <c r="D2196" s="113" t="s">
        <v>8535</v>
      </c>
      <c r="E2196" s="115">
        <v>1795.1</v>
      </c>
    </row>
    <row r="2197" spans="1:5" ht="27.6" x14ac:dyDescent="0.3">
      <c r="A2197" s="113">
        <v>100659</v>
      </c>
      <c r="B2197" s="113" t="s">
        <v>10728</v>
      </c>
      <c r="C2197" s="114" t="s">
        <v>116</v>
      </c>
      <c r="D2197" s="113" t="s">
        <v>8535</v>
      </c>
      <c r="E2197" s="115">
        <v>14.83</v>
      </c>
    </row>
    <row r="2198" spans="1:5" ht="27.6" x14ac:dyDescent="0.3">
      <c r="A2198" s="113">
        <v>100660</v>
      </c>
      <c r="B2198" s="113" t="s">
        <v>10729</v>
      </c>
      <c r="C2198" s="114" t="s">
        <v>116</v>
      </c>
      <c r="D2198" s="113" t="s">
        <v>8535</v>
      </c>
      <c r="E2198" s="115">
        <v>10.050000000000001</v>
      </c>
    </row>
    <row r="2199" spans="1:5" ht="41.4" x14ac:dyDescent="0.3">
      <c r="A2199" s="113">
        <v>100675</v>
      </c>
      <c r="B2199" s="113" t="s">
        <v>10730</v>
      </c>
      <c r="C2199" s="114" t="s">
        <v>141</v>
      </c>
      <c r="D2199" s="113" t="s">
        <v>8535</v>
      </c>
      <c r="E2199" s="115">
        <v>1020.01</v>
      </c>
    </row>
    <row r="2200" spans="1:5" x14ac:dyDescent="0.3">
      <c r="A2200" s="113">
        <v>100676</v>
      </c>
      <c r="B2200" s="113" t="s">
        <v>10731</v>
      </c>
      <c r="C2200" s="114" t="s">
        <v>141</v>
      </c>
      <c r="D2200" s="113" t="s">
        <v>8535</v>
      </c>
      <c r="E2200" s="115">
        <v>239.9</v>
      </c>
    </row>
    <row r="2201" spans="1:5" ht="55.2" x14ac:dyDescent="0.3">
      <c r="A2201" s="113">
        <v>100678</v>
      </c>
      <c r="B2201" s="113" t="s">
        <v>10732</v>
      </c>
      <c r="C2201" s="114" t="s">
        <v>141</v>
      </c>
      <c r="D2201" s="113" t="s">
        <v>8535</v>
      </c>
      <c r="E2201" s="115">
        <v>1215.94</v>
      </c>
    </row>
    <row r="2202" spans="1:5" ht="55.2" x14ac:dyDescent="0.3">
      <c r="A2202" s="113">
        <v>100679</v>
      </c>
      <c r="B2202" s="113" t="s">
        <v>10733</v>
      </c>
      <c r="C2202" s="114" t="s">
        <v>141</v>
      </c>
      <c r="D2202" s="113" t="s">
        <v>8535</v>
      </c>
      <c r="E2202" s="115">
        <v>1011.43</v>
      </c>
    </row>
    <row r="2203" spans="1:5" ht="55.2" x14ac:dyDescent="0.3">
      <c r="A2203" s="113">
        <v>100680</v>
      </c>
      <c r="B2203" s="113" t="s">
        <v>10734</v>
      </c>
      <c r="C2203" s="114" t="s">
        <v>141</v>
      </c>
      <c r="D2203" s="113" t="s">
        <v>8535</v>
      </c>
      <c r="E2203" s="115">
        <v>1227.17</v>
      </c>
    </row>
    <row r="2204" spans="1:5" ht="55.2" x14ac:dyDescent="0.3">
      <c r="A2204" s="113">
        <v>100681</v>
      </c>
      <c r="B2204" s="113" t="s">
        <v>10735</v>
      </c>
      <c r="C2204" s="114" t="s">
        <v>141</v>
      </c>
      <c r="D2204" s="113" t="s">
        <v>8535</v>
      </c>
      <c r="E2204" s="115">
        <v>1256.76</v>
      </c>
    </row>
    <row r="2205" spans="1:5" ht="55.2" x14ac:dyDescent="0.3">
      <c r="A2205" s="113">
        <v>100682</v>
      </c>
      <c r="B2205" s="113" t="s">
        <v>10736</v>
      </c>
      <c r="C2205" s="114" t="s">
        <v>141</v>
      </c>
      <c r="D2205" s="113" t="s">
        <v>8535</v>
      </c>
      <c r="E2205" s="115">
        <v>1033.58</v>
      </c>
    </row>
    <row r="2206" spans="1:5" ht="55.2" x14ac:dyDescent="0.3">
      <c r="A2206" s="113">
        <v>100683</v>
      </c>
      <c r="B2206" s="113" t="s">
        <v>10737</v>
      </c>
      <c r="C2206" s="114" t="s">
        <v>141</v>
      </c>
      <c r="D2206" s="113" t="s">
        <v>8535</v>
      </c>
      <c r="E2206" s="115">
        <v>1317.84</v>
      </c>
    </row>
    <row r="2207" spans="1:5" ht="55.2" x14ac:dyDescent="0.3">
      <c r="A2207" s="113">
        <v>100684</v>
      </c>
      <c r="B2207" s="113" t="s">
        <v>10738</v>
      </c>
      <c r="C2207" s="114" t="s">
        <v>141</v>
      </c>
      <c r="D2207" s="113" t="s">
        <v>8535</v>
      </c>
      <c r="E2207" s="115">
        <v>1087.5999999999999</v>
      </c>
    </row>
    <row r="2208" spans="1:5" ht="55.2" x14ac:dyDescent="0.3">
      <c r="A2208" s="113">
        <v>100685</v>
      </c>
      <c r="B2208" s="113" t="s">
        <v>10739</v>
      </c>
      <c r="C2208" s="114" t="s">
        <v>141</v>
      </c>
      <c r="D2208" s="113" t="s">
        <v>8535</v>
      </c>
      <c r="E2208" s="115">
        <v>1369.34</v>
      </c>
    </row>
    <row r="2209" spans="1:5" ht="55.2" x14ac:dyDescent="0.3">
      <c r="A2209" s="113">
        <v>100686</v>
      </c>
      <c r="B2209" s="113" t="s">
        <v>10740</v>
      </c>
      <c r="C2209" s="114" t="s">
        <v>141</v>
      </c>
      <c r="D2209" s="113" t="s">
        <v>8535</v>
      </c>
      <c r="E2209" s="115">
        <v>1138.1500000000001</v>
      </c>
    </row>
    <row r="2210" spans="1:5" ht="55.2" x14ac:dyDescent="0.3">
      <c r="A2210" s="113">
        <v>100687</v>
      </c>
      <c r="B2210" s="113" t="s">
        <v>10741</v>
      </c>
      <c r="C2210" s="114" t="s">
        <v>141</v>
      </c>
      <c r="D2210" s="113" t="s">
        <v>8535</v>
      </c>
      <c r="E2210" s="115">
        <v>1226.53</v>
      </c>
    </row>
    <row r="2211" spans="1:5" ht="55.2" x14ac:dyDescent="0.3">
      <c r="A2211" s="113">
        <v>100688</v>
      </c>
      <c r="B2211" s="113" t="s">
        <v>10742</v>
      </c>
      <c r="C2211" s="114" t="s">
        <v>141</v>
      </c>
      <c r="D2211" s="113" t="s">
        <v>8535</v>
      </c>
      <c r="E2211" s="115">
        <v>1022.02</v>
      </c>
    </row>
    <row r="2212" spans="1:5" ht="55.2" x14ac:dyDescent="0.3">
      <c r="A2212" s="113">
        <v>100689</v>
      </c>
      <c r="B2212" s="113" t="s">
        <v>10743</v>
      </c>
      <c r="C2212" s="114" t="s">
        <v>141</v>
      </c>
      <c r="D2212" s="113" t="s">
        <v>8535</v>
      </c>
      <c r="E2212" s="115">
        <v>1324.9</v>
      </c>
    </row>
    <row r="2213" spans="1:5" ht="55.2" x14ac:dyDescent="0.3">
      <c r="A2213" s="113">
        <v>100690</v>
      </c>
      <c r="B2213" s="113" t="s">
        <v>10744</v>
      </c>
      <c r="C2213" s="114" t="s">
        <v>141</v>
      </c>
      <c r="D2213" s="113" t="s">
        <v>8535</v>
      </c>
      <c r="E2213" s="115">
        <v>1094.6600000000001</v>
      </c>
    </row>
    <row r="2214" spans="1:5" ht="55.2" x14ac:dyDescent="0.3">
      <c r="A2214" s="113">
        <v>100691</v>
      </c>
      <c r="B2214" s="113" t="s">
        <v>10745</v>
      </c>
      <c r="C2214" s="114" t="s">
        <v>141</v>
      </c>
      <c r="D2214" s="113" t="s">
        <v>8535</v>
      </c>
      <c r="E2214" s="115">
        <v>1786.17</v>
      </c>
    </row>
    <row r="2215" spans="1:5" ht="55.2" x14ac:dyDescent="0.3">
      <c r="A2215" s="113">
        <v>100692</v>
      </c>
      <c r="B2215" s="113" t="s">
        <v>10746</v>
      </c>
      <c r="C2215" s="114" t="s">
        <v>141</v>
      </c>
      <c r="D2215" s="113" t="s">
        <v>8535</v>
      </c>
      <c r="E2215" s="115">
        <v>1555.93</v>
      </c>
    </row>
    <row r="2216" spans="1:5" ht="55.2" x14ac:dyDescent="0.3">
      <c r="A2216" s="113">
        <v>100693</v>
      </c>
      <c r="B2216" s="113" t="s">
        <v>10747</v>
      </c>
      <c r="C2216" s="114" t="s">
        <v>141</v>
      </c>
      <c r="D2216" s="113" t="s">
        <v>8535</v>
      </c>
      <c r="E2216" s="115">
        <v>2146.52</v>
      </c>
    </row>
    <row r="2217" spans="1:5" ht="55.2" x14ac:dyDescent="0.3">
      <c r="A2217" s="113">
        <v>100694</v>
      </c>
      <c r="B2217" s="113" t="s">
        <v>10748</v>
      </c>
      <c r="C2217" s="114" t="s">
        <v>141</v>
      </c>
      <c r="D2217" s="113" t="s">
        <v>8535</v>
      </c>
      <c r="E2217" s="115">
        <v>1916.28</v>
      </c>
    </row>
    <row r="2218" spans="1:5" ht="27.6" x14ac:dyDescent="0.3">
      <c r="A2218" s="113">
        <v>100695</v>
      </c>
      <c r="B2218" s="113" t="s">
        <v>10749</v>
      </c>
      <c r="C2218" s="114" t="s">
        <v>141</v>
      </c>
      <c r="D2218" s="113" t="s">
        <v>8535</v>
      </c>
      <c r="E2218" s="115">
        <v>70.44</v>
      </c>
    </row>
    <row r="2219" spans="1:5" ht="27.6" x14ac:dyDescent="0.3">
      <c r="A2219" s="113">
        <v>100696</v>
      </c>
      <c r="B2219" s="113" t="s">
        <v>10750</v>
      </c>
      <c r="C2219" s="114" t="s">
        <v>141</v>
      </c>
      <c r="D2219" s="113" t="s">
        <v>8535</v>
      </c>
      <c r="E2219" s="115">
        <v>78.36</v>
      </c>
    </row>
    <row r="2220" spans="1:5" ht="27.6" x14ac:dyDescent="0.3">
      <c r="A2220" s="113">
        <v>100697</v>
      </c>
      <c r="B2220" s="113" t="s">
        <v>10751</v>
      </c>
      <c r="C2220" s="114" t="s">
        <v>141</v>
      </c>
      <c r="D2220" s="113" t="s">
        <v>8535</v>
      </c>
      <c r="E2220" s="115">
        <v>86.35</v>
      </c>
    </row>
    <row r="2221" spans="1:5" ht="27.6" x14ac:dyDescent="0.3">
      <c r="A2221" s="113">
        <v>100698</v>
      </c>
      <c r="B2221" s="113" t="s">
        <v>10752</v>
      </c>
      <c r="C2221" s="114" t="s">
        <v>141</v>
      </c>
      <c r="D2221" s="113" t="s">
        <v>8535</v>
      </c>
      <c r="E2221" s="115">
        <v>94.31</v>
      </c>
    </row>
    <row r="2222" spans="1:5" ht="27.6" x14ac:dyDescent="0.3">
      <c r="A2222" s="113">
        <v>100699</v>
      </c>
      <c r="B2222" s="113" t="s">
        <v>10753</v>
      </c>
      <c r="C2222" s="114" t="s">
        <v>141</v>
      </c>
      <c r="D2222" s="113" t="s">
        <v>8535</v>
      </c>
      <c r="E2222" s="115">
        <v>112.16</v>
      </c>
    </row>
    <row r="2223" spans="1:5" ht="27.6" x14ac:dyDescent="0.3">
      <c r="A2223" s="113">
        <v>100700</v>
      </c>
      <c r="B2223" s="113" t="s">
        <v>10754</v>
      </c>
      <c r="C2223" s="114" t="s">
        <v>141</v>
      </c>
      <c r="D2223" s="113" t="s">
        <v>8535</v>
      </c>
      <c r="E2223" s="115">
        <v>991.32</v>
      </c>
    </row>
    <row r="2224" spans="1:5" ht="55.2" x14ac:dyDescent="0.3">
      <c r="A2224" s="113">
        <v>100712</v>
      </c>
      <c r="B2224" s="113" t="s">
        <v>10755</v>
      </c>
      <c r="C2224" s="114" t="s">
        <v>141</v>
      </c>
      <c r="D2224" s="113" t="s">
        <v>8535</v>
      </c>
      <c r="E2224" s="115">
        <v>1003.99</v>
      </c>
    </row>
    <row r="2225" spans="1:5" ht="55.2" x14ac:dyDescent="0.3">
      <c r="A2225" s="113">
        <v>100665</v>
      </c>
      <c r="B2225" s="113" t="s">
        <v>10756</v>
      </c>
      <c r="C2225" s="114" t="s">
        <v>115</v>
      </c>
      <c r="D2225" s="113" t="s">
        <v>8535</v>
      </c>
      <c r="E2225" s="115">
        <v>797.39</v>
      </c>
    </row>
    <row r="2226" spans="1:5" ht="55.2" x14ac:dyDescent="0.3">
      <c r="A2226" s="113">
        <v>100666</v>
      </c>
      <c r="B2226" s="113" t="s">
        <v>10757</v>
      </c>
      <c r="C2226" s="114" t="s">
        <v>115</v>
      </c>
      <c r="D2226" s="113" t="s">
        <v>8535</v>
      </c>
      <c r="E2226" s="115">
        <v>639.04</v>
      </c>
    </row>
    <row r="2227" spans="1:5" ht="55.2" x14ac:dyDescent="0.3">
      <c r="A2227" s="113">
        <v>100667</v>
      </c>
      <c r="B2227" s="113" t="s">
        <v>10758</v>
      </c>
      <c r="C2227" s="114" t="s">
        <v>115</v>
      </c>
      <c r="D2227" s="113" t="s">
        <v>8535</v>
      </c>
      <c r="E2227" s="115">
        <v>1021.26</v>
      </c>
    </row>
    <row r="2228" spans="1:5" ht="55.2" x14ac:dyDescent="0.3">
      <c r="A2228" s="113">
        <v>100668</v>
      </c>
      <c r="B2228" s="113" t="s">
        <v>10759</v>
      </c>
      <c r="C2228" s="114" t="s">
        <v>115</v>
      </c>
      <c r="D2228" s="113" t="s">
        <v>8535</v>
      </c>
      <c r="E2228" s="115">
        <v>1207.0899999999999</v>
      </c>
    </row>
    <row r="2229" spans="1:5" ht="55.2" x14ac:dyDescent="0.3">
      <c r="A2229" s="113">
        <v>100669</v>
      </c>
      <c r="B2229" s="113" t="s">
        <v>10760</v>
      </c>
      <c r="C2229" s="114" t="s">
        <v>115</v>
      </c>
      <c r="D2229" s="113" t="s">
        <v>8535</v>
      </c>
      <c r="E2229" s="115">
        <v>845.76</v>
      </c>
    </row>
    <row r="2230" spans="1:5" ht="55.2" x14ac:dyDescent="0.3">
      <c r="A2230" s="113">
        <v>100670</v>
      </c>
      <c r="B2230" s="113" t="s">
        <v>10761</v>
      </c>
      <c r="C2230" s="114" t="s">
        <v>115</v>
      </c>
      <c r="D2230" s="113" t="s">
        <v>8535</v>
      </c>
      <c r="E2230" s="115">
        <v>987.86</v>
      </c>
    </row>
    <row r="2231" spans="1:5" ht="55.2" x14ac:dyDescent="0.3">
      <c r="A2231" s="113">
        <v>100671</v>
      </c>
      <c r="B2231" s="113" t="s">
        <v>10762</v>
      </c>
      <c r="C2231" s="114" t="s">
        <v>115</v>
      </c>
      <c r="D2231" s="113" t="s">
        <v>8535</v>
      </c>
      <c r="E2231" s="115">
        <v>1215.6400000000001</v>
      </c>
    </row>
    <row r="2232" spans="1:5" ht="55.2" x14ac:dyDescent="0.3">
      <c r="A2232" s="113">
        <v>100672</v>
      </c>
      <c r="B2232" s="113" t="s">
        <v>10763</v>
      </c>
      <c r="C2232" s="114" t="s">
        <v>115</v>
      </c>
      <c r="D2232" s="113" t="s">
        <v>8535</v>
      </c>
      <c r="E2232" s="115">
        <v>800.45</v>
      </c>
    </row>
    <row r="2233" spans="1:5" ht="27.6" x14ac:dyDescent="0.3">
      <c r="A2233" s="113">
        <v>100701</v>
      </c>
      <c r="B2233" s="113" t="s">
        <v>10764</v>
      </c>
      <c r="C2233" s="114" t="s">
        <v>115</v>
      </c>
      <c r="D2233" s="113" t="s">
        <v>8535</v>
      </c>
      <c r="E2233" s="115">
        <v>640.17999999999995</v>
      </c>
    </row>
    <row r="2234" spans="1:5" ht="41.4" x14ac:dyDescent="0.3">
      <c r="A2234" s="113">
        <v>94559</v>
      </c>
      <c r="B2234" s="113" t="s">
        <v>10765</v>
      </c>
      <c r="C2234" s="114" t="s">
        <v>115</v>
      </c>
      <c r="D2234" s="113" t="s">
        <v>8535</v>
      </c>
      <c r="E2234" s="115">
        <v>719.78</v>
      </c>
    </row>
    <row r="2235" spans="1:5" ht="41.4" x14ac:dyDescent="0.3">
      <c r="A2235" s="113">
        <v>94562</v>
      </c>
      <c r="B2235" s="113" t="s">
        <v>10766</v>
      </c>
      <c r="C2235" s="114" t="s">
        <v>115</v>
      </c>
      <c r="D2235" s="113" t="s">
        <v>8535</v>
      </c>
      <c r="E2235" s="115">
        <v>601.35</v>
      </c>
    </row>
    <row r="2236" spans="1:5" ht="27.6" x14ac:dyDescent="0.3">
      <c r="A2236" s="113">
        <v>94587</v>
      </c>
      <c r="B2236" s="113" t="s">
        <v>10767</v>
      </c>
      <c r="C2236" s="114" t="s">
        <v>116</v>
      </c>
      <c r="D2236" s="113" t="s">
        <v>8535</v>
      </c>
      <c r="E2236" s="115">
        <v>67.75</v>
      </c>
    </row>
    <row r="2237" spans="1:5" ht="27.6" x14ac:dyDescent="0.3">
      <c r="A2237" s="113">
        <v>94588</v>
      </c>
      <c r="B2237" s="113" t="s">
        <v>10768</v>
      </c>
      <c r="C2237" s="114" t="s">
        <v>116</v>
      </c>
      <c r="D2237" s="113" t="s">
        <v>8535</v>
      </c>
      <c r="E2237" s="115">
        <v>79.819999999999993</v>
      </c>
    </row>
    <row r="2238" spans="1:5" ht="41.4" x14ac:dyDescent="0.3">
      <c r="A2238" s="113">
        <v>105813</v>
      </c>
      <c r="B2238" s="113" t="s">
        <v>10769</v>
      </c>
      <c r="C2238" s="114" t="s">
        <v>115</v>
      </c>
      <c r="D2238" s="113" t="s">
        <v>8535</v>
      </c>
      <c r="E2238" s="115">
        <v>1025.8800000000001</v>
      </c>
    </row>
    <row r="2239" spans="1:5" ht="55.2" x14ac:dyDescent="0.3">
      <c r="A2239" s="113">
        <v>99837</v>
      </c>
      <c r="B2239" s="113" t="s">
        <v>10770</v>
      </c>
      <c r="C2239" s="114" t="s">
        <v>116</v>
      </c>
      <c r="D2239" s="113" t="s">
        <v>8535</v>
      </c>
      <c r="E2239" s="115">
        <v>629.22</v>
      </c>
    </row>
    <row r="2240" spans="1:5" ht="55.2" x14ac:dyDescent="0.3">
      <c r="A2240" s="113">
        <v>99839</v>
      </c>
      <c r="B2240" s="113" t="s">
        <v>10771</v>
      </c>
      <c r="C2240" s="114" t="s">
        <v>116</v>
      </c>
      <c r="D2240" s="113" t="s">
        <v>8535</v>
      </c>
      <c r="E2240" s="115">
        <v>533.79</v>
      </c>
    </row>
    <row r="2241" spans="1:5" ht="27.6" x14ac:dyDescent="0.3">
      <c r="A2241" s="113">
        <v>99841</v>
      </c>
      <c r="B2241" s="113" t="s">
        <v>10772</v>
      </c>
      <c r="C2241" s="114" t="s">
        <v>116</v>
      </c>
      <c r="D2241" s="113" t="s">
        <v>8535</v>
      </c>
      <c r="E2241" s="115">
        <v>1274.8699999999999</v>
      </c>
    </row>
    <row r="2242" spans="1:5" ht="27.6" x14ac:dyDescent="0.3">
      <c r="A2242" s="113">
        <v>99855</v>
      </c>
      <c r="B2242" s="113" t="s">
        <v>10773</v>
      </c>
      <c r="C2242" s="114" t="s">
        <v>116</v>
      </c>
      <c r="D2242" s="113" t="s">
        <v>8535</v>
      </c>
      <c r="E2242" s="115">
        <v>114.02</v>
      </c>
    </row>
    <row r="2243" spans="1:5" x14ac:dyDescent="0.3">
      <c r="A2243" s="113">
        <v>99857</v>
      </c>
      <c r="B2243" s="113" t="s">
        <v>10774</v>
      </c>
      <c r="C2243" s="114" t="s">
        <v>116</v>
      </c>
      <c r="D2243" s="113" t="s">
        <v>8535</v>
      </c>
      <c r="E2243" s="115">
        <v>101.6</v>
      </c>
    </row>
    <row r="2244" spans="1:5" ht="27.6" x14ac:dyDescent="0.3">
      <c r="A2244" s="113">
        <v>99861</v>
      </c>
      <c r="B2244" s="113" t="s">
        <v>10775</v>
      </c>
      <c r="C2244" s="114" t="s">
        <v>115</v>
      </c>
      <c r="D2244" s="113" t="s">
        <v>8535</v>
      </c>
      <c r="E2244" s="115">
        <v>675.53</v>
      </c>
    </row>
    <row r="2245" spans="1:5" ht="27.6" x14ac:dyDescent="0.3">
      <c r="A2245" s="113">
        <v>99862</v>
      </c>
      <c r="B2245" s="113" t="s">
        <v>10776</v>
      </c>
      <c r="C2245" s="114" t="s">
        <v>115</v>
      </c>
      <c r="D2245" s="113" t="s">
        <v>8535</v>
      </c>
      <c r="E2245" s="115">
        <v>674.11</v>
      </c>
    </row>
    <row r="2246" spans="1:5" x14ac:dyDescent="0.3">
      <c r="A2246" s="113">
        <v>90838</v>
      </c>
      <c r="B2246" s="113" t="s">
        <v>10777</v>
      </c>
      <c r="C2246" s="114" t="s">
        <v>141</v>
      </c>
      <c r="D2246" s="113" t="s">
        <v>8535</v>
      </c>
      <c r="E2246" s="115">
        <v>1623.33</v>
      </c>
    </row>
    <row r="2247" spans="1:5" ht="27.6" x14ac:dyDescent="0.3">
      <c r="A2247" s="113">
        <v>91338</v>
      </c>
      <c r="B2247" s="113" t="s">
        <v>10778</v>
      </c>
      <c r="C2247" s="114" t="s">
        <v>115</v>
      </c>
      <c r="D2247" s="113" t="s">
        <v>8535</v>
      </c>
      <c r="E2247" s="115">
        <v>855.37</v>
      </c>
    </row>
    <row r="2248" spans="1:5" ht="27.6" x14ac:dyDescent="0.3">
      <c r="A2248" s="113">
        <v>91341</v>
      </c>
      <c r="B2248" s="113" t="s">
        <v>10779</v>
      </c>
      <c r="C2248" s="114" t="s">
        <v>115</v>
      </c>
      <c r="D2248" s="113" t="s">
        <v>8535</v>
      </c>
      <c r="E2248" s="115">
        <v>669.41</v>
      </c>
    </row>
    <row r="2249" spans="1:5" ht="27.6" x14ac:dyDescent="0.3">
      <c r="A2249" s="113">
        <v>94805</v>
      </c>
      <c r="B2249" s="113" t="s">
        <v>10780</v>
      </c>
      <c r="C2249" s="114" t="s">
        <v>141</v>
      </c>
      <c r="D2249" s="113" t="s">
        <v>8535</v>
      </c>
      <c r="E2249" s="115">
        <v>835.9</v>
      </c>
    </row>
    <row r="2250" spans="1:5" ht="27.6" x14ac:dyDescent="0.3">
      <c r="A2250" s="113">
        <v>94806</v>
      </c>
      <c r="B2250" s="113" t="s">
        <v>10781</v>
      </c>
      <c r="C2250" s="114" t="s">
        <v>141</v>
      </c>
      <c r="D2250" s="113" t="s">
        <v>8535</v>
      </c>
      <c r="E2250" s="115">
        <v>750.03</v>
      </c>
    </row>
    <row r="2251" spans="1:5" ht="27.6" x14ac:dyDescent="0.3">
      <c r="A2251" s="113">
        <v>94807</v>
      </c>
      <c r="B2251" s="113" t="s">
        <v>10782</v>
      </c>
      <c r="C2251" s="114" t="s">
        <v>141</v>
      </c>
      <c r="D2251" s="113" t="s">
        <v>8535</v>
      </c>
      <c r="E2251" s="115">
        <v>684.16</v>
      </c>
    </row>
    <row r="2252" spans="1:5" ht="27.6" x14ac:dyDescent="0.3">
      <c r="A2252" s="113">
        <v>100702</v>
      </c>
      <c r="B2252" s="113" t="s">
        <v>10783</v>
      </c>
      <c r="C2252" s="114" t="s">
        <v>115</v>
      </c>
      <c r="D2252" s="113" t="s">
        <v>8535</v>
      </c>
      <c r="E2252" s="115">
        <v>469.8</v>
      </c>
    </row>
    <row r="2253" spans="1:5" x14ac:dyDescent="0.3">
      <c r="A2253" s="113">
        <v>102188</v>
      </c>
      <c r="B2253" s="113" t="s">
        <v>10784</v>
      </c>
      <c r="C2253" s="114" t="s">
        <v>141</v>
      </c>
      <c r="D2253" s="113" t="s">
        <v>8535</v>
      </c>
      <c r="E2253" s="115">
        <v>1063.1099999999999</v>
      </c>
    </row>
    <row r="2254" spans="1:5" ht="41.4" x14ac:dyDescent="0.3">
      <c r="A2254" s="113">
        <v>102189</v>
      </c>
      <c r="B2254" s="113" t="s">
        <v>10785</v>
      </c>
      <c r="C2254" s="114" t="s">
        <v>141</v>
      </c>
      <c r="D2254" s="113" t="s">
        <v>8535</v>
      </c>
      <c r="E2254" s="115">
        <v>284.68</v>
      </c>
    </row>
    <row r="2255" spans="1:5" x14ac:dyDescent="0.3">
      <c r="A2255" s="113">
        <v>100703</v>
      </c>
      <c r="B2255" s="113" t="s">
        <v>10786</v>
      </c>
      <c r="C2255" s="114" t="s">
        <v>141</v>
      </c>
      <c r="D2255" s="113" t="s">
        <v>8535</v>
      </c>
      <c r="E2255" s="115">
        <v>33.76</v>
      </c>
    </row>
    <row r="2256" spans="1:5" ht="27.6" x14ac:dyDescent="0.3">
      <c r="A2256" s="113">
        <v>100704</v>
      </c>
      <c r="B2256" s="113" t="s">
        <v>10787</v>
      </c>
      <c r="C2256" s="114" t="s">
        <v>141</v>
      </c>
      <c r="D2256" s="113" t="s">
        <v>8535</v>
      </c>
      <c r="E2256" s="115">
        <v>70.11</v>
      </c>
    </row>
    <row r="2257" spans="1:5" x14ac:dyDescent="0.3">
      <c r="A2257" s="113">
        <v>100705</v>
      </c>
      <c r="B2257" s="113" t="s">
        <v>10788</v>
      </c>
      <c r="C2257" s="114" t="s">
        <v>141</v>
      </c>
      <c r="D2257" s="113" t="s">
        <v>8535</v>
      </c>
      <c r="E2257" s="115">
        <v>83.33</v>
      </c>
    </row>
    <row r="2258" spans="1:5" x14ac:dyDescent="0.3">
      <c r="A2258" s="113">
        <v>100706</v>
      </c>
      <c r="B2258" s="113" t="s">
        <v>10789</v>
      </c>
      <c r="C2258" s="114" t="s">
        <v>141</v>
      </c>
      <c r="D2258" s="113" t="s">
        <v>8535</v>
      </c>
      <c r="E2258" s="115">
        <v>77.5</v>
      </c>
    </row>
    <row r="2259" spans="1:5" x14ac:dyDescent="0.3">
      <c r="A2259" s="113">
        <v>100707</v>
      </c>
      <c r="B2259" s="113" t="s">
        <v>10790</v>
      </c>
      <c r="C2259" s="114" t="s">
        <v>141</v>
      </c>
      <c r="D2259" s="113" t="s">
        <v>8535</v>
      </c>
      <c r="E2259" s="115">
        <v>148.33000000000001</v>
      </c>
    </row>
    <row r="2260" spans="1:5" x14ac:dyDescent="0.3">
      <c r="A2260" s="113">
        <v>100708</v>
      </c>
      <c r="B2260" s="113" t="s">
        <v>10791</v>
      </c>
      <c r="C2260" s="114" t="s">
        <v>141</v>
      </c>
      <c r="D2260" s="113" t="s">
        <v>8535</v>
      </c>
      <c r="E2260" s="115">
        <v>184.35</v>
      </c>
    </row>
    <row r="2261" spans="1:5" ht="27.6" x14ac:dyDescent="0.3">
      <c r="A2261" s="113">
        <v>100709</v>
      </c>
      <c r="B2261" s="113" t="s">
        <v>10792</v>
      </c>
      <c r="C2261" s="114" t="s">
        <v>141</v>
      </c>
      <c r="D2261" s="113" t="s">
        <v>8535</v>
      </c>
      <c r="E2261" s="115">
        <v>60.34</v>
      </c>
    </row>
    <row r="2262" spans="1:5" x14ac:dyDescent="0.3">
      <c r="A2262" s="113">
        <v>100710</v>
      </c>
      <c r="B2262" s="113" t="s">
        <v>10793</v>
      </c>
      <c r="C2262" s="114" t="s">
        <v>141</v>
      </c>
      <c r="D2262" s="113" t="s">
        <v>8535</v>
      </c>
      <c r="E2262" s="115">
        <v>163.16999999999999</v>
      </c>
    </row>
    <row r="2263" spans="1:5" ht="27.6" x14ac:dyDescent="0.3">
      <c r="A2263" s="113">
        <v>102151</v>
      </c>
      <c r="B2263" s="113" t="s">
        <v>10794</v>
      </c>
      <c r="C2263" s="114" t="s">
        <v>115</v>
      </c>
      <c r="D2263" s="113" t="s">
        <v>8535</v>
      </c>
      <c r="E2263" s="115">
        <v>204.17</v>
      </c>
    </row>
    <row r="2264" spans="1:5" ht="27.6" x14ac:dyDescent="0.3">
      <c r="A2264" s="113">
        <v>102152</v>
      </c>
      <c r="B2264" s="113" t="s">
        <v>10795</v>
      </c>
      <c r="C2264" s="114" t="s">
        <v>115</v>
      </c>
      <c r="D2264" s="113" t="s">
        <v>8535</v>
      </c>
      <c r="E2264" s="115">
        <v>226.67</v>
      </c>
    </row>
    <row r="2265" spans="1:5" ht="27.6" x14ac:dyDescent="0.3">
      <c r="A2265" s="113">
        <v>102153</v>
      </c>
      <c r="B2265" s="113" t="s">
        <v>10796</v>
      </c>
      <c r="C2265" s="114" t="s">
        <v>115</v>
      </c>
      <c r="D2265" s="113" t="s">
        <v>8535</v>
      </c>
      <c r="E2265" s="115">
        <v>286.66000000000003</v>
      </c>
    </row>
    <row r="2266" spans="1:5" ht="27.6" x14ac:dyDescent="0.3">
      <c r="A2266" s="113">
        <v>102154</v>
      </c>
      <c r="B2266" s="113" t="s">
        <v>10797</v>
      </c>
      <c r="C2266" s="114" t="s">
        <v>115</v>
      </c>
      <c r="D2266" s="113" t="s">
        <v>8535</v>
      </c>
      <c r="E2266" s="115">
        <v>247.51</v>
      </c>
    </row>
    <row r="2267" spans="1:5" ht="27.6" x14ac:dyDescent="0.3">
      <c r="A2267" s="113">
        <v>102155</v>
      </c>
      <c r="B2267" s="113" t="s">
        <v>10798</v>
      </c>
      <c r="C2267" s="114" t="s">
        <v>115</v>
      </c>
      <c r="D2267" s="113" t="s">
        <v>8535</v>
      </c>
      <c r="E2267" s="115">
        <v>296.58</v>
      </c>
    </row>
    <row r="2268" spans="1:5" ht="27.6" x14ac:dyDescent="0.3">
      <c r="A2268" s="113">
        <v>102156</v>
      </c>
      <c r="B2268" s="113" t="s">
        <v>10799</v>
      </c>
      <c r="C2268" s="114" t="s">
        <v>115</v>
      </c>
      <c r="D2268" s="113" t="s">
        <v>8535</v>
      </c>
      <c r="E2268" s="115">
        <v>283.74</v>
      </c>
    </row>
    <row r="2269" spans="1:5" ht="27.6" x14ac:dyDescent="0.3">
      <c r="A2269" s="113">
        <v>102157</v>
      </c>
      <c r="B2269" s="113" t="s">
        <v>10800</v>
      </c>
      <c r="C2269" s="114" t="s">
        <v>115</v>
      </c>
      <c r="D2269" s="113" t="s">
        <v>8535</v>
      </c>
      <c r="E2269" s="115">
        <v>388.74</v>
      </c>
    </row>
    <row r="2270" spans="1:5" ht="27.6" x14ac:dyDescent="0.3">
      <c r="A2270" s="113">
        <v>102158</v>
      </c>
      <c r="B2270" s="113" t="s">
        <v>10801</v>
      </c>
      <c r="C2270" s="114" t="s">
        <v>115</v>
      </c>
      <c r="D2270" s="113" t="s">
        <v>8535</v>
      </c>
      <c r="E2270" s="115">
        <v>393.36</v>
      </c>
    </row>
    <row r="2271" spans="1:5" ht="27.6" x14ac:dyDescent="0.3">
      <c r="A2271" s="113">
        <v>102159</v>
      </c>
      <c r="B2271" s="113" t="s">
        <v>10802</v>
      </c>
      <c r="C2271" s="114" t="s">
        <v>115</v>
      </c>
      <c r="D2271" s="113" t="s">
        <v>8535</v>
      </c>
      <c r="E2271" s="115">
        <v>468.69</v>
      </c>
    </row>
    <row r="2272" spans="1:5" ht="27.6" x14ac:dyDescent="0.3">
      <c r="A2272" s="113">
        <v>102160</v>
      </c>
      <c r="B2272" s="113" t="s">
        <v>10803</v>
      </c>
      <c r="C2272" s="114" t="s">
        <v>115</v>
      </c>
      <c r="D2272" s="113" t="s">
        <v>8535</v>
      </c>
      <c r="E2272" s="115">
        <v>196.66</v>
      </c>
    </row>
    <row r="2273" spans="1:5" ht="27.6" x14ac:dyDescent="0.3">
      <c r="A2273" s="113">
        <v>102161</v>
      </c>
      <c r="B2273" s="113" t="s">
        <v>10804</v>
      </c>
      <c r="C2273" s="114" t="s">
        <v>115</v>
      </c>
      <c r="D2273" s="113" t="s">
        <v>8535</v>
      </c>
      <c r="E2273" s="115">
        <v>312.29000000000002</v>
      </c>
    </row>
    <row r="2274" spans="1:5" ht="27.6" x14ac:dyDescent="0.3">
      <c r="A2274" s="113">
        <v>102162</v>
      </c>
      <c r="B2274" s="113" t="s">
        <v>10805</v>
      </c>
      <c r="C2274" s="114" t="s">
        <v>115</v>
      </c>
      <c r="D2274" s="113" t="s">
        <v>8535</v>
      </c>
      <c r="E2274" s="115">
        <v>334.79</v>
      </c>
    </row>
    <row r="2275" spans="1:5" ht="27.6" x14ac:dyDescent="0.3">
      <c r="A2275" s="113">
        <v>102163</v>
      </c>
      <c r="B2275" s="113" t="s">
        <v>10806</v>
      </c>
      <c r="C2275" s="114" t="s">
        <v>115</v>
      </c>
      <c r="D2275" s="113" t="s">
        <v>8535</v>
      </c>
      <c r="E2275" s="115">
        <v>394.78</v>
      </c>
    </row>
    <row r="2276" spans="1:5" ht="27.6" x14ac:dyDescent="0.3">
      <c r="A2276" s="113">
        <v>102164</v>
      </c>
      <c r="B2276" s="113" t="s">
        <v>10807</v>
      </c>
      <c r="C2276" s="114" t="s">
        <v>115</v>
      </c>
      <c r="D2276" s="113" t="s">
        <v>8535</v>
      </c>
      <c r="E2276" s="115">
        <v>335.73</v>
      </c>
    </row>
    <row r="2277" spans="1:5" ht="27.6" x14ac:dyDescent="0.3">
      <c r="A2277" s="113">
        <v>102165</v>
      </c>
      <c r="B2277" s="113" t="s">
        <v>10808</v>
      </c>
      <c r="C2277" s="114" t="s">
        <v>115</v>
      </c>
      <c r="D2277" s="113" t="s">
        <v>8535</v>
      </c>
      <c r="E2277" s="115">
        <v>384.8</v>
      </c>
    </row>
    <row r="2278" spans="1:5" ht="27.6" x14ac:dyDescent="0.3">
      <c r="A2278" s="113">
        <v>102166</v>
      </c>
      <c r="B2278" s="113" t="s">
        <v>10809</v>
      </c>
      <c r="C2278" s="114" t="s">
        <v>115</v>
      </c>
      <c r="D2278" s="113" t="s">
        <v>8535</v>
      </c>
      <c r="E2278" s="115">
        <v>352.07</v>
      </c>
    </row>
    <row r="2279" spans="1:5" ht="27.6" x14ac:dyDescent="0.3">
      <c r="A2279" s="113">
        <v>102167</v>
      </c>
      <c r="B2279" s="113" t="s">
        <v>10810</v>
      </c>
      <c r="C2279" s="114" t="s">
        <v>115</v>
      </c>
      <c r="D2279" s="113" t="s">
        <v>8535</v>
      </c>
      <c r="E2279" s="115">
        <v>457.07</v>
      </c>
    </row>
    <row r="2280" spans="1:5" ht="27.6" x14ac:dyDescent="0.3">
      <c r="A2280" s="113">
        <v>102168</v>
      </c>
      <c r="B2280" s="113" t="s">
        <v>10811</v>
      </c>
      <c r="C2280" s="114" t="s">
        <v>115</v>
      </c>
      <c r="D2280" s="113" t="s">
        <v>8535</v>
      </c>
      <c r="E2280" s="115">
        <v>443.99</v>
      </c>
    </row>
    <row r="2281" spans="1:5" ht="27.6" x14ac:dyDescent="0.3">
      <c r="A2281" s="113">
        <v>102169</v>
      </c>
      <c r="B2281" s="113" t="s">
        <v>10812</v>
      </c>
      <c r="C2281" s="114" t="s">
        <v>115</v>
      </c>
      <c r="D2281" s="113" t="s">
        <v>8535</v>
      </c>
      <c r="E2281" s="115">
        <v>512.77</v>
      </c>
    </row>
    <row r="2282" spans="1:5" ht="27.6" x14ac:dyDescent="0.3">
      <c r="A2282" s="113">
        <v>102170</v>
      </c>
      <c r="B2282" s="113" t="s">
        <v>10813</v>
      </c>
      <c r="C2282" s="114" t="s">
        <v>115</v>
      </c>
      <c r="D2282" s="113" t="s">
        <v>8535</v>
      </c>
      <c r="E2282" s="115">
        <v>304.77999999999997</v>
      </c>
    </row>
    <row r="2283" spans="1:5" ht="27.6" x14ac:dyDescent="0.3">
      <c r="A2283" s="113">
        <v>102171</v>
      </c>
      <c r="B2283" s="113" t="s">
        <v>10814</v>
      </c>
      <c r="C2283" s="114" t="s">
        <v>115</v>
      </c>
      <c r="D2283" s="113" t="s">
        <v>8535</v>
      </c>
      <c r="E2283" s="115">
        <v>575.73</v>
      </c>
    </row>
    <row r="2284" spans="1:5" ht="27.6" x14ac:dyDescent="0.3">
      <c r="A2284" s="113">
        <v>102172</v>
      </c>
      <c r="B2284" s="113" t="s">
        <v>10815</v>
      </c>
      <c r="C2284" s="114" t="s">
        <v>115</v>
      </c>
      <c r="D2284" s="113" t="s">
        <v>8535</v>
      </c>
      <c r="E2284" s="115">
        <v>562.05999999999995</v>
      </c>
    </row>
    <row r="2285" spans="1:5" ht="27.6" x14ac:dyDescent="0.3">
      <c r="A2285" s="113">
        <v>102176</v>
      </c>
      <c r="B2285" s="113" t="s">
        <v>10816</v>
      </c>
      <c r="C2285" s="114" t="s">
        <v>115</v>
      </c>
      <c r="D2285" s="113" t="s">
        <v>8535</v>
      </c>
      <c r="E2285" s="115">
        <v>1044.42</v>
      </c>
    </row>
    <row r="2286" spans="1:5" ht="27.6" x14ac:dyDescent="0.3">
      <c r="A2286" s="113">
        <v>102177</v>
      </c>
      <c r="B2286" s="113" t="s">
        <v>10817</v>
      </c>
      <c r="C2286" s="114" t="s">
        <v>115</v>
      </c>
      <c r="D2286" s="113" t="s">
        <v>8535</v>
      </c>
      <c r="E2286" s="115">
        <v>2112.38</v>
      </c>
    </row>
    <row r="2287" spans="1:5" ht="27.6" x14ac:dyDescent="0.3">
      <c r="A2287" s="113">
        <v>102178</v>
      </c>
      <c r="B2287" s="113" t="s">
        <v>10818</v>
      </c>
      <c r="C2287" s="114" t="s">
        <v>115</v>
      </c>
      <c r="D2287" s="113" t="s">
        <v>8535</v>
      </c>
      <c r="E2287" s="115">
        <v>2426.6999999999998</v>
      </c>
    </row>
    <row r="2288" spans="1:5" ht="27.6" x14ac:dyDescent="0.3">
      <c r="A2288" s="113">
        <v>102179</v>
      </c>
      <c r="B2288" s="113" t="s">
        <v>10819</v>
      </c>
      <c r="C2288" s="114" t="s">
        <v>115</v>
      </c>
      <c r="D2288" s="113" t="s">
        <v>8535</v>
      </c>
      <c r="E2288" s="115">
        <v>414.82</v>
      </c>
    </row>
    <row r="2289" spans="1:5" ht="27.6" x14ac:dyDescent="0.3">
      <c r="A2289" s="113">
        <v>102180</v>
      </c>
      <c r="B2289" s="113" t="s">
        <v>10820</v>
      </c>
      <c r="C2289" s="114" t="s">
        <v>115</v>
      </c>
      <c r="D2289" s="113" t="s">
        <v>8535</v>
      </c>
      <c r="E2289" s="115">
        <v>486.49</v>
      </c>
    </row>
    <row r="2290" spans="1:5" ht="27.6" x14ac:dyDescent="0.3">
      <c r="A2290" s="113">
        <v>102181</v>
      </c>
      <c r="B2290" s="113" t="s">
        <v>10821</v>
      </c>
      <c r="C2290" s="114" t="s">
        <v>115</v>
      </c>
      <c r="D2290" s="113" t="s">
        <v>8535</v>
      </c>
      <c r="E2290" s="115">
        <v>582.21</v>
      </c>
    </row>
    <row r="2291" spans="1:5" ht="27.6" x14ac:dyDescent="0.3">
      <c r="A2291" s="113">
        <v>102182</v>
      </c>
      <c r="B2291" s="113" t="s">
        <v>10822</v>
      </c>
      <c r="C2291" s="114" t="s">
        <v>141</v>
      </c>
      <c r="D2291" s="113" t="s">
        <v>8535</v>
      </c>
      <c r="E2291" s="115">
        <v>1224.3599999999999</v>
      </c>
    </row>
    <row r="2292" spans="1:5" ht="27.6" x14ac:dyDescent="0.3">
      <c r="A2292" s="113">
        <v>102183</v>
      </c>
      <c r="B2292" s="113" t="s">
        <v>10823</v>
      </c>
      <c r="C2292" s="114" t="s">
        <v>141</v>
      </c>
      <c r="D2292" s="113" t="s">
        <v>8535</v>
      </c>
      <c r="E2292" s="115">
        <v>2462.25</v>
      </c>
    </row>
    <row r="2293" spans="1:5" ht="27.6" x14ac:dyDescent="0.3">
      <c r="A2293" s="113">
        <v>102184</v>
      </c>
      <c r="B2293" s="113" t="s">
        <v>10824</v>
      </c>
      <c r="C2293" s="114" t="s">
        <v>141</v>
      </c>
      <c r="D2293" s="113" t="s">
        <v>8535</v>
      </c>
      <c r="E2293" s="115">
        <v>2262.3200000000002</v>
      </c>
    </row>
    <row r="2294" spans="1:5" ht="27.6" x14ac:dyDescent="0.3">
      <c r="A2294" s="113">
        <v>102185</v>
      </c>
      <c r="B2294" s="113" t="s">
        <v>10825</v>
      </c>
      <c r="C2294" s="114" t="s">
        <v>141</v>
      </c>
      <c r="D2294" s="113" t="s">
        <v>8535</v>
      </c>
      <c r="E2294" s="115">
        <v>4537.78</v>
      </c>
    </row>
    <row r="2295" spans="1:5" ht="27.6" x14ac:dyDescent="0.3">
      <c r="A2295" s="113">
        <v>102190</v>
      </c>
      <c r="B2295" s="113" t="s">
        <v>10826</v>
      </c>
      <c r="C2295" s="114" t="s">
        <v>115</v>
      </c>
      <c r="D2295" s="113" t="s">
        <v>8535</v>
      </c>
      <c r="E2295" s="115">
        <v>20.79</v>
      </c>
    </row>
    <row r="2296" spans="1:5" ht="27.6" x14ac:dyDescent="0.3">
      <c r="A2296" s="113">
        <v>102191</v>
      </c>
      <c r="B2296" s="113" t="s">
        <v>10827</v>
      </c>
      <c r="C2296" s="114" t="s">
        <v>115</v>
      </c>
      <c r="D2296" s="113" t="s">
        <v>8535</v>
      </c>
      <c r="E2296" s="115">
        <v>25.26</v>
      </c>
    </row>
    <row r="2297" spans="1:5" x14ac:dyDescent="0.3">
      <c r="A2297" s="113">
        <v>102192</v>
      </c>
      <c r="B2297" s="113" t="s">
        <v>10828</v>
      </c>
      <c r="C2297" s="114" t="s">
        <v>115</v>
      </c>
      <c r="D2297" s="113" t="s">
        <v>8535</v>
      </c>
      <c r="E2297" s="115">
        <v>18.03</v>
      </c>
    </row>
    <row r="2298" spans="1:5" ht="41.4" x14ac:dyDescent="0.3">
      <c r="A2298" s="113">
        <v>94569</v>
      </c>
      <c r="B2298" s="113" t="s">
        <v>10829</v>
      </c>
      <c r="C2298" s="114" t="s">
        <v>115</v>
      </c>
      <c r="D2298" s="113" t="s">
        <v>8535</v>
      </c>
      <c r="E2298" s="115">
        <v>687.16</v>
      </c>
    </row>
    <row r="2299" spans="1:5" ht="55.2" x14ac:dyDescent="0.3">
      <c r="A2299" s="113">
        <v>94570</v>
      </c>
      <c r="B2299" s="113" t="s">
        <v>10830</v>
      </c>
      <c r="C2299" s="114" t="s">
        <v>115</v>
      </c>
      <c r="D2299" s="113" t="s">
        <v>8535</v>
      </c>
      <c r="E2299" s="115">
        <v>362.94</v>
      </c>
    </row>
    <row r="2300" spans="1:5" ht="41.4" x14ac:dyDescent="0.3">
      <c r="A2300" s="113">
        <v>94572</v>
      </c>
      <c r="B2300" s="113" t="s">
        <v>10831</v>
      </c>
      <c r="C2300" s="114" t="s">
        <v>115</v>
      </c>
      <c r="D2300" s="113" t="s">
        <v>8535</v>
      </c>
      <c r="E2300" s="115">
        <v>519.58000000000004</v>
      </c>
    </row>
    <row r="2301" spans="1:5" ht="41.4" x14ac:dyDescent="0.3">
      <c r="A2301" s="113">
        <v>94573</v>
      </c>
      <c r="B2301" s="113" t="s">
        <v>10832</v>
      </c>
      <c r="C2301" s="114" t="s">
        <v>115</v>
      </c>
      <c r="D2301" s="113" t="s">
        <v>8535</v>
      </c>
      <c r="E2301" s="115">
        <v>404.35</v>
      </c>
    </row>
    <row r="2302" spans="1:5" ht="27.6" x14ac:dyDescent="0.3">
      <c r="A2302" s="113">
        <v>94589</v>
      </c>
      <c r="B2302" s="113" t="s">
        <v>10833</v>
      </c>
      <c r="C2302" s="114" t="s">
        <v>116</v>
      </c>
      <c r="D2302" s="113" t="s">
        <v>8535</v>
      </c>
      <c r="E2302" s="115">
        <v>21.84</v>
      </c>
    </row>
    <row r="2303" spans="1:5" ht="27.6" x14ac:dyDescent="0.3">
      <c r="A2303" s="113">
        <v>94590</v>
      </c>
      <c r="B2303" s="113" t="s">
        <v>10834</v>
      </c>
      <c r="C2303" s="114" t="s">
        <v>116</v>
      </c>
      <c r="D2303" s="113" t="s">
        <v>8535</v>
      </c>
      <c r="E2303" s="115">
        <v>29.14</v>
      </c>
    </row>
    <row r="2304" spans="1:5" ht="41.4" x14ac:dyDescent="0.3">
      <c r="A2304" s="113">
        <v>100674</v>
      </c>
      <c r="B2304" s="113" t="s">
        <v>10835</v>
      </c>
      <c r="C2304" s="114" t="s">
        <v>115</v>
      </c>
      <c r="D2304" s="113" t="s">
        <v>8535</v>
      </c>
      <c r="E2304" s="115">
        <v>789.7</v>
      </c>
    </row>
    <row r="2305" spans="1:5" x14ac:dyDescent="0.3">
      <c r="A2305" s="113">
        <v>105812</v>
      </c>
      <c r="B2305" s="113" t="s">
        <v>10836</v>
      </c>
      <c r="C2305" s="114" t="s">
        <v>116</v>
      </c>
      <c r="D2305" s="113" t="s">
        <v>8535</v>
      </c>
      <c r="E2305" s="115">
        <v>32.04</v>
      </c>
    </row>
    <row r="2306" spans="1:5" ht="41.4" x14ac:dyDescent="0.3">
      <c r="A2306" s="113">
        <v>101096</v>
      </c>
      <c r="B2306" s="113" t="s">
        <v>10837</v>
      </c>
      <c r="C2306" s="114" t="s">
        <v>128</v>
      </c>
      <c r="D2306" s="113" t="s">
        <v>8535</v>
      </c>
      <c r="E2306" s="115">
        <v>1214.6099999999999</v>
      </c>
    </row>
    <row r="2307" spans="1:5" ht="41.4" x14ac:dyDescent="0.3">
      <c r="A2307" s="113">
        <v>101097</v>
      </c>
      <c r="B2307" s="113" t="s">
        <v>10838</v>
      </c>
      <c r="C2307" s="114" t="s">
        <v>128</v>
      </c>
      <c r="D2307" s="113" t="s">
        <v>8535</v>
      </c>
      <c r="E2307" s="115">
        <v>1143.17</v>
      </c>
    </row>
    <row r="2308" spans="1:5" ht="41.4" x14ac:dyDescent="0.3">
      <c r="A2308" s="113">
        <v>101098</v>
      </c>
      <c r="B2308" s="113" t="s">
        <v>10839</v>
      </c>
      <c r="C2308" s="114" t="s">
        <v>128</v>
      </c>
      <c r="D2308" s="113" t="s">
        <v>8535</v>
      </c>
      <c r="E2308" s="115">
        <v>1050.92</v>
      </c>
    </row>
    <row r="2309" spans="1:5" ht="41.4" x14ac:dyDescent="0.3">
      <c r="A2309" s="113">
        <v>101099</v>
      </c>
      <c r="B2309" s="113" t="s">
        <v>10840</v>
      </c>
      <c r="C2309" s="114" t="s">
        <v>128</v>
      </c>
      <c r="D2309" s="113" t="s">
        <v>8535</v>
      </c>
      <c r="E2309" s="115">
        <v>958.17</v>
      </c>
    </row>
    <row r="2310" spans="1:5" ht="41.4" x14ac:dyDescent="0.3">
      <c r="A2310" s="113">
        <v>101100</v>
      </c>
      <c r="B2310" s="113" t="s">
        <v>10841</v>
      </c>
      <c r="C2310" s="114" t="s">
        <v>128</v>
      </c>
      <c r="D2310" s="113" t="s">
        <v>8535</v>
      </c>
      <c r="E2310" s="115">
        <v>842.28</v>
      </c>
    </row>
    <row r="2311" spans="1:5" ht="41.4" x14ac:dyDescent="0.3">
      <c r="A2311" s="113">
        <v>101101</v>
      </c>
      <c r="B2311" s="113" t="s">
        <v>10842</v>
      </c>
      <c r="C2311" s="114" t="s">
        <v>128</v>
      </c>
      <c r="D2311" s="113" t="s">
        <v>8535</v>
      </c>
      <c r="E2311" s="115">
        <v>820.68</v>
      </c>
    </row>
    <row r="2312" spans="1:5" ht="41.4" x14ac:dyDescent="0.3">
      <c r="A2312" s="113">
        <v>101102</v>
      </c>
      <c r="B2312" s="113" t="s">
        <v>10843</v>
      </c>
      <c r="C2312" s="114" t="s">
        <v>128</v>
      </c>
      <c r="D2312" s="113" t="s">
        <v>8535</v>
      </c>
      <c r="E2312" s="115">
        <v>797.14</v>
      </c>
    </row>
    <row r="2313" spans="1:5" ht="41.4" x14ac:dyDescent="0.3">
      <c r="A2313" s="113">
        <v>101103</v>
      </c>
      <c r="B2313" s="113" t="s">
        <v>10844</v>
      </c>
      <c r="C2313" s="114" t="s">
        <v>128</v>
      </c>
      <c r="D2313" s="113" t="s">
        <v>8535</v>
      </c>
      <c r="E2313" s="115">
        <v>749.02</v>
      </c>
    </row>
    <row r="2314" spans="1:5" ht="41.4" x14ac:dyDescent="0.3">
      <c r="A2314" s="113">
        <v>101104</v>
      </c>
      <c r="B2314" s="113" t="s">
        <v>10845</v>
      </c>
      <c r="C2314" s="114" t="s">
        <v>128</v>
      </c>
      <c r="D2314" s="113" t="s">
        <v>8535</v>
      </c>
      <c r="E2314" s="115">
        <v>1223.56</v>
      </c>
    </row>
    <row r="2315" spans="1:5" ht="41.4" x14ac:dyDescent="0.3">
      <c r="A2315" s="113">
        <v>101105</v>
      </c>
      <c r="B2315" s="113" t="s">
        <v>10846</v>
      </c>
      <c r="C2315" s="114" t="s">
        <v>128</v>
      </c>
      <c r="D2315" s="113" t="s">
        <v>8535</v>
      </c>
      <c r="E2315" s="115">
        <v>1152.27</v>
      </c>
    </row>
    <row r="2316" spans="1:5" ht="41.4" x14ac:dyDescent="0.3">
      <c r="A2316" s="113">
        <v>101106</v>
      </c>
      <c r="B2316" s="113" t="s">
        <v>10847</v>
      </c>
      <c r="C2316" s="114" t="s">
        <v>128</v>
      </c>
      <c r="D2316" s="113" t="s">
        <v>8535</v>
      </c>
      <c r="E2316" s="115">
        <v>1060.74</v>
      </c>
    </row>
    <row r="2317" spans="1:5" ht="41.4" x14ac:dyDescent="0.3">
      <c r="A2317" s="113">
        <v>101107</v>
      </c>
      <c r="B2317" s="113" t="s">
        <v>10848</v>
      </c>
      <c r="C2317" s="114" t="s">
        <v>128</v>
      </c>
      <c r="D2317" s="113" t="s">
        <v>8535</v>
      </c>
      <c r="E2317" s="115">
        <v>968.21</v>
      </c>
    </row>
    <row r="2318" spans="1:5" ht="55.2" x14ac:dyDescent="0.3">
      <c r="A2318" s="113">
        <v>101108</v>
      </c>
      <c r="B2318" s="113" t="s">
        <v>10849</v>
      </c>
      <c r="C2318" s="114" t="s">
        <v>128</v>
      </c>
      <c r="D2318" s="113" t="s">
        <v>8535</v>
      </c>
      <c r="E2318" s="115">
        <v>845.34</v>
      </c>
    </row>
    <row r="2319" spans="1:5" ht="55.2" x14ac:dyDescent="0.3">
      <c r="A2319" s="113">
        <v>101109</v>
      </c>
      <c r="B2319" s="113" t="s">
        <v>10850</v>
      </c>
      <c r="C2319" s="114" t="s">
        <v>128</v>
      </c>
      <c r="D2319" s="113" t="s">
        <v>8535</v>
      </c>
      <c r="E2319" s="115">
        <v>824.21</v>
      </c>
    </row>
    <row r="2320" spans="1:5" ht="55.2" x14ac:dyDescent="0.3">
      <c r="A2320" s="113">
        <v>101110</v>
      </c>
      <c r="B2320" s="113" t="s">
        <v>10851</v>
      </c>
      <c r="C2320" s="114" t="s">
        <v>128</v>
      </c>
      <c r="D2320" s="113" t="s">
        <v>8535</v>
      </c>
      <c r="E2320" s="115">
        <v>802.05</v>
      </c>
    </row>
    <row r="2321" spans="1:5" ht="55.2" x14ac:dyDescent="0.3">
      <c r="A2321" s="113">
        <v>101111</v>
      </c>
      <c r="B2321" s="113" t="s">
        <v>10852</v>
      </c>
      <c r="C2321" s="114" t="s">
        <v>128</v>
      </c>
      <c r="D2321" s="113" t="s">
        <v>8535</v>
      </c>
      <c r="E2321" s="115">
        <v>754.83</v>
      </c>
    </row>
    <row r="2322" spans="1:5" ht="27.6" x14ac:dyDescent="0.3">
      <c r="A2322" s="113">
        <v>101112</v>
      </c>
      <c r="B2322" s="113" t="s">
        <v>10853</v>
      </c>
      <c r="C2322" s="114" t="s">
        <v>128</v>
      </c>
      <c r="D2322" s="113" t="s">
        <v>8535</v>
      </c>
      <c r="E2322" s="115">
        <v>846.02</v>
      </c>
    </row>
    <row r="2323" spans="1:5" ht="41.4" x14ac:dyDescent="0.3">
      <c r="A2323" s="113">
        <v>101113</v>
      </c>
      <c r="B2323" s="113" t="s">
        <v>10854</v>
      </c>
      <c r="C2323" s="114" t="s">
        <v>128</v>
      </c>
      <c r="D2323" s="113" t="s">
        <v>8535</v>
      </c>
      <c r="E2323" s="115">
        <v>860.48</v>
      </c>
    </row>
    <row r="2324" spans="1:5" ht="27.6" x14ac:dyDescent="0.3">
      <c r="A2324" s="113">
        <v>95601</v>
      </c>
      <c r="B2324" s="113" t="s">
        <v>10855</v>
      </c>
      <c r="C2324" s="114" t="s">
        <v>141</v>
      </c>
      <c r="D2324" s="113" t="s">
        <v>8535</v>
      </c>
      <c r="E2324" s="115">
        <v>19.63</v>
      </c>
    </row>
    <row r="2325" spans="1:5" ht="27.6" x14ac:dyDescent="0.3">
      <c r="A2325" s="113">
        <v>95602</v>
      </c>
      <c r="B2325" s="113" t="s">
        <v>10856</v>
      </c>
      <c r="C2325" s="114" t="s">
        <v>141</v>
      </c>
      <c r="D2325" s="113" t="s">
        <v>8535</v>
      </c>
      <c r="E2325" s="115">
        <v>31.41</v>
      </c>
    </row>
    <row r="2326" spans="1:5" ht="27.6" x14ac:dyDescent="0.3">
      <c r="A2326" s="113">
        <v>95603</v>
      </c>
      <c r="B2326" s="113" t="s">
        <v>10857</v>
      </c>
      <c r="C2326" s="114" t="s">
        <v>141</v>
      </c>
      <c r="D2326" s="113" t="s">
        <v>8535</v>
      </c>
      <c r="E2326" s="115">
        <v>53.59</v>
      </c>
    </row>
    <row r="2327" spans="1:5" ht="27.6" x14ac:dyDescent="0.3">
      <c r="A2327" s="113">
        <v>95604</v>
      </c>
      <c r="B2327" s="113" t="s">
        <v>10858</v>
      </c>
      <c r="C2327" s="114" t="s">
        <v>141</v>
      </c>
      <c r="D2327" s="113" t="s">
        <v>8535</v>
      </c>
      <c r="E2327" s="115">
        <v>83.16</v>
      </c>
    </row>
    <row r="2328" spans="1:5" ht="27.6" x14ac:dyDescent="0.3">
      <c r="A2328" s="113">
        <v>95605</v>
      </c>
      <c r="B2328" s="113" t="s">
        <v>10859</v>
      </c>
      <c r="C2328" s="114" t="s">
        <v>141</v>
      </c>
      <c r="D2328" s="113" t="s">
        <v>8535</v>
      </c>
      <c r="E2328" s="115">
        <v>152.71</v>
      </c>
    </row>
    <row r="2329" spans="1:5" ht="27.6" x14ac:dyDescent="0.3">
      <c r="A2329" s="113">
        <v>95607</v>
      </c>
      <c r="B2329" s="113" t="s">
        <v>10860</v>
      </c>
      <c r="C2329" s="114" t="s">
        <v>141</v>
      </c>
      <c r="D2329" s="113" t="s">
        <v>8535</v>
      </c>
      <c r="E2329" s="115">
        <v>25.66</v>
      </c>
    </row>
    <row r="2330" spans="1:5" ht="27.6" x14ac:dyDescent="0.3">
      <c r="A2330" s="113">
        <v>95608</v>
      </c>
      <c r="B2330" s="113" t="s">
        <v>10861</v>
      </c>
      <c r="C2330" s="114" t="s">
        <v>141</v>
      </c>
      <c r="D2330" s="113" t="s">
        <v>8535</v>
      </c>
      <c r="E2330" s="115">
        <v>37.229999999999997</v>
      </c>
    </row>
    <row r="2331" spans="1:5" ht="27.6" x14ac:dyDescent="0.3">
      <c r="A2331" s="113">
        <v>95609</v>
      </c>
      <c r="B2331" s="113" t="s">
        <v>10862</v>
      </c>
      <c r="C2331" s="114" t="s">
        <v>141</v>
      </c>
      <c r="D2331" s="113" t="s">
        <v>8535</v>
      </c>
      <c r="E2331" s="115">
        <v>47.2</v>
      </c>
    </row>
    <row r="2332" spans="1:5" ht="41.4" x14ac:dyDescent="0.3">
      <c r="A2332" s="113">
        <v>100651</v>
      </c>
      <c r="B2332" s="113" t="s">
        <v>10863</v>
      </c>
      <c r="C2332" s="114" t="s">
        <v>116</v>
      </c>
      <c r="D2332" s="113" t="s">
        <v>8535</v>
      </c>
      <c r="E2332" s="115">
        <v>131.30000000000001</v>
      </c>
    </row>
    <row r="2333" spans="1:5" ht="41.4" x14ac:dyDescent="0.3">
      <c r="A2333" s="113">
        <v>100652</v>
      </c>
      <c r="B2333" s="113" t="s">
        <v>10864</v>
      </c>
      <c r="C2333" s="114" t="s">
        <v>116</v>
      </c>
      <c r="D2333" s="113" t="s">
        <v>8535</v>
      </c>
      <c r="E2333" s="115">
        <v>242.78</v>
      </c>
    </row>
    <row r="2334" spans="1:5" ht="41.4" x14ac:dyDescent="0.3">
      <c r="A2334" s="113">
        <v>100653</v>
      </c>
      <c r="B2334" s="113" t="s">
        <v>10865</v>
      </c>
      <c r="C2334" s="114" t="s">
        <v>116</v>
      </c>
      <c r="D2334" s="113" t="s">
        <v>8535</v>
      </c>
      <c r="E2334" s="115">
        <v>396.77</v>
      </c>
    </row>
    <row r="2335" spans="1:5" ht="41.4" x14ac:dyDescent="0.3">
      <c r="A2335" s="113">
        <v>100654</v>
      </c>
      <c r="B2335" s="113" t="s">
        <v>10866</v>
      </c>
      <c r="C2335" s="114" t="s">
        <v>116</v>
      </c>
      <c r="D2335" s="113" t="s">
        <v>8535</v>
      </c>
      <c r="E2335" s="115">
        <v>530.6</v>
      </c>
    </row>
    <row r="2336" spans="1:5" ht="41.4" x14ac:dyDescent="0.3">
      <c r="A2336" s="113">
        <v>100655</v>
      </c>
      <c r="B2336" s="113" t="s">
        <v>10867</v>
      </c>
      <c r="C2336" s="114" t="s">
        <v>116</v>
      </c>
      <c r="D2336" s="113" t="s">
        <v>8535</v>
      </c>
      <c r="E2336" s="115">
        <v>612.4</v>
      </c>
    </row>
    <row r="2337" spans="1:5" ht="41.4" x14ac:dyDescent="0.3">
      <c r="A2337" s="113">
        <v>100656</v>
      </c>
      <c r="B2337" s="113" t="s">
        <v>10868</v>
      </c>
      <c r="C2337" s="114" t="s">
        <v>116</v>
      </c>
      <c r="D2337" s="113" t="s">
        <v>8535</v>
      </c>
      <c r="E2337" s="115">
        <v>117.01</v>
      </c>
    </row>
    <row r="2338" spans="1:5" ht="41.4" x14ac:dyDescent="0.3">
      <c r="A2338" s="113">
        <v>100657</v>
      </c>
      <c r="B2338" s="113" t="s">
        <v>10869</v>
      </c>
      <c r="C2338" s="114" t="s">
        <v>116</v>
      </c>
      <c r="D2338" s="113" t="s">
        <v>8535</v>
      </c>
      <c r="E2338" s="115">
        <v>150.68</v>
      </c>
    </row>
    <row r="2339" spans="1:5" ht="41.4" x14ac:dyDescent="0.3">
      <c r="A2339" s="113">
        <v>100658</v>
      </c>
      <c r="B2339" s="113" t="s">
        <v>10870</v>
      </c>
      <c r="C2339" s="114" t="s">
        <v>116</v>
      </c>
      <c r="D2339" s="113" t="s">
        <v>8535</v>
      </c>
      <c r="E2339" s="115">
        <v>345.33</v>
      </c>
    </row>
    <row r="2340" spans="1:5" ht="27.6" x14ac:dyDescent="0.3">
      <c r="A2340" s="113">
        <v>100889</v>
      </c>
      <c r="B2340" s="113" t="s">
        <v>10871</v>
      </c>
      <c r="C2340" s="114" t="s">
        <v>601</v>
      </c>
      <c r="D2340" s="113" t="s">
        <v>8535</v>
      </c>
      <c r="E2340" s="115">
        <v>12.08</v>
      </c>
    </row>
    <row r="2341" spans="1:5" ht="27.6" x14ac:dyDescent="0.3">
      <c r="A2341" s="113">
        <v>100890</v>
      </c>
      <c r="B2341" s="113" t="s">
        <v>10872</v>
      </c>
      <c r="C2341" s="114" t="s">
        <v>601</v>
      </c>
      <c r="D2341" s="113" t="s">
        <v>8535</v>
      </c>
      <c r="E2341" s="115">
        <v>11.89</v>
      </c>
    </row>
    <row r="2342" spans="1:5" ht="27.6" x14ac:dyDescent="0.3">
      <c r="A2342" s="113">
        <v>100892</v>
      </c>
      <c r="B2342" s="113" t="s">
        <v>10873</v>
      </c>
      <c r="C2342" s="114" t="s">
        <v>601</v>
      </c>
      <c r="D2342" s="113" t="s">
        <v>8535</v>
      </c>
      <c r="E2342" s="115">
        <v>12.6</v>
      </c>
    </row>
    <row r="2343" spans="1:5" ht="27.6" x14ac:dyDescent="0.3">
      <c r="A2343" s="113">
        <v>100893</v>
      </c>
      <c r="B2343" s="113" t="s">
        <v>10874</v>
      </c>
      <c r="C2343" s="114" t="s">
        <v>601</v>
      </c>
      <c r="D2343" s="113" t="s">
        <v>8535</v>
      </c>
      <c r="E2343" s="115">
        <v>12.38</v>
      </c>
    </row>
    <row r="2344" spans="1:5" ht="27.6" x14ac:dyDescent="0.3">
      <c r="A2344" s="113">
        <v>100894</v>
      </c>
      <c r="B2344" s="113" t="s">
        <v>10875</v>
      </c>
      <c r="C2344" s="114" t="s">
        <v>601</v>
      </c>
      <c r="D2344" s="113" t="s">
        <v>8535</v>
      </c>
      <c r="E2344" s="115">
        <v>12.25</v>
      </c>
    </row>
    <row r="2345" spans="1:5" ht="41.4" x14ac:dyDescent="0.3">
      <c r="A2345" s="113">
        <v>100896</v>
      </c>
      <c r="B2345" s="113" t="s">
        <v>10876</v>
      </c>
      <c r="C2345" s="114" t="s">
        <v>116</v>
      </c>
      <c r="D2345" s="113" t="s">
        <v>8535</v>
      </c>
      <c r="E2345" s="115">
        <v>57.41</v>
      </c>
    </row>
    <row r="2346" spans="1:5" ht="41.4" x14ac:dyDescent="0.3">
      <c r="A2346" s="113">
        <v>100897</v>
      </c>
      <c r="B2346" s="113" t="s">
        <v>10877</v>
      </c>
      <c r="C2346" s="114" t="s">
        <v>116</v>
      </c>
      <c r="D2346" s="113" t="s">
        <v>8535</v>
      </c>
      <c r="E2346" s="115">
        <v>108.89</v>
      </c>
    </row>
    <row r="2347" spans="1:5" ht="41.4" x14ac:dyDescent="0.3">
      <c r="A2347" s="113">
        <v>100898</v>
      </c>
      <c r="B2347" s="113" t="s">
        <v>10878</v>
      </c>
      <c r="C2347" s="114" t="s">
        <v>116</v>
      </c>
      <c r="D2347" s="113" t="s">
        <v>8535</v>
      </c>
      <c r="E2347" s="115">
        <v>205.98</v>
      </c>
    </row>
    <row r="2348" spans="1:5" ht="41.4" x14ac:dyDescent="0.3">
      <c r="A2348" s="113">
        <v>100899</v>
      </c>
      <c r="B2348" s="113" t="s">
        <v>10879</v>
      </c>
      <c r="C2348" s="114" t="s">
        <v>116</v>
      </c>
      <c r="D2348" s="113" t="s">
        <v>8535</v>
      </c>
      <c r="E2348" s="115">
        <v>87.71</v>
      </c>
    </row>
    <row r="2349" spans="1:5" ht="41.4" x14ac:dyDescent="0.3">
      <c r="A2349" s="113">
        <v>100900</v>
      </c>
      <c r="B2349" s="113" t="s">
        <v>10880</v>
      </c>
      <c r="C2349" s="114" t="s">
        <v>116</v>
      </c>
      <c r="D2349" s="113" t="s">
        <v>8535</v>
      </c>
      <c r="E2349" s="115">
        <v>237.15</v>
      </c>
    </row>
    <row r="2350" spans="1:5" ht="27.6" x14ac:dyDescent="0.3">
      <c r="A2350" s="113">
        <v>101173</v>
      </c>
      <c r="B2350" s="113" t="s">
        <v>10881</v>
      </c>
      <c r="C2350" s="114" t="s">
        <v>116</v>
      </c>
      <c r="D2350" s="113" t="s">
        <v>8535</v>
      </c>
      <c r="E2350" s="115">
        <v>60.99</v>
      </c>
    </row>
    <row r="2351" spans="1:5" ht="27.6" x14ac:dyDescent="0.3">
      <c r="A2351" s="113">
        <v>101174</v>
      </c>
      <c r="B2351" s="113" t="s">
        <v>10882</v>
      </c>
      <c r="C2351" s="114" t="s">
        <v>116</v>
      </c>
      <c r="D2351" s="113" t="s">
        <v>8535</v>
      </c>
      <c r="E2351" s="115">
        <v>86.54</v>
      </c>
    </row>
    <row r="2352" spans="1:5" ht="27.6" x14ac:dyDescent="0.3">
      <c r="A2352" s="113">
        <v>101175</v>
      </c>
      <c r="B2352" s="113" t="s">
        <v>10883</v>
      </c>
      <c r="C2352" s="114" t="s">
        <v>116</v>
      </c>
      <c r="D2352" s="113" t="s">
        <v>8535</v>
      </c>
      <c r="E2352" s="115">
        <v>117.99</v>
      </c>
    </row>
    <row r="2353" spans="1:5" ht="27.6" x14ac:dyDescent="0.3">
      <c r="A2353" s="113">
        <v>101176</v>
      </c>
      <c r="B2353" s="113" t="s">
        <v>10884</v>
      </c>
      <c r="C2353" s="114" t="s">
        <v>116</v>
      </c>
      <c r="D2353" s="113" t="s">
        <v>8535</v>
      </c>
      <c r="E2353" s="115">
        <v>145.63</v>
      </c>
    </row>
    <row r="2354" spans="1:5" ht="27.6" x14ac:dyDescent="0.3">
      <c r="A2354" s="113">
        <v>102521</v>
      </c>
      <c r="B2354" s="113" t="s">
        <v>10885</v>
      </c>
      <c r="C2354" s="114" t="s">
        <v>141</v>
      </c>
      <c r="D2354" s="113" t="s">
        <v>8535</v>
      </c>
      <c r="E2354" s="115">
        <v>125.98</v>
      </c>
    </row>
    <row r="2355" spans="1:5" ht="27.6" x14ac:dyDescent="0.3">
      <c r="A2355" s="113">
        <v>102522</v>
      </c>
      <c r="B2355" s="113" t="s">
        <v>10886</v>
      </c>
      <c r="C2355" s="114" t="s">
        <v>141</v>
      </c>
      <c r="D2355" s="113" t="s">
        <v>8535</v>
      </c>
      <c r="E2355" s="115">
        <v>184.82</v>
      </c>
    </row>
    <row r="2356" spans="1:5" ht="27.6" x14ac:dyDescent="0.3">
      <c r="A2356" s="113">
        <v>102523</v>
      </c>
      <c r="B2356" s="113" t="s">
        <v>10887</v>
      </c>
      <c r="C2356" s="114" t="s">
        <v>141</v>
      </c>
      <c r="D2356" s="113" t="s">
        <v>8535</v>
      </c>
      <c r="E2356" s="115">
        <v>243.64</v>
      </c>
    </row>
    <row r="2357" spans="1:5" ht="27.6" x14ac:dyDescent="0.3">
      <c r="A2357" s="113">
        <v>95240</v>
      </c>
      <c r="B2357" s="113" t="s">
        <v>10888</v>
      </c>
      <c r="C2357" s="114" t="s">
        <v>115</v>
      </c>
      <c r="D2357" s="113" t="s">
        <v>8535</v>
      </c>
      <c r="E2357" s="115">
        <v>17.34</v>
      </c>
    </row>
    <row r="2358" spans="1:5" ht="27.6" x14ac:dyDescent="0.3">
      <c r="A2358" s="113">
        <v>95241</v>
      </c>
      <c r="B2358" s="113" t="s">
        <v>10889</v>
      </c>
      <c r="C2358" s="114" t="s">
        <v>115</v>
      </c>
      <c r="D2358" s="113" t="s">
        <v>8535</v>
      </c>
      <c r="E2358" s="115">
        <v>32.99</v>
      </c>
    </row>
    <row r="2359" spans="1:5" ht="27.6" x14ac:dyDescent="0.3">
      <c r="A2359" s="113">
        <v>96616</v>
      </c>
      <c r="B2359" s="113" t="s">
        <v>10890</v>
      </c>
      <c r="C2359" s="114" t="s">
        <v>128</v>
      </c>
      <c r="D2359" s="113" t="s">
        <v>8535</v>
      </c>
      <c r="E2359" s="115">
        <v>727.54</v>
      </c>
    </row>
    <row r="2360" spans="1:5" ht="27.6" x14ac:dyDescent="0.3">
      <c r="A2360" s="113">
        <v>96617</v>
      </c>
      <c r="B2360" s="113" t="s">
        <v>10891</v>
      </c>
      <c r="C2360" s="114" t="s">
        <v>115</v>
      </c>
      <c r="D2360" s="113" t="s">
        <v>8535</v>
      </c>
      <c r="E2360" s="115">
        <v>18.21</v>
      </c>
    </row>
    <row r="2361" spans="1:5" ht="27.6" x14ac:dyDescent="0.3">
      <c r="A2361" s="113">
        <v>96619</v>
      </c>
      <c r="B2361" s="113" t="s">
        <v>10892</v>
      </c>
      <c r="C2361" s="114" t="s">
        <v>115</v>
      </c>
      <c r="D2361" s="113" t="s">
        <v>8535</v>
      </c>
      <c r="E2361" s="115">
        <v>36.369999999999997</v>
      </c>
    </row>
    <row r="2362" spans="1:5" ht="27.6" x14ac:dyDescent="0.3">
      <c r="A2362" s="113">
        <v>96620</v>
      </c>
      <c r="B2362" s="113" t="s">
        <v>10893</v>
      </c>
      <c r="C2362" s="114" t="s">
        <v>128</v>
      </c>
      <c r="D2362" s="113" t="s">
        <v>8535</v>
      </c>
      <c r="E2362" s="115">
        <v>660.03</v>
      </c>
    </row>
    <row r="2363" spans="1:5" ht="27.6" x14ac:dyDescent="0.3">
      <c r="A2363" s="113">
        <v>96621</v>
      </c>
      <c r="B2363" s="113" t="s">
        <v>10894</v>
      </c>
      <c r="C2363" s="114" t="s">
        <v>128</v>
      </c>
      <c r="D2363" s="113" t="s">
        <v>8535</v>
      </c>
      <c r="E2363" s="115">
        <v>203.4</v>
      </c>
    </row>
    <row r="2364" spans="1:5" ht="27.6" x14ac:dyDescent="0.3">
      <c r="A2364" s="113">
        <v>96622</v>
      </c>
      <c r="B2364" s="113" t="s">
        <v>10895</v>
      </c>
      <c r="C2364" s="114" t="s">
        <v>128</v>
      </c>
      <c r="D2364" s="113" t="s">
        <v>8535</v>
      </c>
      <c r="E2364" s="115">
        <v>187.07</v>
      </c>
    </row>
    <row r="2365" spans="1:5" ht="27.6" x14ac:dyDescent="0.3">
      <c r="A2365" s="113">
        <v>96623</v>
      </c>
      <c r="B2365" s="113" t="s">
        <v>10896</v>
      </c>
      <c r="C2365" s="114" t="s">
        <v>128</v>
      </c>
      <c r="D2365" s="113" t="s">
        <v>8535</v>
      </c>
      <c r="E2365" s="115">
        <v>174.12</v>
      </c>
    </row>
    <row r="2366" spans="1:5" ht="27.6" x14ac:dyDescent="0.3">
      <c r="A2366" s="113">
        <v>96624</v>
      </c>
      <c r="B2366" s="113" t="s">
        <v>10897</v>
      </c>
      <c r="C2366" s="114" t="s">
        <v>128</v>
      </c>
      <c r="D2366" s="113" t="s">
        <v>8535</v>
      </c>
      <c r="E2366" s="115">
        <v>157.80000000000001</v>
      </c>
    </row>
    <row r="2367" spans="1:5" x14ac:dyDescent="0.3">
      <c r="A2367" s="113">
        <v>97082</v>
      </c>
      <c r="B2367" s="113" t="s">
        <v>10898</v>
      </c>
      <c r="C2367" s="114" t="s">
        <v>128</v>
      </c>
      <c r="D2367" s="113" t="s">
        <v>9044</v>
      </c>
      <c r="E2367" s="115">
        <v>76.72</v>
      </c>
    </row>
    <row r="2368" spans="1:5" ht="27.6" x14ac:dyDescent="0.3">
      <c r="A2368" s="113">
        <v>97083</v>
      </c>
      <c r="B2368" s="113" t="s">
        <v>10899</v>
      </c>
      <c r="C2368" s="114" t="s">
        <v>115</v>
      </c>
      <c r="D2368" s="113" t="s">
        <v>9044</v>
      </c>
      <c r="E2368" s="115">
        <v>3.89</v>
      </c>
    </row>
    <row r="2369" spans="1:5" ht="41.4" x14ac:dyDescent="0.3">
      <c r="A2369" s="113">
        <v>97084</v>
      </c>
      <c r="B2369" s="113" t="s">
        <v>10900</v>
      </c>
      <c r="C2369" s="114" t="s">
        <v>115</v>
      </c>
      <c r="D2369" s="113" t="s">
        <v>8535</v>
      </c>
      <c r="E2369" s="115">
        <v>0.82</v>
      </c>
    </row>
    <row r="2370" spans="1:5" ht="27.6" x14ac:dyDescent="0.3">
      <c r="A2370" s="113">
        <v>97086</v>
      </c>
      <c r="B2370" s="113" t="s">
        <v>10901</v>
      </c>
      <c r="C2370" s="114" t="s">
        <v>115</v>
      </c>
      <c r="D2370" s="113" t="s">
        <v>8535</v>
      </c>
      <c r="E2370" s="115">
        <v>145.5</v>
      </c>
    </row>
    <row r="2371" spans="1:5" ht="27.6" x14ac:dyDescent="0.3">
      <c r="A2371" s="113">
        <v>97087</v>
      </c>
      <c r="B2371" s="113" t="s">
        <v>10902</v>
      </c>
      <c r="C2371" s="114" t="s">
        <v>115</v>
      </c>
      <c r="D2371" s="113" t="s">
        <v>8535</v>
      </c>
      <c r="E2371" s="115">
        <v>1.74</v>
      </c>
    </row>
    <row r="2372" spans="1:5" ht="27.6" x14ac:dyDescent="0.3">
      <c r="A2372" s="113">
        <v>97088</v>
      </c>
      <c r="B2372" s="113" t="s">
        <v>10903</v>
      </c>
      <c r="C2372" s="114" t="s">
        <v>601</v>
      </c>
      <c r="D2372" s="113" t="s">
        <v>8535</v>
      </c>
      <c r="E2372" s="115">
        <v>15.91</v>
      </c>
    </row>
    <row r="2373" spans="1:5" ht="27.6" x14ac:dyDescent="0.3">
      <c r="A2373" s="113">
        <v>97089</v>
      </c>
      <c r="B2373" s="113" t="s">
        <v>10904</v>
      </c>
      <c r="C2373" s="114" t="s">
        <v>601</v>
      </c>
      <c r="D2373" s="113" t="s">
        <v>8535</v>
      </c>
      <c r="E2373" s="115">
        <v>14.51</v>
      </c>
    </row>
    <row r="2374" spans="1:5" ht="27.6" x14ac:dyDescent="0.3">
      <c r="A2374" s="113">
        <v>97090</v>
      </c>
      <c r="B2374" s="113" t="s">
        <v>10905</v>
      </c>
      <c r="C2374" s="114" t="s">
        <v>601</v>
      </c>
      <c r="D2374" s="113" t="s">
        <v>8535</v>
      </c>
      <c r="E2374" s="115">
        <v>14.2</v>
      </c>
    </row>
    <row r="2375" spans="1:5" ht="27.6" x14ac:dyDescent="0.3">
      <c r="A2375" s="113">
        <v>97091</v>
      </c>
      <c r="B2375" s="113" t="s">
        <v>10906</v>
      </c>
      <c r="C2375" s="114" t="s">
        <v>601</v>
      </c>
      <c r="D2375" s="113" t="s">
        <v>8535</v>
      </c>
      <c r="E2375" s="115">
        <v>13.74</v>
      </c>
    </row>
    <row r="2376" spans="1:5" ht="27.6" x14ac:dyDescent="0.3">
      <c r="A2376" s="113">
        <v>97092</v>
      </c>
      <c r="B2376" s="113" t="s">
        <v>10907</v>
      </c>
      <c r="C2376" s="114" t="s">
        <v>601</v>
      </c>
      <c r="D2376" s="113" t="s">
        <v>8535</v>
      </c>
      <c r="E2376" s="115">
        <v>13.25</v>
      </c>
    </row>
    <row r="2377" spans="1:5" ht="27.6" x14ac:dyDescent="0.3">
      <c r="A2377" s="113">
        <v>97093</v>
      </c>
      <c r="B2377" s="113" t="s">
        <v>10908</v>
      </c>
      <c r="C2377" s="114" t="s">
        <v>601</v>
      </c>
      <c r="D2377" s="113" t="s">
        <v>8535</v>
      </c>
      <c r="E2377" s="115">
        <v>12.38</v>
      </c>
    </row>
    <row r="2378" spans="1:5" ht="27.6" x14ac:dyDescent="0.3">
      <c r="A2378" s="113">
        <v>97096</v>
      </c>
      <c r="B2378" s="113" t="s">
        <v>10909</v>
      </c>
      <c r="C2378" s="114" t="s">
        <v>128</v>
      </c>
      <c r="D2378" s="113" t="s">
        <v>8535</v>
      </c>
      <c r="E2378" s="115">
        <v>534.47</v>
      </c>
    </row>
    <row r="2379" spans="1:5" ht="27.6" x14ac:dyDescent="0.3">
      <c r="A2379" s="113">
        <v>97097</v>
      </c>
      <c r="B2379" s="113" t="s">
        <v>10910</v>
      </c>
      <c r="C2379" s="114" t="s">
        <v>115</v>
      </c>
      <c r="D2379" s="113" t="s">
        <v>8535</v>
      </c>
      <c r="E2379" s="115">
        <v>37.71</v>
      </c>
    </row>
    <row r="2380" spans="1:5" ht="27.6" x14ac:dyDescent="0.3">
      <c r="A2380" s="113">
        <v>97101</v>
      </c>
      <c r="B2380" s="113" t="s">
        <v>10911</v>
      </c>
      <c r="C2380" s="114" t="s">
        <v>115</v>
      </c>
      <c r="D2380" s="113" t="s">
        <v>8535</v>
      </c>
      <c r="E2380" s="115">
        <v>160.52000000000001</v>
      </c>
    </row>
    <row r="2381" spans="1:5" ht="27.6" x14ac:dyDescent="0.3">
      <c r="A2381" s="113">
        <v>97102</v>
      </c>
      <c r="B2381" s="113" t="s">
        <v>10912</v>
      </c>
      <c r="C2381" s="114" t="s">
        <v>115</v>
      </c>
      <c r="D2381" s="113" t="s">
        <v>8535</v>
      </c>
      <c r="E2381" s="115">
        <v>200.4</v>
      </c>
    </row>
    <row r="2382" spans="1:5" ht="27.6" x14ac:dyDescent="0.3">
      <c r="A2382" s="113">
        <v>97103</v>
      </c>
      <c r="B2382" s="113" t="s">
        <v>10913</v>
      </c>
      <c r="C2382" s="114" t="s">
        <v>115</v>
      </c>
      <c r="D2382" s="113" t="s">
        <v>8535</v>
      </c>
      <c r="E2382" s="115">
        <v>236.8</v>
      </c>
    </row>
    <row r="2383" spans="1:5" ht="27.6" x14ac:dyDescent="0.3">
      <c r="A2383" s="113">
        <v>100322</v>
      </c>
      <c r="B2383" s="113" t="s">
        <v>10914</v>
      </c>
      <c r="C2383" s="114" t="s">
        <v>128</v>
      </c>
      <c r="D2383" s="113" t="s">
        <v>8535</v>
      </c>
      <c r="E2383" s="115">
        <v>152.18</v>
      </c>
    </row>
    <row r="2384" spans="1:5" ht="27.6" x14ac:dyDescent="0.3">
      <c r="A2384" s="113">
        <v>100323</v>
      </c>
      <c r="B2384" s="113" t="s">
        <v>10915</v>
      </c>
      <c r="C2384" s="114" t="s">
        <v>128</v>
      </c>
      <c r="D2384" s="113" t="s">
        <v>8535</v>
      </c>
      <c r="E2384" s="115">
        <v>157.58000000000001</v>
      </c>
    </row>
    <row r="2385" spans="1:5" ht="27.6" x14ac:dyDescent="0.3">
      <c r="A2385" s="113">
        <v>100324</v>
      </c>
      <c r="B2385" s="113" t="s">
        <v>10916</v>
      </c>
      <c r="C2385" s="114" t="s">
        <v>128</v>
      </c>
      <c r="D2385" s="113" t="s">
        <v>8535</v>
      </c>
      <c r="E2385" s="115">
        <v>157.55000000000001</v>
      </c>
    </row>
    <row r="2386" spans="1:5" ht="27.6" x14ac:dyDescent="0.3">
      <c r="A2386" s="113">
        <v>103072</v>
      </c>
      <c r="B2386" s="113" t="s">
        <v>10917</v>
      </c>
      <c r="C2386" s="114" t="s">
        <v>115</v>
      </c>
      <c r="D2386" s="113" t="s">
        <v>8535</v>
      </c>
      <c r="E2386" s="115">
        <v>279.60000000000002</v>
      </c>
    </row>
    <row r="2387" spans="1:5" ht="27.6" x14ac:dyDescent="0.3">
      <c r="A2387" s="113">
        <v>103073</v>
      </c>
      <c r="B2387" s="113" t="s">
        <v>10918</v>
      </c>
      <c r="C2387" s="114" t="s">
        <v>115</v>
      </c>
      <c r="D2387" s="113" t="s">
        <v>8535</v>
      </c>
      <c r="E2387" s="115">
        <v>337.74</v>
      </c>
    </row>
    <row r="2388" spans="1:5" ht="27.6" x14ac:dyDescent="0.3">
      <c r="A2388" s="113">
        <v>103074</v>
      </c>
      <c r="B2388" s="113" t="s">
        <v>10919</v>
      </c>
      <c r="C2388" s="114" t="s">
        <v>115</v>
      </c>
      <c r="D2388" s="113" t="s">
        <v>8535</v>
      </c>
      <c r="E2388" s="115">
        <v>157.33000000000001</v>
      </c>
    </row>
    <row r="2389" spans="1:5" ht="27.6" x14ac:dyDescent="0.3">
      <c r="A2389" s="113">
        <v>103075</v>
      </c>
      <c r="B2389" s="113" t="s">
        <v>10920</v>
      </c>
      <c r="C2389" s="114" t="s">
        <v>115</v>
      </c>
      <c r="D2389" s="113" t="s">
        <v>8535</v>
      </c>
      <c r="E2389" s="115">
        <v>195.04</v>
      </c>
    </row>
    <row r="2390" spans="1:5" ht="27.6" x14ac:dyDescent="0.3">
      <c r="A2390" s="113">
        <v>103076</v>
      </c>
      <c r="B2390" s="113" t="s">
        <v>10921</v>
      </c>
      <c r="C2390" s="114" t="s">
        <v>115</v>
      </c>
      <c r="D2390" s="113" t="s">
        <v>8535</v>
      </c>
      <c r="E2390" s="115">
        <v>138.72</v>
      </c>
    </row>
    <row r="2391" spans="1:5" ht="27.6" x14ac:dyDescent="0.3">
      <c r="A2391" s="113">
        <v>103077</v>
      </c>
      <c r="B2391" s="113" t="s">
        <v>10922</v>
      </c>
      <c r="C2391" s="114" t="s">
        <v>115</v>
      </c>
      <c r="D2391" s="113" t="s">
        <v>8535</v>
      </c>
      <c r="E2391" s="115">
        <v>178.61</v>
      </c>
    </row>
    <row r="2392" spans="1:5" ht="27.6" x14ac:dyDescent="0.3">
      <c r="A2392" s="113">
        <v>103078</v>
      </c>
      <c r="B2392" s="113" t="s">
        <v>10923</v>
      </c>
      <c r="C2392" s="114" t="s">
        <v>115</v>
      </c>
      <c r="D2392" s="113" t="s">
        <v>8535</v>
      </c>
      <c r="E2392" s="115">
        <v>215</v>
      </c>
    </row>
    <row r="2393" spans="1:5" ht="27.6" x14ac:dyDescent="0.3">
      <c r="A2393" s="113">
        <v>103079</v>
      </c>
      <c r="B2393" s="113" t="s">
        <v>10924</v>
      </c>
      <c r="C2393" s="114" t="s">
        <v>115</v>
      </c>
      <c r="D2393" s="113" t="s">
        <v>8535</v>
      </c>
      <c r="E2393" s="115">
        <v>257.8</v>
      </c>
    </row>
    <row r="2394" spans="1:5" ht="27.6" x14ac:dyDescent="0.3">
      <c r="A2394" s="113">
        <v>103080</v>
      </c>
      <c r="B2394" s="113" t="s">
        <v>10925</v>
      </c>
      <c r="C2394" s="114" t="s">
        <v>115</v>
      </c>
      <c r="D2394" s="113" t="s">
        <v>8535</v>
      </c>
      <c r="E2394" s="115">
        <v>315.95</v>
      </c>
    </row>
    <row r="2395" spans="1:5" ht="27.6" x14ac:dyDescent="0.3">
      <c r="A2395" s="113">
        <v>92263</v>
      </c>
      <c r="B2395" s="113" t="s">
        <v>10926</v>
      </c>
      <c r="C2395" s="114" t="s">
        <v>115</v>
      </c>
      <c r="D2395" s="113" t="s">
        <v>8535</v>
      </c>
      <c r="E2395" s="115">
        <v>145.43</v>
      </c>
    </row>
    <row r="2396" spans="1:5" ht="27.6" x14ac:dyDescent="0.3">
      <c r="A2396" s="113">
        <v>92264</v>
      </c>
      <c r="B2396" s="113" t="s">
        <v>10927</v>
      </c>
      <c r="C2396" s="114" t="s">
        <v>115</v>
      </c>
      <c r="D2396" s="113" t="s">
        <v>8535</v>
      </c>
      <c r="E2396" s="115">
        <v>180.61</v>
      </c>
    </row>
    <row r="2397" spans="1:5" ht="27.6" x14ac:dyDescent="0.3">
      <c r="A2397" s="113">
        <v>92265</v>
      </c>
      <c r="B2397" s="113" t="s">
        <v>10928</v>
      </c>
      <c r="C2397" s="114" t="s">
        <v>115</v>
      </c>
      <c r="D2397" s="113" t="s">
        <v>8535</v>
      </c>
      <c r="E2397" s="115">
        <v>105.7</v>
      </c>
    </row>
    <row r="2398" spans="1:5" ht="27.6" x14ac:dyDescent="0.3">
      <c r="A2398" s="113">
        <v>92266</v>
      </c>
      <c r="B2398" s="113" t="s">
        <v>10929</v>
      </c>
      <c r="C2398" s="114" t="s">
        <v>115</v>
      </c>
      <c r="D2398" s="113" t="s">
        <v>8535</v>
      </c>
      <c r="E2398" s="115">
        <v>135.87</v>
      </c>
    </row>
    <row r="2399" spans="1:5" ht="27.6" x14ac:dyDescent="0.3">
      <c r="A2399" s="113">
        <v>92267</v>
      </c>
      <c r="B2399" s="113" t="s">
        <v>10930</v>
      </c>
      <c r="C2399" s="114" t="s">
        <v>115</v>
      </c>
      <c r="D2399" s="113" t="s">
        <v>8535</v>
      </c>
      <c r="E2399" s="115">
        <v>40.9</v>
      </c>
    </row>
    <row r="2400" spans="1:5" ht="27.6" x14ac:dyDescent="0.3">
      <c r="A2400" s="113">
        <v>92268</v>
      </c>
      <c r="B2400" s="113" t="s">
        <v>10931</v>
      </c>
      <c r="C2400" s="114" t="s">
        <v>115</v>
      </c>
      <c r="D2400" s="113" t="s">
        <v>8535</v>
      </c>
      <c r="E2400" s="115">
        <v>68.55</v>
      </c>
    </row>
    <row r="2401" spans="1:5" ht="27.6" x14ac:dyDescent="0.3">
      <c r="A2401" s="113">
        <v>92269</v>
      </c>
      <c r="B2401" s="113" t="s">
        <v>10932</v>
      </c>
      <c r="C2401" s="114" t="s">
        <v>115</v>
      </c>
      <c r="D2401" s="113" t="s">
        <v>8535</v>
      </c>
      <c r="E2401" s="115">
        <v>121.58</v>
      </c>
    </row>
    <row r="2402" spans="1:5" ht="27.6" x14ac:dyDescent="0.3">
      <c r="A2402" s="113">
        <v>92270</v>
      </c>
      <c r="B2402" s="113" t="s">
        <v>10933</v>
      </c>
      <c r="C2402" s="114" t="s">
        <v>115</v>
      </c>
      <c r="D2402" s="113" t="s">
        <v>8535</v>
      </c>
      <c r="E2402" s="115">
        <v>186.79</v>
      </c>
    </row>
    <row r="2403" spans="1:5" x14ac:dyDescent="0.3">
      <c r="A2403" s="113">
        <v>92271</v>
      </c>
      <c r="B2403" s="113" t="s">
        <v>10934</v>
      </c>
      <c r="C2403" s="114" t="s">
        <v>115</v>
      </c>
      <c r="D2403" s="113" t="s">
        <v>8535</v>
      </c>
      <c r="E2403" s="115">
        <v>119.77</v>
      </c>
    </row>
    <row r="2404" spans="1:5" x14ac:dyDescent="0.3">
      <c r="A2404" s="113">
        <v>92272</v>
      </c>
      <c r="B2404" s="113" t="s">
        <v>10935</v>
      </c>
      <c r="C2404" s="114" t="s">
        <v>116</v>
      </c>
      <c r="D2404" s="113" t="s">
        <v>8535</v>
      </c>
      <c r="E2404" s="115">
        <v>32.659999999999997</v>
      </c>
    </row>
    <row r="2405" spans="1:5" ht="27.6" x14ac:dyDescent="0.3">
      <c r="A2405" s="113">
        <v>92273</v>
      </c>
      <c r="B2405" s="113" t="s">
        <v>10936</v>
      </c>
      <c r="C2405" s="114" t="s">
        <v>116</v>
      </c>
      <c r="D2405" s="113" t="s">
        <v>8535</v>
      </c>
      <c r="E2405" s="115">
        <v>14.28</v>
      </c>
    </row>
    <row r="2406" spans="1:5" ht="41.4" x14ac:dyDescent="0.3">
      <c r="A2406" s="113">
        <v>92409</v>
      </c>
      <c r="B2406" s="113" t="s">
        <v>10937</v>
      </c>
      <c r="C2406" s="114" t="s">
        <v>115</v>
      </c>
      <c r="D2406" s="113" t="s">
        <v>8535</v>
      </c>
      <c r="E2406" s="115">
        <v>230.34</v>
      </c>
    </row>
    <row r="2407" spans="1:5" ht="41.4" x14ac:dyDescent="0.3">
      <c r="A2407" s="113">
        <v>92411</v>
      </c>
      <c r="B2407" s="113" t="s">
        <v>10938</v>
      </c>
      <c r="C2407" s="114" t="s">
        <v>115</v>
      </c>
      <c r="D2407" s="113" t="s">
        <v>8535</v>
      </c>
      <c r="E2407" s="115">
        <v>158.33000000000001</v>
      </c>
    </row>
    <row r="2408" spans="1:5" ht="41.4" x14ac:dyDescent="0.3">
      <c r="A2408" s="113">
        <v>92413</v>
      </c>
      <c r="B2408" s="113" t="s">
        <v>10939</v>
      </c>
      <c r="C2408" s="114" t="s">
        <v>115</v>
      </c>
      <c r="D2408" s="113" t="s">
        <v>8535</v>
      </c>
      <c r="E2408" s="115">
        <v>105.77</v>
      </c>
    </row>
    <row r="2409" spans="1:5" ht="41.4" x14ac:dyDescent="0.3">
      <c r="A2409" s="113">
        <v>92415</v>
      </c>
      <c r="B2409" s="113" t="s">
        <v>10940</v>
      </c>
      <c r="C2409" s="114" t="s">
        <v>115</v>
      </c>
      <c r="D2409" s="113" t="s">
        <v>8535</v>
      </c>
      <c r="E2409" s="115">
        <v>135.53</v>
      </c>
    </row>
    <row r="2410" spans="1:5" ht="41.4" x14ac:dyDescent="0.3">
      <c r="A2410" s="113">
        <v>92417</v>
      </c>
      <c r="B2410" s="113" t="s">
        <v>10941</v>
      </c>
      <c r="C2410" s="114" t="s">
        <v>115</v>
      </c>
      <c r="D2410" s="113" t="s">
        <v>8535</v>
      </c>
      <c r="E2410" s="115">
        <v>161</v>
      </c>
    </row>
    <row r="2411" spans="1:5" ht="41.4" x14ac:dyDescent="0.3">
      <c r="A2411" s="113">
        <v>92419</v>
      </c>
      <c r="B2411" s="113" t="s">
        <v>10942</v>
      </c>
      <c r="C2411" s="114" t="s">
        <v>115</v>
      </c>
      <c r="D2411" s="113" t="s">
        <v>8535</v>
      </c>
      <c r="E2411" s="115">
        <v>88.37</v>
      </c>
    </row>
    <row r="2412" spans="1:5" ht="41.4" x14ac:dyDescent="0.3">
      <c r="A2412" s="113">
        <v>92421</v>
      </c>
      <c r="B2412" s="113" t="s">
        <v>10943</v>
      </c>
      <c r="C2412" s="114" t="s">
        <v>115</v>
      </c>
      <c r="D2412" s="113" t="s">
        <v>8535</v>
      </c>
      <c r="E2412" s="115">
        <v>107.89</v>
      </c>
    </row>
    <row r="2413" spans="1:5" ht="41.4" x14ac:dyDescent="0.3">
      <c r="A2413" s="113">
        <v>92423</v>
      </c>
      <c r="B2413" s="113" t="s">
        <v>10944</v>
      </c>
      <c r="C2413" s="114" t="s">
        <v>115</v>
      </c>
      <c r="D2413" s="113" t="s">
        <v>8535</v>
      </c>
      <c r="E2413" s="115">
        <v>73.47</v>
      </c>
    </row>
    <row r="2414" spans="1:5" ht="41.4" x14ac:dyDescent="0.3">
      <c r="A2414" s="113">
        <v>92425</v>
      </c>
      <c r="B2414" s="113" t="s">
        <v>10945</v>
      </c>
      <c r="C2414" s="114" t="s">
        <v>115</v>
      </c>
      <c r="D2414" s="113" t="s">
        <v>8535</v>
      </c>
      <c r="E2414" s="115">
        <v>90.45</v>
      </c>
    </row>
    <row r="2415" spans="1:5" ht="41.4" x14ac:dyDescent="0.3">
      <c r="A2415" s="113">
        <v>92427</v>
      </c>
      <c r="B2415" s="113" t="s">
        <v>10946</v>
      </c>
      <c r="C2415" s="114" t="s">
        <v>115</v>
      </c>
      <c r="D2415" s="113" t="s">
        <v>8535</v>
      </c>
      <c r="E2415" s="115">
        <v>65.930000000000007</v>
      </c>
    </row>
    <row r="2416" spans="1:5" ht="41.4" x14ac:dyDescent="0.3">
      <c r="A2416" s="113">
        <v>92429</v>
      </c>
      <c r="B2416" s="113" t="s">
        <v>10947</v>
      </c>
      <c r="C2416" s="114" t="s">
        <v>115</v>
      </c>
      <c r="D2416" s="113" t="s">
        <v>8535</v>
      </c>
      <c r="E2416" s="115">
        <v>81.67</v>
      </c>
    </row>
    <row r="2417" spans="1:5" ht="41.4" x14ac:dyDescent="0.3">
      <c r="A2417" s="113">
        <v>92431</v>
      </c>
      <c r="B2417" s="113" t="s">
        <v>10948</v>
      </c>
      <c r="C2417" s="114" t="s">
        <v>115</v>
      </c>
      <c r="D2417" s="113" t="s">
        <v>8535</v>
      </c>
      <c r="E2417" s="115">
        <v>61.86</v>
      </c>
    </row>
    <row r="2418" spans="1:5" ht="41.4" x14ac:dyDescent="0.3">
      <c r="A2418" s="113">
        <v>92433</v>
      </c>
      <c r="B2418" s="113" t="s">
        <v>10949</v>
      </c>
      <c r="C2418" s="114" t="s">
        <v>115</v>
      </c>
      <c r="D2418" s="113" t="s">
        <v>8535</v>
      </c>
      <c r="E2418" s="115">
        <v>76.8</v>
      </c>
    </row>
    <row r="2419" spans="1:5" ht="41.4" x14ac:dyDescent="0.3">
      <c r="A2419" s="113">
        <v>92435</v>
      </c>
      <c r="B2419" s="113" t="s">
        <v>10950</v>
      </c>
      <c r="C2419" s="114" t="s">
        <v>115</v>
      </c>
      <c r="D2419" s="113" t="s">
        <v>8535</v>
      </c>
      <c r="E2419" s="115">
        <v>59.07</v>
      </c>
    </row>
    <row r="2420" spans="1:5" ht="41.4" x14ac:dyDescent="0.3">
      <c r="A2420" s="113">
        <v>92437</v>
      </c>
      <c r="B2420" s="113" t="s">
        <v>10951</v>
      </c>
      <c r="C2420" s="114" t="s">
        <v>115</v>
      </c>
      <c r="D2420" s="113" t="s">
        <v>8535</v>
      </c>
      <c r="E2420" s="115">
        <v>73.510000000000005</v>
      </c>
    </row>
    <row r="2421" spans="1:5" ht="41.4" x14ac:dyDescent="0.3">
      <c r="A2421" s="113">
        <v>92439</v>
      </c>
      <c r="B2421" s="113" t="s">
        <v>10952</v>
      </c>
      <c r="C2421" s="114" t="s">
        <v>115</v>
      </c>
      <c r="D2421" s="113" t="s">
        <v>8535</v>
      </c>
      <c r="E2421" s="115">
        <v>57.06</v>
      </c>
    </row>
    <row r="2422" spans="1:5" ht="41.4" x14ac:dyDescent="0.3">
      <c r="A2422" s="113">
        <v>92441</v>
      </c>
      <c r="B2422" s="113" t="s">
        <v>10953</v>
      </c>
      <c r="C2422" s="114" t="s">
        <v>115</v>
      </c>
      <c r="D2422" s="113" t="s">
        <v>8535</v>
      </c>
      <c r="E2422" s="115">
        <v>71.150000000000006</v>
      </c>
    </row>
    <row r="2423" spans="1:5" ht="41.4" x14ac:dyDescent="0.3">
      <c r="A2423" s="113">
        <v>92443</v>
      </c>
      <c r="B2423" s="113" t="s">
        <v>10954</v>
      </c>
      <c r="C2423" s="114" t="s">
        <v>115</v>
      </c>
      <c r="D2423" s="113" t="s">
        <v>8535</v>
      </c>
      <c r="E2423" s="115">
        <v>52.87</v>
      </c>
    </row>
    <row r="2424" spans="1:5" ht="41.4" x14ac:dyDescent="0.3">
      <c r="A2424" s="113">
        <v>92445</v>
      </c>
      <c r="B2424" s="113" t="s">
        <v>10955</v>
      </c>
      <c r="C2424" s="114" t="s">
        <v>115</v>
      </c>
      <c r="D2424" s="113" t="s">
        <v>8535</v>
      </c>
      <c r="E2424" s="115">
        <v>66.45</v>
      </c>
    </row>
    <row r="2425" spans="1:5" ht="27.6" x14ac:dyDescent="0.3">
      <c r="A2425" s="113">
        <v>92446</v>
      </c>
      <c r="B2425" s="113" t="s">
        <v>10956</v>
      </c>
      <c r="C2425" s="114" t="s">
        <v>115</v>
      </c>
      <c r="D2425" s="113" t="s">
        <v>8535</v>
      </c>
      <c r="E2425" s="115">
        <v>321.83999999999997</v>
      </c>
    </row>
    <row r="2426" spans="1:5" ht="41.4" x14ac:dyDescent="0.3">
      <c r="A2426" s="113">
        <v>92447</v>
      </c>
      <c r="B2426" s="113" t="s">
        <v>10957</v>
      </c>
      <c r="C2426" s="114" t="s">
        <v>115</v>
      </c>
      <c r="D2426" s="113" t="s">
        <v>8535</v>
      </c>
      <c r="E2426" s="115">
        <v>222.62</v>
      </c>
    </row>
    <row r="2427" spans="1:5" ht="41.4" x14ac:dyDescent="0.3">
      <c r="A2427" s="113">
        <v>92448</v>
      </c>
      <c r="B2427" s="113" t="s">
        <v>10958</v>
      </c>
      <c r="C2427" s="114" t="s">
        <v>115</v>
      </c>
      <c r="D2427" s="113" t="s">
        <v>8535</v>
      </c>
      <c r="E2427" s="115">
        <v>172.15</v>
      </c>
    </row>
    <row r="2428" spans="1:5" ht="41.4" x14ac:dyDescent="0.3">
      <c r="A2428" s="113">
        <v>92449</v>
      </c>
      <c r="B2428" s="113" t="s">
        <v>10959</v>
      </c>
      <c r="C2428" s="114" t="s">
        <v>115</v>
      </c>
      <c r="D2428" s="113" t="s">
        <v>8535</v>
      </c>
      <c r="E2428" s="115">
        <v>258.36</v>
      </c>
    </row>
    <row r="2429" spans="1:5" ht="27.6" x14ac:dyDescent="0.3">
      <c r="A2429" s="113">
        <v>92450</v>
      </c>
      <c r="B2429" s="113" t="s">
        <v>10960</v>
      </c>
      <c r="C2429" s="114" t="s">
        <v>115</v>
      </c>
      <c r="D2429" s="113" t="s">
        <v>8535</v>
      </c>
      <c r="E2429" s="115">
        <v>330.67</v>
      </c>
    </row>
    <row r="2430" spans="1:5" ht="41.4" x14ac:dyDescent="0.3">
      <c r="A2430" s="113">
        <v>92451</v>
      </c>
      <c r="B2430" s="113" t="s">
        <v>10961</v>
      </c>
      <c r="C2430" s="114" t="s">
        <v>115</v>
      </c>
      <c r="D2430" s="113" t="s">
        <v>8535</v>
      </c>
      <c r="E2430" s="115">
        <v>175.49</v>
      </c>
    </row>
    <row r="2431" spans="1:5" ht="27.6" x14ac:dyDescent="0.3">
      <c r="A2431" s="113">
        <v>92452</v>
      </c>
      <c r="B2431" s="113" t="s">
        <v>10962</v>
      </c>
      <c r="C2431" s="114" t="s">
        <v>115</v>
      </c>
      <c r="D2431" s="113" t="s">
        <v>8535</v>
      </c>
      <c r="E2431" s="115">
        <v>184.22</v>
      </c>
    </row>
    <row r="2432" spans="1:5" ht="41.4" x14ac:dyDescent="0.3">
      <c r="A2432" s="113">
        <v>92453</v>
      </c>
      <c r="B2432" s="113" t="s">
        <v>10963</v>
      </c>
      <c r="C2432" s="114" t="s">
        <v>115</v>
      </c>
      <c r="D2432" s="113" t="s">
        <v>8535</v>
      </c>
      <c r="E2432" s="115">
        <v>221.34</v>
      </c>
    </row>
    <row r="2433" spans="1:5" ht="27.6" x14ac:dyDescent="0.3">
      <c r="A2433" s="113">
        <v>92454</v>
      </c>
      <c r="B2433" s="113" t="s">
        <v>10964</v>
      </c>
      <c r="C2433" s="114" t="s">
        <v>115</v>
      </c>
      <c r="D2433" s="113" t="s">
        <v>8535</v>
      </c>
      <c r="E2433" s="115">
        <v>302.05</v>
      </c>
    </row>
    <row r="2434" spans="1:5" ht="41.4" x14ac:dyDescent="0.3">
      <c r="A2434" s="113">
        <v>92455</v>
      </c>
      <c r="B2434" s="113" t="s">
        <v>10965</v>
      </c>
      <c r="C2434" s="114" t="s">
        <v>115</v>
      </c>
      <c r="D2434" s="113" t="s">
        <v>8535</v>
      </c>
      <c r="E2434" s="115">
        <v>144.18</v>
      </c>
    </row>
    <row r="2435" spans="1:5" ht="27.6" x14ac:dyDescent="0.3">
      <c r="A2435" s="113">
        <v>92456</v>
      </c>
      <c r="B2435" s="113" t="s">
        <v>10966</v>
      </c>
      <c r="C2435" s="114" t="s">
        <v>115</v>
      </c>
      <c r="D2435" s="113" t="s">
        <v>8535</v>
      </c>
      <c r="E2435" s="115">
        <v>155.6</v>
      </c>
    </row>
    <row r="2436" spans="1:5" ht="41.4" x14ac:dyDescent="0.3">
      <c r="A2436" s="113">
        <v>92457</v>
      </c>
      <c r="B2436" s="113" t="s">
        <v>10967</v>
      </c>
      <c r="C2436" s="114" t="s">
        <v>115</v>
      </c>
      <c r="D2436" s="113" t="s">
        <v>8535</v>
      </c>
      <c r="E2436" s="115">
        <v>193.28</v>
      </c>
    </row>
    <row r="2437" spans="1:5" ht="27.6" x14ac:dyDescent="0.3">
      <c r="A2437" s="113">
        <v>92458</v>
      </c>
      <c r="B2437" s="113" t="s">
        <v>10968</v>
      </c>
      <c r="C2437" s="114" t="s">
        <v>115</v>
      </c>
      <c r="D2437" s="113" t="s">
        <v>8535</v>
      </c>
      <c r="E2437" s="115">
        <v>283.89</v>
      </c>
    </row>
    <row r="2438" spans="1:5" ht="41.4" x14ac:dyDescent="0.3">
      <c r="A2438" s="113">
        <v>92459</v>
      </c>
      <c r="B2438" s="113" t="s">
        <v>10969</v>
      </c>
      <c r="C2438" s="114" t="s">
        <v>115</v>
      </c>
      <c r="D2438" s="113" t="s">
        <v>8535</v>
      </c>
      <c r="E2438" s="115">
        <v>123.26</v>
      </c>
    </row>
    <row r="2439" spans="1:5" ht="27.6" x14ac:dyDescent="0.3">
      <c r="A2439" s="113">
        <v>92460</v>
      </c>
      <c r="B2439" s="113" t="s">
        <v>10970</v>
      </c>
      <c r="C2439" s="114" t="s">
        <v>115</v>
      </c>
      <c r="D2439" s="113" t="s">
        <v>8535</v>
      </c>
      <c r="E2439" s="115">
        <v>131.86000000000001</v>
      </c>
    </row>
    <row r="2440" spans="1:5" ht="41.4" x14ac:dyDescent="0.3">
      <c r="A2440" s="113">
        <v>92461</v>
      </c>
      <c r="B2440" s="113" t="s">
        <v>10971</v>
      </c>
      <c r="C2440" s="114" t="s">
        <v>115</v>
      </c>
      <c r="D2440" s="113" t="s">
        <v>8535</v>
      </c>
      <c r="E2440" s="115">
        <v>178.59</v>
      </c>
    </row>
    <row r="2441" spans="1:5" ht="27.6" x14ac:dyDescent="0.3">
      <c r="A2441" s="113">
        <v>92462</v>
      </c>
      <c r="B2441" s="113" t="s">
        <v>10972</v>
      </c>
      <c r="C2441" s="114" t="s">
        <v>115</v>
      </c>
      <c r="D2441" s="113" t="s">
        <v>8535</v>
      </c>
      <c r="E2441" s="115">
        <v>272.08999999999997</v>
      </c>
    </row>
    <row r="2442" spans="1:5" ht="41.4" x14ac:dyDescent="0.3">
      <c r="A2442" s="113">
        <v>92463</v>
      </c>
      <c r="B2442" s="113" t="s">
        <v>10973</v>
      </c>
      <c r="C2442" s="114" t="s">
        <v>115</v>
      </c>
      <c r="D2442" s="113" t="s">
        <v>8535</v>
      </c>
      <c r="E2442" s="115">
        <v>112.02</v>
      </c>
    </row>
    <row r="2443" spans="1:5" ht="27.6" x14ac:dyDescent="0.3">
      <c r="A2443" s="113">
        <v>92464</v>
      </c>
      <c r="B2443" s="113" t="s">
        <v>10974</v>
      </c>
      <c r="C2443" s="114" t="s">
        <v>115</v>
      </c>
      <c r="D2443" s="113" t="s">
        <v>8535</v>
      </c>
      <c r="E2443" s="115">
        <v>126.8</v>
      </c>
    </row>
    <row r="2444" spans="1:5" ht="41.4" x14ac:dyDescent="0.3">
      <c r="A2444" s="113">
        <v>92465</v>
      </c>
      <c r="B2444" s="113" t="s">
        <v>10975</v>
      </c>
      <c r="C2444" s="114" t="s">
        <v>115</v>
      </c>
      <c r="D2444" s="113" t="s">
        <v>8535</v>
      </c>
      <c r="E2444" s="115">
        <v>143.52000000000001</v>
      </c>
    </row>
    <row r="2445" spans="1:5" ht="27.6" x14ac:dyDescent="0.3">
      <c r="A2445" s="113">
        <v>92466</v>
      </c>
      <c r="B2445" s="113" t="s">
        <v>10976</v>
      </c>
      <c r="C2445" s="114" t="s">
        <v>115</v>
      </c>
      <c r="D2445" s="113" t="s">
        <v>8535</v>
      </c>
      <c r="E2445" s="115">
        <v>264.61</v>
      </c>
    </row>
    <row r="2446" spans="1:5" ht="41.4" x14ac:dyDescent="0.3">
      <c r="A2446" s="113">
        <v>92467</v>
      </c>
      <c r="B2446" s="113" t="s">
        <v>10977</v>
      </c>
      <c r="C2446" s="114" t="s">
        <v>115</v>
      </c>
      <c r="D2446" s="113" t="s">
        <v>8535</v>
      </c>
      <c r="E2446" s="115">
        <v>92.61</v>
      </c>
    </row>
    <row r="2447" spans="1:5" ht="27.6" x14ac:dyDescent="0.3">
      <c r="A2447" s="113">
        <v>92468</v>
      </c>
      <c r="B2447" s="113" t="s">
        <v>10978</v>
      </c>
      <c r="C2447" s="114" t="s">
        <v>115</v>
      </c>
      <c r="D2447" s="113" t="s">
        <v>8535</v>
      </c>
      <c r="E2447" s="115">
        <v>119.89</v>
      </c>
    </row>
    <row r="2448" spans="1:5" ht="41.4" x14ac:dyDescent="0.3">
      <c r="A2448" s="113">
        <v>92469</v>
      </c>
      <c r="B2448" s="113" t="s">
        <v>10979</v>
      </c>
      <c r="C2448" s="114" t="s">
        <v>115</v>
      </c>
      <c r="D2448" s="113" t="s">
        <v>8535</v>
      </c>
      <c r="E2448" s="115">
        <v>131</v>
      </c>
    </row>
    <row r="2449" spans="1:5" ht="27.6" x14ac:dyDescent="0.3">
      <c r="A2449" s="113">
        <v>92470</v>
      </c>
      <c r="B2449" s="113" t="s">
        <v>10980</v>
      </c>
      <c r="C2449" s="114" t="s">
        <v>115</v>
      </c>
      <c r="D2449" s="113" t="s">
        <v>8535</v>
      </c>
      <c r="E2449" s="115">
        <v>257.74</v>
      </c>
    </row>
    <row r="2450" spans="1:5" ht="41.4" x14ac:dyDescent="0.3">
      <c r="A2450" s="113">
        <v>92471</v>
      </c>
      <c r="B2450" s="113" t="s">
        <v>10981</v>
      </c>
      <c r="C2450" s="114" t="s">
        <v>115</v>
      </c>
      <c r="D2450" s="113" t="s">
        <v>8535</v>
      </c>
      <c r="E2450" s="115">
        <v>84.64</v>
      </c>
    </row>
    <row r="2451" spans="1:5" ht="27.6" x14ac:dyDescent="0.3">
      <c r="A2451" s="113">
        <v>92472</v>
      </c>
      <c r="B2451" s="113" t="s">
        <v>10982</v>
      </c>
      <c r="C2451" s="114" t="s">
        <v>115</v>
      </c>
      <c r="D2451" s="113" t="s">
        <v>8535</v>
      </c>
      <c r="E2451" s="115">
        <v>113.98</v>
      </c>
    </row>
    <row r="2452" spans="1:5" ht="41.4" x14ac:dyDescent="0.3">
      <c r="A2452" s="113">
        <v>92473</v>
      </c>
      <c r="B2452" s="113" t="s">
        <v>10983</v>
      </c>
      <c r="C2452" s="114" t="s">
        <v>115</v>
      </c>
      <c r="D2452" s="113" t="s">
        <v>8535</v>
      </c>
      <c r="E2452" s="115">
        <v>120.8</v>
      </c>
    </row>
    <row r="2453" spans="1:5" ht="27.6" x14ac:dyDescent="0.3">
      <c r="A2453" s="113">
        <v>92474</v>
      </c>
      <c r="B2453" s="113" t="s">
        <v>10984</v>
      </c>
      <c r="C2453" s="114" t="s">
        <v>115</v>
      </c>
      <c r="D2453" s="113" t="s">
        <v>8535</v>
      </c>
      <c r="E2453" s="115">
        <v>251.78</v>
      </c>
    </row>
    <row r="2454" spans="1:5" ht="41.4" x14ac:dyDescent="0.3">
      <c r="A2454" s="113">
        <v>92475</v>
      </c>
      <c r="B2454" s="113" t="s">
        <v>10985</v>
      </c>
      <c r="C2454" s="114" t="s">
        <v>115</v>
      </c>
      <c r="D2454" s="113" t="s">
        <v>8535</v>
      </c>
      <c r="E2454" s="115">
        <v>78.13</v>
      </c>
    </row>
    <row r="2455" spans="1:5" ht="27.6" x14ac:dyDescent="0.3">
      <c r="A2455" s="113">
        <v>92476</v>
      </c>
      <c r="B2455" s="113" t="s">
        <v>10986</v>
      </c>
      <c r="C2455" s="114" t="s">
        <v>115</v>
      </c>
      <c r="D2455" s="113" t="s">
        <v>8535</v>
      </c>
      <c r="E2455" s="115">
        <v>108.94</v>
      </c>
    </row>
    <row r="2456" spans="1:5" ht="41.4" x14ac:dyDescent="0.3">
      <c r="A2456" s="113">
        <v>92477</v>
      </c>
      <c r="B2456" s="113" t="s">
        <v>10987</v>
      </c>
      <c r="C2456" s="114" t="s">
        <v>115</v>
      </c>
      <c r="D2456" s="113" t="s">
        <v>8535</v>
      </c>
      <c r="E2456" s="115">
        <v>99.2</v>
      </c>
    </row>
    <row r="2457" spans="1:5" ht="27.6" x14ac:dyDescent="0.3">
      <c r="A2457" s="113">
        <v>92478</v>
      </c>
      <c r="B2457" s="113" t="s">
        <v>10988</v>
      </c>
      <c r="C2457" s="114" t="s">
        <v>115</v>
      </c>
      <c r="D2457" s="113" t="s">
        <v>8535</v>
      </c>
      <c r="E2457" s="115">
        <v>240.16</v>
      </c>
    </row>
    <row r="2458" spans="1:5" ht="41.4" x14ac:dyDescent="0.3">
      <c r="A2458" s="113">
        <v>92479</v>
      </c>
      <c r="B2458" s="113" t="s">
        <v>10989</v>
      </c>
      <c r="C2458" s="114" t="s">
        <v>115</v>
      </c>
      <c r="D2458" s="113" t="s">
        <v>8535</v>
      </c>
      <c r="E2458" s="115">
        <v>64.33</v>
      </c>
    </row>
    <row r="2459" spans="1:5" ht="27.6" x14ac:dyDescent="0.3">
      <c r="A2459" s="113">
        <v>92480</v>
      </c>
      <c r="B2459" s="113" t="s">
        <v>10990</v>
      </c>
      <c r="C2459" s="114" t="s">
        <v>115</v>
      </c>
      <c r="D2459" s="113" t="s">
        <v>8535</v>
      </c>
      <c r="E2459" s="115">
        <v>98.97</v>
      </c>
    </row>
    <row r="2460" spans="1:5" ht="27.6" x14ac:dyDescent="0.3">
      <c r="A2460" s="113">
        <v>92482</v>
      </c>
      <c r="B2460" s="113" t="s">
        <v>10991</v>
      </c>
      <c r="C2460" s="114" t="s">
        <v>115</v>
      </c>
      <c r="D2460" s="113" t="s">
        <v>8535</v>
      </c>
      <c r="E2460" s="115">
        <v>363.1</v>
      </c>
    </row>
    <row r="2461" spans="1:5" ht="27.6" x14ac:dyDescent="0.3">
      <c r="A2461" s="113">
        <v>92484</v>
      </c>
      <c r="B2461" s="113" t="s">
        <v>10992</v>
      </c>
      <c r="C2461" s="114" t="s">
        <v>115</v>
      </c>
      <c r="D2461" s="113" t="s">
        <v>8535</v>
      </c>
      <c r="E2461" s="115">
        <v>249.73</v>
      </c>
    </row>
    <row r="2462" spans="1:5" ht="27.6" x14ac:dyDescent="0.3">
      <c r="A2462" s="113">
        <v>92486</v>
      </c>
      <c r="B2462" s="113" t="s">
        <v>10993</v>
      </c>
      <c r="C2462" s="114" t="s">
        <v>115</v>
      </c>
      <c r="D2462" s="113" t="s">
        <v>8535</v>
      </c>
      <c r="E2462" s="115">
        <v>177.54</v>
      </c>
    </row>
    <row r="2463" spans="1:5" ht="41.4" x14ac:dyDescent="0.3">
      <c r="A2463" s="113">
        <v>92488</v>
      </c>
      <c r="B2463" s="113" t="s">
        <v>10994</v>
      </c>
      <c r="C2463" s="114" t="s">
        <v>115</v>
      </c>
      <c r="D2463" s="113" t="s">
        <v>8535</v>
      </c>
      <c r="E2463" s="115">
        <v>114.84</v>
      </c>
    </row>
    <row r="2464" spans="1:5" ht="41.4" x14ac:dyDescent="0.3">
      <c r="A2464" s="113">
        <v>92490</v>
      </c>
      <c r="B2464" s="113" t="s">
        <v>10995</v>
      </c>
      <c r="C2464" s="114" t="s">
        <v>115</v>
      </c>
      <c r="D2464" s="113" t="s">
        <v>8535</v>
      </c>
      <c r="E2464" s="115">
        <v>74.25</v>
      </c>
    </row>
    <row r="2465" spans="1:5" ht="41.4" x14ac:dyDescent="0.3">
      <c r="A2465" s="113">
        <v>92492</v>
      </c>
      <c r="B2465" s="113" t="s">
        <v>10996</v>
      </c>
      <c r="C2465" s="114" t="s">
        <v>115</v>
      </c>
      <c r="D2465" s="113" t="s">
        <v>8535</v>
      </c>
      <c r="E2465" s="115">
        <v>109.25</v>
      </c>
    </row>
    <row r="2466" spans="1:5" ht="41.4" x14ac:dyDescent="0.3">
      <c r="A2466" s="113">
        <v>92494</v>
      </c>
      <c r="B2466" s="113" t="s">
        <v>10997</v>
      </c>
      <c r="C2466" s="114" t="s">
        <v>115</v>
      </c>
      <c r="D2466" s="113" t="s">
        <v>8535</v>
      </c>
      <c r="E2466" s="115">
        <v>69.88</v>
      </c>
    </row>
    <row r="2467" spans="1:5" ht="41.4" x14ac:dyDescent="0.3">
      <c r="A2467" s="113">
        <v>92496</v>
      </c>
      <c r="B2467" s="113" t="s">
        <v>10998</v>
      </c>
      <c r="C2467" s="114" t="s">
        <v>115</v>
      </c>
      <c r="D2467" s="113" t="s">
        <v>8535</v>
      </c>
      <c r="E2467" s="115">
        <v>104.5</v>
      </c>
    </row>
    <row r="2468" spans="1:5" ht="41.4" x14ac:dyDescent="0.3">
      <c r="A2468" s="113">
        <v>92498</v>
      </c>
      <c r="B2468" s="113" t="s">
        <v>10999</v>
      </c>
      <c r="C2468" s="114" t="s">
        <v>115</v>
      </c>
      <c r="D2468" s="113" t="s">
        <v>8535</v>
      </c>
      <c r="E2468" s="115">
        <v>66.16</v>
      </c>
    </row>
    <row r="2469" spans="1:5" ht="41.4" x14ac:dyDescent="0.3">
      <c r="A2469" s="113">
        <v>92500</v>
      </c>
      <c r="B2469" s="113" t="s">
        <v>11000</v>
      </c>
      <c r="C2469" s="114" t="s">
        <v>115</v>
      </c>
      <c r="D2469" s="113" t="s">
        <v>8535</v>
      </c>
      <c r="E2469" s="115">
        <v>100.53</v>
      </c>
    </row>
    <row r="2470" spans="1:5" ht="41.4" x14ac:dyDescent="0.3">
      <c r="A2470" s="113">
        <v>92502</v>
      </c>
      <c r="B2470" s="113" t="s">
        <v>11001</v>
      </c>
      <c r="C2470" s="114" t="s">
        <v>115</v>
      </c>
      <c r="D2470" s="113" t="s">
        <v>8535</v>
      </c>
      <c r="E2470" s="115">
        <v>63.2</v>
      </c>
    </row>
    <row r="2471" spans="1:5" ht="41.4" x14ac:dyDescent="0.3">
      <c r="A2471" s="113">
        <v>92504</v>
      </c>
      <c r="B2471" s="113" t="s">
        <v>11002</v>
      </c>
      <c r="C2471" s="114" t="s">
        <v>115</v>
      </c>
      <c r="D2471" s="113" t="s">
        <v>8535</v>
      </c>
      <c r="E2471" s="115">
        <v>93.36</v>
      </c>
    </row>
    <row r="2472" spans="1:5" ht="41.4" x14ac:dyDescent="0.3">
      <c r="A2472" s="113">
        <v>92506</v>
      </c>
      <c r="B2472" s="113" t="s">
        <v>11003</v>
      </c>
      <c r="C2472" s="114" t="s">
        <v>115</v>
      </c>
      <c r="D2472" s="113" t="s">
        <v>8535</v>
      </c>
      <c r="E2472" s="115">
        <v>57.78</v>
      </c>
    </row>
    <row r="2473" spans="1:5" ht="27.6" x14ac:dyDescent="0.3">
      <c r="A2473" s="113">
        <v>92508</v>
      </c>
      <c r="B2473" s="113" t="s">
        <v>11004</v>
      </c>
      <c r="C2473" s="114" t="s">
        <v>115</v>
      </c>
      <c r="D2473" s="113" t="s">
        <v>8535</v>
      </c>
      <c r="E2473" s="115">
        <v>104.72</v>
      </c>
    </row>
    <row r="2474" spans="1:5" ht="27.6" x14ac:dyDescent="0.3">
      <c r="A2474" s="113">
        <v>92510</v>
      </c>
      <c r="B2474" s="113" t="s">
        <v>11005</v>
      </c>
      <c r="C2474" s="114" t="s">
        <v>115</v>
      </c>
      <c r="D2474" s="113" t="s">
        <v>8535</v>
      </c>
      <c r="E2474" s="115">
        <v>62.03</v>
      </c>
    </row>
    <row r="2475" spans="1:5" ht="27.6" x14ac:dyDescent="0.3">
      <c r="A2475" s="113">
        <v>92512</v>
      </c>
      <c r="B2475" s="113" t="s">
        <v>11006</v>
      </c>
      <c r="C2475" s="114" t="s">
        <v>115</v>
      </c>
      <c r="D2475" s="113" t="s">
        <v>8535</v>
      </c>
      <c r="E2475" s="115">
        <v>91.94</v>
      </c>
    </row>
    <row r="2476" spans="1:5" ht="27.6" x14ac:dyDescent="0.3">
      <c r="A2476" s="113">
        <v>92514</v>
      </c>
      <c r="B2476" s="113" t="s">
        <v>11007</v>
      </c>
      <c r="C2476" s="114" t="s">
        <v>115</v>
      </c>
      <c r="D2476" s="113" t="s">
        <v>8535</v>
      </c>
      <c r="E2476" s="115">
        <v>50.55</v>
      </c>
    </row>
    <row r="2477" spans="1:5" ht="27.6" x14ac:dyDescent="0.3">
      <c r="A2477" s="113">
        <v>92515</v>
      </c>
      <c r="B2477" s="113" t="s">
        <v>11008</v>
      </c>
      <c r="C2477" s="114" t="s">
        <v>115</v>
      </c>
      <c r="D2477" s="113" t="s">
        <v>8535</v>
      </c>
      <c r="E2477" s="115">
        <v>85.11</v>
      </c>
    </row>
    <row r="2478" spans="1:5" ht="27.6" x14ac:dyDescent="0.3">
      <c r="A2478" s="113">
        <v>92518</v>
      </c>
      <c r="B2478" s="113" t="s">
        <v>11009</v>
      </c>
      <c r="C2478" s="114" t="s">
        <v>115</v>
      </c>
      <c r="D2478" s="113" t="s">
        <v>8535</v>
      </c>
      <c r="E2478" s="115">
        <v>44.97</v>
      </c>
    </row>
    <row r="2479" spans="1:5" ht="27.6" x14ac:dyDescent="0.3">
      <c r="A2479" s="113">
        <v>92520</v>
      </c>
      <c r="B2479" s="113" t="s">
        <v>11010</v>
      </c>
      <c r="C2479" s="114" t="s">
        <v>115</v>
      </c>
      <c r="D2479" s="113" t="s">
        <v>8535</v>
      </c>
      <c r="E2479" s="115">
        <v>80.37</v>
      </c>
    </row>
    <row r="2480" spans="1:5" ht="27.6" x14ac:dyDescent="0.3">
      <c r="A2480" s="113">
        <v>92522</v>
      </c>
      <c r="B2480" s="113" t="s">
        <v>11011</v>
      </c>
      <c r="C2480" s="114" t="s">
        <v>115</v>
      </c>
      <c r="D2480" s="113" t="s">
        <v>8535</v>
      </c>
      <c r="E2480" s="115">
        <v>41.36</v>
      </c>
    </row>
    <row r="2481" spans="1:5" ht="27.6" x14ac:dyDescent="0.3">
      <c r="A2481" s="113">
        <v>92524</v>
      </c>
      <c r="B2481" s="113" t="s">
        <v>11012</v>
      </c>
      <c r="C2481" s="114" t="s">
        <v>115</v>
      </c>
      <c r="D2481" s="113" t="s">
        <v>8535</v>
      </c>
      <c r="E2481" s="115">
        <v>79.2</v>
      </c>
    </row>
    <row r="2482" spans="1:5" ht="27.6" x14ac:dyDescent="0.3">
      <c r="A2482" s="113">
        <v>92526</v>
      </c>
      <c r="B2482" s="113" t="s">
        <v>11013</v>
      </c>
      <c r="C2482" s="114" t="s">
        <v>115</v>
      </c>
      <c r="D2482" s="113" t="s">
        <v>8535</v>
      </c>
      <c r="E2482" s="115">
        <v>41.24</v>
      </c>
    </row>
    <row r="2483" spans="1:5" ht="27.6" x14ac:dyDescent="0.3">
      <c r="A2483" s="113">
        <v>92528</v>
      </c>
      <c r="B2483" s="113" t="s">
        <v>11014</v>
      </c>
      <c r="C2483" s="114" t="s">
        <v>115</v>
      </c>
      <c r="D2483" s="113" t="s">
        <v>8535</v>
      </c>
      <c r="E2483" s="115">
        <v>75.930000000000007</v>
      </c>
    </row>
    <row r="2484" spans="1:5" ht="27.6" x14ac:dyDescent="0.3">
      <c r="A2484" s="113">
        <v>92530</v>
      </c>
      <c r="B2484" s="113" t="s">
        <v>11015</v>
      </c>
      <c r="C2484" s="114" t="s">
        <v>115</v>
      </c>
      <c r="D2484" s="113" t="s">
        <v>8535</v>
      </c>
      <c r="E2484" s="115">
        <v>38.950000000000003</v>
      </c>
    </row>
    <row r="2485" spans="1:5" ht="27.6" x14ac:dyDescent="0.3">
      <c r="A2485" s="113">
        <v>92532</v>
      </c>
      <c r="B2485" s="113" t="s">
        <v>11016</v>
      </c>
      <c r="C2485" s="114" t="s">
        <v>115</v>
      </c>
      <c r="D2485" s="113" t="s">
        <v>8535</v>
      </c>
      <c r="E2485" s="115">
        <v>73.069999999999993</v>
      </c>
    </row>
    <row r="2486" spans="1:5" ht="27.6" x14ac:dyDescent="0.3">
      <c r="A2486" s="113">
        <v>92534</v>
      </c>
      <c r="B2486" s="113" t="s">
        <v>11017</v>
      </c>
      <c r="C2486" s="114" t="s">
        <v>115</v>
      </c>
      <c r="D2486" s="113" t="s">
        <v>8535</v>
      </c>
      <c r="E2486" s="115">
        <v>36.979999999999997</v>
      </c>
    </row>
    <row r="2487" spans="1:5" ht="27.6" x14ac:dyDescent="0.3">
      <c r="A2487" s="113">
        <v>92536</v>
      </c>
      <c r="B2487" s="113" t="s">
        <v>11018</v>
      </c>
      <c r="C2487" s="114" t="s">
        <v>115</v>
      </c>
      <c r="D2487" s="113" t="s">
        <v>8535</v>
      </c>
      <c r="E2487" s="115">
        <v>67.64</v>
      </c>
    </row>
    <row r="2488" spans="1:5" ht="27.6" x14ac:dyDescent="0.3">
      <c r="A2488" s="113">
        <v>92538</v>
      </c>
      <c r="B2488" s="113" t="s">
        <v>11019</v>
      </c>
      <c r="C2488" s="114" t="s">
        <v>115</v>
      </c>
      <c r="D2488" s="113" t="s">
        <v>8535</v>
      </c>
      <c r="E2488" s="115">
        <v>33.119999999999997</v>
      </c>
    </row>
    <row r="2489" spans="1:5" ht="27.6" x14ac:dyDescent="0.3">
      <c r="A2489" s="113">
        <v>96252</v>
      </c>
      <c r="B2489" s="113" t="s">
        <v>11020</v>
      </c>
      <c r="C2489" s="114" t="s">
        <v>115</v>
      </c>
      <c r="D2489" s="113" t="s">
        <v>8535</v>
      </c>
      <c r="E2489" s="115">
        <v>131.1</v>
      </c>
    </row>
    <row r="2490" spans="1:5" ht="27.6" x14ac:dyDescent="0.3">
      <c r="A2490" s="113">
        <v>96258</v>
      </c>
      <c r="B2490" s="113" t="s">
        <v>11021</v>
      </c>
      <c r="C2490" s="114" t="s">
        <v>115</v>
      </c>
      <c r="D2490" s="113" t="s">
        <v>8535</v>
      </c>
      <c r="E2490" s="115">
        <v>135.27000000000001</v>
      </c>
    </row>
    <row r="2491" spans="1:5" ht="27.6" x14ac:dyDescent="0.3">
      <c r="A2491" s="113">
        <v>96529</v>
      </c>
      <c r="B2491" s="113" t="s">
        <v>11022</v>
      </c>
      <c r="C2491" s="114" t="s">
        <v>115</v>
      </c>
      <c r="D2491" s="113" t="s">
        <v>8535</v>
      </c>
      <c r="E2491" s="115">
        <v>258.04000000000002</v>
      </c>
    </row>
    <row r="2492" spans="1:5" ht="27.6" x14ac:dyDescent="0.3">
      <c r="A2492" s="113">
        <v>96530</v>
      </c>
      <c r="B2492" s="113" t="s">
        <v>11023</v>
      </c>
      <c r="C2492" s="114" t="s">
        <v>115</v>
      </c>
      <c r="D2492" s="113" t="s">
        <v>8535</v>
      </c>
      <c r="E2492" s="115">
        <v>138.35</v>
      </c>
    </row>
    <row r="2493" spans="1:5" ht="27.6" x14ac:dyDescent="0.3">
      <c r="A2493" s="113">
        <v>96531</v>
      </c>
      <c r="B2493" s="113" t="s">
        <v>11024</v>
      </c>
      <c r="C2493" s="114" t="s">
        <v>115</v>
      </c>
      <c r="D2493" s="113" t="s">
        <v>8535</v>
      </c>
      <c r="E2493" s="115">
        <v>104.97</v>
      </c>
    </row>
    <row r="2494" spans="1:5" ht="27.6" x14ac:dyDescent="0.3">
      <c r="A2494" s="113">
        <v>96532</v>
      </c>
      <c r="B2494" s="113" t="s">
        <v>11025</v>
      </c>
      <c r="C2494" s="114" t="s">
        <v>115</v>
      </c>
      <c r="D2494" s="113" t="s">
        <v>8535</v>
      </c>
      <c r="E2494" s="115">
        <v>178.91</v>
      </c>
    </row>
    <row r="2495" spans="1:5" ht="27.6" x14ac:dyDescent="0.3">
      <c r="A2495" s="113">
        <v>96533</v>
      </c>
      <c r="B2495" s="113" t="s">
        <v>11026</v>
      </c>
      <c r="C2495" s="114" t="s">
        <v>115</v>
      </c>
      <c r="D2495" s="113" t="s">
        <v>8535</v>
      </c>
      <c r="E2495" s="115">
        <v>92.59</v>
      </c>
    </row>
    <row r="2496" spans="1:5" ht="27.6" x14ac:dyDescent="0.3">
      <c r="A2496" s="113">
        <v>96534</v>
      </c>
      <c r="B2496" s="113" t="s">
        <v>11027</v>
      </c>
      <c r="C2496" s="114" t="s">
        <v>115</v>
      </c>
      <c r="D2496" s="113" t="s">
        <v>8535</v>
      </c>
      <c r="E2496" s="115">
        <v>80.11</v>
      </c>
    </row>
    <row r="2497" spans="1:5" ht="27.6" x14ac:dyDescent="0.3">
      <c r="A2497" s="113">
        <v>96535</v>
      </c>
      <c r="B2497" s="113" t="s">
        <v>11028</v>
      </c>
      <c r="C2497" s="114" t="s">
        <v>115</v>
      </c>
      <c r="D2497" s="113" t="s">
        <v>8535</v>
      </c>
      <c r="E2497" s="115">
        <v>137.72999999999999</v>
      </c>
    </row>
    <row r="2498" spans="1:5" ht="27.6" x14ac:dyDescent="0.3">
      <c r="A2498" s="113">
        <v>96536</v>
      </c>
      <c r="B2498" s="113" t="s">
        <v>11029</v>
      </c>
      <c r="C2498" s="114" t="s">
        <v>115</v>
      </c>
      <c r="D2498" s="113" t="s">
        <v>8535</v>
      </c>
      <c r="E2498" s="115">
        <v>68.75</v>
      </c>
    </row>
    <row r="2499" spans="1:5" ht="27.6" x14ac:dyDescent="0.3">
      <c r="A2499" s="113">
        <v>96537</v>
      </c>
      <c r="B2499" s="113" t="s">
        <v>11030</v>
      </c>
      <c r="C2499" s="114" t="s">
        <v>115</v>
      </c>
      <c r="D2499" s="113" t="s">
        <v>8535</v>
      </c>
      <c r="E2499" s="115">
        <v>177.51</v>
      </c>
    </row>
    <row r="2500" spans="1:5" ht="27.6" x14ac:dyDescent="0.3">
      <c r="A2500" s="113">
        <v>96538</v>
      </c>
      <c r="B2500" s="113" t="s">
        <v>11031</v>
      </c>
      <c r="C2500" s="114" t="s">
        <v>115</v>
      </c>
      <c r="D2500" s="113" t="s">
        <v>8535</v>
      </c>
      <c r="E2500" s="115">
        <v>243.99</v>
      </c>
    </row>
    <row r="2501" spans="1:5" ht="27.6" x14ac:dyDescent="0.3">
      <c r="A2501" s="113">
        <v>96539</v>
      </c>
      <c r="B2501" s="113" t="s">
        <v>11032</v>
      </c>
      <c r="C2501" s="114" t="s">
        <v>115</v>
      </c>
      <c r="D2501" s="113" t="s">
        <v>8535</v>
      </c>
      <c r="E2501" s="115">
        <v>126.18</v>
      </c>
    </row>
    <row r="2502" spans="1:5" ht="27.6" x14ac:dyDescent="0.3">
      <c r="A2502" s="113">
        <v>96540</v>
      </c>
      <c r="B2502" s="113" t="s">
        <v>11033</v>
      </c>
      <c r="C2502" s="114" t="s">
        <v>115</v>
      </c>
      <c r="D2502" s="113" t="s">
        <v>8535</v>
      </c>
      <c r="E2502" s="115">
        <v>129.53</v>
      </c>
    </row>
    <row r="2503" spans="1:5" ht="27.6" x14ac:dyDescent="0.3">
      <c r="A2503" s="113">
        <v>96541</v>
      </c>
      <c r="B2503" s="113" t="s">
        <v>11034</v>
      </c>
      <c r="C2503" s="114" t="s">
        <v>115</v>
      </c>
      <c r="D2503" s="113" t="s">
        <v>8535</v>
      </c>
      <c r="E2503" s="115">
        <v>184.07</v>
      </c>
    </row>
    <row r="2504" spans="1:5" ht="27.6" x14ac:dyDescent="0.3">
      <c r="A2504" s="113">
        <v>96542</v>
      </c>
      <c r="B2504" s="113" t="s">
        <v>11035</v>
      </c>
      <c r="C2504" s="114" t="s">
        <v>115</v>
      </c>
      <c r="D2504" s="113" t="s">
        <v>8535</v>
      </c>
      <c r="E2504" s="115">
        <v>97.19</v>
      </c>
    </row>
    <row r="2505" spans="1:5" x14ac:dyDescent="0.3">
      <c r="A2505" s="113">
        <v>96543</v>
      </c>
      <c r="B2505" s="113" t="s">
        <v>11036</v>
      </c>
      <c r="C2505" s="114" t="s">
        <v>601</v>
      </c>
      <c r="D2505" s="113" t="s">
        <v>8535</v>
      </c>
      <c r="E2505" s="115">
        <v>20.85</v>
      </c>
    </row>
    <row r="2506" spans="1:5" ht="27.6" x14ac:dyDescent="0.3">
      <c r="A2506" s="113">
        <v>101791</v>
      </c>
      <c r="B2506" s="113" t="s">
        <v>11037</v>
      </c>
      <c r="C2506" s="114" t="s">
        <v>116</v>
      </c>
      <c r="D2506" s="113" t="s">
        <v>8535</v>
      </c>
      <c r="E2506" s="115">
        <v>23.64</v>
      </c>
    </row>
    <row r="2507" spans="1:5" ht="27.6" x14ac:dyDescent="0.3">
      <c r="A2507" s="113">
        <v>101792</v>
      </c>
      <c r="B2507" s="113" t="s">
        <v>11038</v>
      </c>
      <c r="C2507" s="114" t="s">
        <v>128</v>
      </c>
      <c r="D2507" s="113" t="s">
        <v>8535</v>
      </c>
      <c r="E2507" s="115">
        <v>17.29</v>
      </c>
    </row>
    <row r="2508" spans="1:5" ht="27.6" x14ac:dyDescent="0.3">
      <c r="A2508" s="113">
        <v>101793</v>
      </c>
      <c r="B2508" s="113" t="s">
        <v>11039</v>
      </c>
      <c r="C2508" s="114" t="s">
        <v>128</v>
      </c>
      <c r="D2508" s="113" t="s">
        <v>8535</v>
      </c>
      <c r="E2508" s="115">
        <v>25.86</v>
      </c>
    </row>
    <row r="2509" spans="1:5" ht="27.6" x14ac:dyDescent="0.3">
      <c r="A2509" s="113">
        <v>101969</v>
      </c>
      <c r="B2509" s="113" t="s">
        <v>11040</v>
      </c>
      <c r="C2509" s="114" t="s">
        <v>115</v>
      </c>
      <c r="D2509" s="113" t="s">
        <v>8535</v>
      </c>
      <c r="E2509" s="115">
        <v>162.22</v>
      </c>
    </row>
    <row r="2510" spans="1:5" ht="27.6" x14ac:dyDescent="0.3">
      <c r="A2510" s="113">
        <v>101971</v>
      </c>
      <c r="B2510" s="113" t="s">
        <v>11041</v>
      </c>
      <c r="C2510" s="114" t="s">
        <v>115</v>
      </c>
      <c r="D2510" s="113" t="s">
        <v>8535</v>
      </c>
      <c r="E2510" s="115">
        <v>130.68</v>
      </c>
    </row>
    <row r="2511" spans="1:5" ht="27.6" x14ac:dyDescent="0.3">
      <c r="A2511" s="113">
        <v>101973</v>
      </c>
      <c r="B2511" s="113" t="s">
        <v>11042</v>
      </c>
      <c r="C2511" s="114" t="s">
        <v>115</v>
      </c>
      <c r="D2511" s="113" t="s">
        <v>8535</v>
      </c>
      <c r="E2511" s="115">
        <v>227.49</v>
      </c>
    </row>
    <row r="2512" spans="1:5" ht="27.6" x14ac:dyDescent="0.3">
      <c r="A2512" s="113">
        <v>101974</v>
      </c>
      <c r="B2512" s="113" t="s">
        <v>11043</v>
      </c>
      <c r="C2512" s="114" t="s">
        <v>115</v>
      </c>
      <c r="D2512" s="113" t="s">
        <v>8535</v>
      </c>
      <c r="E2512" s="115">
        <v>520.41999999999996</v>
      </c>
    </row>
    <row r="2513" spans="1:5" ht="27.6" x14ac:dyDescent="0.3">
      <c r="A2513" s="113">
        <v>101975</v>
      </c>
      <c r="B2513" s="113" t="s">
        <v>11044</v>
      </c>
      <c r="C2513" s="114" t="s">
        <v>115</v>
      </c>
      <c r="D2513" s="113" t="s">
        <v>8535</v>
      </c>
      <c r="E2513" s="115">
        <v>441.08</v>
      </c>
    </row>
    <row r="2514" spans="1:5" ht="27.6" x14ac:dyDescent="0.3">
      <c r="A2514" s="113">
        <v>101977</v>
      </c>
      <c r="B2514" s="113" t="s">
        <v>11045</v>
      </c>
      <c r="C2514" s="114" t="s">
        <v>115</v>
      </c>
      <c r="D2514" s="113" t="s">
        <v>8535</v>
      </c>
      <c r="E2514" s="115">
        <v>309.31</v>
      </c>
    </row>
    <row r="2515" spans="1:5" ht="27.6" x14ac:dyDescent="0.3">
      <c r="A2515" s="113">
        <v>101980</v>
      </c>
      <c r="B2515" s="113" t="s">
        <v>11046</v>
      </c>
      <c r="C2515" s="114" t="s">
        <v>115</v>
      </c>
      <c r="D2515" s="113" t="s">
        <v>8535</v>
      </c>
      <c r="E2515" s="115">
        <v>285.49</v>
      </c>
    </row>
    <row r="2516" spans="1:5" ht="41.4" x14ac:dyDescent="0.3">
      <c r="A2516" s="113">
        <v>101981</v>
      </c>
      <c r="B2516" s="113" t="s">
        <v>11047</v>
      </c>
      <c r="C2516" s="114" t="s">
        <v>115</v>
      </c>
      <c r="D2516" s="113" t="s">
        <v>8535</v>
      </c>
      <c r="E2516" s="115">
        <v>246.54</v>
      </c>
    </row>
    <row r="2517" spans="1:5" ht="41.4" x14ac:dyDescent="0.3">
      <c r="A2517" s="113">
        <v>101982</v>
      </c>
      <c r="B2517" s="113" t="s">
        <v>11048</v>
      </c>
      <c r="C2517" s="114" t="s">
        <v>115</v>
      </c>
      <c r="D2517" s="113" t="s">
        <v>8535</v>
      </c>
      <c r="E2517" s="115">
        <v>222.62</v>
      </c>
    </row>
    <row r="2518" spans="1:5" ht="41.4" x14ac:dyDescent="0.3">
      <c r="A2518" s="113">
        <v>101983</v>
      </c>
      <c r="B2518" s="113" t="s">
        <v>11049</v>
      </c>
      <c r="C2518" s="114" t="s">
        <v>115</v>
      </c>
      <c r="D2518" s="113" t="s">
        <v>8535</v>
      </c>
      <c r="E2518" s="115">
        <v>207.63</v>
      </c>
    </row>
    <row r="2519" spans="1:5" ht="27.6" x14ac:dyDescent="0.3">
      <c r="A2519" s="113">
        <v>101985</v>
      </c>
      <c r="B2519" s="113" t="s">
        <v>11050</v>
      </c>
      <c r="C2519" s="114" t="s">
        <v>115</v>
      </c>
      <c r="D2519" s="113" t="s">
        <v>8535</v>
      </c>
      <c r="E2519" s="115">
        <v>167.27</v>
      </c>
    </row>
    <row r="2520" spans="1:5" ht="27.6" x14ac:dyDescent="0.3">
      <c r="A2520" s="113">
        <v>101986</v>
      </c>
      <c r="B2520" s="113" t="s">
        <v>11051</v>
      </c>
      <c r="C2520" s="114" t="s">
        <v>115</v>
      </c>
      <c r="D2520" s="113" t="s">
        <v>8535</v>
      </c>
      <c r="E2520" s="115">
        <v>127.17</v>
      </c>
    </row>
    <row r="2521" spans="1:5" ht="27.6" x14ac:dyDescent="0.3">
      <c r="A2521" s="113">
        <v>101987</v>
      </c>
      <c r="B2521" s="113" t="s">
        <v>11052</v>
      </c>
      <c r="C2521" s="114" t="s">
        <v>115</v>
      </c>
      <c r="D2521" s="113" t="s">
        <v>8535</v>
      </c>
      <c r="E2521" s="115">
        <v>269.45999999999998</v>
      </c>
    </row>
    <row r="2522" spans="1:5" ht="27.6" x14ac:dyDescent="0.3">
      <c r="A2522" s="113">
        <v>101988</v>
      </c>
      <c r="B2522" s="113" t="s">
        <v>11053</v>
      </c>
      <c r="C2522" s="114" t="s">
        <v>115</v>
      </c>
      <c r="D2522" s="113" t="s">
        <v>8535</v>
      </c>
      <c r="E2522" s="115">
        <v>170.29</v>
      </c>
    </row>
    <row r="2523" spans="1:5" ht="27.6" x14ac:dyDescent="0.3">
      <c r="A2523" s="113">
        <v>101989</v>
      </c>
      <c r="B2523" s="113" t="s">
        <v>11054</v>
      </c>
      <c r="C2523" s="114" t="s">
        <v>115</v>
      </c>
      <c r="D2523" s="113" t="s">
        <v>8535</v>
      </c>
      <c r="E2523" s="115">
        <v>139.13999999999999</v>
      </c>
    </row>
    <row r="2524" spans="1:5" ht="27.6" x14ac:dyDescent="0.3">
      <c r="A2524" s="113">
        <v>101990</v>
      </c>
      <c r="B2524" s="113" t="s">
        <v>11055</v>
      </c>
      <c r="C2524" s="114" t="s">
        <v>115</v>
      </c>
      <c r="D2524" s="113" t="s">
        <v>8535</v>
      </c>
      <c r="E2524" s="115">
        <v>244.94</v>
      </c>
    </row>
    <row r="2525" spans="1:5" ht="27.6" x14ac:dyDescent="0.3">
      <c r="A2525" s="113">
        <v>101991</v>
      </c>
      <c r="B2525" s="113" t="s">
        <v>11056</v>
      </c>
      <c r="C2525" s="114" t="s">
        <v>115</v>
      </c>
      <c r="D2525" s="113" t="s">
        <v>8535</v>
      </c>
      <c r="E2525" s="115">
        <v>169.44</v>
      </c>
    </row>
    <row r="2526" spans="1:5" ht="27.6" x14ac:dyDescent="0.3">
      <c r="A2526" s="113">
        <v>101992</v>
      </c>
      <c r="B2526" s="113" t="s">
        <v>11057</v>
      </c>
      <c r="C2526" s="114" t="s">
        <v>115</v>
      </c>
      <c r="D2526" s="113" t="s">
        <v>8535</v>
      </c>
      <c r="E2526" s="115">
        <v>131.1</v>
      </c>
    </row>
    <row r="2527" spans="1:5" ht="27.6" x14ac:dyDescent="0.3">
      <c r="A2527" s="113">
        <v>101993</v>
      </c>
      <c r="B2527" s="113" t="s">
        <v>11058</v>
      </c>
      <c r="C2527" s="114" t="s">
        <v>115</v>
      </c>
      <c r="D2527" s="113" t="s">
        <v>8535</v>
      </c>
      <c r="E2527" s="115">
        <v>316.75</v>
      </c>
    </row>
    <row r="2528" spans="1:5" ht="27.6" x14ac:dyDescent="0.3">
      <c r="A2528" s="113">
        <v>101994</v>
      </c>
      <c r="B2528" s="113" t="s">
        <v>11059</v>
      </c>
      <c r="C2528" s="114" t="s">
        <v>115</v>
      </c>
      <c r="D2528" s="113" t="s">
        <v>8535</v>
      </c>
      <c r="E2528" s="115">
        <v>178.81</v>
      </c>
    </row>
    <row r="2529" spans="1:5" ht="27.6" x14ac:dyDescent="0.3">
      <c r="A2529" s="113">
        <v>101995</v>
      </c>
      <c r="B2529" s="113" t="s">
        <v>11060</v>
      </c>
      <c r="C2529" s="114" t="s">
        <v>115</v>
      </c>
      <c r="D2529" s="113" t="s">
        <v>8535</v>
      </c>
      <c r="E2529" s="115">
        <v>143.85</v>
      </c>
    </row>
    <row r="2530" spans="1:5" ht="27.6" x14ac:dyDescent="0.3">
      <c r="A2530" s="113">
        <v>101996</v>
      </c>
      <c r="B2530" s="113" t="s">
        <v>11061</v>
      </c>
      <c r="C2530" s="114" t="s">
        <v>115</v>
      </c>
      <c r="D2530" s="113" t="s">
        <v>8535</v>
      </c>
      <c r="E2530" s="115">
        <v>263.39</v>
      </c>
    </row>
    <row r="2531" spans="1:5" ht="27.6" x14ac:dyDescent="0.3">
      <c r="A2531" s="113">
        <v>101997</v>
      </c>
      <c r="B2531" s="113" t="s">
        <v>11062</v>
      </c>
      <c r="C2531" s="114" t="s">
        <v>115</v>
      </c>
      <c r="D2531" s="113" t="s">
        <v>8535</v>
      </c>
      <c r="E2531" s="115">
        <v>168.67</v>
      </c>
    </row>
    <row r="2532" spans="1:5" ht="27.6" x14ac:dyDescent="0.3">
      <c r="A2532" s="113">
        <v>101998</v>
      </c>
      <c r="B2532" s="113" t="s">
        <v>11063</v>
      </c>
      <c r="C2532" s="114" t="s">
        <v>115</v>
      </c>
      <c r="D2532" s="113" t="s">
        <v>8535</v>
      </c>
      <c r="E2532" s="115">
        <v>129.47</v>
      </c>
    </row>
    <row r="2533" spans="1:5" ht="27.6" x14ac:dyDescent="0.3">
      <c r="A2533" s="113">
        <v>101999</v>
      </c>
      <c r="B2533" s="113" t="s">
        <v>11064</v>
      </c>
      <c r="C2533" s="114" t="s">
        <v>115</v>
      </c>
      <c r="D2533" s="113" t="s">
        <v>8535</v>
      </c>
      <c r="E2533" s="115">
        <v>339.56</v>
      </c>
    </row>
    <row r="2534" spans="1:5" ht="27.6" x14ac:dyDescent="0.3">
      <c r="A2534" s="113">
        <v>102000</v>
      </c>
      <c r="B2534" s="113" t="s">
        <v>11065</v>
      </c>
      <c r="C2534" s="114" t="s">
        <v>115</v>
      </c>
      <c r="D2534" s="113" t="s">
        <v>8535</v>
      </c>
      <c r="E2534" s="115">
        <v>538.27</v>
      </c>
    </row>
    <row r="2535" spans="1:5" ht="27.6" x14ac:dyDescent="0.3">
      <c r="A2535" s="113">
        <v>102001</v>
      </c>
      <c r="B2535" s="113" t="s">
        <v>11066</v>
      </c>
      <c r="C2535" s="114" t="s">
        <v>115</v>
      </c>
      <c r="D2535" s="113" t="s">
        <v>8535</v>
      </c>
      <c r="E2535" s="115">
        <v>462.41</v>
      </c>
    </row>
    <row r="2536" spans="1:5" ht="41.4" x14ac:dyDescent="0.3">
      <c r="A2536" s="113">
        <v>102002</v>
      </c>
      <c r="B2536" s="113" t="s">
        <v>11067</v>
      </c>
      <c r="C2536" s="114" t="s">
        <v>115</v>
      </c>
      <c r="D2536" s="113" t="s">
        <v>8535</v>
      </c>
      <c r="E2536" s="115">
        <v>297.83999999999997</v>
      </c>
    </row>
    <row r="2537" spans="1:5" ht="41.4" x14ac:dyDescent="0.3">
      <c r="A2537" s="113">
        <v>102003</v>
      </c>
      <c r="B2537" s="113" t="s">
        <v>11068</v>
      </c>
      <c r="C2537" s="114" t="s">
        <v>115</v>
      </c>
      <c r="D2537" s="113" t="s">
        <v>8535</v>
      </c>
      <c r="E2537" s="115">
        <v>271.86</v>
      </c>
    </row>
    <row r="2538" spans="1:5" ht="41.4" x14ac:dyDescent="0.3">
      <c r="A2538" s="113">
        <v>102004</v>
      </c>
      <c r="B2538" s="113" t="s">
        <v>11069</v>
      </c>
      <c r="C2538" s="114" t="s">
        <v>115</v>
      </c>
      <c r="D2538" s="113" t="s">
        <v>8535</v>
      </c>
      <c r="E2538" s="115">
        <v>237.16</v>
      </c>
    </row>
    <row r="2539" spans="1:5" ht="41.4" x14ac:dyDescent="0.3">
      <c r="A2539" s="113">
        <v>102005</v>
      </c>
      <c r="B2539" s="113" t="s">
        <v>11070</v>
      </c>
      <c r="C2539" s="114" t="s">
        <v>115</v>
      </c>
      <c r="D2539" s="113" t="s">
        <v>8535</v>
      </c>
      <c r="E2539" s="115">
        <v>212.69</v>
      </c>
    </row>
    <row r="2540" spans="1:5" ht="41.4" x14ac:dyDescent="0.3">
      <c r="A2540" s="113">
        <v>102006</v>
      </c>
      <c r="B2540" s="113" t="s">
        <v>11071</v>
      </c>
      <c r="C2540" s="114" t="s">
        <v>115</v>
      </c>
      <c r="D2540" s="113" t="s">
        <v>8535</v>
      </c>
      <c r="E2540" s="115">
        <v>197.34</v>
      </c>
    </row>
    <row r="2541" spans="1:5" ht="27.6" x14ac:dyDescent="0.3">
      <c r="A2541" s="113">
        <v>102007</v>
      </c>
      <c r="B2541" s="113" t="s">
        <v>11072</v>
      </c>
      <c r="C2541" s="114" t="s">
        <v>115</v>
      </c>
      <c r="D2541" s="113" t="s">
        <v>8535</v>
      </c>
      <c r="E2541" s="115">
        <v>516.27</v>
      </c>
    </row>
    <row r="2542" spans="1:5" ht="27.6" x14ac:dyDescent="0.3">
      <c r="A2542" s="113">
        <v>102008</v>
      </c>
      <c r="B2542" s="113" t="s">
        <v>11073</v>
      </c>
      <c r="C2542" s="114" t="s">
        <v>115</v>
      </c>
      <c r="D2542" s="113" t="s">
        <v>8535</v>
      </c>
      <c r="E2542" s="115">
        <v>429.85</v>
      </c>
    </row>
    <row r="2543" spans="1:5" ht="27.6" x14ac:dyDescent="0.3">
      <c r="A2543" s="113">
        <v>102009</v>
      </c>
      <c r="B2543" s="113" t="s">
        <v>11074</v>
      </c>
      <c r="C2543" s="114" t="s">
        <v>115</v>
      </c>
      <c r="D2543" s="113" t="s">
        <v>8535</v>
      </c>
      <c r="E2543" s="115">
        <v>310.99</v>
      </c>
    </row>
    <row r="2544" spans="1:5" ht="27.6" x14ac:dyDescent="0.3">
      <c r="A2544" s="113">
        <v>102010</v>
      </c>
      <c r="B2544" s="113" t="s">
        <v>11075</v>
      </c>
      <c r="C2544" s="114" t="s">
        <v>115</v>
      </c>
      <c r="D2544" s="113" t="s">
        <v>8535</v>
      </c>
      <c r="E2544" s="115">
        <v>284.24</v>
      </c>
    </row>
    <row r="2545" spans="1:5" ht="41.4" x14ac:dyDescent="0.3">
      <c r="A2545" s="113">
        <v>102011</v>
      </c>
      <c r="B2545" s="113" t="s">
        <v>11076</v>
      </c>
      <c r="C2545" s="114" t="s">
        <v>115</v>
      </c>
      <c r="D2545" s="113" t="s">
        <v>8535</v>
      </c>
      <c r="E2545" s="115">
        <v>242.96</v>
      </c>
    </row>
    <row r="2546" spans="1:5" ht="41.4" x14ac:dyDescent="0.3">
      <c r="A2546" s="113">
        <v>102012</v>
      </c>
      <c r="B2546" s="113" t="s">
        <v>11077</v>
      </c>
      <c r="C2546" s="114" t="s">
        <v>115</v>
      </c>
      <c r="D2546" s="113" t="s">
        <v>8535</v>
      </c>
      <c r="E2546" s="115">
        <v>218.16</v>
      </c>
    </row>
    <row r="2547" spans="1:5" ht="41.4" x14ac:dyDescent="0.3">
      <c r="A2547" s="113">
        <v>102013</v>
      </c>
      <c r="B2547" s="113" t="s">
        <v>11078</v>
      </c>
      <c r="C2547" s="114" t="s">
        <v>115</v>
      </c>
      <c r="D2547" s="113" t="s">
        <v>8535</v>
      </c>
      <c r="E2547" s="115">
        <v>204.3</v>
      </c>
    </row>
    <row r="2548" spans="1:5" ht="27.6" x14ac:dyDescent="0.3">
      <c r="A2548" s="113">
        <v>102014</v>
      </c>
      <c r="B2548" s="113" t="s">
        <v>11079</v>
      </c>
      <c r="C2548" s="114" t="s">
        <v>115</v>
      </c>
      <c r="D2548" s="113" t="s">
        <v>8535</v>
      </c>
      <c r="E2548" s="115">
        <v>585.64</v>
      </c>
    </row>
    <row r="2549" spans="1:5" ht="27.6" x14ac:dyDescent="0.3">
      <c r="A2549" s="113">
        <v>102015</v>
      </c>
      <c r="B2549" s="113" t="s">
        <v>11080</v>
      </c>
      <c r="C2549" s="114" t="s">
        <v>115</v>
      </c>
      <c r="D2549" s="113" t="s">
        <v>8535</v>
      </c>
      <c r="E2549" s="115">
        <v>489.46</v>
      </c>
    </row>
    <row r="2550" spans="1:5" ht="41.4" x14ac:dyDescent="0.3">
      <c r="A2550" s="113">
        <v>102016</v>
      </c>
      <c r="B2550" s="113" t="s">
        <v>11081</v>
      </c>
      <c r="C2550" s="114" t="s">
        <v>115</v>
      </c>
      <c r="D2550" s="113" t="s">
        <v>8535</v>
      </c>
      <c r="E2550" s="115">
        <v>297.11</v>
      </c>
    </row>
    <row r="2551" spans="1:5" ht="41.4" x14ac:dyDescent="0.3">
      <c r="A2551" s="113">
        <v>102017</v>
      </c>
      <c r="B2551" s="113" t="s">
        <v>11082</v>
      </c>
      <c r="C2551" s="114" t="s">
        <v>115</v>
      </c>
      <c r="D2551" s="113" t="s">
        <v>8535</v>
      </c>
      <c r="E2551" s="115">
        <v>269.06</v>
      </c>
    </row>
    <row r="2552" spans="1:5" ht="41.4" x14ac:dyDescent="0.3">
      <c r="A2552" s="113">
        <v>102036</v>
      </c>
      <c r="B2552" s="113" t="s">
        <v>11083</v>
      </c>
      <c r="C2552" s="114" t="s">
        <v>115</v>
      </c>
      <c r="D2552" s="113" t="s">
        <v>8535</v>
      </c>
      <c r="E2552" s="115">
        <v>232.46</v>
      </c>
    </row>
    <row r="2553" spans="1:5" ht="41.4" x14ac:dyDescent="0.3">
      <c r="A2553" s="113">
        <v>102037</v>
      </c>
      <c r="B2553" s="113" t="s">
        <v>11084</v>
      </c>
      <c r="C2553" s="114" t="s">
        <v>115</v>
      </c>
      <c r="D2553" s="113" t="s">
        <v>8535</v>
      </c>
      <c r="E2553" s="115">
        <v>207.75</v>
      </c>
    </row>
    <row r="2554" spans="1:5" ht="41.4" x14ac:dyDescent="0.3">
      <c r="A2554" s="113">
        <v>102038</v>
      </c>
      <c r="B2554" s="113" t="s">
        <v>11085</v>
      </c>
      <c r="C2554" s="114" t="s">
        <v>115</v>
      </c>
      <c r="D2554" s="113" t="s">
        <v>8535</v>
      </c>
      <c r="E2554" s="115">
        <v>193.95</v>
      </c>
    </row>
    <row r="2555" spans="1:5" ht="27.6" x14ac:dyDescent="0.3">
      <c r="A2555" s="113">
        <v>102039</v>
      </c>
      <c r="B2555" s="113" t="s">
        <v>11086</v>
      </c>
      <c r="C2555" s="114" t="s">
        <v>115</v>
      </c>
      <c r="D2555" s="113" t="s">
        <v>8535</v>
      </c>
      <c r="E2555" s="115">
        <v>540.83000000000004</v>
      </c>
    </row>
    <row r="2556" spans="1:5" ht="27.6" x14ac:dyDescent="0.3">
      <c r="A2556" s="113">
        <v>102040</v>
      </c>
      <c r="B2556" s="113" t="s">
        <v>11087</v>
      </c>
      <c r="C2556" s="114" t="s">
        <v>115</v>
      </c>
      <c r="D2556" s="113" t="s">
        <v>8535</v>
      </c>
      <c r="E2556" s="115">
        <v>448.99</v>
      </c>
    </row>
    <row r="2557" spans="1:5" ht="27.6" x14ac:dyDescent="0.3">
      <c r="A2557" s="113">
        <v>102041</v>
      </c>
      <c r="B2557" s="113" t="s">
        <v>11088</v>
      </c>
      <c r="C2557" s="114" t="s">
        <v>115</v>
      </c>
      <c r="D2557" s="113" t="s">
        <v>8535</v>
      </c>
      <c r="E2557" s="115">
        <v>309.26</v>
      </c>
    </row>
    <row r="2558" spans="1:5" ht="27.6" x14ac:dyDescent="0.3">
      <c r="A2558" s="113">
        <v>102042</v>
      </c>
      <c r="B2558" s="113" t="s">
        <v>11089</v>
      </c>
      <c r="C2558" s="114" t="s">
        <v>115</v>
      </c>
      <c r="D2558" s="113" t="s">
        <v>8535</v>
      </c>
      <c r="E2558" s="115">
        <v>279.58999999999997</v>
      </c>
    </row>
    <row r="2559" spans="1:5" ht="27.6" x14ac:dyDescent="0.3">
      <c r="A2559" s="113">
        <v>102043</v>
      </c>
      <c r="B2559" s="113" t="s">
        <v>11090</v>
      </c>
      <c r="C2559" s="114" t="s">
        <v>115</v>
      </c>
      <c r="D2559" s="113" t="s">
        <v>8535</v>
      </c>
      <c r="E2559" s="115">
        <v>239.56</v>
      </c>
    </row>
    <row r="2560" spans="1:5" ht="27.6" x14ac:dyDescent="0.3">
      <c r="A2560" s="113">
        <v>102044</v>
      </c>
      <c r="B2560" s="113" t="s">
        <v>11091</v>
      </c>
      <c r="C2560" s="114" t="s">
        <v>115</v>
      </c>
      <c r="D2560" s="113" t="s">
        <v>8535</v>
      </c>
      <c r="E2560" s="115">
        <v>215.61</v>
      </c>
    </row>
    <row r="2561" spans="1:5" ht="27.6" x14ac:dyDescent="0.3">
      <c r="A2561" s="113">
        <v>102045</v>
      </c>
      <c r="B2561" s="113" t="s">
        <v>11092</v>
      </c>
      <c r="C2561" s="114" t="s">
        <v>115</v>
      </c>
      <c r="D2561" s="113" t="s">
        <v>8535</v>
      </c>
      <c r="E2561" s="115">
        <v>201.24</v>
      </c>
    </row>
    <row r="2562" spans="1:5" ht="27.6" x14ac:dyDescent="0.3">
      <c r="A2562" s="113">
        <v>102046</v>
      </c>
      <c r="B2562" s="113" t="s">
        <v>11093</v>
      </c>
      <c r="C2562" s="114" t="s">
        <v>115</v>
      </c>
      <c r="D2562" s="113" t="s">
        <v>8535</v>
      </c>
      <c r="E2562" s="115">
        <v>598.61</v>
      </c>
    </row>
    <row r="2563" spans="1:5" ht="27.6" x14ac:dyDescent="0.3">
      <c r="A2563" s="113">
        <v>102047</v>
      </c>
      <c r="B2563" s="113" t="s">
        <v>11094</v>
      </c>
      <c r="C2563" s="114" t="s">
        <v>115</v>
      </c>
      <c r="D2563" s="113" t="s">
        <v>8535</v>
      </c>
      <c r="E2563" s="115">
        <v>509.18</v>
      </c>
    </row>
    <row r="2564" spans="1:5" ht="27.6" x14ac:dyDescent="0.3">
      <c r="A2564" s="113">
        <v>102048</v>
      </c>
      <c r="B2564" s="113" t="s">
        <v>11095</v>
      </c>
      <c r="C2564" s="114" t="s">
        <v>115</v>
      </c>
      <c r="D2564" s="113" t="s">
        <v>8535</v>
      </c>
      <c r="E2564" s="115">
        <v>288.29000000000002</v>
      </c>
    </row>
    <row r="2565" spans="1:5" ht="27.6" x14ac:dyDescent="0.3">
      <c r="A2565" s="113">
        <v>102049</v>
      </c>
      <c r="B2565" s="113" t="s">
        <v>11096</v>
      </c>
      <c r="C2565" s="114" t="s">
        <v>115</v>
      </c>
      <c r="D2565" s="113" t="s">
        <v>8535</v>
      </c>
      <c r="E2565" s="115">
        <v>256.27</v>
      </c>
    </row>
    <row r="2566" spans="1:5" ht="27.6" x14ac:dyDescent="0.3">
      <c r="A2566" s="113">
        <v>102050</v>
      </c>
      <c r="B2566" s="113" t="s">
        <v>11097</v>
      </c>
      <c r="C2566" s="114" t="s">
        <v>115</v>
      </c>
      <c r="D2566" s="113" t="s">
        <v>8535</v>
      </c>
      <c r="E2566" s="115">
        <v>221.63</v>
      </c>
    </row>
    <row r="2567" spans="1:5" ht="27.6" x14ac:dyDescent="0.3">
      <c r="A2567" s="113">
        <v>102051</v>
      </c>
      <c r="B2567" s="113" t="s">
        <v>11098</v>
      </c>
      <c r="C2567" s="114" t="s">
        <v>115</v>
      </c>
      <c r="D2567" s="113" t="s">
        <v>8535</v>
      </c>
      <c r="E2567" s="115">
        <v>197.01</v>
      </c>
    </row>
    <row r="2568" spans="1:5" ht="27.6" x14ac:dyDescent="0.3">
      <c r="A2568" s="113">
        <v>102052</v>
      </c>
      <c r="B2568" s="113" t="s">
        <v>11099</v>
      </c>
      <c r="C2568" s="114" t="s">
        <v>115</v>
      </c>
      <c r="D2568" s="113" t="s">
        <v>8535</v>
      </c>
      <c r="E2568" s="115">
        <v>183.25</v>
      </c>
    </row>
    <row r="2569" spans="1:5" ht="27.6" x14ac:dyDescent="0.3">
      <c r="A2569" s="113">
        <v>102059</v>
      </c>
      <c r="B2569" s="113" t="s">
        <v>11100</v>
      </c>
      <c r="C2569" s="114" t="s">
        <v>115</v>
      </c>
      <c r="D2569" s="113" t="s">
        <v>8535</v>
      </c>
      <c r="E2569" s="115">
        <v>501.39</v>
      </c>
    </row>
    <row r="2570" spans="1:5" ht="27.6" x14ac:dyDescent="0.3">
      <c r="A2570" s="113">
        <v>102060</v>
      </c>
      <c r="B2570" s="113" t="s">
        <v>11101</v>
      </c>
      <c r="C2570" s="114" t="s">
        <v>115</v>
      </c>
      <c r="D2570" s="113" t="s">
        <v>8535</v>
      </c>
      <c r="E2570" s="115">
        <v>419.89</v>
      </c>
    </row>
    <row r="2571" spans="1:5" ht="41.4" x14ac:dyDescent="0.3">
      <c r="A2571" s="113">
        <v>102061</v>
      </c>
      <c r="B2571" s="113" t="s">
        <v>11102</v>
      </c>
      <c r="C2571" s="114" t="s">
        <v>115</v>
      </c>
      <c r="D2571" s="113" t="s">
        <v>8535</v>
      </c>
      <c r="E2571" s="115">
        <v>285.83999999999997</v>
      </c>
    </row>
    <row r="2572" spans="1:5" ht="41.4" x14ac:dyDescent="0.3">
      <c r="A2572" s="113">
        <v>102062</v>
      </c>
      <c r="B2572" s="113" t="s">
        <v>11103</v>
      </c>
      <c r="C2572" s="114" t="s">
        <v>115</v>
      </c>
      <c r="D2572" s="113" t="s">
        <v>8535</v>
      </c>
      <c r="E2572" s="115">
        <v>265.02</v>
      </c>
    </row>
    <row r="2573" spans="1:5" ht="41.4" x14ac:dyDescent="0.3">
      <c r="A2573" s="113">
        <v>102063</v>
      </c>
      <c r="B2573" s="113" t="s">
        <v>11104</v>
      </c>
      <c r="C2573" s="114" t="s">
        <v>115</v>
      </c>
      <c r="D2573" s="113" t="s">
        <v>8535</v>
      </c>
      <c r="E2573" s="115">
        <v>226.45</v>
      </c>
    </row>
    <row r="2574" spans="1:5" ht="41.4" x14ac:dyDescent="0.3">
      <c r="A2574" s="113">
        <v>102064</v>
      </c>
      <c r="B2574" s="113" t="s">
        <v>11105</v>
      </c>
      <c r="C2574" s="114" t="s">
        <v>115</v>
      </c>
      <c r="D2574" s="113" t="s">
        <v>8535</v>
      </c>
      <c r="E2574" s="115">
        <v>202.43</v>
      </c>
    </row>
    <row r="2575" spans="1:5" ht="41.4" x14ac:dyDescent="0.3">
      <c r="A2575" s="113">
        <v>102065</v>
      </c>
      <c r="B2575" s="113" t="s">
        <v>11106</v>
      </c>
      <c r="C2575" s="114" t="s">
        <v>115</v>
      </c>
      <c r="D2575" s="113" t="s">
        <v>8535</v>
      </c>
      <c r="E2575" s="115">
        <v>189.04</v>
      </c>
    </row>
    <row r="2576" spans="1:5" ht="27.6" x14ac:dyDescent="0.3">
      <c r="A2576" s="113">
        <v>102066</v>
      </c>
      <c r="B2576" s="113" t="s">
        <v>11107</v>
      </c>
      <c r="C2576" s="114" t="s">
        <v>115</v>
      </c>
      <c r="D2576" s="113" t="s">
        <v>8535</v>
      </c>
      <c r="E2576" s="115">
        <v>529.72</v>
      </c>
    </row>
    <row r="2577" spans="1:5" ht="27.6" x14ac:dyDescent="0.3">
      <c r="A2577" s="113">
        <v>102067</v>
      </c>
      <c r="B2577" s="113" t="s">
        <v>11108</v>
      </c>
      <c r="C2577" s="114" t="s">
        <v>115</v>
      </c>
      <c r="D2577" s="113" t="s">
        <v>8535</v>
      </c>
      <c r="E2577" s="115">
        <v>452.71</v>
      </c>
    </row>
    <row r="2578" spans="1:5" ht="41.4" x14ac:dyDescent="0.3">
      <c r="A2578" s="113">
        <v>102068</v>
      </c>
      <c r="B2578" s="113" t="s">
        <v>11109</v>
      </c>
      <c r="C2578" s="114" t="s">
        <v>115</v>
      </c>
      <c r="D2578" s="113" t="s">
        <v>8535</v>
      </c>
      <c r="E2578" s="115">
        <v>264.08</v>
      </c>
    </row>
    <row r="2579" spans="1:5" ht="41.4" x14ac:dyDescent="0.3">
      <c r="A2579" s="113">
        <v>102069</v>
      </c>
      <c r="B2579" s="113" t="s">
        <v>11110</v>
      </c>
      <c r="C2579" s="114" t="s">
        <v>115</v>
      </c>
      <c r="D2579" s="113" t="s">
        <v>8535</v>
      </c>
      <c r="E2579" s="115">
        <v>241.96</v>
      </c>
    </row>
    <row r="2580" spans="1:5" ht="41.4" x14ac:dyDescent="0.3">
      <c r="A2580" s="113">
        <v>102070</v>
      </c>
      <c r="B2580" s="113" t="s">
        <v>11111</v>
      </c>
      <c r="C2580" s="114" t="s">
        <v>115</v>
      </c>
      <c r="D2580" s="113" t="s">
        <v>8535</v>
      </c>
      <c r="E2580" s="115">
        <v>209.57</v>
      </c>
    </row>
    <row r="2581" spans="1:5" ht="41.4" x14ac:dyDescent="0.3">
      <c r="A2581" s="113">
        <v>102071</v>
      </c>
      <c r="B2581" s="113" t="s">
        <v>11112</v>
      </c>
      <c r="C2581" s="114" t="s">
        <v>115</v>
      </c>
      <c r="D2581" s="113" t="s">
        <v>8535</v>
      </c>
      <c r="E2581" s="115">
        <v>186.9</v>
      </c>
    </row>
    <row r="2582" spans="1:5" ht="41.4" x14ac:dyDescent="0.3">
      <c r="A2582" s="113">
        <v>102072</v>
      </c>
      <c r="B2582" s="113" t="s">
        <v>11113</v>
      </c>
      <c r="C2582" s="114" t="s">
        <v>115</v>
      </c>
      <c r="D2582" s="113" t="s">
        <v>8535</v>
      </c>
      <c r="E2582" s="115">
        <v>178.73</v>
      </c>
    </row>
    <row r="2583" spans="1:5" ht="27.6" x14ac:dyDescent="0.3">
      <c r="A2583" s="113">
        <v>102073</v>
      </c>
      <c r="B2583" s="113" t="s">
        <v>11114</v>
      </c>
      <c r="C2583" s="114" t="s">
        <v>128</v>
      </c>
      <c r="D2583" s="113" t="s">
        <v>8535</v>
      </c>
      <c r="E2583" s="115">
        <v>3585.55</v>
      </c>
    </row>
    <row r="2584" spans="1:5" ht="41.4" x14ac:dyDescent="0.3">
      <c r="A2584" s="113">
        <v>102074</v>
      </c>
      <c r="B2584" s="113" t="s">
        <v>11115</v>
      </c>
      <c r="C2584" s="114" t="s">
        <v>128</v>
      </c>
      <c r="D2584" s="113" t="s">
        <v>8535</v>
      </c>
      <c r="E2584" s="115">
        <v>4307.6400000000003</v>
      </c>
    </row>
    <row r="2585" spans="1:5" ht="41.4" x14ac:dyDescent="0.3">
      <c r="A2585" s="113">
        <v>102075</v>
      </c>
      <c r="B2585" s="113" t="s">
        <v>11116</v>
      </c>
      <c r="C2585" s="114" t="s">
        <v>128</v>
      </c>
      <c r="D2585" s="113" t="s">
        <v>8535</v>
      </c>
      <c r="E2585" s="115">
        <v>4472.68</v>
      </c>
    </row>
    <row r="2586" spans="1:5" ht="41.4" x14ac:dyDescent="0.3">
      <c r="A2586" s="113">
        <v>102076</v>
      </c>
      <c r="B2586" s="113" t="s">
        <v>11117</v>
      </c>
      <c r="C2586" s="114" t="s">
        <v>128</v>
      </c>
      <c r="D2586" s="113" t="s">
        <v>8535</v>
      </c>
      <c r="E2586" s="115">
        <v>4573.66</v>
      </c>
    </row>
    <row r="2587" spans="1:5" ht="27.6" x14ac:dyDescent="0.3">
      <c r="A2587" s="113">
        <v>102077</v>
      </c>
      <c r="B2587" s="113" t="s">
        <v>11118</v>
      </c>
      <c r="C2587" s="114" t="s">
        <v>128</v>
      </c>
      <c r="D2587" s="113" t="s">
        <v>8535</v>
      </c>
      <c r="E2587" s="115">
        <v>4966.7700000000004</v>
      </c>
    </row>
    <row r="2588" spans="1:5" ht="41.4" x14ac:dyDescent="0.3">
      <c r="A2588" s="113">
        <v>102078</v>
      </c>
      <c r="B2588" s="113" t="s">
        <v>11119</v>
      </c>
      <c r="C2588" s="114" t="s">
        <v>128</v>
      </c>
      <c r="D2588" s="113" t="s">
        <v>8535</v>
      </c>
      <c r="E2588" s="115">
        <v>5088.8</v>
      </c>
    </row>
    <row r="2589" spans="1:5" ht="41.4" x14ac:dyDescent="0.3">
      <c r="A2589" s="113">
        <v>102079</v>
      </c>
      <c r="B2589" s="113" t="s">
        <v>11120</v>
      </c>
      <c r="C2589" s="114" t="s">
        <v>128</v>
      </c>
      <c r="D2589" s="113" t="s">
        <v>8535</v>
      </c>
      <c r="E2589" s="115">
        <v>4886.49</v>
      </c>
    </row>
    <row r="2590" spans="1:5" ht="41.4" x14ac:dyDescent="0.3">
      <c r="A2590" s="113">
        <v>102080</v>
      </c>
      <c r="B2590" s="113" t="s">
        <v>11121</v>
      </c>
      <c r="C2590" s="114" t="s">
        <v>128</v>
      </c>
      <c r="D2590" s="113" t="s">
        <v>8535</v>
      </c>
      <c r="E2590" s="115">
        <v>4258.6099999999997</v>
      </c>
    </row>
    <row r="2591" spans="1:5" ht="27.6" x14ac:dyDescent="0.3">
      <c r="A2591" s="113">
        <v>102086</v>
      </c>
      <c r="B2591" s="113" t="s">
        <v>11122</v>
      </c>
      <c r="C2591" s="114" t="s">
        <v>115</v>
      </c>
      <c r="D2591" s="113" t="s">
        <v>8535</v>
      </c>
      <c r="E2591" s="115">
        <v>172.16</v>
      </c>
    </row>
    <row r="2592" spans="1:5" ht="27.6" x14ac:dyDescent="0.3">
      <c r="A2592" s="113">
        <v>102087</v>
      </c>
      <c r="B2592" s="113" t="s">
        <v>11123</v>
      </c>
      <c r="C2592" s="114" t="s">
        <v>115</v>
      </c>
      <c r="D2592" s="113" t="s">
        <v>8535</v>
      </c>
      <c r="E2592" s="115">
        <v>139.46</v>
      </c>
    </row>
    <row r="2593" spans="1:5" ht="27.6" x14ac:dyDescent="0.3">
      <c r="A2593" s="113">
        <v>102088</v>
      </c>
      <c r="B2593" s="113" t="s">
        <v>11124</v>
      </c>
      <c r="C2593" s="114" t="s">
        <v>115</v>
      </c>
      <c r="D2593" s="113" t="s">
        <v>8535</v>
      </c>
      <c r="E2593" s="115">
        <v>245.07</v>
      </c>
    </row>
    <row r="2594" spans="1:5" ht="27.6" x14ac:dyDescent="0.3">
      <c r="A2594" s="113">
        <v>102089</v>
      </c>
      <c r="B2594" s="113" t="s">
        <v>11125</v>
      </c>
      <c r="C2594" s="114" t="s">
        <v>115</v>
      </c>
      <c r="D2594" s="113" t="s">
        <v>8535</v>
      </c>
      <c r="E2594" s="115">
        <v>159.88</v>
      </c>
    </row>
    <row r="2595" spans="1:5" ht="27.6" x14ac:dyDescent="0.3">
      <c r="A2595" s="113">
        <v>102090</v>
      </c>
      <c r="B2595" s="113" t="s">
        <v>11126</v>
      </c>
      <c r="C2595" s="114" t="s">
        <v>115</v>
      </c>
      <c r="D2595" s="113" t="s">
        <v>8535</v>
      </c>
      <c r="E2595" s="115">
        <v>122.78</v>
      </c>
    </row>
    <row r="2596" spans="1:5" ht="27.6" x14ac:dyDescent="0.3">
      <c r="A2596" s="113">
        <v>102091</v>
      </c>
      <c r="B2596" s="113" t="s">
        <v>11127</v>
      </c>
      <c r="C2596" s="114" t="s">
        <v>115</v>
      </c>
      <c r="D2596" s="113" t="s">
        <v>8535</v>
      </c>
      <c r="E2596" s="115">
        <v>286.95999999999998</v>
      </c>
    </row>
    <row r="2597" spans="1:5" ht="41.4" x14ac:dyDescent="0.3">
      <c r="A2597" s="113">
        <v>103760</v>
      </c>
      <c r="B2597" s="113" t="s">
        <v>11128</v>
      </c>
      <c r="C2597" s="114" t="s">
        <v>115</v>
      </c>
      <c r="D2597" s="113" t="s">
        <v>8535</v>
      </c>
      <c r="E2597" s="115">
        <v>115.83</v>
      </c>
    </row>
    <row r="2598" spans="1:5" ht="41.4" x14ac:dyDescent="0.3">
      <c r="A2598" s="113">
        <v>103761</v>
      </c>
      <c r="B2598" s="113" t="s">
        <v>11129</v>
      </c>
      <c r="C2598" s="114" t="s">
        <v>115</v>
      </c>
      <c r="D2598" s="113" t="s">
        <v>8535</v>
      </c>
      <c r="E2598" s="115">
        <v>78.760000000000005</v>
      </c>
    </row>
    <row r="2599" spans="1:5" ht="41.4" x14ac:dyDescent="0.3">
      <c r="A2599" s="113">
        <v>103762</v>
      </c>
      <c r="B2599" s="113" t="s">
        <v>11130</v>
      </c>
      <c r="C2599" s="114" t="s">
        <v>115</v>
      </c>
      <c r="D2599" s="113" t="s">
        <v>8535</v>
      </c>
      <c r="E2599" s="115">
        <v>67.87</v>
      </c>
    </row>
    <row r="2600" spans="1:5" ht="41.4" x14ac:dyDescent="0.3">
      <c r="A2600" s="113">
        <v>103763</v>
      </c>
      <c r="B2600" s="113" t="s">
        <v>11131</v>
      </c>
      <c r="C2600" s="114" t="s">
        <v>115</v>
      </c>
      <c r="D2600" s="113" t="s">
        <v>8535</v>
      </c>
      <c r="E2600" s="115">
        <v>59.95</v>
      </c>
    </row>
    <row r="2601" spans="1:5" ht="27.6" x14ac:dyDescent="0.3">
      <c r="A2601" s="113">
        <v>104925</v>
      </c>
      <c r="B2601" s="113" t="s">
        <v>11132</v>
      </c>
      <c r="C2601" s="114" t="s">
        <v>115</v>
      </c>
      <c r="D2601" s="113" t="s">
        <v>8535</v>
      </c>
      <c r="E2601" s="115">
        <v>154.4</v>
      </c>
    </row>
    <row r="2602" spans="1:5" ht="27.6" x14ac:dyDescent="0.3">
      <c r="A2602" s="113">
        <v>104926</v>
      </c>
      <c r="B2602" s="113" t="s">
        <v>11133</v>
      </c>
      <c r="C2602" s="114" t="s">
        <v>115</v>
      </c>
      <c r="D2602" s="113" t="s">
        <v>8535</v>
      </c>
      <c r="E2602" s="115">
        <v>101.13</v>
      </c>
    </row>
    <row r="2603" spans="1:5" ht="27.6" x14ac:dyDescent="0.3">
      <c r="A2603" s="113">
        <v>104927</v>
      </c>
      <c r="B2603" s="113" t="s">
        <v>11134</v>
      </c>
      <c r="C2603" s="114" t="s">
        <v>115</v>
      </c>
      <c r="D2603" s="113" t="s">
        <v>8535</v>
      </c>
      <c r="E2603" s="115">
        <v>73.44</v>
      </c>
    </row>
    <row r="2604" spans="1:5" ht="27.6" x14ac:dyDescent="0.3">
      <c r="A2604" s="113">
        <v>104928</v>
      </c>
      <c r="B2604" s="113" t="s">
        <v>11135</v>
      </c>
      <c r="C2604" s="114" t="s">
        <v>115</v>
      </c>
      <c r="D2604" s="113" t="s">
        <v>8535</v>
      </c>
      <c r="E2604" s="115">
        <v>144.44999999999999</v>
      </c>
    </row>
    <row r="2605" spans="1:5" ht="27.6" x14ac:dyDescent="0.3">
      <c r="A2605" s="113">
        <v>104929</v>
      </c>
      <c r="B2605" s="113" t="s">
        <v>11136</v>
      </c>
      <c r="C2605" s="114" t="s">
        <v>115</v>
      </c>
      <c r="D2605" s="113" t="s">
        <v>8535</v>
      </c>
      <c r="E2605" s="115">
        <v>87.82</v>
      </c>
    </row>
    <row r="2606" spans="1:5" ht="27.6" x14ac:dyDescent="0.3">
      <c r="A2606" s="113">
        <v>105403</v>
      </c>
      <c r="B2606" s="113" t="s">
        <v>11137</v>
      </c>
      <c r="C2606" s="114" t="s">
        <v>115</v>
      </c>
      <c r="D2606" s="113" t="s">
        <v>8535</v>
      </c>
      <c r="E2606" s="115">
        <v>157.35</v>
      </c>
    </row>
    <row r="2607" spans="1:5" ht="27.6" x14ac:dyDescent="0.3">
      <c r="A2607" s="113">
        <v>105406</v>
      </c>
      <c r="B2607" s="113" t="s">
        <v>11138</v>
      </c>
      <c r="C2607" s="114" t="s">
        <v>115</v>
      </c>
      <c r="D2607" s="113" t="s">
        <v>8535</v>
      </c>
      <c r="E2607" s="115">
        <v>188.56</v>
      </c>
    </row>
    <row r="2608" spans="1:5" x14ac:dyDescent="0.3">
      <c r="A2608" s="113">
        <v>89996</v>
      </c>
      <c r="B2608" s="113" t="s">
        <v>11139</v>
      </c>
      <c r="C2608" s="114" t="s">
        <v>601</v>
      </c>
      <c r="D2608" s="113" t="s">
        <v>8535</v>
      </c>
      <c r="E2608" s="115">
        <v>10.68</v>
      </c>
    </row>
    <row r="2609" spans="1:5" x14ac:dyDescent="0.3">
      <c r="A2609" s="113">
        <v>89997</v>
      </c>
      <c r="B2609" s="113" t="s">
        <v>11140</v>
      </c>
      <c r="C2609" s="114" t="s">
        <v>601</v>
      </c>
      <c r="D2609" s="113" t="s">
        <v>8535</v>
      </c>
      <c r="E2609" s="115">
        <v>8.57</v>
      </c>
    </row>
    <row r="2610" spans="1:5" x14ac:dyDescent="0.3">
      <c r="A2610" s="113">
        <v>89998</v>
      </c>
      <c r="B2610" s="113" t="s">
        <v>11141</v>
      </c>
      <c r="C2610" s="114" t="s">
        <v>601</v>
      </c>
      <c r="D2610" s="113" t="s">
        <v>8535</v>
      </c>
      <c r="E2610" s="115">
        <v>10.06</v>
      </c>
    </row>
    <row r="2611" spans="1:5" ht="27.6" x14ac:dyDescent="0.3">
      <c r="A2611" s="113">
        <v>89999</v>
      </c>
      <c r="B2611" s="113" t="s">
        <v>11142</v>
      </c>
      <c r="C2611" s="114" t="s">
        <v>601</v>
      </c>
      <c r="D2611" s="113" t="s">
        <v>8535</v>
      </c>
      <c r="E2611" s="115">
        <v>16.89</v>
      </c>
    </row>
    <row r="2612" spans="1:5" ht="27.6" x14ac:dyDescent="0.3">
      <c r="A2612" s="113">
        <v>90000</v>
      </c>
      <c r="B2612" s="113" t="s">
        <v>11143</v>
      </c>
      <c r="C2612" s="114" t="s">
        <v>601</v>
      </c>
      <c r="D2612" s="113" t="s">
        <v>8535</v>
      </c>
      <c r="E2612" s="115">
        <v>13.28</v>
      </c>
    </row>
    <row r="2613" spans="1:5" ht="27.6" x14ac:dyDescent="0.3">
      <c r="A2613" s="113">
        <v>91593</v>
      </c>
      <c r="B2613" s="113" t="s">
        <v>11144</v>
      </c>
      <c r="C2613" s="114" t="s">
        <v>601</v>
      </c>
      <c r="D2613" s="113" t="s">
        <v>8535</v>
      </c>
      <c r="E2613" s="115">
        <v>10.4</v>
      </c>
    </row>
    <row r="2614" spans="1:5" ht="27.6" x14ac:dyDescent="0.3">
      <c r="A2614" s="113">
        <v>91594</v>
      </c>
      <c r="B2614" s="113" t="s">
        <v>11145</v>
      </c>
      <c r="C2614" s="114" t="s">
        <v>601</v>
      </c>
      <c r="D2614" s="113" t="s">
        <v>8535</v>
      </c>
      <c r="E2614" s="115">
        <v>10.41</v>
      </c>
    </row>
    <row r="2615" spans="1:5" ht="27.6" x14ac:dyDescent="0.3">
      <c r="A2615" s="113">
        <v>91595</v>
      </c>
      <c r="B2615" s="113" t="s">
        <v>11146</v>
      </c>
      <c r="C2615" s="114" t="s">
        <v>601</v>
      </c>
      <c r="D2615" s="113" t="s">
        <v>8535</v>
      </c>
      <c r="E2615" s="115">
        <v>10.69</v>
      </c>
    </row>
    <row r="2616" spans="1:5" ht="27.6" x14ac:dyDescent="0.3">
      <c r="A2616" s="113">
        <v>91596</v>
      </c>
      <c r="B2616" s="113" t="s">
        <v>11147</v>
      </c>
      <c r="C2616" s="114" t="s">
        <v>601</v>
      </c>
      <c r="D2616" s="113" t="s">
        <v>8535</v>
      </c>
      <c r="E2616" s="115">
        <v>10.34</v>
      </c>
    </row>
    <row r="2617" spans="1:5" ht="27.6" x14ac:dyDescent="0.3">
      <c r="A2617" s="113">
        <v>91597</v>
      </c>
      <c r="B2617" s="113" t="s">
        <v>11148</v>
      </c>
      <c r="C2617" s="114" t="s">
        <v>601</v>
      </c>
      <c r="D2617" s="113" t="s">
        <v>8535</v>
      </c>
      <c r="E2617" s="115">
        <v>7.75</v>
      </c>
    </row>
    <row r="2618" spans="1:5" ht="27.6" x14ac:dyDescent="0.3">
      <c r="A2618" s="113">
        <v>91598</v>
      </c>
      <c r="B2618" s="113" t="s">
        <v>11149</v>
      </c>
      <c r="C2618" s="114" t="s">
        <v>601</v>
      </c>
      <c r="D2618" s="113" t="s">
        <v>8535</v>
      </c>
      <c r="E2618" s="115">
        <v>10.039999999999999</v>
      </c>
    </row>
    <row r="2619" spans="1:5" ht="27.6" x14ac:dyDescent="0.3">
      <c r="A2619" s="113">
        <v>91599</v>
      </c>
      <c r="B2619" s="113" t="s">
        <v>11150</v>
      </c>
      <c r="C2619" s="114" t="s">
        <v>601</v>
      </c>
      <c r="D2619" s="113" t="s">
        <v>8535</v>
      </c>
      <c r="E2619" s="115">
        <v>8.11</v>
      </c>
    </row>
    <row r="2620" spans="1:5" ht="27.6" x14ac:dyDescent="0.3">
      <c r="A2620" s="113">
        <v>91600</v>
      </c>
      <c r="B2620" s="113" t="s">
        <v>11151</v>
      </c>
      <c r="C2620" s="114" t="s">
        <v>601</v>
      </c>
      <c r="D2620" s="113" t="s">
        <v>8535</v>
      </c>
      <c r="E2620" s="115">
        <v>11.66</v>
      </c>
    </row>
    <row r="2621" spans="1:5" ht="27.6" x14ac:dyDescent="0.3">
      <c r="A2621" s="113">
        <v>91601</v>
      </c>
      <c r="B2621" s="113" t="s">
        <v>11152</v>
      </c>
      <c r="C2621" s="114" t="s">
        <v>601</v>
      </c>
      <c r="D2621" s="113" t="s">
        <v>8535</v>
      </c>
      <c r="E2621" s="115">
        <v>12.06</v>
      </c>
    </row>
    <row r="2622" spans="1:5" ht="27.6" x14ac:dyDescent="0.3">
      <c r="A2622" s="113">
        <v>91602</v>
      </c>
      <c r="B2622" s="113" t="s">
        <v>11153</v>
      </c>
      <c r="C2622" s="114" t="s">
        <v>601</v>
      </c>
      <c r="D2622" s="113" t="s">
        <v>8535</v>
      </c>
      <c r="E2622" s="115">
        <v>11.07</v>
      </c>
    </row>
    <row r="2623" spans="1:5" ht="27.6" x14ac:dyDescent="0.3">
      <c r="A2623" s="113">
        <v>91603</v>
      </c>
      <c r="B2623" s="113" t="s">
        <v>11154</v>
      </c>
      <c r="C2623" s="114" t="s">
        <v>601</v>
      </c>
      <c r="D2623" s="113" t="s">
        <v>8535</v>
      </c>
      <c r="E2623" s="115">
        <v>9.82</v>
      </c>
    </row>
    <row r="2624" spans="1:5" ht="27.6" x14ac:dyDescent="0.3">
      <c r="A2624" s="113">
        <v>92759</v>
      </c>
      <c r="B2624" s="113" t="s">
        <v>11155</v>
      </c>
      <c r="C2624" s="114" t="s">
        <v>601</v>
      </c>
      <c r="D2624" s="113" t="s">
        <v>8535</v>
      </c>
      <c r="E2624" s="115">
        <v>14.26</v>
      </c>
    </row>
    <row r="2625" spans="1:5" ht="27.6" x14ac:dyDescent="0.3">
      <c r="A2625" s="113">
        <v>92760</v>
      </c>
      <c r="B2625" s="113" t="s">
        <v>11156</v>
      </c>
      <c r="C2625" s="114" t="s">
        <v>601</v>
      </c>
      <c r="D2625" s="113" t="s">
        <v>8535</v>
      </c>
      <c r="E2625" s="115">
        <v>13.2</v>
      </c>
    </row>
    <row r="2626" spans="1:5" ht="27.6" x14ac:dyDescent="0.3">
      <c r="A2626" s="113">
        <v>92761</v>
      </c>
      <c r="B2626" s="113" t="s">
        <v>11157</v>
      </c>
      <c r="C2626" s="114" t="s">
        <v>601</v>
      </c>
      <c r="D2626" s="113" t="s">
        <v>8535</v>
      </c>
      <c r="E2626" s="115">
        <v>12.23</v>
      </c>
    </row>
    <row r="2627" spans="1:5" ht="27.6" x14ac:dyDescent="0.3">
      <c r="A2627" s="113">
        <v>92762</v>
      </c>
      <c r="B2627" s="113" t="s">
        <v>11158</v>
      </c>
      <c r="C2627" s="114" t="s">
        <v>601</v>
      </c>
      <c r="D2627" s="113" t="s">
        <v>8535</v>
      </c>
      <c r="E2627" s="115">
        <v>10.82</v>
      </c>
    </row>
    <row r="2628" spans="1:5" ht="27.6" x14ac:dyDescent="0.3">
      <c r="A2628" s="113">
        <v>92763</v>
      </c>
      <c r="B2628" s="113" t="s">
        <v>11159</v>
      </c>
      <c r="C2628" s="114" t="s">
        <v>601</v>
      </c>
      <c r="D2628" s="113" t="s">
        <v>8535</v>
      </c>
      <c r="E2628" s="115">
        <v>9.0399999999999991</v>
      </c>
    </row>
    <row r="2629" spans="1:5" ht="27.6" x14ac:dyDescent="0.3">
      <c r="A2629" s="113">
        <v>92764</v>
      </c>
      <c r="B2629" s="113" t="s">
        <v>11160</v>
      </c>
      <c r="C2629" s="114" t="s">
        <v>601</v>
      </c>
      <c r="D2629" s="113" t="s">
        <v>8535</v>
      </c>
      <c r="E2629" s="115">
        <v>8.7100000000000009</v>
      </c>
    </row>
    <row r="2630" spans="1:5" ht="27.6" x14ac:dyDescent="0.3">
      <c r="A2630" s="113">
        <v>92765</v>
      </c>
      <c r="B2630" s="113" t="s">
        <v>11161</v>
      </c>
      <c r="C2630" s="114" t="s">
        <v>601</v>
      </c>
      <c r="D2630" s="113" t="s">
        <v>8535</v>
      </c>
      <c r="E2630" s="115">
        <v>9.86</v>
      </c>
    </row>
    <row r="2631" spans="1:5" ht="27.6" x14ac:dyDescent="0.3">
      <c r="A2631" s="113">
        <v>92766</v>
      </c>
      <c r="B2631" s="113" t="s">
        <v>11162</v>
      </c>
      <c r="C2631" s="114" t="s">
        <v>601</v>
      </c>
      <c r="D2631" s="113" t="s">
        <v>8535</v>
      </c>
      <c r="E2631" s="115">
        <v>9.73</v>
      </c>
    </row>
    <row r="2632" spans="1:5" ht="27.6" x14ac:dyDescent="0.3">
      <c r="A2632" s="113">
        <v>92767</v>
      </c>
      <c r="B2632" s="113" t="s">
        <v>11163</v>
      </c>
      <c r="C2632" s="114" t="s">
        <v>601</v>
      </c>
      <c r="D2632" s="113" t="s">
        <v>8535</v>
      </c>
      <c r="E2632" s="115">
        <v>15.78</v>
      </c>
    </row>
    <row r="2633" spans="1:5" ht="27.6" x14ac:dyDescent="0.3">
      <c r="A2633" s="113">
        <v>92768</v>
      </c>
      <c r="B2633" s="113" t="s">
        <v>11164</v>
      </c>
      <c r="C2633" s="114" t="s">
        <v>601</v>
      </c>
      <c r="D2633" s="113" t="s">
        <v>8535</v>
      </c>
      <c r="E2633" s="115">
        <v>13.65</v>
      </c>
    </row>
    <row r="2634" spans="1:5" ht="27.6" x14ac:dyDescent="0.3">
      <c r="A2634" s="113">
        <v>92769</v>
      </c>
      <c r="B2634" s="113" t="s">
        <v>11165</v>
      </c>
      <c r="C2634" s="114" t="s">
        <v>601</v>
      </c>
      <c r="D2634" s="113" t="s">
        <v>8535</v>
      </c>
      <c r="E2634" s="115">
        <v>12.61</v>
      </c>
    </row>
    <row r="2635" spans="1:5" ht="27.6" x14ac:dyDescent="0.3">
      <c r="A2635" s="113">
        <v>92770</v>
      </c>
      <c r="B2635" s="113" t="s">
        <v>11166</v>
      </c>
      <c r="C2635" s="114" t="s">
        <v>601</v>
      </c>
      <c r="D2635" s="113" t="s">
        <v>8535</v>
      </c>
      <c r="E2635" s="115">
        <v>11.67</v>
      </c>
    </row>
    <row r="2636" spans="1:5" ht="27.6" x14ac:dyDescent="0.3">
      <c r="A2636" s="113">
        <v>92771</v>
      </c>
      <c r="B2636" s="113" t="s">
        <v>11167</v>
      </c>
      <c r="C2636" s="114" t="s">
        <v>601</v>
      </c>
      <c r="D2636" s="113" t="s">
        <v>8535</v>
      </c>
      <c r="E2636" s="115">
        <v>10.31</v>
      </c>
    </row>
    <row r="2637" spans="1:5" ht="27.6" x14ac:dyDescent="0.3">
      <c r="A2637" s="113">
        <v>92772</v>
      </c>
      <c r="B2637" s="113" t="s">
        <v>11168</v>
      </c>
      <c r="C2637" s="114" t="s">
        <v>601</v>
      </c>
      <c r="D2637" s="113" t="s">
        <v>8535</v>
      </c>
      <c r="E2637" s="115">
        <v>8.6</v>
      </c>
    </row>
    <row r="2638" spans="1:5" ht="27.6" x14ac:dyDescent="0.3">
      <c r="A2638" s="113">
        <v>92773</v>
      </c>
      <c r="B2638" s="113" t="s">
        <v>11169</v>
      </c>
      <c r="C2638" s="114" t="s">
        <v>601</v>
      </c>
      <c r="D2638" s="113" t="s">
        <v>8535</v>
      </c>
      <c r="E2638" s="115">
        <v>8.41</v>
      </c>
    </row>
    <row r="2639" spans="1:5" ht="27.6" x14ac:dyDescent="0.3">
      <c r="A2639" s="113">
        <v>92774</v>
      </c>
      <c r="B2639" s="113" t="s">
        <v>11170</v>
      </c>
      <c r="C2639" s="114" t="s">
        <v>601</v>
      </c>
      <c r="D2639" s="113" t="s">
        <v>8535</v>
      </c>
      <c r="E2639" s="115">
        <v>9.69</v>
      </c>
    </row>
    <row r="2640" spans="1:5" x14ac:dyDescent="0.3">
      <c r="A2640" s="113">
        <v>92798</v>
      </c>
      <c r="B2640" s="113" t="s">
        <v>11171</v>
      </c>
      <c r="C2640" s="114" t="s">
        <v>601</v>
      </c>
      <c r="D2640" s="113" t="s">
        <v>8535</v>
      </c>
      <c r="E2640" s="115">
        <v>8.77</v>
      </c>
    </row>
    <row r="2641" spans="1:5" x14ac:dyDescent="0.3">
      <c r="A2641" s="113">
        <v>92799</v>
      </c>
      <c r="B2641" s="113" t="s">
        <v>11172</v>
      </c>
      <c r="C2641" s="114" t="s">
        <v>601</v>
      </c>
      <c r="D2641" s="113" t="s">
        <v>8535</v>
      </c>
      <c r="E2641" s="115">
        <v>10.98</v>
      </c>
    </row>
    <row r="2642" spans="1:5" x14ac:dyDescent="0.3">
      <c r="A2642" s="113">
        <v>92800</v>
      </c>
      <c r="B2642" s="113" t="s">
        <v>11173</v>
      </c>
      <c r="C2642" s="114" t="s">
        <v>601</v>
      </c>
      <c r="D2642" s="113" t="s">
        <v>8535</v>
      </c>
      <c r="E2642" s="115">
        <v>9.76</v>
      </c>
    </row>
    <row r="2643" spans="1:5" x14ac:dyDescent="0.3">
      <c r="A2643" s="113">
        <v>92801</v>
      </c>
      <c r="B2643" s="113" t="s">
        <v>11174</v>
      </c>
      <c r="C2643" s="114" t="s">
        <v>601</v>
      </c>
      <c r="D2643" s="113" t="s">
        <v>8535</v>
      </c>
      <c r="E2643" s="115">
        <v>9.7200000000000006</v>
      </c>
    </row>
    <row r="2644" spans="1:5" x14ac:dyDescent="0.3">
      <c r="A2644" s="113">
        <v>92802</v>
      </c>
      <c r="B2644" s="113" t="s">
        <v>11175</v>
      </c>
      <c r="C2644" s="114" t="s">
        <v>601</v>
      </c>
      <c r="D2644" s="113" t="s">
        <v>8535</v>
      </c>
      <c r="E2644" s="115">
        <v>9.58</v>
      </c>
    </row>
    <row r="2645" spans="1:5" x14ac:dyDescent="0.3">
      <c r="A2645" s="113">
        <v>92803</v>
      </c>
      <c r="B2645" s="113" t="s">
        <v>11176</v>
      </c>
      <c r="C2645" s="114" t="s">
        <v>601</v>
      </c>
      <c r="D2645" s="113" t="s">
        <v>8535</v>
      </c>
      <c r="E2645" s="115">
        <v>8.81</v>
      </c>
    </row>
    <row r="2646" spans="1:5" x14ac:dyDescent="0.3">
      <c r="A2646" s="113">
        <v>92804</v>
      </c>
      <c r="B2646" s="113" t="s">
        <v>11177</v>
      </c>
      <c r="C2646" s="114" t="s">
        <v>601</v>
      </c>
      <c r="D2646" s="113" t="s">
        <v>8535</v>
      </c>
      <c r="E2646" s="115">
        <v>7.54</v>
      </c>
    </row>
    <row r="2647" spans="1:5" x14ac:dyDescent="0.3">
      <c r="A2647" s="113">
        <v>92805</v>
      </c>
      <c r="B2647" s="113" t="s">
        <v>11178</v>
      </c>
      <c r="C2647" s="114" t="s">
        <v>601</v>
      </c>
      <c r="D2647" s="113" t="s">
        <v>8535</v>
      </c>
      <c r="E2647" s="115">
        <v>7.45</v>
      </c>
    </row>
    <row r="2648" spans="1:5" x14ac:dyDescent="0.3">
      <c r="A2648" s="113">
        <v>92806</v>
      </c>
      <c r="B2648" s="113" t="s">
        <v>11179</v>
      </c>
      <c r="C2648" s="114" t="s">
        <v>601</v>
      </c>
      <c r="D2648" s="113" t="s">
        <v>8535</v>
      </c>
      <c r="E2648" s="115">
        <v>8.77</v>
      </c>
    </row>
    <row r="2649" spans="1:5" x14ac:dyDescent="0.3">
      <c r="A2649" s="113">
        <v>92875</v>
      </c>
      <c r="B2649" s="113" t="s">
        <v>11180</v>
      </c>
      <c r="C2649" s="114" t="s">
        <v>601</v>
      </c>
      <c r="D2649" s="113" t="s">
        <v>8535</v>
      </c>
      <c r="E2649" s="115">
        <v>9.2899999999999991</v>
      </c>
    </row>
    <row r="2650" spans="1:5" x14ac:dyDescent="0.3">
      <c r="A2650" s="113">
        <v>92876</v>
      </c>
      <c r="B2650" s="113" t="s">
        <v>11181</v>
      </c>
      <c r="C2650" s="114" t="s">
        <v>601</v>
      </c>
      <c r="D2650" s="113" t="s">
        <v>8535</v>
      </c>
      <c r="E2650" s="115">
        <v>8.94</v>
      </c>
    </row>
    <row r="2651" spans="1:5" x14ac:dyDescent="0.3">
      <c r="A2651" s="113">
        <v>92877</v>
      </c>
      <c r="B2651" s="113" t="s">
        <v>11182</v>
      </c>
      <c r="C2651" s="114" t="s">
        <v>601</v>
      </c>
      <c r="D2651" s="113" t="s">
        <v>8535</v>
      </c>
      <c r="E2651" s="115">
        <v>9.57</v>
      </c>
    </row>
    <row r="2652" spans="1:5" x14ac:dyDescent="0.3">
      <c r="A2652" s="113">
        <v>92878</v>
      </c>
      <c r="B2652" s="113" t="s">
        <v>11183</v>
      </c>
      <c r="C2652" s="114" t="s">
        <v>601</v>
      </c>
      <c r="D2652" s="113" t="s">
        <v>8535</v>
      </c>
      <c r="E2652" s="115">
        <v>9.3699999999999992</v>
      </c>
    </row>
    <row r="2653" spans="1:5" x14ac:dyDescent="0.3">
      <c r="A2653" s="113">
        <v>92879</v>
      </c>
      <c r="B2653" s="113" t="s">
        <v>11184</v>
      </c>
      <c r="C2653" s="114" t="s">
        <v>601</v>
      </c>
      <c r="D2653" s="113" t="s">
        <v>8535</v>
      </c>
      <c r="E2653" s="115">
        <v>9.26</v>
      </c>
    </row>
    <row r="2654" spans="1:5" x14ac:dyDescent="0.3">
      <c r="A2654" s="113">
        <v>92880</v>
      </c>
      <c r="B2654" s="113" t="s">
        <v>11185</v>
      </c>
      <c r="C2654" s="114" t="s">
        <v>601</v>
      </c>
      <c r="D2654" s="113" t="s">
        <v>8535</v>
      </c>
      <c r="E2654" s="115">
        <v>9.4499999999999993</v>
      </c>
    </row>
    <row r="2655" spans="1:5" x14ac:dyDescent="0.3">
      <c r="A2655" s="113">
        <v>92881</v>
      </c>
      <c r="B2655" s="113" t="s">
        <v>11186</v>
      </c>
      <c r="C2655" s="114" t="s">
        <v>601</v>
      </c>
      <c r="D2655" s="113" t="s">
        <v>8535</v>
      </c>
      <c r="E2655" s="115">
        <v>9.43</v>
      </c>
    </row>
    <row r="2656" spans="1:5" x14ac:dyDescent="0.3">
      <c r="A2656" s="113">
        <v>92882</v>
      </c>
      <c r="B2656" s="113" t="s">
        <v>11187</v>
      </c>
      <c r="C2656" s="114" t="s">
        <v>601</v>
      </c>
      <c r="D2656" s="113" t="s">
        <v>8535</v>
      </c>
      <c r="E2656" s="115">
        <v>13.31</v>
      </c>
    </row>
    <row r="2657" spans="1:5" x14ac:dyDescent="0.3">
      <c r="A2657" s="113">
        <v>92883</v>
      </c>
      <c r="B2657" s="113" t="s">
        <v>11188</v>
      </c>
      <c r="C2657" s="114" t="s">
        <v>601</v>
      </c>
      <c r="D2657" s="113" t="s">
        <v>8535</v>
      </c>
      <c r="E2657" s="115">
        <v>12.08</v>
      </c>
    </row>
    <row r="2658" spans="1:5" x14ac:dyDescent="0.3">
      <c r="A2658" s="113">
        <v>92884</v>
      </c>
      <c r="B2658" s="113" t="s">
        <v>11189</v>
      </c>
      <c r="C2658" s="114" t="s">
        <v>601</v>
      </c>
      <c r="D2658" s="113" t="s">
        <v>8535</v>
      </c>
      <c r="E2658" s="115">
        <v>12.05</v>
      </c>
    </row>
    <row r="2659" spans="1:5" x14ac:dyDescent="0.3">
      <c r="A2659" s="113">
        <v>92885</v>
      </c>
      <c r="B2659" s="113" t="s">
        <v>11190</v>
      </c>
      <c r="C2659" s="114" t="s">
        <v>601</v>
      </c>
      <c r="D2659" s="113" t="s">
        <v>8535</v>
      </c>
      <c r="E2659" s="115">
        <v>11.32</v>
      </c>
    </row>
    <row r="2660" spans="1:5" x14ac:dyDescent="0.3">
      <c r="A2660" s="113">
        <v>92886</v>
      </c>
      <c r="B2660" s="113" t="s">
        <v>11191</v>
      </c>
      <c r="C2660" s="114" t="s">
        <v>601</v>
      </c>
      <c r="D2660" s="113" t="s">
        <v>8535</v>
      </c>
      <c r="E2660" s="115">
        <v>10.75</v>
      </c>
    </row>
    <row r="2661" spans="1:5" x14ac:dyDescent="0.3">
      <c r="A2661" s="113">
        <v>92887</v>
      </c>
      <c r="B2661" s="113" t="s">
        <v>11192</v>
      </c>
      <c r="C2661" s="114" t="s">
        <v>601</v>
      </c>
      <c r="D2661" s="113" t="s">
        <v>8535</v>
      </c>
      <c r="E2661" s="115">
        <v>10.6</v>
      </c>
    </row>
    <row r="2662" spans="1:5" x14ac:dyDescent="0.3">
      <c r="A2662" s="113">
        <v>92888</v>
      </c>
      <c r="B2662" s="113" t="s">
        <v>11193</v>
      </c>
      <c r="C2662" s="114" t="s">
        <v>601</v>
      </c>
      <c r="D2662" s="113" t="s">
        <v>8535</v>
      </c>
      <c r="E2662" s="115">
        <v>10.32</v>
      </c>
    </row>
    <row r="2663" spans="1:5" ht="27.6" x14ac:dyDescent="0.3">
      <c r="A2663" s="113">
        <v>92915</v>
      </c>
      <c r="B2663" s="113" t="s">
        <v>11194</v>
      </c>
      <c r="C2663" s="114" t="s">
        <v>601</v>
      </c>
      <c r="D2663" s="113" t="s">
        <v>8535</v>
      </c>
      <c r="E2663" s="115">
        <v>17.25</v>
      </c>
    </row>
    <row r="2664" spans="1:5" ht="27.6" x14ac:dyDescent="0.3">
      <c r="A2664" s="113">
        <v>92916</v>
      </c>
      <c r="B2664" s="113" t="s">
        <v>11195</v>
      </c>
      <c r="C2664" s="114" t="s">
        <v>601</v>
      </c>
      <c r="D2664" s="113" t="s">
        <v>8535</v>
      </c>
      <c r="E2664" s="115">
        <v>15.41</v>
      </c>
    </row>
    <row r="2665" spans="1:5" ht="27.6" x14ac:dyDescent="0.3">
      <c r="A2665" s="113">
        <v>92917</v>
      </c>
      <c r="B2665" s="113" t="s">
        <v>11196</v>
      </c>
      <c r="C2665" s="114" t="s">
        <v>601</v>
      </c>
      <c r="D2665" s="113" t="s">
        <v>8535</v>
      </c>
      <c r="E2665" s="115">
        <v>13.8</v>
      </c>
    </row>
    <row r="2666" spans="1:5" ht="27.6" x14ac:dyDescent="0.3">
      <c r="A2666" s="113">
        <v>92919</v>
      </c>
      <c r="B2666" s="113" t="s">
        <v>11197</v>
      </c>
      <c r="C2666" s="114" t="s">
        <v>601</v>
      </c>
      <c r="D2666" s="113" t="s">
        <v>8535</v>
      </c>
      <c r="E2666" s="115">
        <v>11.91</v>
      </c>
    </row>
    <row r="2667" spans="1:5" ht="27.6" x14ac:dyDescent="0.3">
      <c r="A2667" s="113">
        <v>92921</v>
      </c>
      <c r="B2667" s="113" t="s">
        <v>11198</v>
      </c>
      <c r="C2667" s="114" t="s">
        <v>601</v>
      </c>
      <c r="D2667" s="113" t="s">
        <v>8535</v>
      </c>
      <c r="E2667" s="115">
        <v>9.77</v>
      </c>
    </row>
    <row r="2668" spans="1:5" ht="27.6" x14ac:dyDescent="0.3">
      <c r="A2668" s="113">
        <v>92922</v>
      </c>
      <c r="B2668" s="113" t="s">
        <v>11199</v>
      </c>
      <c r="C2668" s="114" t="s">
        <v>601</v>
      </c>
      <c r="D2668" s="113" t="s">
        <v>8535</v>
      </c>
      <c r="E2668" s="115">
        <v>9.25</v>
      </c>
    </row>
    <row r="2669" spans="1:5" ht="27.6" x14ac:dyDescent="0.3">
      <c r="A2669" s="113">
        <v>92923</v>
      </c>
      <c r="B2669" s="113" t="s">
        <v>11200</v>
      </c>
      <c r="C2669" s="114" t="s">
        <v>601</v>
      </c>
      <c r="D2669" s="113" t="s">
        <v>8535</v>
      </c>
      <c r="E2669" s="115">
        <v>10.28</v>
      </c>
    </row>
    <row r="2670" spans="1:5" ht="27.6" x14ac:dyDescent="0.3">
      <c r="A2670" s="113">
        <v>92924</v>
      </c>
      <c r="B2670" s="113" t="s">
        <v>11201</v>
      </c>
      <c r="C2670" s="114" t="s">
        <v>601</v>
      </c>
      <c r="D2670" s="113" t="s">
        <v>8535</v>
      </c>
      <c r="E2670" s="115">
        <v>10.06</v>
      </c>
    </row>
    <row r="2671" spans="1:5" x14ac:dyDescent="0.3">
      <c r="A2671" s="113">
        <v>95448</v>
      </c>
      <c r="B2671" s="113" t="s">
        <v>11202</v>
      </c>
      <c r="C2671" s="114" t="s">
        <v>601</v>
      </c>
      <c r="D2671" s="113" t="s">
        <v>8535</v>
      </c>
      <c r="E2671" s="115">
        <v>9.6</v>
      </c>
    </row>
    <row r="2672" spans="1:5" x14ac:dyDescent="0.3">
      <c r="A2672" s="113">
        <v>95576</v>
      </c>
      <c r="B2672" s="113" t="s">
        <v>11203</v>
      </c>
      <c r="C2672" s="114" t="s">
        <v>601</v>
      </c>
      <c r="D2672" s="113" t="s">
        <v>8535</v>
      </c>
      <c r="E2672" s="115">
        <v>12.47</v>
      </c>
    </row>
    <row r="2673" spans="1:5" x14ac:dyDescent="0.3">
      <c r="A2673" s="113">
        <v>95577</v>
      </c>
      <c r="B2673" s="113" t="s">
        <v>11204</v>
      </c>
      <c r="C2673" s="114" t="s">
        <v>601</v>
      </c>
      <c r="D2673" s="113" t="s">
        <v>8535</v>
      </c>
      <c r="E2673" s="115">
        <v>10.44</v>
      </c>
    </row>
    <row r="2674" spans="1:5" x14ac:dyDescent="0.3">
      <c r="A2674" s="113">
        <v>95578</v>
      </c>
      <c r="B2674" s="113" t="s">
        <v>11205</v>
      </c>
      <c r="C2674" s="114" t="s">
        <v>601</v>
      </c>
      <c r="D2674" s="113" t="s">
        <v>8535</v>
      </c>
      <c r="E2674" s="115">
        <v>8.65</v>
      </c>
    </row>
    <row r="2675" spans="1:5" x14ac:dyDescent="0.3">
      <c r="A2675" s="113">
        <v>95579</v>
      </c>
      <c r="B2675" s="113" t="s">
        <v>11206</v>
      </c>
      <c r="C2675" s="114" t="s">
        <v>601</v>
      </c>
      <c r="D2675" s="113" t="s">
        <v>8535</v>
      </c>
      <c r="E2675" s="115">
        <v>8.2899999999999991</v>
      </c>
    </row>
    <row r="2676" spans="1:5" x14ac:dyDescent="0.3">
      <c r="A2676" s="113">
        <v>95580</v>
      </c>
      <c r="B2676" s="113" t="s">
        <v>11207</v>
      </c>
      <c r="C2676" s="114" t="s">
        <v>601</v>
      </c>
      <c r="D2676" s="113" t="s">
        <v>8535</v>
      </c>
      <c r="E2676" s="115">
        <v>9.52</v>
      </c>
    </row>
    <row r="2677" spans="1:5" x14ac:dyDescent="0.3">
      <c r="A2677" s="113">
        <v>95581</v>
      </c>
      <c r="B2677" s="113" t="s">
        <v>11208</v>
      </c>
      <c r="C2677" s="114" t="s">
        <v>601</v>
      </c>
      <c r="D2677" s="113" t="s">
        <v>8535</v>
      </c>
      <c r="E2677" s="115">
        <v>9.49</v>
      </c>
    </row>
    <row r="2678" spans="1:5" x14ac:dyDescent="0.3">
      <c r="A2678" s="113">
        <v>95582</v>
      </c>
      <c r="B2678" s="113" t="s">
        <v>11209</v>
      </c>
      <c r="C2678" s="114" t="s">
        <v>601</v>
      </c>
      <c r="D2678" s="113" t="s">
        <v>8535</v>
      </c>
      <c r="E2678" s="115">
        <v>10.29</v>
      </c>
    </row>
    <row r="2679" spans="1:5" ht="27.6" x14ac:dyDescent="0.3">
      <c r="A2679" s="113">
        <v>95583</v>
      </c>
      <c r="B2679" s="113" t="s">
        <v>11210</v>
      </c>
      <c r="C2679" s="114" t="s">
        <v>601</v>
      </c>
      <c r="D2679" s="113" t="s">
        <v>8535</v>
      </c>
      <c r="E2679" s="115">
        <v>16.329999999999998</v>
      </c>
    </row>
    <row r="2680" spans="1:5" ht="27.6" x14ac:dyDescent="0.3">
      <c r="A2680" s="113">
        <v>95584</v>
      </c>
      <c r="B2680" s="113" t="s">
        <v>11211</v>
      </c>
      <c r="C2680" s="114" t="s">
        <v>601</v>
      </c>
      <c r="D2680" s="113" t="s">
        <v>8535</v>
      </c>
      <c r="E2680" s="115">
        <v>14.07</v>
      </c>
    </row>
    <row r="2681" spans="1:5" ht="27.6" x14ac:dyDescent="0.3">
      <c r="A2681" s="113">
        <v>95592</v>
      </c>
      <c r="B2681" s="113" t="s">
        <v>11212</v>
      </c>
      <c r="C2681" s="114" t="s">
        <v>601</v>
      </c>
      <c r="D2681" s="113" t="s">
        <v>8535</v>
      </c>
      <c r="E2681" s="115">
        <v>16.329999999999998</v>
      </c>
    </row>
    <row r="2682" spans="1:5" ht="27.6" x14ac:dyDescent="0.3">
      <c r="A2682" s="113">
        <v>95593</v>
      </c>
      <c r="B2682" s="113" t="s">
        <v>11213</v>
      </c>
      <c r="C2682" s="114" t="s">
        <v>601</v>
      </c>
      <c r="D2682" s="113" t="s">
        <v>8535</v>
      </c>
      <c r="E2682" s="115">
        <v>14.07</v>
      </c>
    </row>
    <row r="2683" spans="1:5" ht="27.6" x14ac:dyDescent="0.3">
      <c r="A2683" s="113">
        <v>95943</v>
      </c>
      <c r="B2683" s="113" t="s">
        <v>11214</v>
      </c>
      <c r="C2683" s="114" t="s">
        <v>601</v>
      </c>
      <c r="D2683" s="113" t="s">
        <v>8535</v>
      </c>
      <c r="E2683" s="115">
        <v>23.13</v>
      </c>
    </row>
    <row r="2684" spans="1:5" ht="27.6" x14ac:dyDescent="0.3">
      <c r="A2684" s="113">
        <v>95944</v>
      </c>
      <c r="B2684" s="113" t="s">
        <v>11215</v>
      </c>
      <c r="C2684" s="114" t="s">
        <v>601</v>
      </c>
      <c r="D2684" s="113" t="s">
        <v>8535</v>
      </c>
      <c r="E2684" s="115">
        <v>20.67</v>
      </c>
    </row>
    <row r="2685" spans="1:5" ht="27.6" x14ac:dyDescent="0.3">
      <c r="A2685" s="113">
        <v>95945</v>
      </c>
      <c r="B2685" s="113" t="s">
        <v>11216</v>
      </c>
      <c r="C2685" s="114" t="s">
        <v>601</v>
      </c>
      <c r="D2685" s="113" t="s">
        <v>8535</v>
      </c>
      <c r="E2685" s="115">
        <v>16.29</v>
      </c>
    </row>
    <row r="2686" spans="1:5" ht="27.6" x14ac:dyDescent="0.3">
      <c r="A2686" s="113">
        <v>95946</v>
      </c>
      <c r="B2686" s="113" t="s">
        <v>11217</v>
      </c>
      <c r="C2686" s="114" t="s">
        <v>601</v>
      </c>
      <c r="D2686" s="113" t="s">
        <v>8535</v>
      </c>
      <c r="E2686" s="115">
        <v>12.68</v>
      </c>
    </row>
    <row r="2687" spans="1:5" ht="27.6" x14ac:dyDescent="0.3">
      <c r="A2687" s="113">
        <v>95947</v>
      </c>
      <c r="B2687" s="113" t="s">
        <v>11218</v>
      </c>
      <c r="C2687" s="114" t="s">
        <v>601</v>
      </c>
      <c r="D2687" s="113" t="s">
        <v>8535</v>
      </c>
      <c r="E2687" s="115">
        <v>9.59</v>
      </c>
    </row>
    <row r="2688" spans="1:5" ht="27.6" x14ac:dyDescent="0.3">
      <c r="A2688" s="113">
        <v>95948</v>
      </c>
      <c r="B2688" s="113" t="s">
        <v>11219</v>
      </c>
      <c r="C2688" s="114" t="s">
        <v>601</v>
      </c>
      <c r="D2688" s="113" t="s">
        <v>8535</v>
      </c>
      <c r="E2688" s="115">
        <v>8.25</v>
      </c>
    </row>
    <row r="2689" spans="1:5" x14ac:dyDescent="0.3">
      <c r="A2689" s="113">
        <v>96544</v>
      </c>
      <c r="B2689" s="113" t="s">
        <v>11220</v>
      </c>
      <c r="C2689" s="114" t="s">
        <v>601</v>
      </c>
      <c r="D2689" s="113" t="s">
        <v>8535</v>
      </c>
      <c r="E2689" s="115">
        <v>18.440000000000001</v>
      </c>
    </row>
    <row r="2690" spans="1:5" x14ac:dyDescent="0.3">
      <c r="A2690" s="113">
        <v>96545</v>
      </c>
      <c r="B2690" s="113" t="s">
        <v>11221</v>
      </c>
      <c r="C2690" s="114" t="s">
        <v>601</v>
      </c>
      <c r="D2690" s="113" t="s">
        <v>8535</v>
      </c>
      <c r="E2690" s="115">
        <v>16.36</v>
      </c>
    </row>
    <row r="2691" spans="1:5" x14ac:dyDescent="0.3">
      <c r="A2691" s="113">
        <v>96546</v>
      </c>
      <c r="B2691" s="113" t="s">
        <v>11222</v>
      </c>
      <c r="C2691" s="114" t="s">
        <v>601</v>
      </c>
      <c r="D2691" s="113" t="s">
        <v>8535</v>
      </c>
      <c r="E2691" s="115">
        <v>14.17</v>
      </c>
    </row>
    <row r="2692" spans="1:5" ht="27.6" x14ac:dyDescent="0.3">
      <c r="A2692" s="113">
        <v>100064</v>
      </c>
      <c r="B2692" s="113" t="s">
        <v>11223</v>
      </c>
      <c r="C2692" s="114" t="s">
        <v>601</v>
      </c>
      <c r="D2692" s="113" t="s">
        <v>8535</v>
      </c>
      <c r="E2692" s="115">
        <v>10.26</v>
      </c>
    </row>
    <row r="2693" spans="1:5" ht="27.6" x14ac:dyDescent="0.3">
      <c r="A2693" s="113">
        <v>100066</v>
      </c>
      <c r="B2693" s="113" t="s">
        <v>11224</v>
      </c>
      <c r="C2693" s="114" t="s">
        <v>601</v>
      </c>
      <c r="D2693" s="113" t="s">
        <v>8535</v>
      </c>
      <c r="E2693" s="115">
        <v>10.27</v>
      </c>
    </row>
    <row r="2694" spans="1:5" ht="27.6" x14ac:dyDescent="0.3">
      <c r="A2694" s="113">
        <v>100067</v>
      </c>
      <c r="B2694" s="113" t="s">
        <v>11225</v>
      </c>
      <c r="C2694" s="114" t="s">
        <v>601</v>
      </c>
      <c r="D2694" s="113" t="s">
        <v>8535</v>
      </c>
      <c r="E2694" s="115">
        <v>11.8</v>
      </c>
    </row>
    <row r="2695" spans="1:5" ht="27.6" x14ac:dyDescent="0.3">
      <c r="A2695" s="113">
        <v>100068</v>
      </c>
      <c r="B2695" s="113" t="s">
        <v>11226</v>
      </c>
      <c r="C2695" s="114" t="s">
        <v>601</v>
      </c>
      <c r="D2695" s="113" t="s">
        <v>8535</v>
      </c>
      <c r="E2695" s="115">
        <v>8.44</v>
      </c>
    </row>
    <row r="2696" spans="1:5" x14ac:dyDescent="0.3">
      <c r="A2696" s="113">
        <v>102920</v>
      </c>
      <c r="B2696" s="113" t="s">
        <v>11227</v>
      </c>
      <c r="C2696" s="114" t="s">
        <v>601</v>
      </c>
      <c r="D2696" s="113" t="s">
        <v>8535</v>
      </c>
      <c r="E2696" s="115">
        <v>8.17</v>
      </c>
    </row>
    <row r="2697" spans="1:5" x14ac:dyDescent="0.3">
      <c r="A2697" s="113">
        <v>102921</v>
      </c>
      <c r="B2697" s="113" t="s">
        <v>11228</v>
      </c>
      <c r="C2697" s="114" t="s">
        <v>601</v>
      </c>
      <c r="D2697" s="113" t="s">
        <v>8535</v>
      </c>
      <c r="E2697" s="115">
        <v>7.82</v>
      </c>
    </row>
    <row r="2698" spans="1:5" ht="27.6" x14ac:dyDescent="0.3">
      <c r="A2698" s="113">
        <v>102922</v>
      </c>
      <c r="B2698" s="113" t="s">
        <v>11229</v>
      </c>
      <c r="C2698" s="114" t="s">
        <v>601</v>
      </c>
      <c r="D2698" s="113" t="s">
        <v>8535</v>
      </c>
      <c r="E2698" s="115">
        <v>8.83</v>
      </c>
    </row>
    <row r="2699" spans="1:5" x14ac:dyDescent="0.3">
      <c r="A2699" s="113">
        <v>102923</v>
      </c>
      <c r="B2699" s="113" t="s">
        <v>11230</v>
      </c>
      <c r="C2699" s="114" t="s">
        <v>601</v>
      </c>
      <c r="D2699" s="113" t="s">
        <v>8535</v>
      </c>
      <c r="E2699" s="115">
        <v>7.58</v>
      </c>
    </row>
    <row r="2700" spans="1:5" ht="27.6" x14ac:dyDescent="0.3">
      <c r="A2700" s="113">
        <v>103088</v>
      </c>
      <c r="B2700" s="113" t="s">
        <v>11231</v>
      </c>
      <c r="C2700" s="114" t="s">
        <v>601</v>
      </c>
      <c r="D2700" s="113" t="s">
        <v>8535</v>
      </c>
      <c r="E2700" s="115">
        <v>10.24</v>
      </c>
    </row>
    <row r="2701" spans="1:5" ht="27.6" x14ac:dyDescent="0.3">
      <c r="A2701" s="113">
        <v>104104</v>
      </c>
      <c r="B2701" s="113" t="s">
        <v>11232</v>
      </c>
      <c r="C2701" s="114" t="s">
        <v>601</v>
      </c>
      <c r="D2701" s="113" t="s">
        <v>8535</v>
      </c>
      <c r="E2701" s="115">
        <v>10.45</v>
      </c>
    </row>
    <row r="2702" spans="1:5" ht="27.6" x14ac:dyDescent="0.3">
      <c r="A2702" s="113">
        <v>104105</v>
      </c>
      <c r="B2702" s="113" t="s">
        <v>11233</v>
      </c>
      <c r="C2702" s="114" t="s">
        <v>601</v>
      </c>
      <c r="D2702" s="113" t="s">
        <v>8535</v>
      </c>
      <c r="E2702" s="115">
        <v>10.46</v>
      </c>
    </row>
    <row r="2703" spans="1:5" ht="41.4" x14ac:dyDescent="0.3">
      <c r="A2703" s="113">
        <v>104106</v>
      </c>
      <c r="B2703" s="113" t="s">
        <v>11234</v>
      </c>
      <c r="C2703" s="114" t="s">
        <v>601</v>
      </c>
      <c r="D2703" s="113" t="s">
        <v>8535</v>
      </c>
      <c r="E2703" s="115">
        <v>9.98</v>
      </c>
    </row>
    <row r="2704" spans="1:5" ht="41.4" x14ac:dyDescent="0.3">
      <c r="A2704" s="113">
        <v>104107</v>
      </c>
      <c r="B2704" s="113" t="s">
        <v>11235</v>
      </c>
      <c r="C2704" s="114" t="s">
        <v>601</v>
      </c>
      <c r="D2704" s="113" t="s">
        <v>8535</v>
      </c>
      <c r="E2704" s="115">
        <v>10.73</v>
      </c>
    </row>
    <row r="2705" spans="1:5" ht="41.4" x14ac:dyDescent="0.3">
      <c r="A2705" s="113">
        <v>104108</v>
      </c>
      <c r="B2705" s="113" t="s">
        <v>11236</v>
      </c>
      <c r="C2705" s="114" t="s">
        <v>601</v>
      </c>
      <c r="D2705" s="113" t="s">
        <v>8535</v>
      </c>
      <c r="E2705" s="115">
        <v>12.77</v>
      </c>
    </row>
    <row r="2706" spans="1:5" ht="41.4" x14ac:dyDescent="0.3">
      <c r="A2706" s="113">
        <v>104109</v>
      </c>
      <c r="B2706" s="113" t="s">
        <v>11237</v>
      </c>
      <c r="C2706" s="114" t="s">
        <v>601</v>
      </c>
      <c r="D2706" s="113" t="s">
        <v>8535</v>
      </c>
      <c r="E2706" s="115">
        <v>15.9</v>
      </c>
    </row>
    <row r="2707" spans="1:5" ht="41.4" x14ac:dyDescent="0.3">
      <c r="A2707" s="113">
        <v>104110</v>
      </c>
      <c r="B2707" s="113" t="s">
        <v>11238</v>
      </c>
      <c r="C2707" s="114" t="s">
        <v>601</v>
      </c>
      <c r="D2707" s="113" t="s">
        <v>8535</v>
      </c>
      <c r="E2707" s="115">
        <v>18.37</v>
      </c>
    </row>
    <row r="2708" spans="1:5" ht="41.4" x14ac:dyDescent="0.3">
      <c r="A2708" s="113">
        <v>104111</v>
      </c>
      <c r="B2708" s="113" t="s">
        <v>11239</v>
      </c>
      <c r="C2708" s="114" t="s">
        <v>601</v>
      </c>
      <c r="D2708" s="113" t="s">
        <v>8535</v>
      </c>
      <c r="E2708" s="115">
        <v>21.26</v>
      </c>
    </row>
    <row r="2709" spans="1:5" ht="27.6" x14ac:dyDescent="0.3">
      <c r="A2709" s="113">
        <v>104915</v>
      </c>
      <c r="B2709" s="113" t="s">
        <v>11240</v>
      </c>
      <c r="C2709" s="114" t="s">
        <v>601</v>
      </c>
      <c r="D2709" s="113" t="s">
        <v>8535</v>
      </c>
      <c r="E2709" s="115">
        <v>9.82</v>
      </c>
    </row>
    <row r="2710" spans="1:5" ht="27.6" x14ac:dyDescent="0.3">
      <c r="A2710" s="113">
        <v>104917</v>
      </c>
      <c r="B2710" s="113" t="s">
        <v>11241</v>
      </c>
      <c r="C2710" s="114" t="s">
        <v>601</v>
      </c>
      <c r="D2710" s="113" t="s">
        <v>8535</v>
      </c>
      <c r="E2710" s="115">
        <v>15.74</v>
      </c>
    </row>
    <row r="2711" spans="1:5" ht="27.6" x14ac:dyDescent="0.3">
      <c r="A2711" s="113">
        <v>104918</v>
      </c>
      <c r="B2711" s="113" t="s">
        <v>11242</v>
      </c>
      <c r="C2711" s="114" t="s">
        <v>601</v>
      </c>
      <c r="D2711" s="113" t="s">
        <v>8535</v>
      </c>
      <c r="E2711" s="115">
        <v>14.39</v>
      </c>
    </row>
    <row r="2712" spans="1:5" ht="27.6" x14ac:dyDescent="0.3">
      <c r="A2712" s="113">
        <v>104919</v>
      </c>
      <c r="B2712" s="113" t="s">
        <v>11243</v>
      </c>
      <c r="C2712" s="114" t="s">
        <v>601</v>
      </c>
      <c r="D2712" s="113" t="s">
        <v>8535</v>
      </c>
      <c r="E2712" s="115">
        <v>12.73</v>
      </c>
    </row>
    <row r="2713" spans="1:5" ht="27.6" x14ac:dyDescent="0.3">
      <c r="A2713" s="113">
        <v>104920</v>
      </c>
      <c r="B2713" s="113" t="s">
        <v>11244</v>
      </c>
      <c r="C2713" s="114" t="s">
        <v>601</v>
      </c>
      <c r="D2713" s="113" t="s">
        <v>8535</v>
      </c>
      <c r="E2713" s="115">
        <v>10.76</v>
      </c>
    </row>
    <row r="2714" spans="1:5" ht="27.6" x14ac:dyDescent="0.3">
      <c r="A2714" s="113">
        <v>104921</v>
      </c>
      <c r="B2714" s="113" t="s">
        <v>11245</v>
      </c>
      <c r="C2714" s="114" t="s">
        <v>601</v>
      </c>
      <c r="D2714" s="113" t="s">
        <v>8535</v>
      </c>
      <c r="E2714" s="115">
        <v>10.039999999999999</v>
      </c>
    </row>
    <row r="2715" spans="1:5" ht="27.6" x14ac:dyDescent="0.3">
      <c r="A2715" s="113">
        <v>104922</v>
      </c>
      <c r="B2715" s="113" t="s">
        <v>11246</v>
      </c>
      <c r="C2715" s="114" t="s">
        <v>601</v>
      </c>
      <c r="D2715" s="113" t="s">
        <v>8535</v>
      </c>
      <c r="E2715" s="115">
        <v>10.94</v>
      </c>
    </row>
    <row r="2716" spans="1:5" ht="27.6" x14ac:dyDescent="0.3">
      <c r="A2716" s="113">
        <v>105814</v>
      </c>
      <c r="B2716" s="113" t="s">
        <v>11247</v>
      </c>
      <c r="C2716" s="114" t="s">
        <v>601</v>
      </c>
      <c r="D2716" s="113" t="s">
        <v>8535</v>
      </c>
      <c r="E2716" s="115">
        <v>10.09</v>
      </c>
    </row>
    <row r="2717" spans="1:5" x14ac:dyDescent="0.3">
      <c r="A2717" s="113">
        <v>89993</v>
      </c>
      <c r="B2717" s="113" t="s">
        <v>11248</v>
      </c>
      <c r="C2717" s="114" t="s">
        <v>128</v>
      </c>
      <c r="D2717" s="113" t="s">
        <v>8535</v>
      </c>
      <c r="E2717" s="115">
        <v>973.04</v>
      </c>
    </row>
    <row r="2718" spans="1:5" ht="27.6" x14ac:dyDescent="0.3">
      <c r="A2718" s="113">
        <v>89994</v>
      </c>
      <c r="B2718" s="113" t="s">
        <v>11249</v>
      </c>
      <c r="C2718" s="114" t="s">
        <v>128</v>
      </c>
      <c r="D2718" s="113" t="s">
        <v>8535</v>
      </c>
      <c r="E2718" s="115">
        <v>808.1</v>
      </c>
    </row>
    <row r="2719" spans="1:5" ht="27.6" x14ac:dyDescent="0.3">
      <c r="A2719" s="113">
        <v>89995</v>
      </c>
      <c r="B2719" s="113" t="s">
        <v>11250</v>
      </c>
      <c r="C2719" s="114" t="s">
        <v>128</v>
      </c>
      <c r="D2719" s="113" t="s">
        <v>8535</v>
      </c>
      <c r="E2719" s="115">
        <v>930.85</v>
      </c>
    </row>
    <row r="2720" spans="1:5" ht="41.4" x14ac:dyDescent="0.3">
      <c r="A2720" s="113">
        <v>90278</v>
      </c>
      <c r="B2720" s="113" t="s">
        <v>11251</v>
      </c>
      <c r="C2720" s="114" t="s">
        <v>128</v>
      </c>
      <c r="D2720" s="113" t="s">
        <v>8535</v>
      </c>
      <c r="E2720" s="115">
        <v>433.25</v>
      </c>
    </row>
    <row r="2721" spans="1:5" ht="27.6" x14ac:dyDescent="0.3">
      <c r="A2721" s="113">
        <v>90279</v>
      </c>
      <c r="B2721" s="113" t="s">
        <v>11252</v>
      </c>
      <c r="C2721" s="114" t="s">
        <v>128</v>
      </c>
      <c r="D2721" s="113" t="s">
        <v>8535</v>
      </c>
      <c r="E2721" s="115">
        <v>479.15</v>
      </c>
    </row>
    <row r="2722" spans="1:5" ht="27.6" x14ac:dyDescent="0.3">
      <c r="A2722" s="113">
        <v>90280</v>
      </c>
      <c r="B2722" s="113" t="s">
        <v>11253</v>
      </c>
      <c r="C2722" s="114" t="s">
        <v>128</v>
      </c>
      <c r="D2722" s="113" t="s">
        <v>8535</v>
      </c>
      <c r="E2722" s="115">
        <v>527.80999999999995</v>
      </c>
    </row>
    <row r="2723" spans="1:5" ht="27.6" x14ac:dyDescent="0.3">
      <c r="A2723" s="113">
        <v>90281</v>
      </c>
      <c r="B2723" s="113" t="s">
        <v>11254</v>
      </c>
      <c r="C2723" s="114" t="s">
        <v>128</v>
      </c>
      <c r="D2723" s="113" t="s">
        <v>8535</v>
      </c>
      <c r="E2723" s="115">
        <v>608.6</v>
      </c>
    </row>
    <row r="2724" spans="1:5" ht="41.4" x14ac:dyDescent="0.3">
      <c r="A2724" s="113">
        <v>90282</v>
      </c>
      <c r="B2724" s="113" t="s">
        <v>11255</v>
      </c>
      <c r="C2724" s="114" t="s">
        <v>128</v>
      </c>
      <c r="D2724" s="113" t="s">
        <v>8535</v>
      </c>
      <c r="E2724" s="115">
        <v>423.08</v>
      </c>
    </row>
    <row r="2725" spans="1:5" ht="41.4" x14ac:dyDescent="0.3">
      <c r="A2725" s="113">
        <v>90283</v>
      </c>
      <c r="B2725" s="113" t="s">
        <v>11256</v>
      </c>
      <c r="C2725" s="114" t="s">
        <v>128</v>
      </c>
      <c r="D2725" s="113" t="s">
        <v>8535</v>
      </c>
      <c r="E2725" s="115">
        <v>469.06</v>
      </c>
    </row>
    <row r="2726" spans="1:5" ht="41.4" x14ac:dyDescent="0.3">
      <c r="A2726" s="113">
        <v>90284</v>
      </c>
      <c r="B2726" s="113" t="s">
        <v>11257</v>
      </c>
      <c r="C2726" s="114" t="s">
        <v>128</v>
      </c>
      <c r="D2726" s="113" t="s">
        <v>8535</v>
      </c>
      <c r="E2726" s="115">
        <v>521.63</v>
      </c>
    </row>
    <row r="2727" spans="1:5" ht="41.4" x14ac:dyDescent="0.3">
      <c r="A2727" s="113">
        <v>90285</v>
      </c>
      <c r="B2727" s="113" t="s">
        <v>11258</v>
      </c>
      <c r="C2727" s="114" t="s">
        <v>128</v>
      </c>
      <c r="D2727" s="113" t="s">
        <v>8535</v>
      </c>
      <c r="E2727" s="115">
        <v>608.59</v>
      </c>
    </row>
    <row r="2728" spans="1:5" ht="27.6" x14ac:dyDescent="0.3">
      <c r="A2728" s="113">
        <v>94962</v>
      </c>
      <c r="B2728" s="113" t="s">
        <v>11259</v>
      </c>
      <c r="C2728" s="114" t="s">
        <v>128</v>
      </c>
      <c r="D2728" s="113" t="s">
        <v>8535</v>
      </c>
      <c r="E2728" s="115">
        <v>337.63</v>
      </c>
    </row>
    <row r="2729" spans="1:5" ht="27.6" x14ac:dyDescent="0.3">
      <c r="A2729" s="113">
        <v>94963</v>
      </c>
      <c r="B2729" s="113" t="s">
        <v>11260</v>
      </c>
      <c r="C2729" s="114" t="s">
        <v>128</v>
      </c>
      <c r="D2729" s="113" t="s">
        <v>8535</v>
      </c>
      <c r="E2729" s="115">
        <v>371.88</v>
      </c>
    </row>
    <row r="2730" spans="1:5" ht="27.6" x14ac:dyDescent="0.3">
      <c r="A2730" s="113">
        <v>94964</v>
      </c>
      <c r="B2730" s="113" t="s">
        <v>11261</v>
      </c>
      <c r="C2730" s="114" t="s">
        <v>128</v>
      </c>
      <c r="D2730" s="113" t="s">
        <v>8535</v>
      </c>
      <c r="E2730" s="115">
        <v>407.64</v>
      </c>
    </row>
    <row r="2731" spans="1:5" ht="27.6" x14ac:dyDescent="0.3">
      <c r="A2731" s="113">
        <v>94965</v>
      </c>
      <c r="B2731" s="113" t="s">
        <v>11262</v>
      </c>
      <c r="C2731" s="114" t="s">
        <v>128</v>
      </c>
      <c r="D2731" s="113" t="s">
        <v>8535</v>
      </c>
      <c r="E2731" s="115">
        <v>419.8</v>
      </c>
    </row>
    <row r="2732" spans="1:5" ht="27.6" x14ac:dyDescent="0.3">
      <c r="A2732" s="113">
        <v>94966</v>
      </c>
      <c r="B2732" s="113" t="s">
        <v>11263</v>
      </c>
      <c r="C2732" s="114" t="s">
        <v>128</v>
      </c>
      <c r="D2732" s="113" t="s">
        <v>8535</v>
      </c>
      <c r="E2732" s="115">
        <v>433.21</v>
      </c>
    </row>
    <row r="2733" spans="1:5" ht="27.6" x14ac:dyDescent="0.3">
      <c r="A2733" s="113">
        <v>94967</v>
      </c>
      <c r="B2733" s="113" t="s">
        <v>11264</v>
      </c>
      <c r="C2733" s="114" t="s">
        <v>128</v>
      </c>
      <c r="D2733" s="113" t="s">
        <v>8535</v>
      </c>
      <c r="E2733" s="115">
        <v>493.42</v>
      </c>
    </row>
    <row r="2734" spans="1:5" ht="27.6" x14ac:dyDescent="0.3">
      <c r="A2734" s="113">
        <v>94968</v>
      </c>
      <c r="B2734" s="113" t="s">
        <v>11265</v>
      </c>
      <c r="C2734" s="114" t="s">
        <v>128</v>
      </c>
      <c r="D2734" s="113" t="s">
        <v>8535</v>
      </c>
      <c r="E2734" s="115">
        <v>331.91</v>
      </c>
    </row>
    <row r="2735" spans="1:5" ht="27.6" x14ac:dyDescent="0.3">
      <c r="A2735" s="113">
        <v>94969</v>
      </c>
      <c r="B2735" s="113" t="s">
        <v>11266</v>
      </c>
      <c r="C2735" s="114" t="s">
        <v>128</v>
      </c>
      <c r="D2735" s="113" t="s">
        <v>8535</v>
      </c>
      <c r="E2735" s="115">
        <v>362.77</v>
      </c>
    </row>
    <row r="2736" spans="1:5" ht="27.6" x14ac:dyDescent="0.3">
      <c r="A2736" s="113">
        <v>94970</v>
      </c>
      <c r="B2736" s="113" t="s">
        <v>11267</v>
      </c>
      <c r="C2736" s="114" t="s">
        <v>128</v>
      </c>
      <c r="D2736" s="113" t="s">
        <v>8535</v>
      </c>
      <c r="E2736" s="115">
        <v>390.41</v>
      </c>
    </row>
    <row r="2737" spans="1:5" ht="27.6" x14ac:dyDescent="0.3">
      <c r="A2737" s="113">
        <v>94971</v>
      </c>
      <c r="B2737" s="113" t="s">
        <v>11268</v>
      </c>
      <c r="C2737" s="114" t="s">
        <v>128</v>
      </c>
      <c r="D2737" s="113" t="s">
        <v>8535</v>
      </c>
      <c r="E2737" s="115">
        <v>410.13</v>
      </c>
    </row>
    <row r="2738" spans="1:5" ht="27.6" x14ac:dyDescent="0.3">
      <c r="A2738" s="113">
        <v>94972</v>
      </c>
      <c r="B2738" s="113" t="s">
        <v>11269</v>
      </c>
      <c r="C2738" s="114" t="s">
        <v>128</v>
      </c>
      <c r="D2738" s="113" t="s">
        <v>8535</v>
      </c>
      <c r="E2738" s="115">
        <v>423.58</v>
      </c>
    </row>
    <row r="2739" spans="1:5" ht="27.6" x14ac:dyDescent="0.3">
      <c r="A2739" s="113">
        <v>94973</v>
      </c>
      <c r="B2739" s="113" t="s">
        <v>11270</v>
      </c>
      <c r="C2739" s="114" t="s">
        <v>128</v>
      </c>
      <c r="D2739" s="113" t="s">
        <v>8535</v>
      </c>
      <c r="E2739" s="115">
        <v>481.17</v>
      </c>
    </row>
    <row r="2740" spans="1:5" ht="27.6" x14ac:dyDescent="0.3">
      <c r="A2740" s="113">
        <v>94974</v>
      </c>
      <c r="B2740" s="113" t="s">
        <v>11271</v>
      </c>
      <c r="C2740" s="114" t="s">
        <v>128</v>
      </c>
      <c r="D2740" s="113" t="s">
        <v>8535</v>
      </c>
      <c r="E2740" s="115">
        <v>410.45</v>
      </c>
    </row>
    <row r="2741" spans="1:5" ht="27.6" x14ac:dyDescent="0.3">
      <c r="A2741" s="113">
        <v>94975</v>
      </c>
      <c r="B2741" s="113" t="s">
        <v>11272</v>
      </c>
      <c r="C2741" s="114" t="s">
        <v>128</v>
      </c>
      <c r="D2741" s="113" t="s">
        <v>8535</v>
      </c>
      <c r="E2741" s="115">
        <v>440.37</v>
      </c>
    </row>
    <row r="2742" spans="1:5" ht="27.6" x14ac:dyDescent="0.3">
      <c r="A2742" s="113">
        <v>96555</v>
      </c>
      <c r="B2742" s="113" t="s">
        <v>11273</v>
      </c>
      <c r="C2742" s="114" t="s">
        <v>128</v>
      </c>
      <c r="D2742" s="113" t="s">
        <v>8535</v>
      </c>
      <c r="E2742" s="115">
        <v>641.70000000000005</v>
      </c>
    </row>
    <row r="2743" spans="1:5" ht="27.6" x14ac:dyDescent="0.3">
      <c r="A2743" s="113">
        <v>96556</v>
      </c>
      <c r="B2743" s="113" t="s">
        <v>11274</v>
      </c>
      <c r="C2743" s="114" t="s">
        <v>128</v>
      </c>
      <c r="D2743" s="113" t="s">
        <v>8535</v>
      </c>
      <c r="E2743" s="115">
        <v>808.8</v>
      </c>
    </row>
    <row r="2744" spans="1:5" ht="27.6" x14ac:dyDescent="0.3">
      <c r="A2744" s="113">
        <v>96557</v>
      </c>
      <c r="B2744" s="113" t="s">
        <v>11275</v>
      </c>
      <c r="C2744" s="114" t="s">
        <v>128</v>
      </c>
      <c r="D2744" s="113" t="s">
        <v>8535</v>
      </c>
      <c r="E2744" s="115">
        <v>616.55999999999995</v>
      </c>
    </row>
    <row r="2745" spans="1:5" ht="27.6" x14ac:dyDescent="0.3">
      <c r="A2745" s="113">
        <v>96558</v>
      </c>
      <c r="B2745" s="113" t="s">
        <v>11276</v>
      </c>
      <c r="C2745" s="114" t="s">
        <v>128</v>
      </c>
      <c r="D2745" s="113" t="s">
        <v>8535</v>
      </c>
      <c r="E2745" s="115">
        <v>648.84</v>
      </c>
    </row>
    <row r="2746" spans="1:5" ht="41.4" x14ac:dyDescent="0.3">
      <c r="A2746" s="113">
        <v>99235</v>
      </c>
      <c r="B2746" s="113" t="s">
        <v>11277</v>
      </c>
      <c r="C2746" s="114" t="s">
        <v>128</v>
      </c>
      <c r="D2746" s="113" t="s">
        <v>8535</v>
      </c>
      <c r="E2746" s="115">
        <v>561.55999999999995</v>
      </c>
    </row>
    <row r="2747" spans="1:5" ht="41.4" x14ac:dyDescent="0.3">
      <c r="A2747" s="113">
        <v>99431</v>
      </c>
      <c r="B2747" s="113" t="s">
        <v>11278</v>
      </c>
      <c r="C2747" s="114" t="s">
        <v>128</v>
      </c>
      <c r="D2747" s="113" t="s">
        <v>8535</v>
      </c>
      <c r="E2747" s="115">
        <v>628.78</v>
      </c>
    </row>
    <row r="2748" spans="1:5" ht="41.4" x14ac:dyDescent="0.3">
      <c r="A2748" s="113">
        <v>99432</v>
      </c>
      <c r="B2748" s="113" t="s">
        <v>11279</v>
      </c>
      <c r="C2748" s="114" t="s">
        <v>128</v>
      </c>
      <c r="D2748" s="113" t="s">
        <v>8535</v>
      </c>
      <c r="E2748" s="115">
        <v>614.27</v>
      </c>
    </row>
    <row r="2749" spans="1:5" ht="41.4" x14ac:dyDescent="0.3">
      <c r="A2749" s="113">
        <v>99433</v>
      </c>
      <c r="B2749" s="113" t="s">
        <v>11280</v>
      </c>
      <c r="C2749" s="114" t="s">
        <v>128</v>
      </c>
      <c r="D2749" s="113" t="s">
        <v>8535</v>
      </c>
      <c r="E2749" s="115">
        <v>670.11</v>
      </c>
    </row>
    <row r="2750" spans="1:5" ht="41.4" x14ac:dyDescent="0.3">
      <c r="A2750" s="113">
        <v>99434</v>
      </c>
      <c r="B2750" s="113" t="s">
        <v>11281</v>
      </c>
      <c r="C2750" s="114" t="s">
        <v>128</v>
      </c>
      <c r="D2750" s="113" t="s">
        <v>8535</v>
      </c>
      <c r="E2750" s="115">
        <v>632.87</v>
      </c>
    </row>
    <row r="2751" spans="1:5" ht="41.4" x14ac:dyDescent="0.3">
      <c r="A2751" s="113">
        <v>99435</v>
      </c>
      <c r="B2751" s="113" t="s">
        <v>11282</v>
      </c>
      <c r="C2751" s="114" t="s">
        <v>128</v>
      </c>
      <c r="D2751" s="113" t="s">
        <v>8535</v>
      </c>
      <c r="E2751" s="115">
        <v>617.21</v>
      </c>
    </row>
    <row r="2752" spans="1:5" ht="41.4" x14ac:dyDescent="0.3">
      <c r="A2752" s="113">
        <v>99436</v>
      </c>
      <c r="B2752" s="113" t="s">
        <v>11283</v>
      </c>
      <c r="C2752" s="114" t="s">
        <v>128</v>
      </c>
      <c r="D2752" s="113" t="s">
        <v>8535</v>
      </c>
      <c r="E2752" s="115">
        <v>693.41</v>
      </c>
    </row>
    <row r="2753" spans="1:5" ht="41.4" x14ac:dyDescent="0.3">
      <c r="A2753" s="113">
        <v>99437</v>
      </c>
      <c r="B2753" s="113" t="s">
        <v>11284</v>
      </c>
      <c r="C2753" s="114" t="s">
        <v>128</v>
      </c>
      <c r="D2753" s="113" t="s">
        <v>8535</v>
      </c>
      <c r="E2753" s="115">
        <v>598.32000000000005</v>
      </c>
    </row>
    <row r="2754" spans="1:5" ht="41.4" x14ac:dyDescent="0.3">
      <c r="A2754" s="113">
        <v>99438</v>
      </c>
      <c r="B2754" s="113" t="s">
        <v>11285</v>
      </c>
      <c r="C2754" s="114" t="s">
        <v>128</v>
      </c>
      <c r="D2754" s="113" t="s">
        <v>8535</v>
      </c>
      <c r="E2754" s="115">
        <v>605.9</v>
      </c>
    </row>
    <row r="2755" spans="1:5" ht="41.4" x14ac:dyDescent="0.3">
      <c r="A2755" s="113">
        <v>99439</v>
      </c>
      <c r="B2755" s="113" t="s">
        <v>11286</v>
      </c>
      <c r="C2755" s="114" t="s">
        <v>128</v>
      </c>
      <c r="D2755" s="113" t="s">
        <v>8535</v>
      </c>
      <c r="E2755" s="115">
        <v>621.42999999999995</v>
      </c>
    </row>
    <row r="2756" spans="1:5" ht="41.4" x14ac:dyDescent="0.3">
      <c r="A2756" s="113">
        <v>102473</v>
      </c>
      <c r="B2756" s="113" t="s">
        <v>11287</v>
      </c>
      <c r="C2756" s="114" t="s">
        <v>128</v>
      </c>
      <c r="D2756" s="113" t="s">
        <v>8535</v>
      </c>
      <c r="E2756" s="115">
        <v>451.14</v>
      </c>
    </row>
    <row r="2757" spans="1:5" ht="27.6" x14ac:dyDescent="0.3">
      <c r="A2757" s="113">
        <v>102474</v>
      </c>
      <c r="B2757" s="113" t="s">
        <v>11288</v>
      </c>
      <c r="C2757" s="114" t="s">
        <v>128</v>
      </c>
      <c r="D2757" s="113" t="s">
        <v>8535</v>
      </c>
      <c r="E2757" s="115">
        <v>482.96</v>
      </c>
    </row>
    <row r="2758" spans="1:5" ht="27.6" x14ac:dyDescent="0.3">
      <c r="A2758" s="113">
        <v>102475</v>
      </c>
      <c r="B2758" s="113" t="s">
        <v>11289</v>
      </c>
      <c r="C2758" s="114" t="s">
        <v>128</v>
      </c>
      <c r="D2758" s="113" t="s">
        <v>8535</v>
      </c>
      <c r="E2758" s="115">
        <v>523.32000000000005</v>
      </c>
    </row>
    <row r="2759" spans="1:5" ht="27.6" x14ac:dyDescent="0.3">
      <c r="A2759" s="113">
        <v>102476</v>
      </c>
      <c r="B2759" s="113" t="s">
        <v>11290</v>
      </c>
      <c r="C2759" s="114" t="s">
        <v>128</v>
      </c>
      <c r="D2759" s="113" t="s">
        <v>8535</v>
      </c>
      <c r="E2759" s="115">
        <v>533.26</v>
      </c>
    </row>
    <row r="2760" spans="1:5" ht="27.6" x14ac:dyDescent="0.3">
      <c r="A2760" s="113">
        <v>102477</v>
      </c>
      <c r="B2760" s="113" t="s">
        <v>11291</v>
      </c>
      <c r="C2760" s="114" t="s">
        <v>128</v>
      </c>
      <c r="D2760" s="113" t="s">
        <v>8535</v>
      </c>
      <c r="E2760" s="115">
        <v>565.41</v>
      </c>
    </row>
    <row r="2761" spans="1:5" ht="27.6" x14ac:dyDescent="0.3">
      <c r="A2761" s="113">
        <v>102478</v>
      </c>
      <c r="B2761" s="113" t="s">
        <v>11292</v>
      </c>
      <c r="C2761" s="114" t="s">
        <v>128</v>
      </c>
      <c r="D2761" s="113" t="s">
        <v>8535</v>
      </c>
      <c r="E2761" s="115">
        <v>604.78</v>
      </c>
    </row>
    <row r="2762" spans="1:5" ht="41.4" x14ac:dyDescent="0.3">
      <c r="A2762" s="113">
        <v>102479</v>
      </c>
      <c r="B2762" s="113" t="s">
        <v>11293</v>
      </c>
      <c r="C2762" s="114" t="s">
        <v>128</v>
      </c>
      <c r="D2762" s="113" t="s">
        <v>8535</v>
      </c>
      <c r="E2762" s="115">
        <v>445.7</v>
      </c>
    </row>
    <row r="2763" spans="1:5" ht="27.6" x14ac:dyDescent="0.3">
      <c r="A2763" s="113">
        <v>102480</v>
      </c>
      <c r="B2763" s="113" t="s">
        <v>11294</v>
      </c>
      <c r="C2763" s="114" t="s">
        <v>128</v>
      </c>
      <c r="D2763" s="113" t="s">
        <v>8535</v>
      </c>
      <c r="E2763" s="115">
        <v>474.24</v>
      </c>
    </row>
    <row r="2764" spans="1:5" ht="27.6" x14ac:dyDescent="0.3">
      <c r="A2764" s="113">
        <v>102481</v>
      </c>
      <c r="B2764" s="113" t="s">
        <v>11295</v>
      </c>
      <c r="C2764" s="114" t="s">
        <v>128</v>
      </c>
      <c r="D2764" s="113" t="s">
        <v>8535</v>
      </c>
      <c r="E2764" s="115">
        <v>506.25</v>
      </c>
    </row>
    <row r="2765" spans="1:5" ht="27.6" x14ac:dyDescent="0.3">
      <c r="A2765" s="113">
        <v>102482</v>
      </c>
      <c r="B2765" s="113" t="s">
        <v>11296</v>
      </c>
      <c r="C2765" s="114" t="s">
        <v>128</v>
      </c>
      <c r="D2765" s="113" t="s">
        <v>8535</v>
      </c>
      <c r="E2765" s="115">
        <v>527.9</v>
      </c>
    </row>
    <row r="2766" spans="1:5" ht="27.6" x14ac:dyDescent="0.3">
      <c r="A2766" s="113">
        <v>102483</v>
      </c>
      <c r="B2766" s="113" t="s">
        <v>11297</v>
      </c>
      <c r="C2766" s="114" t="s">
        <v>128</v>
      </c>
      <c r="D2766" s="113" t="s">
        <v>8535</v>
      </c>
      <c r="E2766" s="115">
        <v>554.26</v>
      </c>
    </row>
    <row r="2767" spans="1:5" ht="27.6" x14ac:dyDescent="0.3">
      <c r="A2767" s="113">
        <v>102484</v>
      </c>
      <c r="B2767" s="113" t="s">
        <v>11298</v>
      </c>
      <c r="C2767" s="114" t="s">
        <v>128</v>
      </c>
      <c r="D2767" s="113" t="s">
        <v>8535</v>
      </c>
      <c r="E2767" s="115">
        <v>601.85</v>
      </c>
    </row>
    <row r="2768" spans="1:5" ht="27.6" x14ac:dyDescent="0.3">
      <c r="A2768" s="113">
        <v>102485</v>
      </c>
      <c r="B2768" s="113" t="s">
        <v>11299</v>
      </c>
      <c r="C2768" s="114" t="s">
        <v>128</v>
      </c>
      <c r="D2768" s="113" t="s">
        <v>8535</v>
      </c>
      <c r="E2768" s="115">
        <v>525.83000000000004</v>
      </c>
    </row>
    <row r="2769" spans="1:5" ht="27.6" x14ac:dyDescent="0.3">
      <c r="A2769" s="113">
        <v>102486</v>
      </c>
      <c r="B2769" s="113" t="s">
        <v>11300</v>
      </c>
      <c r="C2769" s="114" t="s">
        <v>128</v>
      </c>
      <c r="D2769" s="113" t="s">
        <v>8535</v>
      </c>
      <c r="E2769" s="115">
        <v>551.91999999999996</v>
      </c>
    </row>
    <row r="2770" spans="1:5" ht="27.6" x14ac:dyDescent="0.3">
      <c r="A2770" s="113">
        <v>102487</v>
      </c>
      <c r="B2770" s="113" t="s">
        <v>11301</v>
      </c>
      <c r="C2770" s="114" t="s">
        <v>128</v>
      </c>
      <c r="D2770" s="113" t="s">
        <v>8535</v>
      </c>
      <c r="E2770" s="115">
        <v>554.48</v>
      </c>
    </row>
    <row r="2771" spans="1:5" ht="41.4" x14ac:dyDescent="0.3">
      <c r="A2771" s="113">
        <v>103183</v>
      </c>
      <c r="B2771" s="113" t="s">
        <v>11302</v>
      </c>
      <c r="C2771" s="114" t="s">
        <v>128</v>
      </c>
      <c r="D2771" s="113" t="s">
        <v>8535</v>
      </c>
      <c r="E2771" s="115">
        <v>702.57</v>
      </c>
    </row>
    <row r="2772" spans="1:5" ht="41.4" x14ac:dyDescent="0.3">
      <c r="A2772" s="113">
        <v>103184</v>
      </c>
      <c r="B2772" s="113" t="s">
        <v>11303</v>
      </c>
      <c r="C2772" s="114" t="s">
        <v>128</v>
      </c>
      <c r="D2772" s="113" t="s">
        <v>8535</v>
      </c>
      <c r="E2772" s="115">
        <v>584.59</v>
      </c>
    </row>
    <row r="2773" spans="1:5" ht="27.6" x14ac:dyDescent="0.3">
      <c r="A2773" s="113">
        <v>103669</v>
      </c>
      <c r="B2773" s="113" t="s">
        <v>11304</v>
      </c>
      <c r="C2773" s="114" t="s">
        <v>128</v>
      </c>
      <c r="D2773" s="113" t="s">
        <v>8535</v>
      </c>
      <c r="E2773" s="115">
        <v>892.02</v>
      </c>
    </row>
    <row r="2774" spans="1:5" ht="27.6" x14ac:dyDescent="0.3">
      <c r="A2774" s="113">
        <v>103670</v>
      </c>
      <c r="B2774" s="113" t="s">
        <v>11305</v>
      </c>
      <c r="C2774" s="114" t="s">
        <v>128</v>
      </c>
      <c r="D2774" s="113" t="s">
        <v>8535</v>
      </c>
      <c r="E2774" s="115">
        <v>344.51</v>
      </c>
    </row>
    <row r="2775" spans="1:5" ht="27.6" x14ac:dyDescent="0.3">
      <c r="A2775" s="113">
        <v>103671</v>
      </c>
      <c r="B2775" s="113" t="s">
        <v>11306</v>
      </c>
      <c r="C2775" s="114" t="s">
        <v>128</v>
      </c>
      <c r="D2775" s="113" t="s">
        <v>8535</v>
      </c>
      <c r="E2775" s="115">
        <v>603.35</v>
      </c>
    </row>
    <row r="2776" spans="1:5" ht="27.6" x14ac:dyDescent="0.3">
      <c r="A2776" s="113">
        <v>103672</v>
      </c>
      <c r="B2776" s="113" t="s">
        <v>11307</v>
      </c>
      <c r="C2776" s="114" t="s">
        <v>128</v>
      </c>
      <c r="D2776" s="113" t="s">
        <v>8535</v>
      </c>
      <c r="E2776" s="115">
        <v>565.13</v>
      </c>
    </row>
    <row r="2777" spans="1:5" ht="27.6" x14ac:dyDescent="0.3">
      <c r="A2777" s="113">
        <v>103673</v>
      </c>
      <c r="B2777" s="113" t="s">
        <v>11308</v>
      </c>
      <c r="C2777" s="114" t="s">
        <v>128</v>
      </c>
      <c r="D2777" s="113" t="s">
        <v>8535</v>
      </c>
      <c r="E2777" s="115">
        <v>49.13</v>
      </c>
    </row>
    <row r="2778" spans="1:5" ht="27.6" x14ac:dyDescent="0.3">
      <c r="A2778" s="113">
        <v>103674</v>
      </c>
      <c r="B2778" s="113" t="s">
        <v>11309</v>
      </c>
      <c r="C2778" s="114" t="s">
        <v>128</v>
      </c>
      <c r="D2778" s="113" t="s">
        <v>8535</v>
      </c>
      <c r="E2778" s="115">
        <v>587.14</v>
      </c>
    </row>
    <row r="2779" spans="1:5" ht="41.4" x14ac:dyDescent="0.3">
      <c r="A2779" s="113">
        <v>103675</v>
      </c>
      <c r="B2779" s="113" t="s">
        <v>11310</v>
      </c>
      <c r="C2779" s="114" t="s">
        <v>128</v>
      </c>
      <c r="D2779" s="113" t="s">
        <v>8535</v>
      </c>
      <c r="E2779" s="115">
        <v>564.48</v>
      </c>
    </row>
    <row r="2780" spans="1:5" ht="41.4" x14ac:dyDescent="0.3">
      <c r="A2780" s="113">
        <v>103676</v>
      </c>
      <c r="B2780" s="113" t="s">
        <v>11311</v>
      </c>
      <c r="C2780" s="114" t="s">
        <v>128</v>
      </c>
      <c r="D2780" s="113" t="s">
        <v>8535</v>
      </c>
      <c r="E2780" s="115">
        <v>961.47</v>
      </c>
    </row>
    <row r="2781" spans="1:5" ht="55.2" x14ac:dyDescent="0.3">
      <c r="A2781" s="113">
        <v>103677</v>
      </c>
      <c r="B2781" s="113" t="s">
        <v>11312</v>
      </c>
      <c r="C2781" s="114" t="s">
        <v>128</v>
      </c>
      <c r="D2781" s="113" t="s">
        <v>8535</v>
      </c>
      <c r="E2781" s="115">
        <v>762.13</v>
      </c>
    </row>
    <row r="2782" spans="1:5" ht="41.4" x14ac:dyDescent="0.3">
      <c r="A2782" s="113">
        <v>103678</v>
      </c>
      <c r="B2782" s="113" t="s">
        <v>11313</v>
      </c>
      <c r="C2782" s="114" t="s">
        <v>128</v>
      </c>
      <c r="D2782" s="113" t="s">
        <v>8535</v>
      </c>
      <c r="E2782" s="115">
        <v>850.81</v>
      </c>
    </row>
    <row r="2783" spans="1:5" ht="41.4" x14ac:dyDescent="0.3">
      <c r="A2783" s="113">
        <v>103679</v>
      </c>
      <c r="B2783" s="113" t="s">
        <v>11314</v>
      </c>
      <c r="C2783" s="114" t="s">
        <v>128</v>
      </c>
      <c r="D2783" s="113" t="s">
        <v>8535</v>
      </c>
      <c r="E2783" s="115">
        <v>713.1</v>
      </c>
    </row>
    <row r="2784" spans="1:5" ht="41.4" x14ac:dyDescent="0.3">
      <c r="A2784" s="113">
        <v>103680</v>
      </c>
      <c r="B2784" s="113" t="s">
        <v>11315</v>
      </c>
      <c r="C2784" s="114" t="s">
        <v>128</v>
      </c>
      <c r="D2784" s="113" t="s">
        <v>8535</v>
      </c>
      <c r="E2784" s="115">
        <v>761.48</v>
      </c>
    </row>
    <row r="2785" spans="1:5" ht="41.4" x14ac:dyDescent="0.3">
      <c r="A2785" s="113">
        <v>103681</v>
      </c>
      <c r="B2785" s="113" t="s">
        <v>11316</v>
      </c>
      <c r="C2785" s="114" t="s">
        <v>128</v>
      </c>
      <c r="D2785" s="113" t="s">
        <v>8535</v>
      </c>
      <c r="E2785" s="115">
        <v>631.84</v>
      </c>
    </row>
    <row r="2786" spans="1:5" ht="41.4" x14ac:dyDescent="0.3">
      <c r="A2786" s="113">
        <v>103682</v>
      </c>
      <c r="B2786" s="113" t="s">
        <v>11317</v>
      </c>
      <c r="C2786" s="114" t="s">
        <v>128</v>
      </c>
      <c r="D2786" s="113" t="s">
        <v>8535</v>
      </c>
      <c r="E2786" s="115">
        <v>914.21</v>
      </c>
    </row>
    <row r="2787" spans="1:5" ht="41.4" x14ac:dyDescent="0.3">
      <c r="A2787" s="113">
        <v>103683</v>
      </c>
      <c r="B2787" s="113" t="s">
        <v>11318</v>
      </c>
      <c r="C2787" s="114" t="s">
        <v>128</v>
      </c>
      <c r="D2787" s="113" t="s">
        <v>8535</v>
      </c>
      <c r="E2787" s="115">
        <v>1249.8699999999999</v>
      </c>
    </row>
    <row r="2788" spans="1:5" ht="27.6" x14ac:dyDescent="0.3">
      <c r="A2788" s="113">
        <v>103684</v>
      </c>
      <c r="B2788" s="113" t="s">
        <v>11319</v>
      </c>
      <c r="C2788" s="114" t="s">
        <v>128</v>
      </c>
      <c r="D2788" s="113" t="s">
        <v>8535</v>
      </c>
      <c r="E2788" s="115">
        <v>584.27</v>
      </c>
    </row>
    <row r="2789" spans="1:5" ht="27.6" x14ac:dyDescent="0.3">
      <c r="A2789" s="113">
        <v>103685</v>
      </c>
      <c r="B2789" s="113" t="s">
        <v>11320</v>
      </c>
      <c r="C2789" s="114" t="s">
        <v>128</v>
      </c>
      <c r="D2789" s="113" t="s">
        <v>8535</v>
      </c>
      <c r="E2789" s="115">
        <v>569.69000000000005</v>
      </c>
    </row>
    <row r="2790" spans="1:5" ht="27.6" x14ac:dyDescent="0.3">
      <c r="A2790" s="113">
        <v>103686</v>
      </c>
      <c r="B2790" s="113" t="s">
        <v>11321</v>
      </c>
      <c r="C2790" s="114" t="s">
        <v>128</v>
      </c>
      <c r="D2790" s="113" t="s">
        <v>8535</v>
      </c>
      <c r="E2790" s="115">
        <v>635.14</v>
      </c>
    </row>
    <row r="2791" spans="1:5" ht="27.6" x14ac:dyDescent="0.3">
      <c r="A2791" s="113">
        <v>103687</v>
      </c>
      <c r="B2791" s="113" t="s">
        <v>11322</v>
      </c>
      <c r="C2791" s="114" t="s">
        <v>128</v>
      </c>
      <c r="D2791" s="113" t="s">
        <v>8535</v>
      </c>
      <c r="E2791" s="115">
        <v>1037.2</v>
      </c>
    </row>
    <row r="2792" spans="1:5" ht="27.6" x14ac:dyDescent="0.3">
      <c r="A2792" s="113">
        <v>103688</v>
      </c>
      <c r="B2792" s="113" t="s">
        <v>11323</v>
      </c>
      <c r="C2792" s="114" t="s">
        <v>128</v>
      </c>
      <c r="D2792" s="113" t="s">
        <v>8535</v>
      </c>
      <c r="E2792" s="115">
        <v>753.89</v>
      </c>
    </row>
    <row r="2793" spans="1:5" ht="27.6" x14ac:dyDescent="0.3">
      <c r="A2793" s="113">
        <v>104916</v>
      </c>
      <c r="B2793" s="113" t="s">
        <v>11324</v>
      </c>
      <c r="C2793" s="114" t="s">
        <v>601</v>
      </c>
      <c r="D2793" s="113" t="s">
        <v>8535</v>
      </c>
      <c r="E2793" s="115">
        <v>17.27</v>
      </c>
    </row>
    <row r="2794" spans="1:5" ht="27.6" x14ac:dyDescent="0.3">
      <c r="A2794" s="113">
        <v>104923</v>
      </c>
      <c r="B2794" s="113" t="s">
        <v>11325</v>
      </c>
      <c r="C2794" s="114" t="s">
        <v>128</v>
      </c>
      <c r="D2794" s="113" t="s">
        <v>8535</v>
      </c>
      <c r="E2794" s="115">
        <v>700.15</v>
      </c>
    </row>
    <row r="2795" spans="1:5" ht="27.6" x14ac:dyDescent="0.3">
      <c r="A2795" s="113">
        <v>104924</v>
      </c>
      <c r="B2795" s="113" t="s">
        <v>11326</v>
      </c>
      <c r="C2795" s="114" t="s">
        <v>128</v>
      </c>
      <c r="D2795" s="113" t="s">
        <v>8535</v>
      </c>
      <c r="E2795" s="115">
        <v>638.49</v>
      </c>
    </row>
    <row r="2796" spans="1:5" ht="41.4" x14ac:dyDescent="0.3">
      <c r="A2796" s="113">
        <v>101963</v>
      </c>
      <c r="B2796" s="113" t="s">
        <v>11327</v>
      </c>
      <c r="C2796" s="114" t="s">
        <v>115</v>
      </c>
      <c r="D2796" s="113" t="s">
        <v>8535</v>
      </c>
      <c r="E2796" s="115">
        <v>178.8</v>
      </c>
    </row>
    <row r="2797" spans="1:5" ht="41.4" x14ac:dyDescent="0.3">
      <c r="A2797" s="113">
        <v>101964</v>
      </c>
      <c r="B2797" s="113" t="s">
        <v>11328</v>
      </c>
      <c r="C2797" s="114" t="s">
        <v>115</v>
      </c>
      <c r="D2797" s="113" t="s">
        <v>8535</v>
      </c>
      <c r="E2797" s="115">
        <v>167.61</v>
      </c>
    </row>
    <row r="2798" spans="1:5" ht="27.6" x14ac:dyDescent="0.3">
      <c r="A2798" s="113">
        <v>101165</v>
      </c>
      <c r="B2798" s="113" t="s">
        <v>11329</v>
      </c>
      <c r="C2798" s="114" t="s">
        <v>128</v>
      </c>
      <c r="D2798" s="113" t="s">
        <v>8535</v>
      </c>
      <c r="E2798" s="115">
        <v>1001.9</v>
      </c>
    </row>
    <row r="2799" spans="1:5" ht="27.6" x14ac:dyDescent="0.3">
      <c r="A2799" s="113">
        <v>101166</v>
      </c>
      <c r="B2799" s="113" t="s">
        <v>11330</v>
      </c>
      <c r="C2799" s="114" t="s">
        <v>128</v>
      </c>
      <c r="D2799" s="113" t="s">
        <v>8535</v>
      </c>
      <c r="E2799" s="115">
        <v>670.41</v>
      </c>
    </row>
    <row r="2800" spans="1:5" ht="27.6" x14ac:dyDescent="0.3">
      <c r="A2800" s="113">
        <v>98575</v>
      </c>
      <c r="B2800" s="113" t="s">
        <v>11331</v>
      </c>
      <c r="C2800" s="114" t="s">
        <v>116</v>
      </c>
      <c r="D2800" s="113" t="s">
        <v>8535</v>
      </c>
      <c r="E2800" s="115">
        <v>73.22</v>
      </c>
    </row>
    <row r="2801" spans="1:5" ht="27.6" x14ac:dyDescent="0.3">
      <c r="A2801" s="113">
        <v>98576</v>
      </c>
      <c r="B2801" s="113" t="s">
        <v>11332</v>
      </c>
      <c r="C2801" s="114" t="s">
        <v>116</v>
      </c>
      <c r="D2801" s="113" t="s">
        <v>8535</v>
      </c>
      <c r="E2801" s="115">
        <v>23.65</v>
      </c>
    </row>
    <row r="2802" spans="1:5" ht="27.6" x14ac:dyDescent="0.3">
      <c r="A2802" s="113">
        <v>98577</v>
      </c>
      <c r="B2802" s="113" t="s">
        <v>11333</v>
      </c>
      <c r="C2802" s="114" t="s">
        <v>116</v>
      </c>
      <c r="D2802" s="113" t="s">
        <v>8535</v>
      </c>
      <c r="E2802" s="115">
        <v>50.51</v>
      </c>
    </row>
    <row r="2803" spans="1:5" x14ac:dyDescent="0.3">
      <c r="A2803" s="113">
        <v>93184</v>
      </c>
      <c r="B2803" s="113" t="s">
        <v>11334</v>
      </c>
      <c r="C2803" s="114" t="s">
        <v>116</v>
      </c>
      <c r="D2803" s="113" t="s">
        <v>8535</v>
      </c>
      <c r="E2803" s="115">
        <v>27.45</v>
      </c>
    </row>
    <row r="2804" spans="1:5" x14ac:dyDescent="0.3">
      <c r="A2804" s="113">
        <v>93187</v>
      </c>
      <c r="B2804" s="113" t="s">
        <v>11335</v>
      </c>
      <c r="C2804" s="114" t="s">
        <v>116</v>
      </c>
      <c r="D2804" s="113" t="s">
        <v>8535</v>
      </c>
      <c r="E2804" s="115">
        <v>75.790000000000006</v>
      </c>
    </row>
    <row r="2805" spans="1:5" ht="27.6" x14ac:dyDescent="0.3">
      <c r="A2805" s="113">
        <v>93191</v>
      </c>
      <c r="B2805" s="113" t="s">
        <v>11336</v>
      </c>
      <c r="C2805" s="114" t="s">
        <v>116</v>
      </c>
      <c r="D2805" s="113" t="s">
        <v>8535</v>
      </c>
      <c r="E2805" s="115">
        <v>67.89</v>
      </c>
    </row>
    <row r="2806" spans="1:5" x14ac:dyDescent="0.3">
      <c r="A2806" s="113">
        <v>93194</v>
      </c>
      <c r="B2806" s="113" t="s">
        <v>11337</v>
      </c>
      <c r="C2806" s="114" t="s">
        <v>116</v>
      </c>
      <c r="D2806" s="113" t="s">
        <v>8535</v>
      </c>
      <c r="E2806" s="115">
        <v>26.65</v>
      </c>
    </row>
    <row r="2807" spans="1:5" x14ac:dyDescent="0.3">
      <c r="A2807" s="113">
        <v>93197</v>
      </c>
      <c r="B2807" s="113" t="s">
        <v>11338</v>
      </c>
      <c r="C2807" s="114" t="s">
        <v>116</v>
      </c>
      <c r="D2807" s="113" t="s">
        <v>8535</v>
      </c>
      <c r="E2807" s="115">
        <v>55.19</v>
      </c>
    </row>
    <row r="2808" spans="1:5" ht="27.6" x14ac:dyDescent="0.3">
      <c r="A2808" s="113">
        <v>93199</v>
      </c>
      <c r="B2808" s="113" t="s">
        <v>11339</v>
      </c>
      <c r="C2808" s="114" t="s">
        <v>116</v>
      </c>
      <c r="D2808" s="113" t="s">
        <v>8535</v>
      </c>
      <c r="E2808" s="115">
        <v>46.83</v>
      </c>
    </row>
    <row r="2809" spans="1:5" ht="27.6" x14ac:dyDescent="0.3">
      <c r="A2809" s="113">
        <v>93200</v>
      </c>
      <c r="B2809" s="113" t="s">
        <v>11340</v>
      </c>
      <c r="C2809" s="114" t="s">
        <v>116</v>
      </c>
      <c r="D2809" s="113" t="s">
        <v>8535</v>
      </c>
      <c r="E2809" s="115">
        <v>12.1</v>
      </c>
    </row>
    <row r="2810" spans="1:5" ht="27.6" x14ac:dyDescent="0.3">
      <c r="A2810" s="113">
        <v>93202</v>
      </c>
      <c r="B2810" s="113" t="s">
        <v>11341</v>
      </c>
      <c r="C2810" s="114" t="s">
        <v>116</v>
      </c>
      <c r="D2810" s="113" t="s">
        <v>8535</v>
      </c>
      <c r="E2810" s="115">
        <v>28.52</v>
      </c>
    </row>
    <row r="2811" spans="1:5" ht="27.6" x14ac:dyDescent="0.3">
      <c r="A2811" s="113">
        <v>93203</v>
      </c>
      <c r="B2811" s="113" t="s">
        <v>11342</v>
      </c>
      <c r="C2811" s="114" t="s">
        <v>116</v>
      </c>
      <c r="D2811" s="113" t="s">
        <v>9044</v>
      </c>
      <c r="E2811" s="115">
        <v>13.23</v>
      </c>
    </row>
    <row r="2812" spans="1:5" ht="27.6" x14ac:dyDescent="0.3">
      <c r="A2812" s="113">
        <v>93205</v>
      </c>
      <c r="B2812" s="113" t="s">
        <v>11343</v>
      </c>
      <c r="C2812" s="114" t="s">
        <v>116</v>
      </c>
      <c r="D2812" s="113" t="s">
        <v>8535</v>
      </c>
      <c r="E2812" s="115">
        <v>66.290000000000006</v>
      </c>
    </row>
    <row r="2813" spans="1:5" x14ac:dyDescent="0.3">
      <c r="A2813" s="113">
        <v>105021</v>
      </c>
      <c r="B2813" s="113" t="s">
        <v>11344</v>
      </c>
      <c r="C2813" s="114" t="s">
        <v>116</v>
      </c>
      <c r="D2813" s="113" t="s">
        <v>8535</v>
      </c>
      <c r="E2813" s="115">
        <v>24.1</v>
      </c>
    </row>
    <row r="2814" spans="1:5" x14ac:dyDescent="0.3">
      <c r="A2814" s="113">
        <v>105022</v>
      </c>
      <c r="B2814" s="113" t="s">
        <v>11345</v>
      </c>
      <c r="C2814" s="114" t="s">
        <v>116</v>
      </c>
      <c r="D2814" s="113" t="s">
        <v>8535</v>
      </c>
      <c r="E2814" s="115">
        <v>21.44</v>
      </c>
    </row>
    <row r="2815" spans="1:5" x14ac:dyDescent="0.3">
      <c r="A2815" s="113">
        <v>105023</v>
      </c>
      <c r="B2815" s="113" t="s">
        <v>11346</v>
      </c>
      <c r="C2815" s="114" t="s">
        <v>116</v>
      </c>
      <c r="D2815" s="113" t="s">
        <v>8535</v>
      </c>
      <c r="E2815" s="115">
        <v>64.64</v>
      </c>
    </row>
    <row r="2816" spans="1:5" x14ac:dyDescent="0.3">
      <c r="A2816" s="113">
        <v>105024</v>
      </c>
      <c r="B2816" s="113" t="s">
        <v>11347</v>
      </c>
      <c r="C2816" s="114" t="s">
        <v>116</v>
      </c>
      <c r="D2816" s="113" t="s">
        <v>8535</v>
      </c>
      <c r="E2816" s="115">
        <v>53.45</v>
      </c>
    </row>
    <row r="2817" spans="1:5" ht="27.6" x14ac:dyDescent="0.3">
      <c r="A2817" s="113">
        <v>105025</v>
      </c>
      <c r="B2817" s="113" t="s">
        <v>11348</v>
      </c>
      <c r="C2817" s="114" t="s">
        <v>116</v>
      </c>
      <c r="D2817" s="113" t="s">
        <v>8535</v>
      </c>
      <c r="E2817" s="115">
        <v>56.31</v>
      </c>
    </row>
    <row r="2818" spans="1:5" ht="27.6" x14ac:dyDescent="0.3">
      <c r="A2818" s="113">
        <v>105026</v>
      </c>
      <c r="B2818" s="113" t="s">
        <v>11349</v>
      </c>
      <c r="C2818" s="114" t="s">
        <v>116</v>
      </c>
      <c r="D2818" s="113" t="s">
        <v>8535</v>
      </c>
      <c r="E2818" s="115">
        <v>40.19</v>
      </c>
    </row>
    <row r="2819" spans="1:5" x14ac:dyDescent="0.3">
      <c r="A2819" s="113">
        <v>105027</v>
      </c>
      <c r="B2819" s="113" t="s">
        <v>11350</v>
      </c>
      <c r="C2819" s="114" t="s">
        <v>116</v>
      </c>
      <c r="D2819" s="113" t="s">
        <v>8535</v>
      </c>
      <c r="E2819" s="115">
        <v>23.71</v>
      </c>
    </row>
    <row r="2820" spans="1:5" x14ac:dyDescent="0.3">
      <c r="A2820" s="113">
        <v>105028</v>
      </c>
      <c r="B2820" s="113" t="s">
        <v>11351</v>
      </c>
      <c r="C2820" s="114" t="s">
        <v>116</v>
      </c>
      <c r="D2820" s="113" t="s">
        <v>8535</v>
      </c>
      <c r="E2820" s="115">
        <v>21.07</v>
      </c>
    </row>
    <row r="2821" spans="1:5" x14ac:dyDescent="0.3">
      <c r="A2821" s="113">
        <v>105029</v>
      </c>
      <c r="B2821" s="113" t="s">
        <v>11352</v>
      </c>
      <c r="C2821" s="114" t="s">
        <v>116</v>
      </c>
      <c r="D2821" s="113" t="s">
        <v>8535</v>
      </c>
      <c r="E2821" s="115">
        <v>48.05</v>
      </c>
    </row>
    <row r="2822" spans="1:5" x14ac:dyDescent="0.3">
      <c r="A2822" s="113">
        <v>105030</v>
      </c>
      <c r="B2822" s="113" t="s">
        <v>11353</v>
      </c>
      <c r="C2822" s="114" t="s">
        <v>116</v>
      </c>
      <c r="D2822" s="113" t="s">
        <v>8535</v>
      </c>
      <c r="E2822" s="115">
        <v>40.93</v>
      </c>
    </row>
    <row r="2823" spans="1:5" ht="27.6" x14ac:dyDescent="0.3">
      <c r="A2823" s="113">
        <v>105031</v>
      </c>
      <c r="B2823" s="113" t="s">
        <v>11354</v>
      </c>
      <c r="C2823" s="114" t="s">
        <v>116</v>
      </c>
      <c r="D2823" s="113" t="s">
        <v>8535</v>
      </c>
      <c r="E2823" s="115">
        <v>44.68</v>
      </c>
    </row>
    <row r="2824" spans="1:5" ht="27.6" x14ac:dyDescent="0.3">
      <c r="A2824" s="113">
        <v>105032</v>
      </c>
      <c r="B2824" s="113" t="s">
        <v>11355</v>
      </c>
      <c r="C2824" s="114" t="s">
        <v>116</v>
      </c>
      <c r="D2824" s="113" t="s">
        <v>8535</v>
      </c>
      <c r="E2824" s="115">
        <v>30.7</v>
      </c>
    </row>
    <row r="2825" spans="1:5" ht="27.6" x14ac:dyDescent="0.3">
      <c r="A2825" s="113">
        <v>105033</v>
      </c>
      <c r="B2825" s="113" t="s">
        <v>11356</v>
      </c>
      <c r="C2825" s="114" t="s">
        <v>116</v>
      </c>
      <c r="D2825" s="113" t="s">
        <v>8535</v>
      </c>
      <c r="E2825" s="115">
        <v>55.17</v>
      </c>
    </row>
    <row r="2826" spans="1:5" ht="27.6" x14ac:dyDescent="0.3">
      <c r="A2826" s="113">
        <v>105034</v>
      </c>
      <c r="B2826" s="113" t="s">
        <v>11357</v>
      </c>
      <c r="C2826" s="114" t="s">
        <v>116</v>
      </c>
      <c r="D2826" s="113" t="s">
        <v>8535</v>
      </c>
      <c r="E2826" s="115">
        <v>39.92</v>
      </c>
    </row>
    <row r="2827" spans="1:5" ht="27.6" x14ac:dyDescent="0.3">
      <c r="A2827" s="113">
        <v>105035</v>
      </c>
      <c r="B2827" s="113" t="s">
        <v>11358</v>
      </c>
      <c r="C2827" s="114" t="s">
        <v>116</v>
      </c>
      <c r="D2827" s="113" t="s">
        <v>8535</v>
      </c>
      <c r="E2827" s="115">
        <v>67.7</v>
      </c>
    </row>
    <row r="2828" spans="1:5" ht="27.6" x14ac:dyDescent="0.3">
      <c r="A2828" s="113">
        <v>105036</v>
      </c>
      <c r="B2828" s="113" t="s">
        <v>11359</v>
      </c>
      <c r="C2828" s="114" t="s">
        <v>116</v>
      </c>
      <c r="D2828" s="113" t="s">
        <v>8535</v>
      </c>
      <c r="E2828" s="115">
        <v>48.82</v>
      </c>
    </row>
    <row r="2829" spans="1:5" ht="27.6" x14ac:dyDescent="0.3">
      <c r="A2829" s="113">
        <v>105037</v>
      </c>
      <c r="B2829" s="113" t="s">
        <v>11360</v>
      </c>
      <c r="C2829" s="114" t="s">
        <v>116</v>
      </c>
      <c r="D2829" s="113" t="s">
        <v>8535</v>
      </c>
      <c r="E2829" s="115">
        <v>33.049999999999997</v>
      </c>
    </row>
    <row r="2830" spans="1:5" x14ac:dyDescent="0.3">
      <c r="A2830" s="113">
        <v>105038</v>
      </c>
      <c r="B2830" s="113" t="s">
        <v>11361</v>
      </c>
      <c r="C2830" s="114" t="s">
        <v>116</v>
      </c>
      <c r="D2830" s="113" t="s">
        <v>8535</v>
      </c>
      <c r="E2830" s="115">
        <v>67.489999999999995</v>
      </c>
    </row>
    <row r="2831" spans="1:5" x14ac:dyDescent="0.3">
      <c r="A2831" s="113">
        <v>105039</v>
      </c>
      <c r="B2831" s="113" t="s">
        <v>11362</v>
      </c>
      <c r="C2831" s="114" t="s">
        <v>116</v>
      </c>
      <c r="D2831" s="113" t="s">
        <v>8535</v>
      </c>
      <c r="E2831" s="115">
        <v>48.59</v>
      </c>
    </row>
    <row r="2832" spans="1:5" x14ac:dyDescent="0.3">
      <c r="A2832" s="113">
        <v>105040</v>
      </c>
      <c r="B2832" s="113" t="s">
        <v>11363</v>
      </c>
      <c r="C2832" s="114" t="s">
        <v>116</v>
      </c>
      <c r="D2832" s="113" t="s">
        <v>8535</v>
      </c>
      <c r="E2832" s="115">
        <v>32.880000000000003</v>
      </c>
    </row>
    <row r="2833" spans="1:5" ht="27.6" x14ac:dyDescent="0.3">
      <c r="A2833" s="113">
        <v>97733</v>
      </c>
      <c r="B2833" s="113" t="s">
        <v>11364</v>
      </c>
      <c r="C2833" s="114" t="s">
        <v>128</v>
      </c>
      <c r="D2833" s="113" t="s">
        <v>8535</v>
      </c>
      <c r="E2833" s="115">
        <v>3492.38</v>
      </c>
    </row>
    <row r="2834" spans="1:5" ht="27.6" x14ac:dyDescent="0.3">
      <c r="A2834" s="113">
        <v>97734</v>
      </c>
      <c r="B2834" s="113" t="s">
        <v>11365</v>
      </c>
      <c r="C2834" s="114" t="s">
        <v>128</v>
      </c>
      <c r="D2834" s="113" t="s">
        <v>8535</v>
      </c>
      <c r="E2834" s="115">
        <v>3066.45</v>
      </c>
    </row>
    <row r="2835" spans="1:5" ht="27.6" x14ac:dyDescent="0.3">
      <c r="A2835" s="113">
        <v>97735</v>
      </c>
      <c r="B2835" s="113" t="s">
        <v>11366</v>
      </c>
      <c r="C2835" s="114" t="s">
        <v>128</v>
      </c>
      <c r="D2835" s="113" t="s">
        <v>8535</v>
      </c>
      <c r="E2835" s="115">
        <v>2468.6799999999998</v>
      </c>
    </row>
    <row r="2836" spans="1:5" ht="27.6" x14ac:dyDescent="0.3">
      <c r="A2836" s="113">
        <v>97736</v>
      </c>
      <c r="B2836" s="113" t="s">
        <v>11367</v>
      </c>
      <c r="C2836" s="114" t="s">
        <v>128</v>
      </c>
      <c r="D2836" s="113" t="s">
        <v>8535</v>
      </c>
      <c r="E2836" s="115">
        <v>1416.16</v>
      </c>
    </row>
    <row r="2837" spans="1:5" ht="27.6" x14ac:dyDescent="0.3">
      <c r="A2837" s="113">
        <v>97737</v>
      </c>
      <c r="B2837" s="113" t="s">
        <v>11368</v>
      </c>
      <c r="C2837" s="114" t="s">
        <v>128</v>
      </c>
      <c r="D2837" s="113" t="s">
        <v>8535</v>
      </c>
      <c r="E2837" s="115">
        <v>3227.7</v>
      </c>
    </row>
    <row r="2838" spans="1:5" ht="27.6" x14ac:dyDescent="0.3">
      <c r="A2838" s="113">
        <v>97738</v>
      </c>
      <c r="B2838" s="113" t="s">
        <v>11369</v>
      </c>
      <c r="C2838" s="114" t="s">
        <v>128</v>
      </c>
      <c r="D2838" s="113" t="s">
        <v>8535</v>
      </c>
      <c r="E2838" s="115">
        <v>3906.47</v>
      </c>
    </row>
    <row r="2839" spans="1:5" ht="27.6" x14ac:dyDescent="0.3">
      <c r="A2839" s="113">
        <v>97739</v>
      </c>
      <c r="B2839" s="113" t="s">
        <v>11370</v>
      </c>
      <c r="C2839" s="114" t="s">
        <v>128</v>
      </c>
      <c r="D2839" s="113" t="s">
        <v>8535</v>
      </c>
      <c r="E2839" s="115">
        <v>2818.11</v>
      </c>
    </row>
    <row r="2840" spans="1:5" ht="27.6" x14ac:dyDescent="0.3">
      <c r="A2840" s="113">
        <v>97740</v>
      </c>
      <c r="B2840" s="113" t="s">
        <v>11371</v>
      </c>
      <c r="C2840" s="114" t="s">
        <v>128</v>
      </c>
      <c r="D2840" s="113" t="s">
        <v>8535</v>
      </c>
      <c r="E2840" s="115">
        <v>1913.8</v>
      </c>
    </row>
    <row r="2841" spans="1:5" ht="27.6" x14ac:dyDescent="0.3">
      <c r="A2841" s="113">
        <v>98615</v>
      </c>
      <c r="B2841" s="113" t="s">
        <v>11372</v>
      </c>
      <c r="C2841" s="114" t="s">
        <v>115</v>
      </c>
      <c r="D2841" s="113" t="s">
        <v>8535</v>
      </c>
      <c r="E2841" s="115">
        <v>140.57</v>
      </c>
    </row>
    <row r="2842" spans="1:5" ht="27.6" x14ac:dyDescent="0.3">
      <c r="A2842" s="113">
        <v>98616</v>
      </c>
      <c r="B2842" s="113" t="s">
        <v>11373</v>
      </c>
      <c r="C2842" s="114" t="s">
        <v>115</v>
      </c>
      <c r="D2842" s="113" t="s">
        <v>8535</v>
      </c>
      <c r="E2842" s="115">
        <v>107.1</v>
      </c>
    </row>
    <row r="2843" spans="1:5" ht="27.6" x14ac:dyDescent="0.3">
      <c r="A2843" s="113">
        <v>98617</v>
      </c>
      <c r="B2843" s="113" t="s">
        <v>11374</v>
      </c>
      <c r="C2843" s="114" t="s">
        <v>115</v>
      </c>
      <c r="D2843" s="113" t="s">
        <v>8535</v>
      </c>
      <c r="E2843" s="115">
        <v>97.91</v>
      </c>
    </row>
    <row r="2844" spans="1:5" ht="27.6" x14ac:dyDescent="0.3">
      <c r="A2844" s="113">
        <v>98618</v>
      </c>
      <c r="B2844" s="113" t="s">
        <v>11375</v>
      </c>
      <c r="C2844" s="114" t="s">
        <v>115</v>
      </c>
      <c r="D2844" s="113" t="s">
        <v>8535</v>
      </c>
      <c r="E2844" s="115">
        <v>134.97999999999999</v>
      </c>
    </row>
    <row r="2845" spans="1:5" ht="27.6" x14ac:dyDescent="0.3">
      <c r="A2845" s="113">
        <v>98619</v>
      </c>
      <c r="B2845" s="113" t="s">
        <v>11376</v>
      </c>
      <c r="C2845" s="114" t="s">
        <v>115</v>
      </c>
      <c r="D2845" s="113" t="s">
        <v>8535</v>
      </c>
      <c r="E2845" s="115">
        <v>121.08</v>
      </c>
    </row>
    <row r="2846" spans="1:5" ht="27.6" x14ac:dyDescent="0.3">
      <c r="A2846" s="113">
        <v>98620</v>
      </c>
      <c r="B2846" s="113" t="s">
        <v>11377</v>
      </c>
      <c r="C2846" s="114" t="s">
        <v>115</v>
      </c>
      <c r="D2846" s="113" t="s">
        <v>8535</v>
      </c>
      <c r="E2846" s="115">
        <v>114.09</v>
      </c>
    </row>
    <row r="2847" spans="1:5" ht="27.6" x14ac:dyDescent="0.3">
      <c r="A2847" s="113">
        <v>98621</v>
      </c>
      <c r="B2847" s="113" t="s">
        <v>11378</v>
      </c>
      <c r="C2847" s="114" t="s">
        <v>115</v>
      </c>
      <c r="D2847" s="113" t="s">
        <v>8535</v>
      </c>
      <c r="E2847" s="115">
        <v>150.68</v>
      </c>
    </row>
    <row r="2848" spans="1:5" ht="27.6" x14ac:dyDescent="0.3">
      <c r="A2848" s="113">
        <v>98622</v>
      </c>
      <c r="B2848" s="113" t="s">
        <v>11379</v>
      </c>
      <c r="C2848" s="114" t="s">
        <v>115</v>
      </c>
      <c r="D2848" s="113" t="s">
        <v>8535</v>
      </c>
      <c r="E2848" s="115">
        <v>139.52000000000001</v>
      </c>
    </row>
    <row r="2849" spans="1:5" ht="27.6" x14ac:dyDescent="0.3">
      <c r="A2849" s="113">
        <v>98623</v>
      </c>
      <c r="B2849" s="113" t="s">
        <v>11380</v>
      </c>
      <c r="C2849" s="114" t="s">
        <v>115</v>
      </c>
      <c r="D2849" s="113" t="s">
        <v>8535</v>
      </c>
      <c r="E2849" s="115">
        <v>133.86000000000001</v>
      </c>
    </row>
    <row r="2850" spans="1:5" ht="27.6" x14ac:dyDescent="0.3">
      <c r="A2850" s="113">
        <v>98624</v>
      </c>
      <c r="B2850" s="113" t="s">
        <v>11381</v>
      </c>
      <c r="C2850" s="114" t="s">
        <v>115</v>
      </c>
      <c r="D2850" s="113" t="s">
        <v>8535</v>
      </c>
      <c r="E2850" s="115">
        <v>168.34</v>
      </c>
    </row>
    <row r="2851" spans="1:5" ht="27.6" x14ac:dyDescent="0.3">
      <c r="A2851" s="113">
        <v>98625</v>
      </c>
      <c r="B2851" s="113" t="s">
        <v>11382</v>
      </c>
      <c r="C2851" s="114" t="s">
        <v>115</v>
      </c>
      <c r="D2851" s="113" t="s">
        <v>8535</v>
      </c>
      <c r="E2851" s="115">
        <v>158.94</v>
      </c>
    </row>
    <row r="2852" spans="1:5" ht="27.6" x14ac:dyDescent="0.3">
      <c r="A2852" s="113">
        <v>98626</v>
      </c>
      <c r="B2852" s="113" t="s">
        <v>11383</v>
      </c>
      <c r="C2852" s="114" t="s">
        <v>115</v>
      </c>
      <c r="D2852" s="113" t="s">
        <v>8535</v>
      </c>
      <c r="E2852" s="115">
        <v>154.12</v>
      </c>
    </row>
    <row r="2853" spans="1:5" ht="27.6" x14ac:dyDescent="0.3">
      <c r="A2853" s="113">
        <v>98627</v>
      </c>
      <c r="B2853" s="113" t="s">
        <v>11384</v>
      </c>
      <c r="C2853" s="114" t="s">
        <v>115</v>
      </c>
      <c r="D2853" s="113" t="s">
        <v>8535</v>
      </c>
      <c r="E2853" s="115">
        <v>612.22</v>
      </c>
    </row>
    <row r="2854" spans="1:5" ht="27.6" x14ac:dyDescent="0.3">
      <c r="A2854" s="113">
        <v>98628</v>
      </c>
      <c r="B2854" s="113" t="s">
        <v>11385</v>
      </c>
      <c r="C2854" s="114" t="s">
        <v>115</v>
      </c>
      <c r="D2854" s="113" t="s">
        <v>8535</v>
      </c>
      <c r="E2854" s="115">
        <v>522.37</v>
      </c>
    </row>
    <row r="2855" spans="1:5" ht="27.6" x14ac:dyDescent="0.3">
      <c r="A2855" s="113">
        <v>98629</v>
      </c>
      <c r="B2855" s="113" t="s">
        <v>11386</v>
      </c>
      <c r="C2855" s="114" t="s">
        <v>115</v>
      </c>
      <c r="D2855" s="113" t="s">
        <v>8535</v>
      </c>
      <c r="E2855" s="115">
        <v>477.27</v>
      </c>
    </row>
    <row r="2856" spans="1:5" ht="27.6" x14ac:dyDescent="0.3">
      <c r="A2856" s="113">
        <v>98630</v>
      </c>
      <c r="B2856" s="113" t="s">
        <v>11387</v>
      </c>
      <c r="C2856" s="114" t="s">
        <v>115</v>
      </c>
      <c r="D2856" s="113" t="s">
        <v>8535</v>
      </c>
      <c r="E2856" s="115">
        <v>637.48</v>
      </c>
    </row>
    <row r="2857" spans="1:5" ht="27.6" x14ac:dyDescent="0.3">
      <c r="A2857" s="113">
        <v>98632</v>
      </c>
      <c r="B2857" s="113" t="s">
        <v>11388</v>
      </c>
      <c r="C2857" s="114" t="s">
        <v>115</v>
      </c>
      <c r="D2857" s="113" t="s">
        <v>8535</v>
      </c>
      <c r="E2857" s="115">
        <v>530.04</v>
      </c>
    </row>
    <row r="2858" spans="1:5" ht="27.6" x14ac:dyDescent="0.3">
      <c r="A2858" s="113">
        <v>98655</v>
      </c>
      <c r="B2858" s="113" t="s">
        <v>11389</v>
      </c>
      <c r="C2858" s="114" t="s">
        <v>116</v>
      </c>
      <c r="D2858" s="113" t="s">
        <v>8535</v>
      </c>
      <c r="E2858" s="115">
        <v>650.17999999999995</v>
      </c>
    </row>
    <row r="2859" spans="1:5" ht="27.6" x14ac:dyDescent="0.3">
      <c r="A2859" s="113">
        <v>98656</v>
      </c>
      <c r="B2859" s="113" t="s">
        <v>11390</v>
      </c>
      <c r="C2859" s="114" t="s">
        <v>116</v>
      </c>
      <c r="D2859" s="113" t="s">
        <v>8535</v>
      </c>
      <c r="E2859" s="115">
        <v>660.79</v>
      </c>
    </row>
    <row r="2860" spans="1:5" ht="27.6" x14ac:dyDescent="0.3">
      <c r="A2860" s="113">
        <v>98657</v>
      </c>
      <c r="B2860" s="113" t="s">
        <v>11391</v>
      </c>
      <c r="C2860" s="114" t="s">
        <v>116</v>
      </c>
      <c r="D2860" s="113" t="s">
        <v>8535</v>
      </c>
      <c r="E2860" s="115">
        <v>671.41</v>
      </c>
    </row>
    <row r="2861" spans="1:5" ht="27.6" x14ac:dyDescent="0.3">
      <c r="A2861" s="113">
        <v>98658</v>
      </c>
      <c r="B2861" s="113" t="s">
        <v>11392</v>
      </c>
      <c r="C2861" s="114" t="s">
        <v>116</v>
      </c>
      <c r="D2861" s="113" t="s">
        <v>8535</v>
      </c>
      <c r="E2861" s="115">
        <v>682.02</v>
      </c>
    </row>
    <row r="2862" spans="1:5" ht="27.6" x14ac:dyDescent="0.3">
      <c r="A2862" s="113">
        <v>98659</v>
      </c>
      <c r="B2862" s="113" t="s">
        <v>11393</v>
      </c>
      <c r="C2862" s="114" t="s">
        <v>116</v>
      </c>
      <c r="D2862" s="113" t="s">
        <v>8535</v>
      </c>
      <c r="E2862" s="115">
        <v>703.25</v>
      </c>
    </row>
    <row r="2863" spans="1:5" ht="27.6" x14ac:dyDescent="0.3">
      <c r="A2863" s="113">
        <v>98746</v>
      </c>
      <c r="B2863" s="113" t="s">
        <v>11394</v>
      </c>
      <c r="C2863" s="114" t="s">
        <v>116</v>
      </c>
      <c r="D2863" s="113" t="s">
        <v>8535</v>
      </c>
      <c r="E2863" s="115">
        <v>86.17</v>
      </c>
    </row>
    <row r="2864" spans="1:5" ht="27.6" x14ac:dyDescent="0.3">
      <c r="A2864" s="113">
        <v>98749</v>
      </c>
      <c r="B2864" s="113" t="s">
        <v>11395</v>
      </c>
      <c r="C2864" s="114" t="s">
        <v>116</v>
      </c>
      <c r="D2864" s="113" t="s">
        <v>8535</v>
      </c>
      <c r="E2864" s="115">
        <v>104.55</v>
      </c>
    </row>
    <row r="2865" spans="1:5" ht="27.6" x14ac:dyDescent="0.3">
      <c r="A2865" s="113">
        <v>98750</v>
      </c>
      <c r="B2865" s="113" t="s">
        <v>11396</v>
      </c>
      <c r="C2865" s="114" t="s">
        <v>116</v>
      </c>
      <c r="D2865" s="113" t="s">
        <v>8535</v>
      </c>
      <c r="E2865" s="115">
        <v>126.94</v>
      </c>
    </row>
    <row r="2866" spans="1:5" ht="27.6" x14ac:dyDescent="0.3">
      <c r="A2866" s="113">
        <v>98751</v>
      </c>
      <c r="B2866" s="113" t="s">
        <v>11397</v>
      </c>
      <c r="C2866" s="114" t="s">
        <v>116</v>
      </c>
      <c r="D2866" s="113" t="s">
        <v>8535</v>
      </c>
      <c r="E2866" s="115">
        <v>185.44</v>
      </c>
    </row>
    <row r="2867" spans="1:5" ht="27.6" x14ac:dyDescent="0.3">
      <c r="A2867" s="113">
        <v>98752</v>
      </c>
      <c r="B2867" s="113" t="s">
        <v>11398</v>
      </c>
      <c r="C2867" s="114" t="s">
        <v>116</v>
      </c>
      <c r="D2867" s="113" t="s">
        <v>8535</v>
      </c>
      <c r="E2867" s="115">
        <v>256.10000000000002</v>
      </c>
    </row>
    <row r="2868" spans="1:5" ht="27.6" x14ac:dyDescent="0.3">
      <c r="A2868" s="113">
        <v>98753</v>
      </c>
      <c r="B2868" s="113" t="s">
        <v>11399</v>
      </c>
      <c r="C2868" s="114" t="s">
        <v>116</v>
      </c>
      <c r="D2868" s="113" t="s">
        <v>8535</v>
      </c>
      <c r="E2868" s="115">
        <v>344.13</v>
      </c>
    </row>
    <row r="2869" spans="1:5" ht="41.4" x14ac:dyDescent="0.3">
      <c r="A2869" s="113">
        <v>100763</v>
      </c>
      <c r="B2869" s="113" t="s">
        <v>11400</v>
      </c>
      <c r="C2869" s="114" t="s">
        <v>601</v>
      </c>
      <c r="D2869" s="113" t="s">
        <v>8535</v>
      </c>
      <c r="E2869" s="115">
        <v>15.84</v>
      </c>
    </row>
    <row r="2870" spans="1:5" ht="41.4" x14ac:dyDescent="0.3">
      <c r="A2870" s="113">
        <v>100764</v>
      </c>
      <c r="B2870" s="113" t="s">
        <v>11401</v>
      </c>
      <c r="C2870" s="114" t="s">
        <v>601</v>
      </c>
      <c r="D2870" s="113" t="s">
        <v>8535</v>
      </c>
      <c r="E2870" s="115">
        <v>15.7</v>
      </c>
    </row>
    <row r="2871" spans="1:5" ht="41.4" x14ac:dyDescent="0.3">
      <c r="A2871" s="113">
        <v>100765</v>
      </c>
      <c r="B2871" s="113" t="s">
        <v>11402</v>
      </c>
      <c r="C2871" s="114" t="s">
        <v>601</v>
      </c>
      <c r="D2871" s="113" t="s">
        <v>8535</v>
      </c>
      <c r="E2871" s="115">
        <v>13.88</v>
      </c>
    </row>
    <row r="2872" spans="1:5" ht="41.4" x14ac:dyDescent="0.3">
      <c r="A2872" s="113">
        <v>100766</v>
      </c>
      <c r="B2872" s="113" t="s">
        <v>11403</v>
      </c>
      <c r="C2872" s="114" t="s">
        <v>601</v>
      </c>
      <c r="D2872" s="113" t="s">
        <v>8535</v>
      </c>
      <c r="E2872" s="115">
        <v>14.24</v>
      </c>
    </row>
    <row r="2873" spans="1:5" ht="55.2" x14ac:dyDescent="0.3">
      <c r="A2873" s="113">
        <v>100767</v>
      </c>
      <c r="B2873" s="113" t="s">
        <v>11404</v>
      </c>
      <c r="C2873" s="114" t="s">
        <v>601</v>
      </c>
      <c r="D2873" s="113" t="s">
        <v>8535</v>
      </c>
      <c r="E2873" s="115">
        <v>16.37</v>
      </c>
    </row>
    <row r="2874" spans="1:5" ht="55.2" x14ac:dyDescent="0.3">
      <c r="A2874" s="113">
        <v>100768</v>
      </c>
      <c r="B2874" s="113" t="s">
        <v>11405</v>
      </c>
      <c r="C2874" s="114" t="s">
        <v>601</v>
      </c>
      <c r="D2874" s="113" t="s">
        <v>8535</v>
      </c>
      <c r="E2874" s="115">
        <v>15.97</v>
      </c>
    </row>
    <row r="2875" spans="1:5" ht="55.2" x14ac:dyDescent="0.3">
      <c r="A2875" s="113">
        <v>100769</v>
      </c>
      <c r="B2875" s="113" t="s">
        <v>11406</v>
      </c>
      <c r="C2875" s="114" t="s">
        <v>601</v>
      </c>
      <c r="D2875" s="113" t="s">
        <v>8535</v>
      </c>
      <c r="E2875" s="115">
        <v>22.22</v>
      </c>
    </row>
    <row r="2876" spans="1:5" ht="55.2" x14ac:dyDescent="0.3">
      <c r="A2876" s="113">
        <v>100770</v>
      </c>
      <c r="B2876" s="113" t="s">
        <v>11407</v>
      </c>
      <c r="C2876" s="114" t="s">
        <v>601</v>
      </c>
      <c r="D2876" s="113" t="s">
        <v>8535</v>
      </c>
      <c r="E2876" s="115">
        <v>21.46</v>
      </c>
    </row>
    <row r="2877" spans="1:5" ht="55.2" x14ac:dyDescent="0.3">
      <c r="A2877" s="113">
        <v>100771</v>
      </c>
      <c r="B2877" s="113" t="s">
        <v>11408</v>
      </c>
      <c r="C2877" s="114" t="s">
        <v>601</v>
      </c>
      <c r="D2877" s="113" t="s">
        <v>8535</v>
      </c>
      <c r="E2877" s="115">
        <v>17.05</v>
      </c>
    </row>
    <row r="2878" spans="1:5" ht="55.2" x14ac:dyDescent="0.3">
      <c r="A2878" s="113">
        <v>100772</v>
      </c>
      <c r="B2878" s="113" t="s">
        <v>11409</v>
      </c>
      <c r="C2878" s="114" t="s">
        <v>601</v>
      </c>
      <c r="D2878" s="113" t="s">
        <v>8535</v>
      </c>
      <c r="E2878" s="115">
        <v>16.38</v>
      </c>
    </row>
    <row r="2879" spans="1:5" ht="41.4" x14ac:dyDescent="0.3">
      <c r="A2879" s="113">
        <v>100773</v>
      </c>
      <c r="B2879" s="113" t="s">
        <v>11410</v>
      </c>
      <c r="C2879" s="114" t="s">
        <v>601</v>
      </c>
      <c r="D2879" s="113" t="s">
        <v>8535</v>
      </c>
      <c r="E2879" s="115">
        <v>19.420000000000002</v>
      </c>
    </row>
    <row r="2880" spans="1:5" ht="41.4" x14ac:dyDescent="0.3">
      <c r="A2880" s="113">
        <v>100774</v>
      </c>
      <c r="B2880" s="113" t="s">
        <v>11411</v>
      </c>
      <c r="C2880" s="114" t="s">
        <v>601</v>
      </c>
      <c r="D2880" s="113" t="s">
        <v>8535</v>
      </c>
      <c r="E2880" s="115">
        <v>11.47</v>
      </c>
    </row>
    <row r="2881" spans="1:5" ht="41.4" x14ac:dyDescent="0.3">
      <c r="A2881" s="113">
        <v>100775</v>
      </c>
      <c r="B2881" s="113" t="s">
        <v>11412</v>
      </c>
      <c r="C2881" s="114" t="s">
        <v>601</v>
      </c>
      <c r="D2881" s="113" t="s">
        <v>8535</v>
      </c>
      <c r="E2881" s="115">
        <v>12.97</v>
      </c>
    </row>
    <row r="2882" spans="1:5" ht="41.4" x14ac:dyDescent="0.3">
      <c r="A2882" s="113">
        <v>100776</v>
      </c>
      <c r="B2882" s="113" t="s">
        <v>11413</v>
      </c>
      <c r="C2882" s="114" t="s">
        <v>601</v>
      </c>
      <c r="D2882" s="113" t="s">
        <v>8535</v>
      </c>
      <c r="E2882" s="115">
        <v>19.52</v>
      </c>
    </row>
    <row r="2883" spans="1:5" ht="41.4" x14ac:dyDescent="0.3">
      <c r="A2883" s="113">
        <v>100777</v>
      </c>
      <c r="B2883" s="113" t="s">
        <v>11414</v>
      </c>
      <c r="C2883" s="114" t="s">
        <v>601</v>
      </c>
      <c r="D2883" s="113" t="s">
        <v>8535</v>
      </c>
      <c r="E2883" s="115">
        <v>11.4</v>
      </c>
    </row>
    <row r="2884" spans="1:5" ht="41.4" x14ac:dyDescent="0.3">
      <c r="A2884" s="113">
        <v>100778</v>
      </c>
      <c r="B2884" s="113" t="s">
        <v>11415</v>
      </c>
      <c r="C2884" s="114" t="s">
        <v>601</v>
      </c>
      <c r="D2884" s="113" t="s">
        <v>8535</v>
      </c>
      <c r="E2884" s="115">
        <v>12.89</v>
      </c>
    </row>
    <row r="2885" spans="1:5" ht="41.4" x14ac:dyDescent="0.3">
      <c r="A2885" s="113">
        <v>103795</v>
      </c>
      <c r="B2885" s="113" t="s">
        <v>11416</v>
      </c>
      <c r="C2885" s="114" t="s">
        <v>115</v>
      </c>
      <c r="D2885" s="113" t="s">
        <v>8535</v>
      </c>
      <c r="E2885" s="115">
        <v>82.58</v>
      </c>
    </row>
    <row r="2886" spans="1:5" ht="27.6" x14ac:dyDescent="0.3">
      <c r="A2886" s="113">
        <v>103796</v>
      </c>
      <c r="B2886" s="113" t="s">
        <v>11417</v>
      </c>
      <c r="C2886" s="114" t="s">
        <v>115</v>
      </c>
      <c r="D2886" s="113" t="s">
        <v>8535</v>
      </c>
      <c r="E2886" s="115">
        <v>54.97</v>
      </c>
    </row>
    <row r="2887" spans="1:5" ht="27.6" x14ac:dyDescent="0.3">
      <c r="A2887" s="113">
        <v>103797</v>
      </c>
      <c r="B2887" s="113" t="s">
        <v>11418</v>
      </c>
      <c r="C2887" s="114" t="s">
        <v>601</v>
      </c>
      <c r="D2887" s="113" t="s">
        <v>8535</v>
      </c>
      <c r="E2887" s="115">
        <v>16.75</v>
      </c>
    </row>
    <row r="2888" spans="1:5" ht="27.6" x14ac:dyDescent="0.3">
      <c r="A2888" s="113">
        <v>103798</v>
      </c>
      <c r="B2888" s="113" t="s">
        <v>11419</v>
      </c>
      <c r="C2888" s="114" t="s">
        <v>128</v>
      </c>
      <c r="D2888" s="113" t="s">
        <v>8535</v>
      </c>
      <c r="E2888" s="115">
        <v>574.48</v>
      </c>
    </row>
    <row r="2889" spans="1:5" ht="55.2" x14ac:dyDescent="0.3">
      <c r="A2889" s="113">
        <v>103799</v>
      </c>
      <c r="B2889" s="113" t="s">
        <v>11420</v>
      </c>
      <c r="C2889" s="114" t="s">
        <v>128</v>
      </c>
      <c r="D2889" s="113" t="s">
        <v>8535</v>
      </c>
      <c r="E2889" s="115">
        <v>387.5</v>
      </c>
    </row>
    <row r="2890" spans="1:5" ht="27.6" x14ac:dyDescent="0.3">
      <c r="A2890" s="113">
        <v>103800</v>
      </c>
      <c r="B2890" s="113" t="s">
        <v>11421</v>
      </c>
      <c r="C2890" s="114" t="s">
        <v>128</v>
      </c>
      <c r="D2890" s="113" t="s">
        <v>8535</v>
      </c>
      <c r="E2890" s="115">
        <v>479.82</v>
      </c>
    </row>
    <row r="2891" spans="1:5" ht="41.4" x14ac:dyDescent="0.3">
      <c r="A2891" s="113">
        <v>103801</v>
      </c>
      <c r="B2891" s="113" t="s">
        <v>11422</v>
      </c>
      <c r="C2891" s="114" t="s">
        <v>128</v>
      </c>
      <c r="D2891" s="113" t="s">
        <v>8535</v>
      </c>
      <c r="E2891" s="115">
        <v>584.54</v>
      </c>
    </row>
    <row r="2892" spans="1:5" ht="55.2" x14ac:dyDescent="0.3">
      <c r="A2892" s="113">
        <v>103925</v>
      </c>
      <c r="B2892" s="113" t="s">
        <v>11423</v>
      </c>
      <c r="C2892" s="114" t="s">
        <v>128</v>
      </c>
      <c r="D2892" s="113" t="s">
        <v>8535</v>
      </c>
      <c r="E2892" s="115">
        <v>1611.64</v>
      </c>
    </row>
    <row r="2893" spans="1:5" ht="55.2" x14ac:dyDescent="0.3">
      <c r="A2893" s="113">
        <v>103926</v>
      </c>
      <c r="B2893" s="113" t="s">
        <v>11424</v>
      </c>
      <c r="C2893" s="114" t="s">
        <v>128</v>
      </c>
      <c r="D2893" s="113" t="s">
        <v>8535</v>
      </c>
      <c r="E2893" s="115">
        <v>1289.3599999999999</v>
      </c>
    </row>
    <row r="2894" spans="1:5" ht="41.4" x14ac:dyDescent="0.3">
      <c r="A2894" s="113">
        <v>103928</v>
      </c>
      <c r="B2894" s="113" t="s">
        <v>11425</v>
      </c>
      <c r="C2894" s="114" t="s">
        <v>128</v>
      </c>
      <c r="D2894" s="113" t="s">
        <v>8535</v>
      </c>
      <c r="E2894" s="115">
        <v>479.82</v>
      </c>
    </row>
    <row r="2895" spans="1:5" ht="41.4" x14ac:dyDescent="0.3">
      <c r="A2895" s="113">
        <v>103929</v>
      </c>
      <c r="B2895" s="113" t="s">
        <v>11426</v>
      </c>
      <c r="C2895" s="114" t="s">
        <v>128</v>
      </c>
      <c r="D2895" s="113" t="s">
        <v>8535</v>
      </c>
      <c r="E2895" s="115">
        <v>1134.3</v>
      </c>
    </row>
    <row r="2896" spans="1:5" ht="41.4" x14ac:dyDescent="0.3">
      <c r="A2896" s="113">
        <v>103930</v>
      </c>
      <c r="B2896" s="113" t="s">
        <v>11427</v>
      </c>
      <c r="C2896" s="114" t="s">
        <v>128</v>
      </c>
      <c r="D2896" s="113" t="s">
        <v>8535</v>
      </c>
      <c r="E2896" s="115">
        <v>705.04</v>
      </c>
    </row>
    <row r="2897" spans="1:5" ht="55.2" x14ac:dyDescent="0.3">
      <c r="A2897" s="113">
        <v>103931</v>
      </c>
      <c r="B2897" s="113" t="s">
        <v>11428</v>
      </c>
      <c r="C2897" s="114" t="s">
        <v>128</v>
      </c>
      <c r="D2897" s="113" t="s">
        <v>8535</v>
      </c>
      <c r="E2897" s="115">
        <v>519.26</v>
      </c>
    </row>
    <row r="2898" spans="1:5" ht="55.2" x14ac:dyDescent="0.3">
      <c r="A2898" s="113">
        <v>103932</v>
      </c>
      <c r="B2898" s="113" t="s">
        <v>11429</v>
      </c>
      <c r="C2898" s="114" t="s">
        <v>128</v>
      </c>
      <c r="D2898" s="113" t="s">
        <v>8535</v>
      </c>
      <c r="E2898" s="115">
        <v>492.03</v>
      </c>
    </row>
    <row r="2899" spans="1:5" ht="41.4" x14ac:dyDescent="0.3">
      <c r="A2899" s="113">
        <v>103933</v>
      </c>
      <c r="B2899" s="113" t="s">
        <v>11430</v>
      </c>
      <c r="C2899" s="114" t="s">
        <v>128</v>
      </c>
      <c r="D2899" s="113" t="s">
        <v>8535</v>
      </c>
      <c r="E2899" s="115">
        <v>1441.66</v>
      </c>
    </row>
    <row r="2900" spans="1:5" ht="27.6" x14ac:dyDescent="0.3">
      <c r="A2900" s="113">
        <v>105041</v>
      </c>
      <c r="B2900" s="113" t="s">
        <v>11431</v>
      </c>
      <c r="C2900" s="114" t="s">
        <v>116</v>
      </c>
      <c r="D2900" s="113" t="s">
        <v>8535</v>
      </c>
      <c r="E2900" s="115">
        <v>53.33</v>
      </c>
    </row>
    <row r="2901" spans="1:5" ht="41.4" x14ac:dyDescent="0.3">
      <c r="A2901" s="113">
        <v>105042</v>
      </c>
      <c r="B2901" s="113" t="s">
        <v>11432</v>
      </c>
      <c r="C2901" s="114" t="s">
        <v>116</v>
      </c>
      <c r="D2901" s="113" t="s">
        <v>8535</v>
      </c>
      <c r="E2901" s="115">
        <v>63.84</v>
      </c>
    </row>
    <row r="2902" spans="1:5" ht="27.6" x14ac:dyDescent="0.3">
      <c r="A2902" s="113">
        <v>105045</v>
      </c>
      <c r="B2902" s="113" t="s">
        <v>11433</v>
      </c>
      <c r="C2902" s="114" t="s">
        <v>116</v>
      </c>
      <c r="D2902" s="113" t="s">
        <v>8535</v>
      </c>
      <c r="E2902" s="115">
        <v>60.42</v>
      </c>
    </row>
    <row r="2903" spans="1:5" ht="41.4" x14ac:dyDescent="0.3">
      <c r="A2903" s="113">
        <v>105046</v>
      </c>
      <c r="B2903" s="113" t="s">
        <v>11434</v>
      </c>
      <c r="C2903" s="114" t="s">
        <v>116</v>
      </c>
      <c r="D2903" s="113" t="s">
        <v>8535</v>
      </c>
      <c r="E2903" s="115">
        <v>52.56</v>
      </c>
    </row>
    <row r="2904" spans="1:5" ht="41.4" x14ac:dyDescent="0.3">
      <c r="A2904" s="113">
        <v>105050</v>
      </c>
      <c r="B2904" s="113" t="s">
        <v>11435</v>
      </c>
      <c r="C2904" s="114" t="s">
        <v>116</v>
      </c>
      <c r="D2904" s="113" t="s">
        <v>8535</v>
      </c>
      <c r="E2904" s="115">
        <v>188.53</v>
      </c>
    </row>
    <row r="2905" spans="1:5" ht="41.4" x14ac:dyDescent="0.3">
      <c r="A2905" s="113">
        <v>105053</v>
      </c>
      <c r="B2905" s="113" t="s">
        <v>11436</v>
      </c>
      <c r="C2905" s="114" t="s">
        <v>116</v>
      </c>
      <c r="D2905" s="113" t="s">
        <v>8535</v>
      </c>
      <c r="E2905" s="115">
        <v>177.42</v>
      </c>
    </row>
    <row r="2906" spans="1:5" ht="41.4" x14ac:dyDescent="0.3">
      <c r="A2906" s="113">
        <v>105056</v>
      </c>
      <c r="B2906" s="113" t="s">
        <v>11437</v>
      </c>
      <c r="C2906" s="114" t="s">
        <v>116</v>
      </c>
      <c r="D2906" s="113" t="s">
        <v>8535</v>
      </c>
      <c r="E2906" s="115">
        <v>258.83999999999997</v>
      </c>
    </row>
    <row r="2907" spans="1:5" ht="41.4" x14ac:dyDescent="0.3">
      <c r="A2907" s="113">
        <v>105058</v>
      </c>
      <c r="B2907" s="113" t="s">
        <v>11438</v>
      </c>
      <c r="C2907" s="114" t="s">
        <v>116</v>
      </c>
      <c r="D2907" s="113" t="s">
        <v>8535</v>
      </c>
      <c r="E2907" s="115">
        <v>248.52</v>
      </c>
    </row>
    <row r="2908" spans="1:5" ht="41.4" x14ac:dyDescent="0.3">
      <c r="A2908" s="113">
        <v>105061</v>
      </c>
      <c r="B2908" s="113" t="s">
        <v>11439</v>
      </c>
      <c r="C2908" s="114" t="s">
        <v>116</v>
      </c>
      <c r="D2908" s="113" t="s">
        <v>8535</v>
      </c>
      <c r="E2908" s="115">
        <v>103.96</v>
      </c>
    </row>
    <row r="2909" spans="1:5" ht="41.4" x14ac:dyDescent="0.3">
      <c r="A2909" s="113">
        <v>105064</v>
      </c>
      <c r="B2909" s="113" t="s">
        <v>11440</v>
      </c>
      <c r="C2909" s="114" t="s">
        <v>116</v>
      </c>
      <c r="D2909" s="113" t="s">
        <v>8535</v>
      </c>
      <c r="E2909" s="115">
        <v>89.5</v>
      </c>
    </row>
    <row r="2910" spans="1:5" ht="41.4" x14ac:dyDescent="0.3">
      <c r="A2910" s="113">
        <v>105068</v>
      </c>
      <c r="B2910" s="113" t="s">
        <v>11441</v>
      </c>
      <c r="C2910" s="114" t="s">
        <v>116</v>
      </c>
      <c r="D2910" s="113" t="s">
        <v>8535</v>
      </c>
      <c r="E2910" s="115">
        <v>174.05</v>
      </c>
    </row>
    <row r="2911" spans="1:5" ht="41.4" x14ac:dyDescent="0.3">
      <c r="A2911" s="113">
        <v>105071</v>
      </c>
      <c r="B2911" s="113" t="s">
        <v>11442</v>
      </c>
      <c r="C2911" s="114" t="s">
        <v>116</v>
      </c>
      <c r="D2911" s="113" t="s">
        <v>8535</v>
      </c>
      <c r="E2911" s="115">
        <v>159.59</v>
      </c>
    </row>
    <row r="2912" spans="1:5" ht="41.4" x14ac:dyDescent="0.3">
      <c r="A2912" s="113">
        <v>105074</v>
      </c>
      <c r="B2912" s="113" t="s">
        <v>11443</v>
      </c>
      <c r="C2912" s="114" t="s">
        <v>116</v>
      </c>
      <c r="D2912" s="113" t="s">
        <v>8535</v>
      </c>
      <c r="E2912" s="115">
        <v>272.12</v>
      </c>
    </row>
    <row r="2913" spans="1:5" ht="41.4" x14ac:dyDescent="0.3">
      <c r="A2913" s="113">
        <v>105077</v>
      </c>
      <c r="B2913" s="113" t="s">
        <v>11444</v>
      </c>
      <c r="C2913" s="114" t="s">
        <v>116</v>
      </c>
      <c r="D2913" s="113" t="s">
        <v>8535</v>
      </c>
      <c r="E2913" s="115">
        <v>257.74</v>
      </c>
    </row>
    <row r="2914" spans="1:5" ht="27.6" x14ac:dyDescent="0.3">
      <c r="A2914" s="113">
        <v>105080</v>
      </c>
      <c r="B2914" s="113" t="s">
        <v>11445</v>
      </c>
      <c r="C2914" s="114" t="s">
        <v>116</v>
      </c>
      <c r="D2914" s="113" t="s">
        <v>8535</v>
      </c>
      <c r="E2914" s="115">
        <v>69.39</v>
      </c>
    </row>
    <row r="2915" spans="1:5" ht="27.6" x14ac:dyDescent="0.3">
      <c r="A2915" s="113">
        <v>105081</v>
      </c>
      <c r="B2915" s="113" t="s">
        <v>11446</v>
      </c>
      <c r="C2915" s="114" t="s">
        <v>116</v>
      </c>
      <c r="D2915" s="113" t="s">
        <v>8535</v>
      </c>
      <c r="E2915" s="115">
        <v>80.459999999999994</v>
      </c>
    </row>
    <row r="2916" spans="1:5" ht="27.6" x14ac:dyDescent="0.3">
      <c r="A2916" s="113">
        <v>105082</v>
      </c>
      <c r="B2916" s="113" t="s">
        <v>11447</v>
      </c>
      <c r="C2916" s="114" t="s">
        <v>116</v>
      </c>
      <c r="D2916" s="113" t="s">
        <v>8535</v>
      </c>
      <c r="E2916" s="115">
        <v>72.38</v>
      </c>
    </row>
    <row r="2917" spans="1:5" ht="27.6" x14ac:dyDescent="0.3">
      <c r="A2917" s="113">
        <v>105083</v>
      </c>
      <c r="B2917" s="113" t="s">
        <v>11448</v>
      </c>
      <c r="C2917" s="114" t="s">
        <v>116</v>
      </c>
      <c r="D2917" s="113" t="s">
        <v>8535</v>
      </c>
      <c r="E2917" s="115">
        <v>81.819999999999993</v>
      </c>
    </row>
    <row r="2918" spans="1:5" ht="27.6" x14ac:dyDescent="0.3">
      <c r="A2918" s="113">
        <v>105084</v>
      </c>
      <c r="B2918" s="113" t="s">
        <v>11449</v>
      </c>
      <c r="C2918" s="114" t="s">
        <v>116</v>
      </c>
      <c r="D2918" s="113" t="s">
        <v>8535</v>
      </c>
      <c r="E2918" s="115">
        <v>101.92</v>
      </c>
    </row>
    <row r="2919" spans="1:5" ht="27.6" x14ac:dyDescent="0.3">
      <c r="A2919" s="113">
        <v>105085</v>
      </c>
      <c r="B2919" s="113" t="s">
        <v>11450</v>
      </c>
      <c r="C2919" s="114" t="s">
        <v>116</v>
      </c>
      <c r="D2919" s="113" t="s">
        <v>8535</v>
      </c>
      <c r="E2919" s="115">
        <v>106.59</v>
      </c>
    </row>
    <row r="2920" spans="1:5" ht="27.6" x14ac:dyDescent="0.3">
      <c r="A2920" s="113">
        <v>105086</v>
      </c>
      <c r="B2920" s="113" t="s">
        <v>11451</v>
      </c>
      <c r="C2920" s="114" t="s">
        <v>116</v>
      </c>
      <c r="D2920" s="113" t="s">
        <v>8535</v>
      </c>
      <c r="E2920" s="115">
        <v>94.63</v>
      </c>
    </row>
    <row r="2921" spans="1:5" ht="27.6" x14ac:dyDescent="0.3">
      <c r="A2921" s="113">
        <v>105087</v>
      </c>
      <c r="B2921" s="113" t="s">
        <v>11452</v>
      </c>
      <c r="C2921" s="114" t="s">
        <v>116</v>
      </c>
      <c r="D2921" s="113" t="s">
        <v>8535</v>
      </c>
      <c r="E2921" s="115">
        <v>106.43</v>
      </c>
    </row>
    <row r="2922" spans="1:5" ht="27.6" x14ac:dyDescent="0.3">
      <c r="A2922" s="113">
        <v>105088</v>
      </c>
      <c r="B2922" s="113" t="s">
        <v>11453</v>
      </c>
      <c r="C2922" s="114" t="s">
        <v>116</v>
      </c>
      <c r="D2922" s="113" t="s">
        <v>8535</v>
      </c>
      <c r="E2922" s="115">
        <v>193.49</v>
      </c>
    </row>
    <row r="2923" spans="1:5" ht="27.6" x14ac:dyDescent="0.3">
      <c r="A2923" s="113">
        <v>105089</v>
      </c>
      <c r="B2923" s="113" t="s">
        <v>11454</v>
      </c>
      <c r="C2923" s="114" t="s">
        <v>116</v>
      </c>
      <c r="D2923" s="113" t="s">
        <v>8535</v>
      </c>
      <c r="E2923" s="115">
        <v>178.48</v>
      </c>
    </row>
    <row r="2924" spans="1:5" x14ac:dyDescent="0.3">
      <c r="A2924" s="113">
        <v>105090</v>
      </c>
      <c r="B2924" s="113" t="s">
        <v>11455</v>
      </c>
      <c r="C2924" s="114" t="s">
        <v>115</v>
      </c>
      <c r="D2924" s="113" t="s">
        <v>8535</v>
      </c>
      <c r="E2924" s="115">
        <v>464.27</v>
      </c>
    </row>
    <row r="2925" spans="1:5" ht="27.6" x14ac:dyDescent="0.3">
      <c r="A2925" s="113">
        <v>105091</v>
      </c>
      <c r="B2925" s="113" t="s">
        <v>11456</v>
      </c>
      <c r="C2925" s="114" t="s">
        <v>116</v>
      </c>
      <c r="D2925" s="113" t="s">
        <v>8535</v>
      </c>
      <c r="E2925" s="115">
        <v>141.21</v>
      </c>
    </row>
    <row r="2926" spans="1:5" ht="27.6" x14ac:dyDescent="0.3">
      <c r="A2926" s="113">
        <v>105092</v>
      </c>
      <c r="B2926" s="113" t="s">
        <v>11457</v>
      </c>
      <c r="C2926" s="114" t="s">
        <v>116</v>
      </c>
      <c r="D2926" s="113" t="s">
        <v>8535</v>
      </c>
      <c r="E2926" s="115">
        <v>153.72</v>
      </c>
    </row>
    <row r="2927" spans="1:5" ht="27.6" x14ac:dyDescent="0.3">
      <c r="A2927" s="113">
        <v>105093</v>
      </c>
      <c r="B2927" s="113" t="s">
        <v>11458</v>
      </c>
      <c r="C2927" s="114" t="s">
        <v>116</v>
      </c>
      <c r="D2927" s="113" t="s">
        <v>8535</v>
      </c>
      <c r="E2927" s="115">
        <v>155.97</v>
      </c>
    </row>
    <row r="2928" spans="1:5" ht="41.4" x14ac:dyDescent="0.3">
      <c r="A2928" s="113">
        <v>105095</v>
      </c>
      <c r="B2928" s="113" t="s">
        <v>11459</v>
      </c>
      <c r="C2928" s="114" t="s">
        <v>116</v>
      </c>
      <c r="D2928" s="113" t="s">
        <v>8535</v>
      </c>
      <c r="E2928" s="115">
        <v>93.03</v>
      </c>
    </row>
    <row r="2929" spans="1:5" ht="41.4" x14ac:dyDescent="0.3">
      <c r="A2929" s="113">
        <v>105098</v>
      </c>
      <c r="B2929" s="113" t="s">
        <v>11460</v>
      </c>
      <c r="C2929" s="114" t="s">
        <v>116</v>
      </c>
      <c r="D2929" s="113" t="s">
        <v>8535</v>
      </c>
      <c r="E2929" s="115">
        <v>81.790000000000006</v>
      </c>
    </row>
    <row r="2930" spans="1:5" ht="27.6" x14ac:dyDescent="0.3">
      <c r="A2930" s="113">
        <v>105099</v>
      </c>
      <c r="B2930" s="113" t="s">
        <v>11461</v>
      </c>
      <c r="C2930" s="114" t="s">
        <v>116</v>
      </c>
      <c r="D2930" s="113" t="s">
        <v>8535</v>
      </c>
      <c r="E2930" s="115">
        <v>81.150000000000006</v>
      </c>
    </row>
    <row r="2931" spans="1:5" ht="27.6" x14ac:dyDescent="0.3">
      <c r="A2931" s="113">
        <v>105100</v>
      </c>
      <c r="B2931" s="113" t="s">
        <v>11462</v>
      </c>
      <c r="C2931" s="114" t="s">
        <v>116</v>
      </c>
      <c r="D2931" s="113" t="s">
        <v>8535</v>
      </c>
      <c r="E2931" s="115">
        <v>113.45</v>
      </c>
    </row>
    <row r="2932" spans="1:5" ht="27.6" x14ac:dyDescent="0.3">
      <c r="A2932" s="113">
        <v>105101</v>
      </c>
      <c r="B2932" s="113" t="s">
        <v>11463</v>
      </c>
      <c r="C2932" s="114" t="s">
        <v>116</v>
      </c>
      <c r="D2932" s="113" t="s">
        <v>8535</v>
      </c>
      <c r="E2932" s="115">
        <v>215.41</v>
      </c>
    </row>
    <row r="2933" spans="1:5" ht="27.6" x14ac:dyDescent="0.3">
      <c r="A2933" s="113">
        <v>105102</v>
      </c>
      <c r="B2933" s="113" t="s">
        <v>11464</v>
      </c>
      <c r="C2933" s="114" t="s">
        <v>116</v>
      </c>
      <c r="D2933" s="113" t="s">
        <v>8535</v>
      </c>
      <c r="E2933" s="115">
        <v>294.12</v>
      </c>
    </row>
    <row r="2934" spans="1:5" ht="27.6" x14ac:dyDescent="0.3">
      <c r="A2934" s="113">
        <v>98562</v>
      </c>
      <c r="B2934" s="113" t="s">
        <v>11465</v>
      </c>
      <c r="C2934" s="114" t="s">
        <v>115</v>
      </c>
      <c r="D2934" s="113" t="s">
        <v>8535</v>
      </c>
      <c r="E2934" s="115">
        <v>50.05</v>
      </c>
    </row>
    <row r="2935" spans="1:5" ht="27.6" x14ac:dyDescent="0.3">
      <c r="A2935" s="113">
        <v>98555</v>
      </c>
      <c r="B2935" s="113" t="s">
        <v>11466</v>
      </c>
      <c r="C2935" s="114" t="s">
        <v>115</v>
      </c>
      <c r="D2935" s="113" t="s">
        <v>8535</v>
      </c>
      <c r="E2935" s="115">
        <v>33.25</v>
      </c>
    </row>
    <row r="2936" spans="1:5" ht="27.6" x14ac:dyDescent="0.3">
      <c r="A2936" s="113">
        <v>98556</v>
      </c>
      <c r="B2936" s="113" t="s">
        <v>11467</v>
      </c>
      <c r="C2936" s="114" t="s">
        <v>115</v>
      </c>
      <c r="D2936" s="113" t="s">
        <v>8535</v>
      </c>
      <c r="E2936" s="115">
        <v>61.08</v>
      </c>
    </row>
    <row r="2937" spans="1:5" ht="27.6" x14ac:dyDescent="0.3">
      <c r="A2937" s="113">
        <v>98558</v>
      </c>
      <c r="B2937" s="113" t="s">
        <v>11468</v>
      </c>
      <c r="C2937" s="114" t="s">
        <v>141</v>
      </c>
      <c r="D2937" s="113" t="s">
        <v>8535</v>
      </c>
      <c r="E2937" s="115">
        <v>10</v>
      </c>
    </row>
    <row r="2938" spans="1:5" x14ac:dyDescent="0.3">
      <c r="A2938" s="113">
        <v>98559</v>
      </c>
      <c r="B2938" s="113" t="s">
        <v>11469</v>
      </c>
      <c r="C2938" s="114" t="s">
        <v>116</v>
      </c>
      <c r="D2938" s="113" t="s">
        <v>8535</v>
      </c>
      <c r="E2938" s="115">
        <v>5.21</v>
      </c>
    </row>
    <row r="2939" spans="1:5" ht="27.6" x14ac:dyDescent="0.3">
      <c r="A2939" s="113">
        <v>98546</v>
      </c>
      <c r="B2939" s="113" t="s">
        <v>11470</v>
      </c>
      <c r="C2939" s="114" t="s">
        <v>115</v>
      </c>
      <c r="D2939" s="113" t="s">
        <v>8535</v>
      </c>
      <c r="E2939" s="115">
        <v>126.2</v>
      </c>
    </row>
    <row r="2940" spans="1:5" ht="27.6" x14ac:dyDescent="0.3">
      <c r="A2940" s="113">
        <v>98547</v>
      </c>
      <c r="B2940" s="113" t="s">
        <v>11471</v>
      </c>
      <c r="C2940" s="114" t="s">
        <v>115</v>
      </c>
      <c r="D2940" s="113" t="s">
        <v>8535</v>
      </c>
      <c r="E2940" s="115">
        <v>213.02</v>
      </c>
    </row>
    <row r="2941" spans="1:5" ht="27.6" x14ac:dyDescent="0.3">
      <c r="A2941" s="113">
        <v>98553</v>
      </c>
      <c r="B2941" s="113" t="s">
        <v>11472</v>
      </c>
      <c r="C2941" s="114" t="s">
        <v>115</v>
      </c>
      <c r="D2941" s="113" t="s">
        <v>8535</v>
      </c>
      <c r="E2941" s="115">
        <v>175.9</v>
      </c>
    </row>
    <row r="2942" spans="1:5" ht="27.6" x14ac:dyDescent="0.3">
      <c r="A2942" s="113">
        <v>98554</v>
      </c>
      <c r="B2942" s="113" t="s">
        <v>11473</v>
      </c>
      <c r="C2942" s="114" t="s">
        <v>115</v>
      </c>
      <c r="D2942" s="113" t="s">
        <v>8535</v>
      </c>
      <c r="E2942" s="115">
        <v>48.22</v>
      </c>
    </row>
    <row r="2943" spans="1:5" ht="27.6" x14ac:dyDescent="0.3">
      <c r="A2943" s="113">
        <v>98557</v>
      </c>
      <c r="B2943" s="113" t="s">
        <v>11474</v>
      </c>
      <c r="C2943" s="114" t="s">
        <v>115</v>
      </c>
      <c r="D2943" s="113" t="s">
        <v>8535</v>
      </c>
      <c r="E2943" s="115">
        <v>42.58</v>
      </c>
    </row>
    <row r="2944" spans="1:5" ht="27.6" x14ac:dyDescent="0.3">
      <c r="A2944" s="113">
        <v>98563</v>
      </c>
      <c r="B2944" s="113" t="s">
        <v>11475</v>
      </c>
      <c r="C2944" s="114" t="s">
        <v>115</v>
      </c>
      <c r="D2944" s="113" t="s">
        <v>8535</v>
      </c>
      <c r="E2944" s="115">
        <v>37.270000000000003</v>
      </c>
    </row>
    <row r="2945" spans="1:5" ht="27.6" x14ac:dyDescent="0.3">
      <c r="A2945" s="113">
        <v>98564</v>
      </c>
      <c r="B2945" s="113" t="s">
        <v>11476</v>
      </c>
      <c r="C2945" s="114" t="s">
        <v>115</v>
      </c>
      <c r="D2945" s="113" t="s">
        <v>8535</v>
      </c>
      <c r="E2945" s="115">
        <v>50.47</v>
      </c>
    </row>
    <row r="2946" spans="1:5" ht="27.6" x14ac:dyDescent="0.3">
      <c r="A2946" s="113">
        <v>98565</v>
      </c>
      <c r="B2946" s="113" t="s">
        <v>11477</v>
      </c>
      <c r="C2946" s="114" t="s">
        <v>115</v>
      </c>
      <c r="D2946" s="113" t="s">
        <v>8535</v>
      </c>
      <c r="E2946" s="115">
        <v>53.28</v>
      </c>
    </row>
    <row r="2947" spans="1:5" ht="27.6" x14ac:dyDescent="0.3">
      <c r="A2947" s="113">
        <v>98566</v>
      </c>
      <c r="B2947" s="113" t="s">
        <v>11478</v>
      </c>
      <c r="C2947" s="114" t="s">
        <v>115</v>
      </c>
      <c r="D2947" s="113" t="s">
        <v>8535</v>
      </c>
      <c r="E2947" s="115">
        <v>66.48</v>
      </c>
    </row>
    <row r="2948" spans="1:5" ht="27.6" x14ac:dyDescent="0.3">
      <c r="A2948" s="113">
        <v>98567</v>
      </c>
      <c r="B2948" s="113" t="s">
        <v>11479</v>
      </c>
      <c r="C2948" s="114" t="s">
        <v>115</v>
      </c>
      <c r="D2948" s="113" t="s">
        <v>8535</v>
      </c>
      <c r="E2948" s="115">
        <v>68.540000000000006</v>
      </c>
    </row>
    <row r="2949" spans="1:5" ht="27.6" x14ac:dyDescent="0.3">
      <c r="A2949" s="113">
        <v>98568</v>
      </c>
      <c r="B2949" s="113" t="s">
        <v>11480</v>
      </c>
      <c r="C2949" s="114" t="s">
        <v>115</v>
      </c>
      <c r="D2949" s="113" t="s">
        <v>8535</v>
      </c>
      <c r="E2949" s="115">
        <v>81.739999999999995</v>
      </c>
    </row>
    <row r="2950" spans="1:5" ht="27.6" x14ac:dyDescent="0.3">
      <c r="A2950" s="113">
        <v>98569</v>
      </c>
      <c r="B2950" s="113" t="s">
        <v>11481</v>
      </c>
      <c r="C2950" s="114" t="s">
        <v>115</v>
      </c>
      <c r="D2950" s="113" t="s">
        <v>8535</v>
      </c>
      <c r="E2950" s="115">
        <v>84.55</v>
      </c>
    </row>
    <row r="2951" spans="1:5" ht="27.6" x14ac:dyDescent="0.3">
      <c r="A2951" s="113">
        <v>98570</v>
      </c>
      <c r="B2951" s="113" t="s">
        <v>11482</v>
      </c>
      <c r="C2951" s="114" t="s">
        <v>115</v>
      </c>
      <c r="D2951" s="113" t="s">
        <v>8535</v>
      </c>
      <c r="E2951" s="115">
        <v>97.74</v>
      </c>
    </row>
    <row r="2952" spans="1:5" ht="27.6" x14ac:dyDescent="0.3">
      <c r="A2952" s="113">
        <v>98571</v>
      </c>
      <c r="B2952" s="113" t="s">
        <v>11483</v>
      </c>
      <c r="C2952" s="114" t="s">
        <v>115</v>
      </c>
      <c r="D2952" s="113" t="s">
        <v>8535</v>
      </c>
      <c r="E2952" s="115">
        <v>44.08</v>
      </c>
    </row>
    <row r="2953" spans="1:5" ht="27.6" x14ac:dyDescent="0.3">
      <c r="A2953" s="113">
        <v>98572</v>
      </c>
      <c r="B2953" s="113" t="s">
        <v>11484</v>
      </c>
      <c r="C2953" s="114" t="s">
        <v>115</v>
      </c>
      <c r="D2953" s="113" t="s">
        <v>8535</v>
      </c>
      <c r="E2953" s="115">
        <v>54.12</v>
      </c>
    </row>
    <row r="2954" spans="1:5" ht="27.6" x14ac:dyDescent="0.3">
      <c r="A2954" s="113">
        <v>98573</v>
      </c>
      <c r="B2954" s="113" t="s">
        <v>11485</v>
      </c>
      <c r="C2954" s="114" t="s">
        <v>115</v>
      </c>
      <c r="D2954" s="113" t="s">
        <v>8535</v>
      </c>
      <c r="E2954" s="115">
        <v>66.7</v>
      </c>
    </row>
    <row r="2955" spans="1:5" ht="27.6" x14ac:dyDescent="0.3">
      <c r="A2955" s="113">
        <v>91831</v>
      </c>
      <c r="B2955" s="113" t="s">
        <v>11486</v>
      </c>
      <c r="C2955" s="114" t="s">
        <v>116</v>
      </c>
      <c r="D2955" s="113" t="s">
        <v>8535</v>
      </c>
      <c r="E2955" s="115">
        <v>19.350000000000001</v>
      </c>
    </row>
    <row r="2956" spans="1:5" ht="41.4" x14ac:dyDescent="0.3">
      <c r="A2956" s="113">
        <v>91833</v>
      </c>
      <c r="B2956" s="113" t="s">
        <v>11487</v>
      </c>
      <c r="C2956" s="114" t="s">
        <v>116</v>
      </c>
      <c r="D2956" s="113" t="s">
        <v>8535</v>
      </c>
      <c r="E2956" s="115">
        <v>19.89</v>
      </c>
    </row>
    <row r="2957" spans="1:5" ht="27.6" x14ac:dyDescent="0.3">
      <c r="A2957" s="113">
        <v>91834</v>
      </c>
      <c r="B2957" s="113" t="s">
        <v>11488</v>
      </c>
      <c r="C2957" s="114" t="s">
        <v>116</v>
      </c>
      <c r="D2957" s="113" t="s">
        <v>8535</v>
      </c>
      <c r="E2957" s="115">
        <v>20.28</v>
      </c>
    </row>
    <row r="2958" spans="1:5" ht="41.4" x14ac:dyDescent="0.3">
      <c r="A2958" s="113">
        <v>91835</v>
      </c>
      <c r="B2958" s="113" t="s">
        <v>11489</v>
      </c>
      <c r="C2958" s="114" t="s">
        <v>116</v>
      </c>
      <c r="D2958" s="113" t="s">
        <v>8535</v>
      </c>
      <c r="E2958" s="115">
        <v>21.67</v>
      </c>
    </row>
    <row r="2959" spans="1:5" ht="27.6" x14ac:dyDescent="0.3">
      <c r="A2959" s="113">
        <v>91836</v>
      </c>
      <c r="B2959" s="113" t="s">
        <v>11490</v>
      </c>
      <c r="C2959" s="114" t="s">
        <v>116</v>
      </c>
      <c r="D2959" s="113" t="s">
        <v>8535</v>
      </c>
      <c r="E2959" s="115">
        <v>23.11</v>
      </c>
    </row>
    <row r="2960" spans="1:5" ht="41.4" x14ac:dyDescent="0.3">
      <c r="A2960" s="113">
        <v>91837</v>
      </c>
      <c r="B2960" s="113" t="s">
        <v>11491</v>
      </c>
      <c r="C2960" s="114" t="s">
        <v>116</v>
      </c>
      <c r="D2960" s="113" t="s">
        <v>8535</v>
      </c>
      <c r="E2960" s="115">
        <v>26.33</v>
      </c>
    </row>
    <row r="2961" spans="1:5" ht="27.6" x14ac:dyDescent="0.3">
      <c r="A2961" s="113">
        <v>91839</v>
      </c>
      <c r="B2961" s="113" t="s">
        <v>11492</v>
      </c>
      <c r="C2961" s="114" t="s">
        <v>116</v>
      </c>
      <c r="D2961" s="113" t="s">
        <v>8535</v>
      </c>
      <c r="E2961" s="115">
        <v>21.74</v>
      </c>
    </row>
    <row r="2962" spans="1:5" ht="27.6" x14ac:dyDescent="0.3">
      <c r="A2962" s="113">
        <v>91840</v>
      </c>
      <c r="B2962" s="113" t="s">
        <v>11493</v>
      </c>
      <c r="C2962" s="114" t="s">
        <v>116</v>
      </c>
      <c r="D2962" s="113" t="s">
        <v>8535</v>
      </c>
      <c r="E2962" s="115">
        <v>24.59</v>
      </c>
    </row>
    <row r="2963" spans="1:5" ht="27.6" x14ac:dyDescent="0.3">
      <c r="A2963" s="113">
        <v>91841</v>
      </c>
      <c r="B2963" s="113" t="s">
        <v>11494</v>
      </c>
      <c r="C2963" s="114" t="s">
        <v>116</v>
      </c>
      <c r="D2963" s="113" t="s">
        <v>8535</v>
      </c>
      <c r="E2963" s="115">
        <v>23.86</v>
      </c>
    </row>
    <row r="2964" spans="1:5" ht="41.4" x14ac:dyDescent="0.3">
      <c r="A2964" s="113">
        <v>91843</v>
      </c>
      <c r="B2964" s="113" t="s">
        <v>11495</v>
      </c>
      <c r="C2964" s="114" t="s">
        <v>116</v>
      </c>
      <c r="D2964" s="113" t="s">
        <v>8535</v>
      </c>
      <c r="E2964" s="115">
        <v>7.1</v>
      </c>
    </row>
    <row r="2965" spans="1:5" ht="41.4" x14ac:dyDescent="0.3">
      <c r="A2965" s="113">
        <v>91845</v>
      </c>
      <c r="B2965" s="113" t="s">
        <v>11496</v>
      </c>
      <c r="C2965" s="114" t="s">
        <v>116</v>
      </c>
      <c r="D2965" s="113" t="s">
        <v>8535</v>
      </c>
      <c r="E2965" s="115">
        <v>8.81</v>
      </c>
    </row>
    <row r="2966" spans="1:5" ht="41.4" x14ac:dyDescent="0.3">
      <c r="A2966" s="113">
        <v>91847</v>
      </c>
      <c r="B2966" s="113" t="s">
        <v>11497</v>
      </c>
      <c r="C2966" s="114" t="s">
        <v>116</v>
      </c>
      <c r="D2966" s="113" t="s">
        <v>8535</v>
      </c>
      <c r="E2966" s="115">
        <v>13.55</v>
      </c>
    </row>
    <row r="2967" spans="1:5" ht="27.6" x14ac:dyDescent="0.3">
      <c r="A2967" s="113">
        <v>91849</v>
      </c>
      <c r="B2967" s="113" t="s">
        <v>11498</v>
      </c>
      <c r="C2967" s="114" t="s">
        <v>116</v>
      </c>
      <c r="D2967" s="113" t="s">
        <v>8535</v>
      </c>
      <c r="E2967" s="115">
        <v>8.9600000000000009</v>
      </c>
    </row>
    <row r="2968" spans="1:5" ht="27.6" x14ac:dyDescent="0.3">
      <c r="A2968" s="113">
        <v>91850</v>
      </c>
      <c r="B2968" s="113" t="s">
        <v>11499</v>
      </c>
      <c r="C2968" s="114" t="s">
        <v>116</v>
      </c>
      <c r="D2968" s="113" t="s">
        <v>8535</v>
      </c>
      <c r="E2968" s="115">
        <v>11.76</v>
      </c>
    </row>
    <row r="2969" spans="1:5" ht="27.6" x14ac:dyDescent="0.3">
      <c r="A2969" s="113">
        <v>91851</v>
      </c>
      <c r="B2969" s="113" t="s">
        <v>11500</v>
      </c>
      <c r="C2969" s="114" t="s">
        <v>116</v>
      </c>
      <c r="D2969" s="113" t="s">
        <v>8535</v>
      </c>
      <c r="E2969" s="115">
        <v>11.03</v>
      </c>
    </row>
    <row r="2970" spans="1:5" ht="27.6" x14ac:dyDescent="0.3">
      <c r="A2970" s="113">
        <v>91852</v>
      </c>
      <c r="B2970" s="113" t="s">
        <v>11501</v>
      </c>
      <c r="C2970" s="114" t="s">
        <v>116</v>
      </c>
      <c r="D2970" s="113" t="s">
        <v>8535</v>
      </c>
      <c r="E2970" s="115">
        <v>10.58</v>
      </c>
    </row>
    <row r="2971" spans="1:5" ht="41.4" x14ac:dyDescent="0.3">
      <c r="A2971" s="113">
        <v>91853</v>
      </c>
      <c r="B2971" s="113" t="s">
        <v>11502</v>
      </c>
      <c r="C2971" s="114" t="s">
        <v>116</v>
      </c>
      <c r="D2971" s="113" t="s">
        <v>8535</v>
      </c>
      <c r="E2971" s="115">
        <v>11.08</v>
      </c>
    </row>
    <row r="2972" spans="1:5" ht="27.6" x14ac:dyDescent="0.3">
      <c r="A2972" s="113">
        <v>91854</v>
      </c>
      <c r="B2972" s="113" t="s">
        <v>11503</v>
      </c>
      <c r="C2972" s="114" t="s">
        <v>116</v>
      </c>
      <c r="D2972" s="113" t="s">
        <v>8535</v>
      </c>
      <c r="E2972" s="115">
        <v>11.45</v>
      </c>
    </row>
    <row r="2973" spans="1:5" ht="41.4" x14ac:dyDescent="0.3">
      <c r="A2973" s="113">
        <v>91855</v>
      </c>
      <c r="B2973" s="113" t="s">
        <v>11504</v>
      </c>
      <c r="C2973" s="114" t="s">
        <v>116</v>
      </c>
      <c r="D2973" s="113" t="s">
        <v>8535</v>
      </c>
      <c r="E2973" s="115">
        <v>12.73</v>
      </c>
    </row>
    <row r="2974" spans="1:5" ht="27.6" x14ac:dyDescent="0.3">
      <c r="A2974" s="113">
        <v>91856</v>
      </c>
      <c r="B2974" s="113" t="s">
        <v>11505</v>
      </c>
      <c r="C2974" s="114" t="s">
        <v>116</v>
      </c>
      <c r="D2974" s="113" t="s">
        <v>8535</v>
      </c>
      <c r="E2974" s="115">
        <v>14.19</v>
      </c>
    </row>
    <row r="2975" spans="1:5" ht="41.4" x14ac:dyDescent="0.3">
      <c r="A2975" s="113">
        <v>91857</v>
      </c>
      <c r="B2975" s="113" t="s">
        <v>11506</v>
      </c>
      <c r="C2975" s="114" t="s">
        <v>116</v>
      </c>
      <c r="D2975" s="113" t="s">
        <v>8535</v>
      </c>
      <c r="E2975" s="115">
        <v>17.170000000000002</v>
      </c>
    </row>
    <row r="2976" spans="1:5" ht="27.6" x14ac:dyDescent="0.3">
      <c r="A2976" s="113">
        <v>91859</v>
      </c>
      <c r="B2976" s="113" t="s">
        <v>11507</v>
      </c>
      <c r="C2976" s="114" t="s">
        <v>116</v>
      </c>
      <c r="D2976" s="113" t="s">
        <v>8535</v>
      </c>
      <c r="E2976" s="115">
        <v>12.93</v>
      </c>
    </row>
    <row r="2977" spans="1:5" ht="27.6" x14ac:dyDescent="0.3">
      <c r="A2977" s="113">
        <v>91860</v>
      </c>
      <c r="B2977" s="113" t="s">
        <v>11508</v>
      </c>
      <c r="C2977" s="114" t="s">
        <v>116</v>
      </c>
      <c r="D2977" s="113" t="s">
        <v>8535</v>
      </c>
      <c r="E2977" s="115">
        <v>15.59</v>
      </c>
    </row>
    <row r="2978" spans="1:5" ht="27.6" x14ac:dyDescent="0.3">
      <c r="A2978" s="113">
        <v>91861</v>
      </c>
      <c r="B2978" s="113" t="s">
        <v>11509</v>
      </c>
      <c r="C2978" s="114" t="s">
        <v>116</v>
      </c>
      <c r="D2978" s="113" t="s">
        <v>8535</v>
      </c>
      <c r="E2978" s="115">
        <v>14.92</v>
      </c>
    </row>
    <row r="2979" spans="1:5" ht="27.6" x14ac:dyDescent="0.3">
      <c r="A2979" s="113">
        <v>91862</v>
      </c>
      <c r="B2979" s="113" t="s">
        <v>11510</v>
      </c>
      <c r="C2979" s="114" t="s">
        <v>116</v>
      </c>
      <c r="D2979" s="113" t="s">
        <v>8535</v>
      </c>
      <c r="E2979" s="115">
        <v>10.78</v>
      </c>
    </row>
    <row r="2980" spans="1:5" ht="27.6" x14ac:dyDescent="0.3">
      <c r="A2980" s="113">
        <v>91863</v>
      </c>
      <c r="B2980" s="113" t="s">
        <v>11511</v>
      </c>
      <c r="C2980" s="114" t="s">
        <v>116</v>
      </c>
      <c r="D2980" s="113" t="s">
        <v>8535</v>
      </c>
      <c r="E2980" s="115">
        <v>12.63</v>
      </c>
    </row>
    <row r="2981" spans="1:5" ht="27.6" x14ac:dyDescent="0.3">
      <c r="A2981" s="113">
        <v>91864</v>
      </c>
      <c r="B2981" s="113" t="s">
        <v>11512</v>
      </c>
      <c r="C2981" s="114" t="s">
        <v>116</v>
      </c>
      <c r="D2981" s="113" t="s">
        <v>8535</v>
      </c>
      <c r="E2981" s="115">
        <v>16.600000000000001</v>
      </c>
    </row>
    <row r="2982" spans="1:5" ht="27.6" x14ac:dyDescent="0.3">
      <c r="A2982" s="113">
        <v>91865</v>
      </c>
      <c r="B2982" s="113" t="s">
        <v>11513</v>
      </c>
      <c r="C2982" s="114" t="s">
        <v>116</v>
      </c>
      <c r="D2982" s="113" t="s">
        <v>8535</v>
      </c>
      <c r="E2982" s="115">
        <v>20.54</v>
      </c>
    </row>
    <row r="2983" spans="1:5" ht="27.6" x14ac:dyDescent="0.3">
      <c r="A2983" s="113">
        <v>91866</v>
      </c>
      <c r="B2983" s="113" t="s">
        <v>11514</v>
      </c>
      <c r="C2983" s="114" t="s">
        <v>116</v>
      </c>
      <c r="D2983" s="113" t="s">
        <v>8535</v>
      </c>
      <c r="E2983" s="115">
        <v>9.1300000000000008</v>
      </c>
    </row>
    <row r="2984" spans="1:5" ht="27.6" x14ac:dyDescent="0.3">
      <c r="A2984" s="113">
        <v>91867</v>
      </c>
      <c r="B2984" s="113" t="s">
        <v>11515</v>
      </c>
      <c r="C2984" s="114" t="s">
        <v>116</v>
      </c>
      <c r="D2984" s="113" t="s">
        <v>8535</v>
      </c>
      <c r="E2984" s="115">
        <v>10.98</v>
      </c>
    </row>
    <row r="2985" spans="1:5" ht="27.6" x14ac:dyDescent="0.3">
      <c r="A2985" s="113">
        <v>91868</v>
      </c>
      <c r="B2985" s="113" t="s">
        <v>11516</v>
      </c>
      <c r="C2985" s="114" t="s">
        <v>116</v>
      </c>
      <c r="D2985" s="113" t="s">
        <v>8535</v>
      </c>
      <c r="E2985" s="115">
        <v>14.96</v>
      </c>
    </row>
    <row r="2986" spans="1:5" ht="27.6" x14ac:dyDescent="0.3">
      <c r="A2986" s="113">
        <v>91869</v>
      </c>
      <c r="B2986" s="113" t="s">
        <v>11517</v>
      </c>
      <c r="C2986" s="114" t="s">
        <v>116</v>
      </c>
      <c r="D2986" s="113" t="s">
        <v>8535</v>
      </c>
      <c r="E2986" s="115">
        <v>18.84</v>
      </c>
    </row>
    <row r="2987" spans="1:5" ht="27.6" x14ac:dyDescent="0.3">
      <c r="A2987" s="113">
        <v>91870</v>
      </c>
      <c r="B2987" s="113" t="s">
        <v>11518</v>
      </c>
      <c r="C2987" s="114" t="s">
        <v>116</v>
      </c>
      <c r="D2987" s="113" t="s">
        <v>8535</v>
      </c>
      <c r="E2987" s="115">
        <v>14.69</v>
      </c>
    </row>
    <row r="2988" spans="1:5" ht="27.6" x14ac:dyDescent="0.3">
      <c r="A2988" s="113">
        <v>91871</v>
      </c>
      <c r="B2988" s="113" t="s">
        <v>11519</v>
      </c>
      <c r="C2988" s="114" t="s">
        <v>116</v>
      </c>
      <c r="D2988" s="113" t="s">
        <v>8535</v>
      </c>
      <c r="E2988" s="115">
        <v>16.54</v>
      </c>
    </row>
    <row r="2989" spans="1:5" ht="27.6" x14ac:dyDescent="0.3">
      <c r="A2989" s="113">
        <v>91872</v>
      </c>
      <c r="B2989" s="113" t="s">
        <v>11520</v>
      </c>
      <c r="C2989" s="114" t="s">
        <v>116</v>
      </c>
      <c r="D2989" s="113" t="s">
        <v>8535</v>
      </c>
      <c r="E2989" s="115">
        <v>20.51</v>
      </c>
    </row>
    <row r="2990" spans="1:5" ht="27.6" x14ac:dyDescent="0.3">
      <c r="A2990" s="113">
        <v>91873</v>
      </c>
      <c r="B2990" s="113" t="s">
        <v>11521</v>
      </c>
      <c r="C2990" s="114" t="s">
        <v>116</v>
      </c>
      <c r="D2990" s="113" t="s">
        <v>8535</v>
      </c>
      <c r="E2990" s="115">
        <v>24.4</v>
      </c>
    </row>
    <row r="2991" spans="1:5" ht="41.4" x14ac:dyDescent="0.3">
      <c r="A2991" s="113">
        <v>93008</v>
      </c>
      <c r="B2991" s="113" t="s">
        <v>11522</v>
      </c>
      <c r="C2991" s="114" t="s">
        <v>116</v>
      </c>
      <c r="D2991" s="113" t="s">
        <v>8535</v>
      </c>
      <c r="E2991" s="115">
        <v>19.010000000000002</v>
      </c>
    </row>
    <row r="2992" spans="1:5" ht="27.6" x14ac:dyDescent="0.3">
      <c r="A2992" s="113">
        <v>93009</v>
      </c>
      <c r="B2992" s="113" t="s">
        <v>11523</v>
      </c>
      <c r="C2992" s="114" t="s">
        <v>116</v>
      </c>
      <c r="D2992" s="113" t="s">
        <v>8535</v>
      </c>
      <c r="E2992" s="115">
        <v>27.42</v>
      </c>
    </row>
    <row r="2993" spans="1:5" ht="41.4" x14ac:dyDescent="0.3">
      <c r="A2993" s="113">
        <v>93010</v>
      </c>
      <c r="B2993" s="113" t="s">
        <v>11524</v>
      </c>
      <c r="C2993" s="114" t="s">
        <v>116</v>
      </c>
      <c r="D2993" s="113" t="s">
        <v>8535</v>
      </c>
      <c r="E2993" s="115">
        <v>37.71</v>
      </c>
    </row>
    <row r="2994" spans="1:5" ht="27.6" x14ac:dyDescent="0.3">
      <c r="A2994" s="113">
        <v>93011</v>
      </c>
      <c r="B2994" s="113" t="s">
        <v>11525</v>
      </c>
      <c r="C2994" s="114" t="s">
        <v>116</v>
      </c>
      <c r="D2994" s="113" t="s">
        <v>8535</v>
      </c>
      <c r="E2994" s="115">
        <v>45.79</v>
      </c>
    </row>
    <row r="2995" spans="1:5" ht="27.6" x14ac:dyDescent="0.3">
      <c r="A2995" s="113">
        <v>93012</v>
      </c>
      <c r="B2995" s="113" t="s">
        <v>11526</v>
      </c>
      <c r="C2995" s="114" t="s">
        <v>116</v>
      </c>
      <c r="D2995" s="113" t="s">
        <v>8535</v>
      </c>
      <c r="E2995" s="115">
        <v>68.349999999999994</v>
      </c>
    </row>
    <row r="2996" spans="1:5" ht="27.6" x14ac:dyDescent="0.3">
      <c r="A2996" s="113">
        <v>95726</v>
      </c>
      <c r="B2996" s="113" t="s">
        <v>11527</v>
      </c>
      <c r="C2996" s="114" t="s">
        <v>116</v>
      </c>
      <c r="D2996" s="113" t="s">
        <v>8535</v>
      </c>
      <c r="E2996" s="115">
        <v>18.09</v>
      </c>
    </row>
    <row r="2997" spans="1:5" ht="27.6" x14ac:dyDescent="0.3">
      <c r="A2997" s="113">
        <v>95727</v>
      </c>
      <c r="B2997" s="113" t="s">
        <v>11528</v>
      </c>
      <c r="C2997" s="114" t="s">
        <v>116</v>
      </c>
      <c r="D2997" s="113" t="s">
        <v>8535</v>
      </c>
      <c r="E2997" s="115">
        <v>22.56</v>
      </c>
    </row>
    <row r="2998" spans="1:5" ht="27.6" x14ac:dyDescent="0.3">
      <c r="A2998" s="113">
        <v>95728</v>
      </c>
      <c r="B2998" s="113" t="s">
        <v>11529</v>
      </c>
      <c r="C2998" s="114" t="s">
        <v>116</v>
      </c>
      <c r="D2998" s="113" t="s">
        <v>8535</v>
      </c>
      <c r="E2998" s="115">
        <v>29.54</v>
      </c>
    </row>
    <row r="2999" spans="1:5" ht="41.4" x14ac:dyDescent="0.3">
      <c r="A2999" s="113">
        <v>97667</v>
      </c>
      <c r="B2999" s="113" t="s">
        <v>11530</v>
      </c>
      <c r="C2999" s="114" t="s">
        <v>116</v>
      </c>
      <c r="D2999" s="113" t="s">
        <v>8535</v>
      </c>
      <c r="E2999" s="115">
        <v>9.99</v>
      </c>
    </row>
    <row r="3000" spans="1:5" ht="27.6" x14ac:dyDescent="0.3">
      <c r="A3000" s="113">
        <v>97668</v>
      </c>
      <c r="B3000" s="113" t="s">
        <v>11531</v>
      </c>
      <c r="C3000" s="114" t="s">
        <v>116</v>
      </c>
      <c r="D3000" s="113" t="s">
        <v>8535</v>
      </c>
      <c r="E3000" s="115">
        <v>14.22</v>
      </c>
    </row>
    <row r="3001" spans="1:5" ht="27.6" x14ac:dyDescent="0.3">
      <c r="A3001" s="113">
        <v>97669</v>
      </c>
      <c r="B3001" s="113" t="s">
        <v>11532</v>
      </c>
      <c r="C3001" s="114" t="s">
        <v>116</v>
      </c>
      <c r="D3001" s="113" t="s">
        <v>8535</v>
      </c>
      <c r="E3001" s="115">
        <v>21.18</v>
      </c>
    </row>
    <row r="3002" spans="1:5" ht="27.6" x14ac:dyDescent="0.3">
      <c r="A3002" s="113">
        <v>97670</v>
      </c>
      <c r="B3002" s="113" t="s">
        <v>11533</v>
      </c>
      <c r="C3002" s="114" t="s">
        <v>116</v>
      </c>
      <c r="D3002" s="113" t="s">
        <v>8535</v>
      </c>
      <c r="E3002" s="115">
        <v>26.94</v>
      </c>
    </row>
    <row r="3003" spans="1:5" ht="27.6" x14ac:dyDescent="0.3">
      <c r="A3003" s="113">
        <v>91874</v>
      </c>
      <c r="B3003" s="113" t="s">
        <v>11534</v>
      </c>
      <c r="C3003" s="114" t="s">
        <v>141</v>
      </c>
      <c r="D3003" s="113" t="s">
        <v>8535</v>
      </c>
      <c r="E3003" s="115">
        <v>8.8000000000000007</v>
      </c>
    </row>
    <row r="3004" spans="1:5" ht="27.6" x14ac:dyDescent="0.3">
      <c r="A3004" s="113">
        <v>91875</v>
      </c>
      <c r="B3004" s="113" t="s">
        <v>11535</v>
      </c>
      <c r="C3004" s="114" t="s">
        <v>141</v>
      </c>
      <c r="D3004" s="113" t="s">
        <v>8535</v>
      </c>
      <c r="E3004" s="115">
        <v>10.19</v>
      </c>
    </row>
    <row r="3005" spans="1:5" ht="27.6" x14ac:dyDescent="0.3">
      <c r="A3005" s="113">
        <v>91876</v>
      </c>
      <c r="B3005" s="113" t="s">
        <v>11536</v>
      </c>
      <c r="C3005" s="114" t="s">
        <v>141</v>
      </c>
      <c r="D3005" s="113" t="s">
        <v>8535</v>
      </c>
      <c r="E3005" s="115">
        <v>12.13</v>
      </c>
    </row>
    <row r="3006" spans="1:5" ht="27.6" x14ac:dyDescent="0.3">
      <c r="A3006" s="113">
        <v>91877</v>
      </c>
      <c r="B3006" s="113" t="s">
        <v>11537</v>
      </c>
      <c r="C3006" s="114" t="s">
        <v>141</v>
      </c>
      <c r="D3006" s="113" t="s">
        <v>8535</v>
      </c>
      <c r="E3006" s="115">
        <v>14.63</v>
      </c>
    </row>
    <row r="3007" spans="1:5" ht="27.6" x14ac:dyDescent="0.3">
      <c r="A3007" s="113">
        <v>91878</v>
      </c>
      <c r="B3007" s="113" t="s">
        <v>11538</v>
      </c>
      <c r="C3007" s="114" t="s">
        <v>141</v>
      </c>
      <c r="D3007" s="113" t="s">
        <v>8535</v>
      </c>
      <c r="E3007" s="115">
        <v>6.84</v>
      </c>
    </row>
    <row r="3008" spans="1:5" ht="27.6" x14ac:dyDescent="0.3">
      <c r="A3008" s="113">
        <v>91879</v>
      </c>
      <c r="B3008" s="113" t="s">
        <v>11539</v>
      </c>
      <c r="C3008" s="114" t="s">
        <v>141</v>
      </c>
      <c r="D3008" s="113" t="s">
        <v>8535</v>
      </c>
      <c r="E3008" s="115">
        <v>8.24</v>
      </c>
    </row>
    <row r="3009" spans="1:5" ht="27.6" x14ac:dyDescent="0.3">
      <c r="A3009" s="113">
        <v>91880</v>
      </c>
      <c r="B3009" s="113" t="s">
        <v>11540</v>
      </c>
      <c r="C3009" s="114" t="s">
        <v>141</v>
      </c>
      <c r="D3009" s="113" t="s">
        <v>8535</v>
      </c>
      <c r="E3009" s="115">
        <v>10.17</v>
      </c>
    </row>
    <row r="3010" spans="1:5" ht="27.6" x14ac:dyDescent="0.3">
      <c r="A3010" s="113">
        <v>91881</v>
      </c>
      <c r="B3010" s="113" t="s">
        <v>11541</v>
      </c>
      <c r="C3010" s="114" t="s">
        <v>141</v>
      </c>
      <c r="D3010" s="113" t="s">
        <v>8535</v>
      </c>
      <c r="E3010" s="115">
        <v>12.67</v>
      </c>
    </row>
    <row r="3011" spans="1:5" ht="27.6" x14ac:dyDescent="0.3">
      <c r="A3011" s="113">
        <v>91882</v>
      </c>
      <c r="B3011" s="113" t="s">
        <v>11542</v>
      </c>
      <c r="C3011" s="114" t="s">
        <v>141</v>
      </c>
      <c r="D3011" s="113" t="s">
        <v>8535</v>
      </c>
      <c r="E3011" s="115">
        <v>12.83</v>
      </c>
    </row>
    <row r="3012" spans="1:5" ht="27.6" x14ac:dyDescent="0.3">
      <c r="A3012" s="113">
        <v>91884</v>
      </c>
      <c r="B3012" s="113" t="s">
        <v>11543</v>
      </c>
      <c r="C3012" s="114" t="s">
        <v>141</v>
      </c>
      <c r="D3012" s="113" t="s">
        <v>8535</v>
      </c>
      <c r="E3012" s="115">
        <v>14.24</v>
      </c>
    </row>
    <row r="3013" spans="1:5" ht="27.6" x14ac:dyDescent="0.3">
      <c r="A3013" s="113">
        <v>91885</v>
      </c>
      <c r="B3013" s="113" t="s">
        <v>11544</v>
      </c>
      <c r="C3013" s="114" t="s">
        <v>141</v>
      </c>
      <c r="D3013" s="113" t="s">
        <v>8535</v>
      </c>
      <c r="E3013" s="115">
        <v>16.11</v>
      </c>
    </row>
    <row r="3014" spans="1:5" ht="27.6" x14ac:dyDescent="0.3">
      <c r="A3014" s="113">
        <v>91886</v>
      </c>
      <c r="B3014" s="113" t="s">
        <v>11545</v>
      </c>
      <c r="C3014" s="114" t="s">
        <v>141</v>
      </c>
      <c r="D3014" s="113" t="s">
        <v>8535</v>
      </c>
      <c r="E3014" s="115">
        <v>18.54</v>
      </c>
    </row>
    <row r="3015" spans="1:5" ht="41.4" x14ac:dyDescent="0.3">
      <c r="A3015" s="113">
        <v>91887</v>
      </c>
      <c r="B3015" s="113" t="s">
        <v>11546</v>
      </c>
      <c r="C3015" s="114" t="s">
        <v>141</v>
      </c>
      <c r="D3015" s="113" t="s">
        <v>8535</v>
      </c>
      <c r="E3015" s="115">
        <v>14.46</v>
      </c>
    </row>
    <row r="3016" spans="1:5" ht="41.4" x14ac:dyDescent="0.3">
      <c r="A3016" s="113">
        <v>91889</v>
      </c>
      <c r="B3016" s="113" t="s">
        <v>11547</v>
      </c>
      <c r="C3016" s="114" t="s">
        <v>141</v>
      </c>
      <c r="D3016" s="113" t="s">
        <v>8535</v>
      </c>
      <c r="E3016" s="115">
        <v>14.22</v>
      </c>
    </row>
    <row r="3017" spans="1:5" ht="41.4" x14ac:dyDescent="0.3">
      <c r="A3017" s="113">
        <v>91890</v>
      </c>
      <c r="B3017" s="113" t="s">
        <v>11548</v>
      </c>
      <c r="C3017" s="114" t="s">
        <v>141</v>
      </c>
      <c r="D3017" s="113" t="s">
        <v>8535</v>
      </c>
      <c r="E3017" s="115">
        <v>16.12</v>
      </c>
    </row>
    <row r="3018" spans="1:5" ht="41.4" x14ac:dyDescent="0.3">
      <c r="A3018" s="113">
        <v>91892</v>
      </c>
      <c r="B3018" s="113" t="s">
        <v>11549</v>
      </c>
      <c r="C3018" s="114" t="s">
        <v>141</v>
      </c>
      <c r="D3018" s="113" t="s">
        <v>8535</v>
      </c>
      <c r="E3018" s="115">
        <v>17.72</v>
      </c>
    </row>
    <row r="3019" spans="1:5" ht="41.4" x14ac:dyDescent="0.3">
      <c r="A3019" s="113">
        <v>91893</v>
      </c>
      <c r="B3019" s="113" t="s">
        <v>11550</v>
      </c>
      <c r="C3019" s="114" t="s">
        <v>141</v>
      </c>
      <c r="D3019" s="113" t="s">
        <v>8535</v>
      </c>
      <c r="E3019" s="115">
        <v>19.55</v>
      </c>
    </row>
    <row r="3020" spans="1:5" ht="41.4" x14ac:dyDescent="0.3">
      <c r="A3020" s="113">
        <v>91895</v>
      </c>
      <c r="B3020" s="113" t="s">
        <v>11551</v>
      </c>
      <c r="C3020" s="114" t="s">
        <v>141</v>
      </c>
      <c r="D3020" s="113" t="s">
        <v>8535</v>
      </c>
      <c r="E3020" s="115">
        <v>21.18</v>
      </c>
    </row>
    <row r="3021" spans="1:5" ht="41.4" x14ac:dyDescent="0.3">
      <c r="A3021" s="113">
        <v>91896</v>
      </c>
      <c r="B3021" s="113" t="s">
        <v>11552</v>
      </c>
      <c r="C3021" s="114" t="s">
        <v>141</v>
      </c>
      <c r="D3021" s="113" t="s">
        <v>8535</v>
      </c>
      <c r="E3021" s="115">
        <v>22.55</v>
      </c>
    </row>
    <row r="3022" spans="1:5" ht="41.4" x14ac:dyDescent="0.3">
      <c r="A3022" s="113">
        <v>91898</v>
      </c>
      <c r="B3022" s="113" t="s">
        <v>11553</v>
      </c>
      <c r="C3022" s="114" t="s">
        <v>141</v>
      </c>
      <c r="D3022" s="113" t="s">
        <v>8535</v>
      </c>
      <c r="E3022" s="115">
        <v>24.29</v>
      </c>
    </row>
    <row r="3023" spans="1:5" ht="41.4" x14ac:dyDescent="0.3">
      <c r="A3023" s="113">
        <v>91899</v>
      </c>
      <c r="B3023" s="113" t="s">
        <v>11554</v>
      </c>
      <c r="C3023" s="114" t="s">
        <v>141</v>
      </c>
      <c r="D3023" s="113" t="s">
        <v>8535</v>
      </c>
      <c r="E3023" s="115">
        <v>11.5</v>
      </c>
    </row>
    <row r="3024" spans="1:5" ht="41.4" x14ac:dyDescent="0.3">
      <c r="A3024" s="113">
        <v>91901</v>
      </c>
      <c r="B3024" s="113" t="s">
        <v>11555</v>
      </c>
      <c r="C3024" s="114" t="s">
        <v>141</v>
      </c>
      <c r="D3024" s="113" t="s">
        <v>8535</v>
      </c>
      <c r="E3024" s="115">
        <v>11.26</v>
      </c>
    </row>
    <row r="3025" spans="1:5" ht="41.4" x14ac:dyDescent="0.3">
      <c r="A3025" s="113">
        <v>91902</v>
      </c>
      <c r="B3025" s="113" t="s">
        <v>11556</v>
      </c>
      <c r="C3025" s="114" t="s">
        <v>141</v>
      </c>
      <c r="D3025" s="113" t="s">
        <v>8535</v>
      </c>
      <c r="E3025" s="115">
        <v>13.14</v>
      </c>
    </row>
    <row r="3026" spans="1:5" ht="41.4" x14ac:dyDescent="0.3">
      <c r="A3026" s="113">
        <v>91904</v>
      </c>
      <c r="B3026" s="113" t="s">
        <v>11557</v>
      </c>
      <c r="C3026" s="114" t="s">
        <v>141</v>
      </c>
      <c r="D3026" s="113" t="s">
        <v>8535</v>
      </c>
      <c r="E3026" s="115">
        <v>14.74</v>
      </c>
    </row>
    <row r="3027" spans="1:5" ht="41.4" x14ac:dyDescent="0.3">
      <c r="A3027" s="113">
        <v>91905</v>
      </c>
      <c r="B3027" s="113" t="s">
        <v>11558</v>
      </c>
      <c r="C3027" s="114" t="s">
        <v>141</v>
      </c>
      <c r="D3027" s="113" t="s">
        <v>8535</v>
      </c>
      <c r="E3027" s="115">
        <v>16.59</v>
      </c>
    </row>
    <row r="3028" spans="1:5" ht="41.4" x14ac:dyDescent="0.3">
      <c r="A3028" s="113">
        <v>91907</v>
      </c>
      <c r="B3028" s="113" t="s">
        <v>11559</v>
      </c>
      <c r="C3028" s="114" t="s">
        <v>141</v>
      </c>
      <c r="D3028" s="113" t="s">
        <v>8535</v>
      </c>
      <c r="E3028" s="115">
        <v>18.22</v>
      </c>
    </row>
    <row r="3029" spans="1:5" ht="41.4" x14ac:dyDescent="0.3">
      <c r="A3029" s="113">
        <v>91908</v>
      </c>
      <c r="B3029" s="113" t="s">
        <v>11560</v>
      </c>
      <c r="C3029" s="114" t="s">
        <v>141</v>
      </c>
      <c r="D3029" s="113" t="s">
        <v>8535</v>
      </c>
      <c r="E3029" s="115">
        <v>19.66</v>
      </c>
    </row>
    <row r="3030" spans="1:5" ht="41.4" x14ac:dyDescent="0.3">
      <c r="A3030" s="113">
        <v>91910</v>
      </c>
      <c r="B3030" s="113" t="s">
        <v>11561</v>
      </c>
      <c r="C3030" s="114" t="s">
        <v>141</v>
      </c>
      <c r="D3030" s="113" t="s">
        <v>8535</v>
      </c>
      <c r="E3030" s="115">
        <v>21.4</v>
      </c>
    </row>
    <row r="3031" spans="1:5" ht="41.4" x14ac:dyDescent="0.3">
      <c r="A3031" s="113">
        <v>91911</v>
      </c>
      <c r="B3031" s="113" t="s">
        <v>11562</v>
      </c>
      <c r="C3031" s="114" t="s">
        <v>141</v>
      </c>
      <c r="D3031" s="113" t="s">
        <v>8535</v>
      </c>
      <c r="E3031" s="115">
        <v>20.53</v>
      </c>
    </row>
    <row r="3032" spans="1:5" ht="41.4" x14ac:dyDescent="0.3">
      <c r="A3032" s="113">
        <v>91913</v>
      </c>
      <c r="B3032" s="113" t="s">
        <v>11563</v>
      </c>
      <c r="C3032" s="114" t="s">
        <v>141</v>
      </c>
      <c r="D3032" s="113" t="s">
        <v>8535</v>
      </c>
      <c r="E3032" s="115">
        <v>20.29</v>
      </c>
    </row>
    <row r="3033" spans="1:5" ht="41.4" x14ac:dyDescent="0.3">
      <c r="A3033" s="113">
        <v>91914</v>
      </c>
      <c r="B3033" s="113" t="s">
        <v>11564</v>
      </c>
      <c r="C3033" s="114" t="s">
        <v>141</v>
      </c>
      <c r="D3033" s="113" t="s">
        <v>8535</v>
      </c>
      <c r="E3033" s="115">
        <v>22.12</v>
      </c>
    </row>
    <row r="3034" spans="1:5" ht="41.4" x14ac:dyDescent="0.3">
      <c r="A3034" s="113">
        <v>91916</v>
      </c>
      <c r="B3034" s="113" t="s">
        <v>11565</v>
      </c>
      <c r="C3034" s="114" t="s">
        <v>141</v>
      </c>
      <c r="D3034" s="113" t="s">
        <v>8535</v>
      </c>
      <c r="E3034" s="115">
        <v>23.72</v>
      </c>
    </row>
    <row r="3035" spans="1:5" ht="41.4" x14ac:dyDescent="0.3">
      <c r="A3035" s="113">
        <v>91917</v>
      </c>
      <c r="B3035" s="113" t="s">
        <v>11566</v>
      </c>
      <c r="C3035" s="114" t="s">
        <v>141</v>
      </c>
      <c r="D3035" s="113" t="s">
        <v>8535</v>
      </c>
      <c r="E3035" s="115">
        <v>25.49</v>
      </c>
    </row>
    <row r="3036" spans="1:5" ht="41.4" x14ac:dyDescent="0.3">
      <c r="A3036" s="113">
        <v>91919</v>
      </c>
      <c r="B3036" s="113" t="s">
        <v>11567</v>
      </c>
      <c r="C3036" s="114" t="s">
        <v>141</v>
      </c>
      <c r="D3036" s="113" t="s">
        <v>8535</v>
      </c>
      <c r="E3036" s="115">
        <v>27.12</v>
      </c>
    </row>
    <row r="3037" spans="1:5" ht="41.4" x14ac:dyDescent="0.3">
      <c r="A3037" s="113">
        <v>91920</v>
      </c>
      <c r="B3037" s="113" t="s">
        <v>11568</v>
      </c>
      <c r="C3037" s="114" t="s">
        <v>141</v>
      </c>
      <c r="D3037" s="113" t="s">
        <v>8535</v>
      </c>
      <c r="E3037" s="115">
        <v>28.42</v>
      </c>
    </row>
    <row r="3038" spans="1:5" ht="41.4" x14ac:dyDescent="0.3">
      <c r="A3038" s="113">
        <v>91922</v>
      </c>
      <c r="B3038" s="113" t="s">
        <v>11569</v>
      </c>
      <c r="C3038" s="114" t="s">
        <v>141</v>
      </c>
      <c r="D3038" s="113" t="s">
        <v>8535</v>
      </c>
      <c r="E3038" s="115">
        <v>30.16</v>
      </c>
    </row>
    <row r="3039" spans="1:5" ht="41.4" x14ac:dyDescent="0.3">
      <c r="A3039" s="113">
        <v>93013</v>
      </c>
      <c r="B3039" s="113" t="s">
        <v>11570</v>
      </c>
      <c r="C3039" s="114" t="s">
        <v>141</v>
      </c>
      <c r="D3039" s="113" t="s">
        <v>8535</v>
      </c>
      <c r="E3039" s="115">
        <v>18</v>
      </c>
    </row>
    <row r="3040" spans="1:5" ht="41.4" x14ac:dyDescent="0.3">
      <c r="A3040" s="113">
        <v>93014</v>
      </c>
      <c r="B3040" s="113" t="s">
        <v>11571</v>
      </c>
      <c r="C3040" s="114" t="s">
        <v>141</v>
      </c>
      <c r="D3040" s="113" t="s">
        <v>8535</v>
      </c>
      <c r="E3040" s="115">
        <v>21.55</v>
      </c>
    </row>
    <row r="3041" spans="1:5" ht="41.4" x14ac:dyDescent="0.3">
      <c r="A3041" s="113">
        <v>93015</v>
      </c>
      <c r="B3041" s="113" t="s">
        <v>11572</v>
      </c>
      <c r="C3041" s="114" t="s">
        <v>141</v>
      </c>
      <c r="D3041" s="113" t="s">
        <v>8535</v>
      </c>
      <c r="E3041" s="115">
        <v>30.08</v>
      </c>
    </row>
    <row r="3042" spans="1:5" ht="41.4" x14ac:dyDescent="0.3">
      <c r="A3042" s="113">
        <v>93016</v>
      </c>
      <c r="B3042" s="113" t="s">
        <v>11573</v>
      </c>
      <c r="C3042" s="114" t="s">
        <v>141</v>
      </c>
      <c r="D3042" s="113" t="s">
        <v>8535</v>
      </c>
      <c r="E3042" s="115">
        <v>35.54</v>
      </c>
    </row>
    <row r="3043" spans="1:5" ht="41.4" x14ac:dyDescent="0.3">
      <c r="A3043" s="113">
        <v>93017</v>
      </c>
      <c r="B3043" s="113" t="s">
        <v>11574</v>
      </c>
      <c r="C3043" s="114" t="s">
        <v>141</v>
      </c>
      <c r="D3043" s="113" t="s">
        <v>8535</v>
      </c>
      <c r="E3043" s="115">
        <v>50.67</v>
      </c>
    </row>
    <row r="3044" spans="1:5" ht="41.4" x14ac:dyDescent="0.3">
      <c r="A3044" s="113">
        <v>93018</v>
      </c>
      <c r="B3044" s="113" t="s">
        <v>11575</v>
      </c>
      <c r="C3044" s="114" t="s">
        <v>141</v>
      </c>
      <c r="D3044" s="113" t="s">
        <v>8535</v>
      </c>
      <c r="E3044" s="115">
        <v>27.3</v>
      </c>
    </row>
    <row r="3045" spans="1:5" ht="41.4" x14ac:dyDescent="0.3">
      <c r="A3045" s="113">
        <v>93020</v>
      </c>
      <c r="B3045" s="113" t="s">
        <v>11576</v>
      </c>
      <c r="C3045" s="114" t="s">
        <v>141</v>
      </c>
      <c r="D3045" s="113" t="s">
        <v>8535</v>
      </c>
      <c r="E3045" s="115">
        <v>33.6</v>
      </c>
    </row>
    <row r="3046" spans="1:5" ht="41.4" x14ac:dyDescent="0.3">
      <c r="A3046" s="113">
        <v>93022</v>
      </c>
      <c r="B3046" s="113" t="s">
        <v>11577</v>
      </c>
      <c r="C3046" s="114" t="s">
        <v>141</v>
      </c>
      <c r="D3046" s="113" t="s">
        <v>8535</v>
      </c>
      <c r="E3046" s="115">
        <v>50.37</v>
      </c>
    </row>
    <row r="3047" spans="1:5" ht="41.4" x14ac:dyDescent="0.3">
      <c r="A3047" s="113">
        <v>93024</v>
      </c>
      <c r="B3047" s="113" t="s">
        <v>11578</v>
      </c>
      <c r="C3047" s="114" t="s">
        <v>141</v>
      </c>
      <c r="D3047" s="113" t="s">
        <v>8535</v>
      </c>
      <c r="E3047" s="115">
        <v>53.81</v>
      </c>
    </row>
    <row r="3048" spans="1:5" ht="41.4" x14ac:dyDescent="0.3">
      <c r="A3048" s="113">
        <v>93026</v>
      </c>
      <c r="B3048" s="113" t="s">
        <v>11579</v>
      </c>
      <c r="C3048" s="114" t="s">
        <v>141</v>
      </c>
      <c r="D3048" s="113" t="s">
        <v>8535</v>
      </c>
      <c r="E3048" s="115">
        <v>81.7</v>
      </c>
    </row>
    <row r="3049" spans="1:5" ht="41.4" x14ac:dyDescent="0.3">
      <c r="A3049" s="113">
        <v>97559</v>
      </c>
      <c r="B3049" s="113" t="s">
        <v>11580</v>
      </c>
      <c r="C3049" s="114" t="s">
        <v>141</v>
      </c>
      <c r="D3049" s="113" t="s">
        <v>8535</v>
      </c>
      <c r="E3049" s="115">
        <v>15.94</v>
      </c>
    </row>
    <row r="3050" spans="1:5" ht="41.4" x14ac:dyDescent="0.3">
      <c r="A3050" s="113">
        <v>97562</v>
      </c>
      <c r="B3050" s="113" t="s">
        <v>11581</v>
      </c>
      <c r="C3050" s="114" t="s">
        <v>141</v>
      </c>
      <c r="D3050" s="113" t="s">
        <v>8535</v>
      </c>
      <c r="E3050" s="115">
        <v>12.96</v>
      </c>
    </row>
    <row r="3051" spans="1:5" ht="41.4" x14ac:dyDescent="0.3">
      <c r="A3051" s="113">
        <v>97564</v>
      </c>
      <c r="B3051" s="113" t="s">
        <v>11582</v>
      </c>
      <c r="C3051" s="114" t="s">
        <v>141</v>
      </c>
      <c r="D3051" s="113" t="s">
        <v>8535</v>
      </c>
      <c r="E3051" s="115">
        <v>21.94</v>
      </c>
    </row>
    <row r="3052" spans="1:5" ht="27.6" x14ac:dyDescent="0.3">
      <c r="A3052" s="113">
        <v>104395</v>
      </c>
      <c r="B3052" s="113" t="s">
        <v>11583</v>
      </c>
      <c r="C3052" s="114" t="s">
        <v>141</v>
      </c>
      <c r="D3052" s="113" t="s">
        <v>8535</v>
      </c>
      <c r="E3052" s="115">
        <v>22.45</v>
      </c>
    </row>
    <row r="3053" spans="1:5" ht="27.6" x14ac:dyDescent="0.3">
      <c r="A3053" s="113">
        <v>91924</v>
      </c>
      <c r="B3053" s="113" t="s">
        <v>11584</v>
      </c>
      <c r="C3053" s="114" t="s">
        <v>116</v>
      </c>
      <c r="D3053" s="113" t="s">
        <v>8535</v>
      </c>
      <c r="E3053" s="115">
        <v>3.31</v>
      </c>
    </row>
    <row r="3054" spans="1:5" ht="27.6" x14ac:dyDescent="0.3">
      <c r="A3054" s="113">
        <v>91925</v>
      </c>
      <c r="B3054" s="113" t="s">
        <v>11585</v>
      </c>
      <c r="C3054" s="114" t="s">
        <v>116</v>
      </c>
      <c r="D3054" s="113" t="s">
        <v>8535</v>
      </c>
      <c r="E3054" s="115">
        <v>3.91</v>
      </c>
    </row>
    <row r="3055" spans="1:5" ht="27.6" x14ac:dyDescent="0.3">
      <c r="A3055" s="113">
        <v>91926</v>
      </c>
      <c r="B3055" s="113" t="s">
        <v>11586</v>
      </c>
      <c r="C3055" s="114" t="s">
        <v>116</v>
      </c>
      <c r="D3055" s="113" t="s">
        <v>8535</v>
      </c>
      <c r="E3055" s="115">
        <v>4.7</v>
      </c>
    </row>
    <row r="3056" spans="1:5" ht="27.6" x14ac:dyDescent="0.3">
      <c r="A3056" s="113">
        <v>91927</v>
      </c>
      <c r="B3056" s="113" t="s">
        <v>11587</v>
      </c>
      <c r="C3056" s="114" t="s">
        <v>116</v>
      </c>
      <c r="D3056" s="113" t="s">
        <v>8535</v>
      </c>
      <c r="E3056" s="115">
        <v>5.21</v>
      </c>
    </row>
    <row r="3057" spans="1:5" ht="27.6" x14ac:dyDescent="0.3">
      <c r="A3057" s="113">
        <v>91928</v>
      </c>
      <c r="B3057" s="113" t="s">
        <v>11588</v>
      </c>
      <c r="C3057" s="114" t="s">
        <v>116</v>
      </c>
      <c r="D3057" s="113" t="s">
        <v>8535</v>
      </c>
      <c r="E3057" s="115">
        <v>7.15</v>
      </c>
    </row>
    <row r="3058" spans="1:5" ht="27.6" x14ac:dyDescent="0.3">
      <c r="A3058" s="113">
        <v>91929</v>
      </c>
      <c r="B3058" s="113" t="s">
        <v>11589</v>
      </c>
      <c r="C3058" s="114" t="s">
        <v>116</v>
      </c>
      <c r="D3058" s="113" t="s">
        <v>8535</v>
      </c>
      <c r="E3058" s="115">
        <v>7.59</v>
      </c>
    </row>
    <row r="3059" spans="1:5" ht="27.6" x14ac:dyDescent="0.3">
      <c r="A3059" s="113">
        <v>91930</v>
      </c>
      <c r="B3059" s="113" t="s">
        <v>11590</v>
      </c>
      <c r="C3059" s="114" t="s">
        <v>116</v>
      </c>
      <c r="D3059" s="113" t="s">
        <v>8535</v>
      </c>
      <c r="E3059" s="115">
        <v>9.92</v>
      </c>
    </row>
    <row r="3060" spans="1:5" ht="27.6" x14ac:dyDescent="0.3">
      <c r="A3060" s="113">
        <v>91931</v>
      </c>
      <c r="B3060" s="113" t="s">
        <v>11591</v>
      </c>
      <c r="C3060" s="114" t="s">
        <v>116</v>
      </c>
      <c r="D3060" s="113" t="s">
        <v>8535</v>
      </c>
      <c r="E3060" s="115">
        <v>10.64</v>
      </c>
    </row>
    <row r="3061" spans="1:5" ht="27.6" x14ac:dyDescent="0.3">
      <c r="A3061" s="113">
        <v>91932</v>
      </c>
      <c r="B3061" s="113" t="s">
        <v>11592</v>
      </c>
      <c r="C3061" s="114" t="s">
        <v>116</v>
      </c>
      <c r="D3061" s="113" t="s">
        <v>8535</v>
      </c>
      <c r="E3061" s="115">
        <v>17.48</v>
      </c>
    </row>
    <row r="3062" spans="1:5" ht="27.6" x14ac:dyDescent="0.3">
      <c r="A3062" s="113">
        <v>91933</v>
      </c>
      <c r="B3062" s="113" t="s">
        <v>11593</v>
      </c>
      <c r="C3062" s="114" t="s">
        <v>116</v>
      </c>
      <c r="D3062" s="113" t="s">
        <v>8535</v>
      </c>
      <c r="E3062" s="115">
        <v>16.91</v>
      </c>
    </row>
    <row r="3063" spans="1:5" ht="27.6" x14ac:dyDescent="0.3">
      <c r="A3063" s="113">
        <v>91934</v>
      </c>
      <c r="B3063" s="113" t="s">
        <v>11594</v>
      </c>
      <c r="C3063" s="114" t="s">
        <v>116</v>
      </c>
      <c r="D3063" s="113" t="s">
        <v>8535</v>
      </c>
      <c r="E3063" s="115">
        <v>25.31</v>
      </c>
    </row>
    <row r="3064" spans="1:5" ht="27.6" x14ac:dyDescent="0.3">
      <c r="A3064" s="113">
        <v>91935</v>
      </c>
      <c r="B3064" s="113" t="s">
        <v>11595</v>
      </c>
      <c r="C3064" s="114" t="s">
        <v>116</v>
      </c>
      <c r="D3064" s="113" t="s">
        <v>8535</v>
      </c>
      <c r="E3064" s="115">
        <v>26.41</v>
      </c>
    </row>
    <row r="3065" spans="1:5" ht="27.6" x14ac:dyDescent="0.3">
      <c r="A3065" s="113">
        <v>92979</v>
      </c>
      <c r="B3065" s="113" t="s">
        <v>11596</v>
      </c>
      <c r="C3065" s="114" t="s">
        <v>116</v>
      </c>
      <c r="D3065" s="113" t="s">
        <v>8535</v>
      </c>
      <c r="E3065" s="115">
        <v>10.83</v>
      </c>
    </row>
    <row r="3066" spans="1:5" ht="27.6" x14ac:dyDescent="0.3">
      <c r="A3066" s="113">
        <v>92980</v>
      </c>
      <c r="B3066" s="113" t="s">
        <v>11597</v>
      </c>
      <c r="C3066" s="114" t="s">
        <v>116</v>
      </c>
      <c r="D3066" s="113" t="s">
        <v>8535</v>
      </c>
      <c r="E3066" s="115">
        <v>10.36</v>
      </c>
    </row>
    <row r="3067" spans="1:5" ht="27.6" x14ac:dyDescent="0.3">
      <c r="A3067" s="113">
        <v>92981</v>
      </c>
      <c r="B3067" s="113" t="s">
        <v>11598</v>
      </c>
      <c r="C3067" s="114" t="s">
        <v>116</v>
      </c>
      <c r="D3067" s="113" t="s">
        <v>8535</v>
      </c>
      <c r="E3067" s="115">
        <v>15.45</v>
      </c>
    </row>
    <row r="3068" spans="1:5" ht="27.6" x14ac:dyDescent="0.3">
      <c r="A3068" s="113">
        <v>92982</v>
      </c>
      <c r="B3068" s="113" t="s">
        <v>11599</v>
      </c>
      <c r="C3068" s="114" t="s">
        <v>116</v>
      </c>
      <c r="D3068" s="113" t="s">
        <v>8535</v>
      </c>
      <c r="E3068" s="115">
        <v>16.350000000000001</v>
      </c>
    </row>
    <row r="3069" spans="1:5" ht="41.4" x14ac:dyDescent="0.3">
      <c r="A3069" s="113">
        <v>92984</v>
      </c>
      <c r="B3069" s="113" t="s">
        <v>11600</v>
      </c>
      <c r="C3069" s="114" t="s">
        <v>116</v>
      </c>
      <c r="D3069" s="113" t="s">
        <v>8535</v>
      </c>
      <c r="E3069" s="115">
        <v>27.78</v>
      </c>
    </row>
    <row r="3070" spans="1:5" ht="41.4" x14ac:dyDescent="0.3">
      <c r="A3070" s="113">
        <v>92986</v>
      </c>
      <c r="B3070" s="113" t="s">
        <v>11601</v>
      </c>
      <c r="C3070" s="114" t="s">
        <v>116</v>
      </c>
      <c r="D3070" s="113" t="s">
        <v>8535</v>
      </c>
      <c r="E3070" s="115">
        <v>38.14</v>
      </c>
    </row>
    <row r="3071" spans="1:5" ht="41.4" x14ac:dyDescent="0.3">
      <c r="A3071" s="113">
        <v>92988</v>
      </c>
      <c r="B3071" s="113" t="s">
        <v>11602</v>
      </c>
      <c r="C3071" s="114" t="s">
        <v>116</v>
      </c>
      <c r="D3071" s="113" t="s">
        <v>8535</v>
      </c>
      <c r="E3071" s="115">
        <v>55.04</v>
      </c>
    </row>
    <row r="3072" spans="1:5" ht="41.4" x14ac:dyDescent="0.3">
      <c r="A3072" s="113">
        <v>92990</v>
      </c>
      <c r="B3072" s="113" t="s">
        <v>11603</v>
      </c>
      <c r="C3072" s="114" t="s">
        <v>116</v>
      </c>
      <c r="D3072" s="113" t="s">
        <v>8535</v>
      </c>
      <c r="E3072" s="115">
        <v>75.94</v>
      </c>
    </row>
    <row r="3073" spans="1:5" ht="41.4" x14ac:dyDescent="0.3">
      <c r="A3073" s="113">
        <v>92992</v>
      </c>
      <c r="B3073" s="113" t="s">
        <v>11604</v>
      </c>
      <c r="C3073" s="114" t="s">
        <v>116</v>
      </c>
      <c r="D3073" s="113" t="s">
        <v>8535</v>
      </c>
      <c r="E3073" s="115">
        <v>98.04</v>
      </c>
    </row>
    <row r="3074" spans="1:5" ht="41.4" x14ac:dyDescent="0.3">
      <c r="A3074" s="113">
        <v>92994</v>
      </c>
      <c r="B3074" s="113" t="s">
        <v>11605</v>
      </c>
      <c r="C3074" s="114" t="s">
        <v>116</v>
      </c>
      <c r="D3074" s="113" t="s">
        <v>8535</v>
      </c>
      <c r="E3074" s="115">
        <v>127.13</v>
      </c>
    </row>
    <row r="3075" spans="1:5" ht="41.4" x14ac:dyDescent="0.3">
      <c r="A3075" s="113">
        <v>92996</v>
      </c>
      <c r="B3075" s="113" t="s">
        <v>11606</v>
      </c>
      <c r="C3075" s="114" t="s">
        <v>116</v>
      </c>
      <c r="D3075" s="113" t="s">
        <v>8535</v>
      </c>
      <c r="E3075" s="115">
        <v>153.74</v>
      </c>
    </row>
    <row r="3076" spans="1:5" ht="41.4" x14ac:dyDescent="0.3">
      <c r="A3076" s="113">
        <v>92998</v>
      </c>
      <c r="B3076" s="113" t="s">
        <v>11607</v>
      </c>
      <c r="C3076" s="114" t="s">
        <v>116</v>
      </c>
      <c r="D3076" s="113" t="s">
        <v>8535</v>
      </c>
      <c r="E3076" s="115">
        <v>188.26</v>
      </c>
    </row>
    <row r="3077" spans="1:5" ht="41.4" x14ac:dyDescent="0.3">
      <c r="A3077" s="113">
        <v>93000</v>
      </c>
      <c r="B3077" s="113" t="s">
        <v>11608</v>
      </c>
      <c r="C3077" s="114" t="s">
        <v>116</v>
      </c>
      <c r="D3077" s="113" t="s">
        <v>8535</v>
      </c>
      <c r="E3077" s="115">
        <v>248.95</v>
      </c>
    </row>
    <row r="3078" spans="1:5" ht="41.4" x14ac:dyDescent="0.3">
      <c r="A3078" s="113">
        <v>93002</v>
      </c>
      <c r="B3078" s="113" t="s">
        <v>11609</v>
      </c>
      <c r="C3078" s="114" t="s">
        <v>116</v>
      </c>
      <c r="D3078" s="113" t="s">
        <v>8535</v>
      </c>
      <c r="E3078" s="115">
        <v>321.55</v>
      </c>
    </row>
    <row r="3079" spans="1:5" ht="27.6" x14ac:dyDescent="0.3">
      <c r="A3079" s="113">
        <v>101884</v>
      </c>
      <c r="B3079" s="113" t="s">
        <v>11610</v>
      </c>
      <c r="C3079" s="114" t="s">
        <v>116</v>
      </c>
      <c r="D3079" s="113" t="s">
        <v>8535</v>
      </c>
      <c r="E3079" s="115">
        <v>10.48</v>
      </c>
    </row>
    <row r="3080" spans="1:5" ht="27.6" x14ac:dyDescent="0.3">
      <c r="A3080" s="113">
        <v>101885</v>
      </c>
      <c r="B3080" s="113" t="s">
        <v>11611</v>
      </c>
      <c r="C3080" s="114" t="s">
        <v>116</v>
      </c>
      <c r="D3080" s="113" t="s">
        <v>8535</v>
      </c>
      <c r="E3080" s="115">
        <v>10.01</v>
      </c>
    </row>
    <row r="3081" spans="1:5" ht="27.6" x14ac:dyDescent="0.3">
      <c r="A3081" s="113">
        <v>101886</v>
      </c>
      <c r="B3081" s="113" t="s">
        <v>11612</v>
      </c>
      <c r="C3081" s="114" t="s">
        <v>116</v>
      </c>
      <c r="D3081" s="113" t="s">
        <v>8535</v>
      </c>
      <c r="E3081" s="115">
        <v>15.06</v>
      </c>
    </row>
    <row r="3082" spans="1:5" ht="27.6" x14ac:dyDescent="0.3">
      <c r="A3082" s="113">
        <v>101887</v>
      </c>
      <c r="B3082" s="113" t="s">
        <v>11613</v>
      </c>
      <c r="C3082" s="114" t="s">
        <v>116</v>
      </c>
      <c r="D3082" s="113" t="s">
        <v>8535</v>
      </c>
      <c r="E3082" s="115">
        <v>15.96</v>
      </c>
    </row>
    <row r="3083" spans="1:5" ht="27.6" x14ac:dyDescent="0.3">
      <c r="A3083" s="113">
        <v>101888</v>
      </c>
      <c r="B3083" s="113" t="s">
        <v>11614</v>
      </c>
      <c r="C3083" s="114" t="s">
        <v>116</v>
      </c>
      <c r="D3083" s="113" t="s">
        <v>8535</v>
      </c>
      <c r="E3083" s="115">
        <v>23.59</v>
      </c>
    </row>
    <row r="3084" spans="1:5" ht="27.6" x14ac:dyDescent="0.3">
      <c r="A3084" s="113">
        <v>101889</v>
      </c>
      <c r="B3084" s="113" t="s">
        <v>11615</v>
      </c>
      <c r="C3084" s="114" t="s">
        <v>116</v>
      </c>
      <c r="D3084" s="113" t="s">
        <v>8535</v>
      </c>
      <c r="E3084" s="115">
        <v>24.77</v>
      </c>
    </row>
    <row r="3085" spans="1:5" ht="27.6" x14ac:dyDescent="0.3">
      <c r="A3085" s="113">
        <v>91936</v>
      </c>
      <c r="B3085" s="113" t="s">
        <v>11616</v>
      </c>
      <c r="C3085" s="114" t="s">
        <v>141</v>
      </c>
      <c r="D3085" s="113" t="s">
        <v>8535</v>
      </c>
      <c r="E3085" s="115">
        <v>19.940000000000001</v>
      </c>
    </row>
    <row r="3086" spans="1:5" ht="27.6" x14ac:dyDescent="0.3">
      <c r="A3086" s="113">
        <v>91937</v>
      </c>
      <c r="B3086" s="113" t="s">
        <v>11617</v>
      </c>
      <c r="C3086" s="114" t="s">
        <v>141</v>
      </c>
      <c r="D3086" s="113" t="s">
        <v>8535</v>
      </c>
      <c r="E3086" s="115">
        <v>18.399999999999999</v>
      </c>
    </row>
    <row r="3087" spans="1:5" ht="27.6" x14ac:dyDescent="0.3">
      <c r="A3087" s="113">
        <v>91939</v>
      </c>
      <c r="B3087" s="113" t="s">
        <v>11618</v>
      </c>
      <c r="C3087" s="114" t="s">
        <v>141</v>
      </c>
      <c r="D3087" s="113" t="s">
        <v>8535</v>
      </c>
      <c r="E3087" s="115">
        <v>39.520000000000003</v>
      </c>
    </row>
    <row r="3088" spans="1:5" ht="27.6" x14ac:dyDescent="0.3">
      <c r="A3088" s="113">
        <v>91940</v>
      </c>
      <c r="B3088" s="113" t="s">
        <v>11619</v>
      </c>
      <c r="C3088" s="114" t="s">
        <v>141</v>
      </c>
      <c r="D3088" s="113" t="s">
        <v>8535</v>
      </c>
      <c r="E3088" s="115">
        <v>22.06</v>
      </c>
    </row>
    <row r="3089" spans="1:5" ht="27.6" x14ac:dyDescent="0.3">
      <c r="A3089" s="113">
        <v>91941</v>
      </c>
      <c r="B3089" s="113" t="s">
        <v>11620</v>
      </c>
      <c r="C3089" s="114" t="s">
        <v>141</v>
      </c>
      <c r="D3089" s="113" t="s">
        <v>8535</v>
      </c>
      <c r="E3089" s="115">
        <v>13.5</v>
      </c>
    </row>
    <row r="3090" spans="1:5" ht="27.6" x14ac:dyDescent="0.3">
      <c r="A3090" s="113">
        <v>91942</v>
      </c>
      <c r="B3090" s="113" t="s">
        <v>11621</v>
      </c>
      <c r="C3090" s="114" t="s">
        <v>141</v>
      </c>
      <c r="D3090" s="113" t="s">
        <v>8535</v>
      </c>
      <c r="E3090" s="115">
        <v>42.89</v>
      </c>
    </row>
    <row r="3091" spans="1:5" ht="27.6" x14ac:dyDescent="0.3">
      <c r="A3091" s="113">
        <v>91943</v>
      </c>
      <c r="B3091" s="113" t="s">
        <v>11622</v>
      </c>
      <c r="C3091" s="114" t="s">
        <v>141</v>
      </c>
      <c r="D3091" s="113" t="s">
        <v>8535</v>
      </c>
      <c r="E3091" s="115">
        <v>24.83</v>
      </c>
    </row>
    <row r="3092" spans="1:5" ht="27.6" x14ac:dyDescent="0.3">
      <c r="A3092" s="113">
        <v>91944</v>
      </c>
      <c r="B3092" s="113" t="s">
        <v>11623</v>
      </c>
      <c r="C3092" s="114" t="s">
        <v>141</v>
      </c>
      <c r="D3092" s="113" t="s">
        <v>8535</v>
      </c>
      <c r="E3092" s="115">
        <v>15.93</v>
      </c>
    </row>
    <row r="3093" spans="1:5" ht="27.6" x14ac:dyDescent="0.3">
      <c r="A3093" s="113">
        <v>92865</v>
      </c>
      <c r="B3093" s="113" t="s">
        <v>11624</v>
      </c>
      <c r="C3093" s="114" t="s">
        <v>141</v>
      </c>
      <c r="D3093" s="113" t="s">
        <v>8535</v>
      </c>
      <c r="E3093" s="115">
        <v>17.88</v>
      </c>
    </row>
    <row r="3094" spans="1:5" ht="27.6" x14ac:dyDescent="0.3">
      <c r="A3094" s="113">
        <v>92866</v>
      </c>
      <c r="B3094" s="113" t="s">
        <v>11625</v>
      </c>
      <c r="C3094" s="114" t="s">
        <v>141</v>
      </c>
      <c r="D3094" s="113" t="s">
        <v>8535</v>
      </c>
      <c r="E3094" s="115">
        <v>16.29</v>
      </c>
    </row>
    <row r="3095" spans="1:5" ht="27.6" x14ac:dyDescent="0.3">
      <c r="A3095" s="113">
        <v>92867</v>
      </c>
      <c r="B3095" s="113" t="s">
        <v>11626</v>
      </c>
      <c r="C3095" s="114" t="s">
        <v>141</v>
      </c>
      <c r="D3095" s="113" t="s">
        <v>8535</v>
      </c>
      <c r="E3095" s="115">
        <v>38.97</v>
      </c>
    </row>
    <row r="3096" spans="1:5" ht="27.6" x14ac:dyDescent="0.3">
      <c r="A3096" s="113">
        <v>92868</v>
      </c>
      <c r="B3096" s="113" t="s">
        <v>11627</v>
      </c>
      <c r="C3096" s="114" t="s">
        <v>141</v>
      </c>
      <c r="D3096" s="113" t="s">
        <v>8535</v>
      </c>
      <c r="E3096" s="115">
        <v>21.51</v>
      </c>
    </row>
    <row r="3097" spans="1:5" ht="27.6" x14ac:dyDescent="0.3">
      <c r="A3097" s="113">
        <v>92869</v>
      </c>
      <c r="B3097" s="113" t="s">
        <v>11628</v>
      </c>
      <c r="C3097" s="114" t="s">
        <v>141</v>
      </c>
      <c r="D3097" s="113" t="s">
        <v>8535</v>
      </c>
      <c r="E3097" s="115">
        <v>12.95</v>
      </c>
    </row>
    <row r="3098" spans="1:5" ht="27.6" x14ac:dyDescent="0.3">
      <c r="A3098" s="113">
        <v>92870</v>
      </c>
      <c r="B3098" s="113" t="s">
        <v>11629</v>
      </c>
      <c r="C3098" s="114" t="s">
        <v>141</v>
      </c>
      <c r="D3098" s="113" t="s">
        <v>8535</v>
      </c>
      <c r="E3098" s="115">
        <v>41.98</v>
      </c>
    </row>
    <row r="3099" spans="1:5" ht="27.6" x14ac:dyDescent="0.3">
      <c r="A3099" s="113">
        <v>92871</v>
      </c>
      <c r="B3099" s="113" t="s">
        <v>11630</v>
      </c>
      <c r="C3099" s="114" t="s">
        <v>141</v>
      </c>
      <c r="D3099" s="113" t="s">
        <v>8535</v>
      </c>
      <c r="E3099" s="115">
        <v>23.92</v>
      </c>
    </row>
    <row r="3100" spans="1:5" ht="27.6" x14ac:dyDescent="0.3">
      <c r="A3100" s="113">
        <v>92872</v>
      </c>
      <c r="B3100" s="113" t="s">
        <v>11631</v>
      </c>
      <c r="C3100" s="114" t="s">
        <v>141</v>
      </c>
      <c r="D3100" s="113" t="s">
        <v>8535</v>
      </c>
      <c r="E3100" s="115">
        <v>15.02</v>
      </c>
    </row>
    <row r="3101" spans="1:5" ht="27.6" x14ac:dyDescent="0.3">
      <c r="A3101" s="113">
        <v>95777</v>
      </c>
      <c r="B3101" s="113" t="s">
        <v>11632</v>
      </c>
      <c r="C3101" s="114" t="s">
        <v>141</v>
      </c>
      <c r="D3101" s="113" t="s">
        <v>8535</v>
      </c>
      <c r="E3101" s="115">
        <v>29.6</v>
      </c>
    </row>
    <row r="3102" spans="1:5" ht="27.6" x14ac:dyDescent="0.3">
      <c r="A3102" s="113">
        <v>95778</v>
      </c>
      <c r="B3102" s="113" t="s">
        <v>11633</v>
      </c>
      <c r="C3102" s="114" t="s">
        <v>141</v>
      </c>
      <c r="D3102" s="113" t="s">
        <v>8535</v>
      </c>
      <c r="E3102" s="115">
        <v>33.299999999999997</v>
      </c>
    </row>
    <row r="3103" spans="1:5" ht="27.6" x14ac:dyDescent="0.3">
      <c r="A3103" s="113">
        <v>95779</v>
      </c>
      <c r="B3103" s="113" t="s">
        <v>11634</v>
      </c>
      <c r="C3103" s="114" t="s">
        <v>141</v>
      </c>
      <c r="D3103" s="113" t="s">
        <v>8535</v>
      </c>
      <c r="E3103" s="115">
        <v>27.64</v>
      </c>
    </row>
    <row r="3104" spans="1:5" ht="27.6" x14ac:dyDescent="0.3">
      <c r="A3104" s="113">
        <v>95780</v>
      </c>
      <c r="B3104" s="113" t="s">
        <v>11635</v>
      </c>
      <c r="C3104" s="114" t="s">
        <v>141</v>
      </c>
      <c r="D3104" s="113" t="s">
        <v>8535</v>
      </c>
      <c r="E3104" s="115">
        <v>35.17</v>
      </c>
    </row>
    <row r="3105" spans="1:5" ht="27.6" x14ac:dyDescent="0.3">
      <c r="A3105" s="113">
        <v>95781</v>
      </c>
      <c r="B3105" s="113" t="s">
        <v>11636</v>
      </c>
      <c r="C3105" s="114" t="s">
        <v>141</v>
      </c>
      <c r="D3105" s="113" t="s">
        <v>8535</v>
      </c>
      <c r="E3105" s="115">
        <v>40.340000000000003</v>
      </c>
    </row>
    <row r="3106" spans="1:5" ht="27.6" x14ac:dyDescent="0.3">
      <c r="A3106" s="113">
        <v>95782</v>
      </c>
      <c r="B3106" s="113" t="s">
        <v>11637</v>
      </c>
      <c r="C3106" s="114" t="s">
        <v>141</v>
      </c>
      <c r="D3106" s="113" t="s">
        <v>8535</v>
      </c>
      <c r="E3106" s="115">
        <v>37.409999999999997</v>
      </c>
    </row>
    <row r="3107" spans="1:5" ht="27.6" x14ac:dyDescent="0.3">
      <c r="A3107" s="113">
        <v>95785</v>
      </c>
      <c r="B3107" s="113" t="s">
        <v>11638</v>
      </c>
      <c r="C3107" s="114" t="s">
        <v>141</v>
      </c>
      <c r="D3107" s="113" t="s">
        <v>8535</v>
      </c>
      <c r="E3107" s="115">
        <v>44.27</v>
      </c>
    </row>
    <row r="3108" spans="1:5" ht="27.6" x14ac:dyDescent="0.3">
      <c r="A3108" s="113">
        <v>95787</v>
      </c>
      <c r="B3108" s="113" t="s">
        <v>11639</v>
      </c>
      <c r="C3108" s="114" t="s">
        <v>141</v>
      </c>
      <c r="D3108" s="113" t="s">
        <v>8535</v>
      </c>
      <c r="E3108" s="115">
        <v>33.78</v>
      </c>
    </row>
    <row r="3109" spans="1:5" ht="27.6" x14ac:dyDescent="0.3">
      <c r="A3109" s="113">
        <v>95789</v>
      </c>
      <c r="B3109" s="113" t="s">
        <v>11640</v>
      </c>
      <c r="C3109" s="114" t="s">
        <v>141</v>
      </c>
      <c r="D3109" s="113" t="s">
        <v>8535</v>
      </c>
      <c r="E3109" s="115">
        <v>45.86</v>
      </c>
    </row>
    <row r="3110" spans="1:5" ht="27.6" x14ac:dyDescent="0.3">
      <c r="A3110" s="113">
        <v>95791</v>
      </c>
      <c r="B3110" s="113" t="s">
        <v>11641</v>
      </c>
      <c r="C3110" s="114" t="s">
        <v>141</v>
      </c>
      <c r="D3110" s="113" t="s">
        <v>8535</v>
      </c>
      <c r="E3110" s="115">
        <v>63.5</v>
      </c>
    </row>
    <row r="3111" spans="1:5" ht="27.6" x14ac:dyDescent="0.3">
      <c r="A3111" s="113">
        <v>95795</v>
      </c>
      <c r="B3111" s="113" t="s">
        <v>11642</v>
      </c>
      <c r="C3111" s="114" t="s">
        <v>141</v>
      </c>
      <c r="D3111" s="113" t="s">
        <v>8535</v>
      </c>
      <c r="E3111" s="115">
        <v>38.54</v>
      </c>
    </row>
    <row r="3112" spans="1:5" ht="27.6" x14ac:dyDescent="0.3">
      <c r="A3112" s="113">
        <v>95796</v>
      </c>
      <c r="B3112" s="113" t="s">
        <v>11643</v>
      </c>
      <c r="C3112" s="114" t="s">
        <v>141</v>
      </c>
      <c r="D3112" s="113" t="s">
        <v>8535</v>
      </c>
      <c r="E3112" s="115">
        <v>53.92</v>
      </c>
    </row>
    <row r="3113" spans="1:5" ht="27.6" x14ac:dyDescent="0.3">
      <c r="A3113" s="113">
        <v>95797</v>
      </c>
      <c r="B3113" s="113" t="s">
        <v>11644</v>
      </c>
      <c r="C3113" s="114" t="s">
        <v>141</v>
      </c>
      <c r="D3113" s="113" t="s">
        <v>8535</v>
      </c>
      <c r="E3113" s="115">
        <v>74.41</v>
      </c>
    </row>
    <row r="3114" spans="1:5" ht="27.6" x14ac:dyDescent="0.3">
      <c r="A3114" s="113">
        <v>95801</v>
      </c>
      <c r="B3114" s="113" t="s">
        <v>11645</v>
      </c>
      <c r="C3114" s="114" t="s">
        <v>141</v>
      </c>
      <c r="D3114" s="113" t="s">
        <v>8535</v>
      </c>
      <c r="E3114" s="115">
        <v>45.97</v>
      </c>
    </row>
    <row r="3115" spans="1:5" ht="27.6" x14ac:dyDescent="0.3">
      <c r="A3115" s="113">
        <v>95802</v>
      </c>
      <c r="B3115" s="113" t="s">
        <v>11646</v>
      </c>
      <c r="C3115" s="114" t="s">
        <v>141</v>
      </c>
      <c r="D3115" s="113" t="s">
        <v>8535</v>
      </c>
      <c r="E3115" s="115">
        <v>57.5</v>
      </c>
    </row>
    <row r="3116" spans="1:5" ht="27.6" x14ac:dyDescent="0.3">
      <c r="A3116" s="113">
        <v>95803</v>
      </c>
      <c r="B3116" s="113" t="s">
        <v>11647</v>
      </c>
      <c r="C3116" s="114" t="s">
        <v>141</v>
      </c>
      <c r="D3116" s="113" t="s">
        <v>8535</v>
      </c>
      <c r="E3116" s="115">
        <v>83.26</v>
      </c>
    </row>
    <row r="3117" spans="1:5" ht="27.6" x14ac:dyDescent="0.3">
      <c r="A3117" s="113">
        <v>95804</v>
      </c>
      <c r="B3117" s="113" t="s">
        <v>11648</v>
      </c>
      <c r="C3117" s="114" t="s">
        <v>141</v>
      </c>
      <c r="D3117" s="113" t="s">
        <v>8535</v>
      </c>
      <c r="E3117" s="115">
        <v>22.82</v>
      </c>
    </row>
    <row r="3118" spans="1:5" ht="27.6" x14ac:dyDescent="0.3">
      <c r="A3118" s="113">
        <v>95805</v>
      </c>
      <c r="B3118" s="113" t="s">
        <v>11649</v>
      </c>
      <c r="C3118" s="114" t="s">
        <v>141</v>
      </c>
      <c r="D3118" s="113" t="s">
        <v>8535</v>
      </c>
      <c r="E3118" s="115">
        <v>24.5</v>
      </c>
    </row>
    <row r="3119" spans="1:5" ht="27.6" x14ac:dyDescent="0.3">
      <c r="A3119" s="113">
        <v>95806</v>
      </c>
      <c r="B3119" s="113" t="s">
        <v>11650</v>
      </c>
      <c r="C3119" s="114" t="s">
        <v>141</v>
      </c>
      <c r="D3119" s="113" t="s">
        <v>8535</v>
      </c>
      <c r="E3119" s="115">
        <v>27.22</v>
      </c>
    </row>
    <row r="3120" spans="1:5" ht="27.6" x14ac:dyDescent="0.3">
      <c r="A3120" s="113">
        <v>95807</v>
      </c>
      <c r="B3120" s="113" t="s">
        <v>11651</v>
      </c>
      <c r="C3120" s="114" t="s">
        <v>141</v>
      </c>
      <c r="D3120" s="113" t="s">
        <v>8535</v>
      </c>
      <c r="E3120" s="115">
        <v>27.34</v>
      </c>
    </row>
    <row r="3121" spans="1:5" ht="27.6" x14ac:dyDescent="0.3">
      <c r="A3121" s="113">
        <v>95808</v>
      </c>
      <c r="B3121" s="113" t="s">
        <v>11652</v>
      </c>
      <c r="C3121" s="114" t="s">
        <v>141</v>
      </c>
      <c r="D3121" s="113" t="s">
        <v>8535</v>
      </c>
      <c r="E3121" s="115">
        <v>32.369999999999997</v>
      </c>
    </row>
    <row r="3122" spans="1:5" ht="27.6" x14ac:dyDescent="0.3">
      <c r="A3122" s="113">
        <v>95809</v>
      </c>
      <c r="B3122" s="113" t="s">
        <v>11653</v>
      </c>
      <c r="C3122" s="114" t="s">
        <v>141</v>
      </c>
      <c r="D3122" s="113" t="s">
        <v>8535</v>
      </c>
      <c r="E3122" s="115">
        <v>40.9</v>
      </c>
    </row>
    <row r="3123" spans="1:5" ht="27.6" x14ac:dyDescent="0.3">
      <c r="A3123" s="113">
        <v>95810</v>
      </c>
      <c r="B3123" s="113" t="s">
        <v>11654</v>
      </c>
      <c r="C3123" s="114" t="s">
        <v>141</v>
      </c>
      <c r="D3123" s="113" t="s">
        <v>8535</v>
      </c>
      <c r="E3123" s="115">
        <v>14.47</v>
      </c>
    </row>
    <row r="3124" spans="1:5" ht="27.6" x14ac:dyDescent="0.3">
      <c r="A3124" s="113">
        <v>95811</v>
      </c>
      <c r="B3124" s="113" t="s">
        <v>11655</v>
      </c>
      <c r="C3124" s="114" t="s">
        <v>141</v>
      </c>
      <c r="D3124" s="113" t="s">
        <v>8535</v>
      </c>
      <c r="E3124" s="115">
        <v>19.510000000000002</v>
      </c>
    </row>
    <row r="3125" spans="1:5" ht="27.6" x14ac:dyDescent="0.3">
      <c r="A3125" s="113">
        <v>95812</v>
      </c>
      <c r="B3125" s="113" t="s">
        <v>11656</v>
      </c>
      <c r="C3125" s="114" t="s">
        <v>141</v>
      </c>
      <c r="D3125" s="113" t="s">
        <v>8535</v>
      </c>
      <c r="E3125" s="115">
        <v>28.03</v>
      </c>
    </row>
    <row r="3126" spans="1:5" ht="27.6" x14ac:dyDescent="0.3">
      <c r="A3126" s="113">
        <v>95813</v>
      </c>
      <c r="B3126" s="113" t="s">
        <v>11657</v>
      </c>
      <c r="C3126" s="114" t="s">
        <v>141</v>
      </c>
      <c r="D3126" s="113" t="s">
        <v>8535</v>
      </c>
      <c r="E3126" s="115">
        <v>17.25</v>
      </c>
    </row>
    <row r="3127" spans="1:5" ht="27.6" x14ac:dyDescent="0.3">
      <c r="A3127" s="113">
        <v>95814</v>
      </c>
      <c r="B3127" s="113" t="s">
        <v>11658</v>
      </c>
      <c r="C3127" s="114" t="s">
        <v>141</v>
      </c>
      <c r="D3127" s="113" t="s">
        <v>8535</v>
      </c>
      <c r="E3127" s="115">
        <v>23.96</v>
      </c>
    </row>
    <row r="3128" spans="1:5" ht="27.6" x14ac:dyDescent="0.3">
      <c r="A3128" s="113">
        <v>95815</v>
      </c>
      <c r="B3128" s="113" t="s">
        <v>11659</v>
      </c>
      <c r="C3128" s="114" t="s">
        <v>141</v>
      </c>
      <c r="D3128" s="113" t="s">
        <v>8535</v>
      </c>
      <c r="E3128" s="115">
        <v>36.51</v>
      </c>
    </row>
    <row r="3129" spans="1:5" ht="27.6" x14ac:dyDescent="0.3">
      <c r="A3129" s="113">
        <v>95816</v>
      </c>
      <c r="B3129" s="113" t="s">
        <v>11660</v>
      </c>
      <c r="C3129" s="114" t="s">
        <v>141</v>
      </c>
      <c r="D3129" s="113" t="s">
        <v>8535</v>
      </c>
      <c r="E3129" s="115">
        <v>33.090000000000003</v>
      </c>
    </row>
    <row r="3130" spans="1:5" ht="27.6" x14ac:dyDescent="0.3">
      <c r="A3130" s="113">
        <v>95817</v>
      </c>
      <c r="B3130" s="113" t="s">
        <v>11661</v>
      </c>
      <c r="C3130" s="114" t="s">
        <v>141</v>
      </c>
      <c r="D3130" s="113" t="s">
        <v>8535</v>
      </c>
      <c r="E3130" s="115">
        <v>41.11</v>
      </c>
    </row>
    <row r="3131" spans="1:5" ht="27.6" x14ac:dyDescent="0.3">
      <c r="A3131" s="113">
        <v>95818</v>
      </c>
      <c r="B3131" s="113" t="s">
        <v>11662</v>
      </c>
      <c r="C3131" s="114" t="s">
        <v>141</v>
      </c>
      <c r="D3131" s="113" t="s">
        <v>8535</v>
      </c>
      <c r="E3131" s="115">
        <v>57.11</v>
      </c>
    </row>
    <row r="3132" spans="1:5" ht="27.6" x14ac:dyDescent="0.3">
      <c r="A3132" s="113">
        <v>97881</v>
      </c>
      <c r="B3132" s="113" t="s">
        <v>11663</v>
      </c>
      <c r="C3132" s="114" t="s">
        <v>141</v>
      </c>
      <c r="D3132" s="113" t="s">
        <v>8535</v>
      </c>
      <c r="E3132" s="115">
        <v>141.13</v>
      </c>
    </row>
    <row r="3133" spans="1:5" ht="27.6" x14ac:dyDescent="0.3">
      <c r="A3133" s="113">
        <v>97882</v>
      </c>
      <c r="B3133" s="113" t="s">
        <v>11664</v>
      </c>
      <c r="C3133" s="114" t="s">
        <v>141</v>
      </c>
      <c r="D3133" s="113" t="s">
        <v>8535</v>
      </c>
      <c r="E3133" s="115">
        <v>223.51</v>
      </c>
    </row>
    <row r="3134" spans="1:5" ht="27.6" x14ac:dyDescent="0.3">
      <c r="A3134" s="113">
        <v>97883</v>
      </c>
      <c r="B3134" s="113" t="s">
        <v>11665</v>
      </c>
      <c r="C3134" s="114" t="s">
        <v>141</v>
      </c>
      <c r="D3134" s="113" t="s">
        <v>8535</v>
      </c>
      <c r="E3134" s="115">
        <v>430.82</v>
      </c>
    </row>
    <row r="3135" spans="1:5" ht="27.6" x14ac:dyDescent="0.3">
      <c r="A3135" s="113">
        <v>97884</v>
      </c>
      <c r="B3135" s="113" t="s">
        <v>11666</v>
      </c>
      <c r="C3135" s="114" t="s">
        <v>141</v>
      </c>
      <c r="D3135" s="113" t="s">
        <v>8535</v>
      </c>
      <c r="E3135" s="115">
        <v>847.77</v>
      </c>
    </row>
    <row r="3136" spans="1:5" ht="27.6" x14ac:dyDescent="0.3">
      <c r="A3136" s="113">
        <v>97885</v>
      </c>
      <c r="B3136" s="113" t="s">
        <v>11667</v>
      </c>
      <c r="C3136" s="114" t="s">
        <v>141</v>
      </c>
      <c r="D3136" s="113" t="s">
        <v>8535</v>
      </c>
      <c r="E3136" s="115">
        <v>1304.8800000000001</v>
      </c>
    </row>
    <row r="3137" spans="1:5" ht="27.6" x14ac:dyDescent="0.3">
      <c r="A3137" s="113">
        <v>97886</v>
      </c>
      <c r="B3137" s="113" t="s">
        <v>11668</v>
      </c>
      <c r="C3137" s="114" t="s">
        <v>141</v>
      </c>
      <c r="D3137" s="113" t="s">
        <v>8535</v>
      </c>
      <c r="E3137" s="115">
        <v>168.13</v>
      </c>
    </row>
    <row r="3138" spans="1:5" ht="27.6" x14ac:dyDescent="0.3">
      <c r="A3138" s="113">
        <v>97887</v>
      </c>
      <c r="B3138" s="113" t="s">
        <v>11669</v>
      </c>
      <c r="C3138" s="114" t="s">
        <v>141</v>
      </c>
      <c r="D3138" s="113" t="s">
        <v>8535</v>
      </c>
      <c r="E3138" s="115">
        <v>264.82</v>
      </c>
    </row>
    <row r="3139" spans="1:5" ht="27.6" x14ac:dyDescent="0.3">
      <c r="A3139" s="113">
        <v>97888</v>
      </c>
      <c r="B3139" s="113" t="s">
        <v>11670</v>
      </c>
      <c r="C3139" s="114" t="s">
        <v>141</v>
      </c>
      <c r="D3139" s="113" t="s">
        <v>8535</v>
      </c>
      <c r="E3139" s="115">
        <v>508.39</v>
      </c>
    </row>
    <row r="3140" spans="1:5" ht="27.6" x14ac:dyDescent="0.3">
      <c r="A3140" s="113">
        <v>97889</v>
      </c>
      <c r="B3140" s="113" t="s">
        <v>11671</v>
      </c>
      <c r="C3140" s="114" t="s">
        <v>141</v>
      </c>
      <c r="D3140" s="113" t="s">
        <v>8535</v>
      </c>
      <c r="E3140" s="115">
        <v>689.46</v>
      </c>
    </row>
    <row r="3141" spans="1:5" ht="27.6" x14ac:dyDescent="0.3">
      <c r="A3141" s="113">
        <v>97890</v>
      </c>
      <c r="B3141" s="113" t="s">
        <v>11672</v>
      </c>
      <c r="C3141" s="114" t="s">
        <v>141</v>
      </c>
      <c r="D3141" s="113" t="s">
        <v>8535</v>
      </c>
      <c r="E3141" s="115">
        <v>771.01</v>
      </c>
    </row>
    <row r="3142" spans="1:5" ht="27.6" x14ac:dyDescent="0.3">
      <c r="A3142" s="113">
        <v>97891</v>
      </c>
      <c r="B3142" s="113" t="s">
        <v>11673</v>
      </c>
      <c r="C3142" s="114" t="s">
        <v>141</v>
      </c>
      <c r="D3142" s="113" t="s">
        <v>8535</v>
      </c>
      <c r="E3142" s="115">
        <v>209.34</v>
      </c>
    </row>
    <row r="3143" spans="1:5" ht="27.6" x14ac:dyDescent="0.3">
      <c r="A3143" s="113">
        <v>97892</v>
      </c>
      <c r="B3143" s="113" t="s">
        <v>11674</v>
      </c>
      <c r="C3143" s="114" t="s">
        <v>141</v>
      </c>
      <c r="D3143" s="113" t="s">
        <v>8535</v>
      </c>
      <c r="E3143" s="115">
        <v>391.08</v>
      </c>
    </row>
    <row r="3144" spans="1:5" ht="27.6" x14ac:dyDescent="0.3">
      <c r="A3144" s="113">
        <v>97893</v>
      </c>
      <c r="B3144" s="113" t="s">
        <v>11675</v>
      </c>
      <c r="C3144" s="114" t="s">
        <v>141</v>
      </c>
      <c r="D3144" s="113" t="s">
        <v>8535</v>
      </c>
      <c r="E3144" s="115">
        <v>539.85</v>
      </c>
    </row>
    <row r="3145" spans="1:5" ht="27.6" x14ac:dyDescent="0.3">
      <c r="A3145" s="113">
        <v>97894</v>
      </c>
      <c r="B3145" s="113" t="s">
        <v>11676</v>
      </c>
      <c r="C3145" s="114" t="s">
        <v>141</v>
      </c>
      <c r="D3145" s="113" t="s">
        <v>8535</v>
      </c>
      <c r="E3145" s="115">
        <v>589.73</v>
      </c>
    </row>
    <row r="3146" spans="1:5" ht="27.6" x14ac:dyDescent="0.3">
      <c r="A3146" s="113">
        <v>104396</v>
      </c>
      <c r="B3146" s="113" t="s">
        <v>11677</v>
      </c>
      <c r="C3146" s="114" t="s">
        <v>141</v>
      </c>
      <c r="D3146" s="113" t="s">
        <v>8535</v>
      </c>
      <c r="E3146" s="115">
        <v>23.5</v>
      </c>
    </row>
    <row r="3147" spans="1:5" ht="27.6" x14ac:dyDescent="0.3">
      <c r="A3147" s="113">
        <v>104397</v>
      </c>
      <c r="B3147" s="113" t="s">
        <v>11678</v>
      </c>
      <c r="C3147" s="114" t="s">
        <v>141</v>
      </c>
      <c r="D3147" s="113" t="s">
        <v>8535</v>
      </c>
      <c r="E3147" s="115">
        <v>27.69</v>
      </c>
    </row>
    <row r="3148" spans="1:5" ht="27.6" x14ac:dyDescent="0.3">
      <c r="A3148" s="113">
        <v>104398</v>
      </c>
      <c r="B3148" s="113" t="s">
        <v>11679</v>
      </c>
      <c r="C3148" s="114" t="s">
        <v>141</v>
      </c>
      <c r="D3148" s="113" t="s">
        <v>8535</v>
      </c>
      <c r="E3148" s="115">
        <v>27.33</v>
      </c>
    </row>
    <row r="3149" spans="1:5" ht="27.6" x14ac:dyDescent="0.3">
      <c r="A3149" s="113">
        <v>104399</v>
      </c>
      <c r="B3149" s="113" t="s">
        <v>11680</v>
      </c>
      <c r="C3149" s="114" t="s">
        <v>141</v>
      </c>
      <c r="D3149" s="113" t="s">
        <v>8535</v>
      </c>
      <c r="E3149" s="115">
        <v>31.37</v>
      </c>
    </row>
    <row r="3150" spans="1:5" ht="27.6" x14ac:dyDescent="0.3">
      <c r="A3150" s="113">
        <v>104400</v>
      </c>
      <c r="B3150" s="113" t="s">
        <v>11681</v>
      </c>
      <c r="C3150" s="114" t="s">
        <v>141</v>
      </c>
      <c r="D3150" s="113" t="s">
        <v>8535</v>
      </c>
      <c r="E3150" s="115">
        <v>40.47</v>
      </c>
    </row>
    <row r="3151" spans="1:5" ht="27.6" x14ac:dyDescent="0.3">
      <c r="A3151" s="113">
        <v>104401</v>
      </c>
      <c r="B3151" s="113" t="s">
        <v>11682</v>
      </c>
      <c r="C3151" s="114" t="s">
        <v>141</v>
      </c>
      <c r="D3151" s="113" t="s">
        <v>8535</v>
      </c>
      <c r="E3151" s="115">
        <v>25.49</v>
      </c>
    </row>
    <row r="3152" spans="1:5" ht="27.6" x14ac:dyDescent="0.3">
      <c r="A3152" s="113">
        <v>104402</v>
      </c>
      <c r="B3152" s="113" t="s">
        <v>11683</v>
      </c>
      <c r="C3152" s="114" t="s">
        <v>141</v>
      </c>
      <c r="D3152" s="113" t="s">
        <v>8535</v>
      </c>
      <c r="E3152" s="115">
        <v>27.85</v>
      </c>
    </row>
    <row r="3153" spans="1:5" ht="27.6" x14ac:dyDescent="0.3">
      <c r="A3153" s="113">
        <v>104403</v>
      </c>
      <c r="B3153" s="113" t="s">
        <v>11684</v>
      </c>
      <c r="C3153" s="114" t="s">
        <v>141</v>
      </c>
      <c r="D3153" s="113" t="s">
        <v>8535</v>
      </c>
      <c r="E3153" s="115">
        <v>34.6</v>
      </c>
    </row>
    <row r="3154" spans="1:5" ht="27.6" x14ac:dyDescent="0.3">
      <c r="A3154" s="113">
        <v>104404</v>
      </c>
      <c r="B3154" s="113" t="s">
        <v>11685</v>
      </c>
      <c r="C3154" s="114" t="s">
        <v>141</v>
      </c>
      <c r="D3154" s="113" t="s">
        <v>8535</v>
      </c>
      <c r="E3154" s="115">
        <v>36.520000000000003</v>
      </c>
    </row>
    <row r="3155" spans="1:5" ht="27.6" x14ac:dyDescent="0.3">
      <c r="A3155" s="113">
        <v>104405</v>
      </c>
      <c r="B3155" s="113" t="s">
        <v>11686</v>
      </c>
      <c r="C3155" s="114" t="s">
        <v>141</v>
      </c>
      <c r="D3155" s="113" t="s">
        <v>8535</v>
      </c>
      <c r="E3155" s="115">
        <v>49.38</v>
      </c>
    </row>
    <row r="3156" spans="1:5" ht="27.6" x14ac:dyDescent="0.3">
      <c r="A3156" s="113">
        <v>93653</v>
      </c>
      <c r="B3156" s="113" t="s">
        <v>11687</v>
      </c>
      <c r="C3156" s="114" t="s">
        <v>141</v>
      </c>
      <c r="D3156" s="113" t="s">
        <v>8535</v>
      </c>
      <c r="E3156" s="115">
        <v>11.53</v>
      </c>
    </row>
    <row r="3157" spans="1:5" ht="27.6" x14ac:dyDescent="0.3">
      <c r="A3157" s="113">
        <v>93654</v>
      </c>
      <c r="B3157" s="113" t="s">
        <v>11688</v>
      </c>
      <c r="C3157" s="114" t="s">
        <v>141</v>
      </c>
      <c r="D3157" s="113" t="s">
        <v>8535</v>
      </c>
      <c r="E3157" s="115">
        <v>12.37</v>
      </c>
    </row>
    <row r="3158" spans="1:5" ht="27.6" x14ac:dyDescent="0.3">
      <c r="A3158" s="113">
        <v>93655</v>
      </c>
      <c r="B3158" s="113" t="s">
        <v>11689</v>
      </c>
      <c r="C3158" s="114" t="s">
        <v>141</v>
      </c>
      <c r="D3158" s="113" t="s">
        <v>8535</v>
      </c>
      <c r="E3158" s="115">
        <v>13.93</v>
      </c>
    </row>
    <row r="3159" spans="1:5" ht="27.6" x14ac:dyDescent="0.3">
      <c r="A3159" s="113">
        <v>93656</v>
      </c>
      <c r="B3159" s="113" t="s">
        <v>11690</v>
      </c>
      <c r="C3159" s="114" t="s">
        <v>141</v>
      </c>
      <c r="D3159" s="113" t="s">
        <v>8535</v>
      </c>
      <c r="E3159" s="115">
        <v>13.93</v>
      </c>
    </row>
    <row r="3160" spans="1:5" ht="27.6" x14ac:dyDescent="0.3">
      <c r="A3160" s="113">
        <v>93657</v>
      </c>
      <c r="B3160" s="113" t="s">
        <v>11691</v>
      </c>
      <c r="C3160" s="114" t="s">
        <v>141</v>
      </c>
      <c r="D3160" s="113" t="s">
        <v>8535</v>
      </c>
      <c r="E3160" s="115">
        <v>15.86</v>
      </c>
    </row>
    <row r="3161" spans="1:5" ht="27.6" x14ac:dyDescent="0.3">
      <c r="A3161" s="113">
        <v>93658</v>
      </c>
      <c r="B3161" s="113" t="s">
        <v>11692</v>
      </c>
      <c r="C3161" s="114" t="s">
        <v>141</v>
      </c>
      <c r="D3161" s="113" t="s">
        <v>8535</v>
      </c>
      <c r="E3161" s="115">
        <v>22.91</v>
      </c>
    </row>
    <row r="3162" spans="1:5" ht="27.6" x14ac:dyDescent="0.3">
      <c r="A3162" s="113">
        <v>93659</v>
      </c>
      <c r="B3162" s="113" t="s">
        <v>11693</v>
      </c>
      <c r="C3162" s="114" t="s">
        <v>141</v>
      </c>
      <c r="D3162" s="113" t="s">
        <v>8535</v>
      </c>
      <c r="E3162" s="115">
        <v>26.86</v>
      </c>
    </row>
    <row r="3163" spans="1:5" ht="27.6" x14ac:dyDescent="0.3">
      <c r="A3163" s="113">
        <v>93660</v>
      </c>
      <c r="B3163" s="113" t="s">
        <v>11694</v>
      </c>
      <c r="C3163" s="114" t="s">
        <v>141</v>
      </c>
      <c r="D3163" s="113" t="s">
        <v>8535</v>
      </c>
      <c r="E3163" s="115">
        <v>53.6</v>
      </c>
    </row>
    <row r="3164" spans="1:5" ht="27.6" x14ac:dyDescent="0.3">
      <c r="A3164" s="113">
        <v>93661</v>
      </c>
      <c r="B3164" s="113" t="s">
        <v>11695</v>
      </c>
      <c r="C3164" s="114" t="s">
        <v>141</v>
      </c>
      <c r="D3164" s="113" t="s">
        <v>8535</v>
      </c>
      <c r="E3164" s="115">
        <v>55.28</v>
      </c>
    </row>
    <row r="3165" spans="1:5" ht="27.6" x14ac:dyDescent="0.3">
      <c r="A3165" s="113">
        <v>93662</v>
      </c>
      <c r="B3165" s="113" t="s">
        <v>11696</v>
      </c>
      <c r="C3165" s="114" t="s">
        <v>141</v>
      </c>
      <c r="D3165" s="113" t="s">
        <v>8535</v>
      </c>
      <c r="E3165" s="115">
        <v>58.41</v>
      </c>
    </row>
    <row r="3166" spans="1:5" ht="27.6" x14ac:dyDescent="0.3">
      <c r="A3166" s="113">
        <v>93663</v>
      </c>
      <c r="B3166" s="113" t="s">
        <v>11697</v>
      </c>
      <c r="C3166" s="114" t="s">
        <v>141</v>
      </c>
      <c r="D3166" s="113" t="s">
        <v>8535</v>
      </c>
      <c r="E3166" s="115">
        <v>58.41</v>
      </c>
    </row>
    <row r="3167" spans="1:5" ht="27.6" x14ac:dyDescent="0.3">
      <c r="A3167" s="113">
        <v>93664</v>
      </c>
      <c r="B3167" s="113" t="s">
        <v>11698</v>
      </c>
      <c r="C3167" s="114" t="s">
        <v>141</v>
      </c>
      <c r="D3167" s="113" t="s">
        <v>8535</v>
      </c>
      <c r="E3167" s="115">
        <v>62.26</v>
      </c>
    </row>
    <row r="3168" spans="1:5" ht="27.6" x14ac:dyDescent="0.3">
      <c r="A3168" s="113">
        <v>93665</v>
      </c>
      <c r="B3168" s="113" t="s">
        <v>11699</v>
      </c>
      <c r="C3168" s="114" t="s">
        <v>141</v>
      </c>
      <c r="D3168" s="113" t="s">
        <v>8535</v>
      </c>
      <c r="E3168" s="115">
        <v>67.760000000000005</v>
      </c>
    </row>
    <row r="3169" spans="1:5" ht="27.6" x14ac:dyDescent="0.3">
      <c r="A3169" s="113">
        <v>93666</v>
      </c>
      <c r="B3169" s="113" t="s">
        <v>11700</v>
      </c>
      <c r="C3169" s="114" t="s">
        <v>141</v>
      </c>
      <c r="D3169" s="113" t="s">
        <v>8535</v>
      </c>
      <c r="E3169" s="115">
        <v>75.64</v>
      </c>
    </row>
    <row r="3170" spans="1:5" ht="27.6" x14ac:dyDescent="0.3">
      <c r="A3170" s="113">
        <v>93667</v>
      </c>
      <c r="B3170" s="113" t="s">
        <v>11701</v>
      </c>
      <c r="C3170" s="114" t="s">
        <v>141</v>
      </c>
      <c r="D3170" s="113" t="s">
        <v>8535</v>
      </c>
      <c r="E3170" s="115">
        <v>67.52</v>
      </c>
    </row>
    <row r="3171" spans="1:5" ht="27.6" x14ac:dyDescent="0.3">
      <c r="A3171" s="113">
        <v>93668</v>
      </c>
      <c r="B3171" s="113" t="s">
        <v>11702</v>
      </c>
      <c r="C3171" s="114" t="s">
        <v>141</v>
      </c>
      <c r="D3171" s="113" t="s">
        <v>8535</v>
      </c>
      <c r="E3171" s="115">
        <v>70.040000000000006</v>
      </c>
    </row>
    <row r="3172" spans="1:5" ht="27.6" x14ac:dyDescent="0.3">
      <c r="A3172" s="113">
        <v>93669</v>
      </c>
      <c r="B3172" s="113" t="s">
        <v>11703</v>
      </c>
      <c r="C3172" s="114" t="s">
        <v>141</v>
      </c>
      <c r="D3172" s="113" t="s">
        <v>8535</v>
      </c>
      <c r="E3172" s="115">
        <v>74.739999999999995</v>
      </c>
    </row>
    <row r="3173" spans="1:5" ht="27.6" x14ac:dyDescent="0.3">
      <c r="A3173" s="113">
        <v>93670</v>
      </c>
      <c r="B3173" s="113" t="s">
        <v>11704</v>
      </c>
      <c r="C3173" s="114" t="s">
        <v>141</v>
      </c>
      <c r="D3173" s="113" t="s">
        <v>8535</v>
      </c>
      <c r="E3173" s="115">
        <v>74.739999999999995</v>
      </c>
    </row>
    <row r="3174" spans="1:5" ht="27.6" x14ac:dyDescent="0.3">
      <c r="A3174" s="113">
        <v>93671</v>
      </c>
      <c r="B3174" s="113" t="s">
        <v>11705</v>
      </c>
      <c r="C3174" s="114" t="s">
        <v>141</v>
      </c>
      <c r="D3174" s="113" t="s">
        <v>8535</v>
      </c>
      <c r="E3174" s="115">
        <v>80.52</v>
      </c>
    </row>
    <row r="3175" spans="1:5" ht="27.6" x14ac:dyDescent="0.3">
      <c r="A3175" s="113">
        <v>93672</v>
      </c>
      <c r="B3175" s="113" t="s">
        <v>11706</v>
      </c>
      <c r="C3175" s="114" t="s">
        <v>141</v>
      </c>
      <c r="D3175" s="113" t="s">
        <v>8535</v>
      </c>
      <c r="E3175" s="115">
        <v>89.82</v>
      </c>
    </row>
    <row r="3176" spans="1:5" ht="27.6" x14ac:dyDescent="0.3">
      <c r="A3176" s="113">
        <v>93673</v>
      </c>
      <c r="B3176" s="113" t="s">
        <v>11707</v>
      </c>
      <c r="C3176" s="114" t="s">
        <v>141</v>
      </c>
      <c r="D3176" s="113" t="s">
        <v>8535</v>
      </c>
      <c r="E3176" s="115">
        <v>101.67</v>
      </c>
    </row>
    <row r="3177" spans="1:5" ht="27.6" x14ac:dyDescent="0.3">
      <c r="A3177" s="113">
        <v>97359</v>
      </c>
      <c r="B3177" s="113" t="s">
        <v>11708</v>
      </c>
      <c r="C3177" s="114" t="s">
        <v>141</v>
      </c>
      <c r="D3177" s="113" t="s">
        <v>8535</v>
      </c>
      <c r="E3177" s="115">
        <v>3313.76</v>
      </c>
    </row>
    <row r="3178" spans="1:5" ht="27.6" x14ac:dyDescent="0.3">
      <c r="A3178" s="113">
        <v>97360</v>
      </c>
      <c r="B3178" s="113" t="s">
        <v>11709</v>
      </c>
      <c r="C3178" s="114" t="s">
        <v>141</v>
      </c>
      <c r="D3178" s="113" t="s">
        <v>8535</v>
      </c>
      <c r="E3178" s="115">
        <v>6350.82</v>
      </c>
    </row>
    <row r="3179" spans="1:5" ht="27.6" x14ac:dyDescent="0.3">
      <c r="A3179" s="113">
        <v>97361</v>
      </c>
      <c r="B3179" s="113" t="s">
        <v>11710</v>
      </c>
      <c r="C3179" s="114" t="s">
        <v>141</v>
      </c>
      <c r="D3179" s="113" t="s">
        <v>8535</v>
      </c>
      <c r="E3179" s="115">
        <v>8467.77</v>
      </c>
    </row>
    <row r="3180" spans="1:5" ht="27.6" x14ac:dyDescent="0.3">
      <c r="A3180" s="113">
        <v>97362</v>
      </c>
      <c r="B3180" s="113" t="s">
        <v>11711</v>
      </c>
      <c r="C3180" s="114" t="s">
        <v>141</v>
      </c>
      <c r="D3180" s="113" t="s">
        <v>8535</v>
      </c>
      <c r="E3180" s="115">
        <v>1607.29</v>
      </c>
    </row>
    <row r="3181" spans="1:5" ht="41.4" x14ac:dyDescent="0.3">
      <c r="A3181" s="113">
        <v>101875</v>
      </c>
      <c r="B3181" s="113" t="s">
        <v>11712</v>
      </c>
      <c r="C3181" s="114" t="s">
        <v>141</v>
      </c>
      <c r="D3181" s="113" t="s">
        <v>8535</v>
      </c>
      <c r="E3181" s="115">
        <v>354.13</v>
      </c>
    </row>
    <row r="3182" spans="1:5" ht="27.6" x14ac:dyDescent="0.3">
      <c r="A3182" s="113">
        <v>101876</v>
      </c>
      <c r="B3182" s="113" t="s">
        <v>11713</v>
      </c>
      <c r="C3182" s="114" t="s">
        <v>141</v>
      </c>
      <c r="D3182" s="113" t="s">
        <v>8535</v>
      </c>
      <c r="E3182" s="115">
        <v>80.33</v>
      </c>
    </row>
    <row r="3183" spans="1:5" ht="27.6" x14ac:dyDescent="0.3">
      <c r="A3183" s="113">
        <v>101877</v>
      </c>
      <c r="B3183" s="113" t="s">
        <v>11714</v>
      </c>
      <c r="C3183" s="114" t="s">
        <v>141</v>
      </c>
      <c r="D3183" s="113" t="s">
        <v>8535</v>
      </c>
      <c r="E3183" s="115">
        <v>56.97</v>
      </c>
    </row>
    <row r="3184" spans="1:5" ht="41.4" x14ac:dyDescent="0.3">
      <c r="A3184" s="113">
        <v>101878</v>
      </c>
      <c r="B3184" s="113" t="s">
        <v>11715</v>
      </c>
      <c r="C3184" s="114" t="s">
        <v>141</v>
      </c>
      <c r="D3184" s="113" t="s">
        <v>8535</v>
      </c>
      <c r="E3184" s="115">
        <v>510</v>
      </c>
    </row>
    <row r="3185" spans="1:5" ht="41.4" x14ac:dyDescent="0.3">
      <c r="A3185" s="113">
        <v>101879</v>
      </c>
      <c r="B3185" s="113" t="s">
        <v>11716</v>
      </c>
      <c r="C3185" s="114" t="s">
        <v>141</v>
      </c>
      <c r="D3185" s="113" t="s">
        <v>8535</v>
      </c>
      <c r="E3185" s="115">
        <v>507.97</v>
      </c>
    </row>
    <row r="3186" spans="1:5" ht="41.4" x14ac:dyDescent="0.3">
      <c r="A3186" s="113">
        <v>101880</v>
      </c>
      <c r="B3186" s="113" t="s">
        <v>11717</v>
      </c>
      <c r="C3186" s="114" t="s">
        <v>141</v>
      </c>
      <c r="D3186" s="113" t="s">
        <v>8535</v>
      </c>
      <c r="E3186" s="115">
        <v>585.69000000000005</v>
      </c>
    </row>
    <row r="3187" spans="1:5" ht="41.4" x14ac:dyDescent="0.3">
      <c r="A3187" s="113">
        <v>101881</v>
      </c>
      <c r="B3187" s="113" t="s">
        <v>11718</v>
      </c>
      <c r="C3187" s="114" t="s">
        <v>141</v>
      </c>
      <c r="D3187" s="113" t="s">
        <v>8535</v>
      </c>
      <c r="E3187" s="115">
        <v>833.7</v>
      </c>
    </row>
    <row r="3188" spans="1:5" ht="41.4" x14ac:dyDescent="0.3">
      <c r="A3188" s="113">
        <v>101882</v>
      </c>
      <c r="B3188" s="113" t="s">
        <v>11719</v>
      </c>
      <c r="C3188" s="114" t="s">
        <v>141</v>
      </c>
      <c r="D3188" s="113" t="s">
        <v>8535</v>
      </c>
      <c r="E3188" s="115">
        <v>1175.3399999999999</v>
      </c>
    </row>
    <row r="3189" spans="1:5" ht="41.4" x14ac:dyDescent="0.3">
      <c r="A3189" s="113">
        <v>101883</v>
      </c>
      <c r="B3189" s="113" t="s">
        <v>11720</v>
      </c>
      <c r="C3189" s="114" t="s">
        <v>141</v>
      </c>
      <c r="D3189" s="113" t="s">
        <v>8535</v>
      </c>
      <c r="E3189" s="115">
        <v>484.84</v>
      </c>
    </row>
    <row r="3190" spans="1:5" ht="27.6" x14ac:dyDescent="0.3">
      <c r="A3190" s="113">
        <v>101890</v>
      </c>
      <c r="B3190" s="113" t="s">
        <v>11721</v>
      </c>
      <c r="C3190" s="114" t="s">
        <v>141</v>
      </c>
      <c r="D3190" s="113" t="s">
        <v>8535</v>
      </c>
      <c r="E3190" s="115">
        <v>16.350000000000001</v>
      </c>
    </row>
    <row r="3191" spans="1:5" ht="27.6" x14ac:dyDescent="0.3">
      <c r="A3191" s="113">
        <v>101891</v>
      </c>
      <c r="B3191" s="113" t="s">
        <v>11722</v>
      </c>
      <c r="C3191" s="114" t="s">
        <v>141</v>
      </c>
      <c r="D3191" s="113" t="s">
        <v>8535</v>
      </c>
      <c r="E3191" s="115">
        <v>28.55</v>
      </c>
    </row>
    <row r="3192" spans="1:5" ht="27.6" x14ac:dyDescent="0.3">
      <c r="A3192" s="113">
        <v>101892</v>
      </c>
      <c r="B3192" s="113" t="s">
        <v>11723</v>
      </c>
      <c r="C3192" s="114" t="s">
        <v>141</v>
      </c>
      <c r="D3192" s="113" t="s">
        <v>8535</v>
      </c>
      <c r="E3192" s="115">
        <v>68.53</v>
      </c>
    </row>
    <row r="3193" spans="1:5" ht="27.6" x14ac:dyDescent="0.3">
      <c r="A3193" s="113">
        <v>101893</v>
      </c>
      <c r="B3193" s="113" t="s">
        <v>11724</v>
      </c>
      <c r="C3193" s="114" t="s">
        <v>141</v>
      </c>
      <c r="D3193" s="113" t="s">
        <v>8535</v>
      </c>
      <c r="E3193" s="115">
        <v>88.41</v>
      </c>
    </row>
    <row r="3194" spans="1:5" ht="27.6" x14ac:dyDescent="0.3">
      <c r="A3194" s="113">
        <v>101894</v>
      </c>
      <c r="B3194" s="113" t="s">
        <v>11725</v>
      </c>
      <c r="C3194" s="114" t="s">
        <v>141</v>
      </c>
      <c r="D3194" s="113" t="s">
        <v>8535</v>
      </c>
      <c r="E3194" s="115">
        <v>161.22999999999999</v>
      </c>
    </row>
    <row r="3195" spans="1:5" ht="27.6" x14ac:dyDescent="0.3">
      <c r="A3195" s="113">
        <v>101895</v>
      </c>
      <c r="B3195" s="113" t="s">
        <v>11726</v>
      </c>
      <c r="C3195" s="114" t="s">
        <v>141</v>
      </c>
      <c r="D3195" s="113" t="s">
        <v>8535</v>
      </c>
      <c r="E3195" s="115">
        <v>418.65</v>
      </c>
    </row>
    <row r="3196" spans="1:5" ht="27.6" x14ac:dyDescent="0.3">
      <c r="A3196" s="113">
        <v>101896</v>
      </c>
      <c r="B3196" s="113" t="s">
        <v>11727</v>
      </c>
      <c r="C3196" s="114" t="s">
        <v>141</v>
      </c>
      <c r="D3196" s="113" t="s">
        <v>8535</v>
      </c>
      <c r="E3196" s="115">
        <v>612.82000000000005</v>
      </c>
    </row>
    <row r="3197" spans="1:5" ht="27.6" x14ac:dyDescent="0.3">
      <c r="A3197" s="113">
        <v>101897</v>
      </c>
      <c r="B3197" s="113" t="s">
        <v>11728</v>
      </c>
      <c r="C3197" s="114" t="s">
        <v>141</v>
      </c>
      <c r="D3197" s="113" t="s">
        <v>8535</v>
      </c>
      <c r="E3197" s="115">
        <v>959.39</v>
      </c>
    </row>
    <row r="3198" spans="1:5" ht="27.6" x14ac:dyDescent="0.3">
      <c r="A3198" s="113">
        <v>101898</v>
      </c>
      <c r="B3198" s="113" t="s">
        <v>11729</v>
      </c>
      <c r="C3198" s="114" t="s">
        <v>141</v>
      </c>
      <c r="D3198" s="113" t="s">
        <v>8535</v>
      </c>
      <c r="E3198" s="115">
        <v>1271.43</v>
      </c>
    </row>
    <row r="3199" spans="1:5" ht="27.6" x14ac:dyDescent="0.3">
      <c r="A3199" s="113">
        <v>101899</v>
      </c>
      <c r="B3199" s="113" t="s">
        <v>11730</v>
      </c>
      <c r="C3199" s="114" t="s">
        <v>141</v>
      </c>
      <c r="D3199" s="113" t="s">
        <v>8535</v>
      </c>
      <c r="E3199" s="115">
        <v>2013.63</v>
      </c>
    </row>
    <row r="3200" spans="1:5" ht="27.6" x14ac:dyDescent="0.3">
      <c r="A3200" s="113">
        <v>101900</v>
      </c>
      <c r="B3200" s="113" t="s">
        <v>11731</v>
      </c>
      <c r="C3200" s="114" t="s">
        <v>141</v>
      </c>
      <c r="D3200" s="113" t="s">
        <v>8535</v>
      </c>
      <c r="E3200" s="115">
        <v>4163.38</v>
      </c>
    </row>
    <row r="3201" spans="1:5" x14ac:dyDescent="0.3">
      <c r="A3201" s="113">
        <v>101901</v>
      </c>
      <c r="B3201" s="113" t="s">
        <v>11732</v>
      </c>
      <c r="C3201" s="114" t="s">
        <v>141</v>
      </c>
      <c r="D3201" s="113" t="s">
        <v>8535</v>
      </c>
      <c r="E3201" s="115">
        <v>166.59</v>
      </c>
    </row>
    <row r="3202" spans="1:5" x14ac:dyDescent="0.3">
      <c r="A3202" s="113">
        <v>101902</v>
      </c>
      <c r="B3202" s="113" t="s">
        <v>11733</v>
      </c>
      <c r="C3202" s="114" t="s">
        <v>141</v>
      </c>
      <c r="D3202" s="113" t="s">
        <v>8535</v>
      </c>
      <c r="E3202" s="115">
        <v>206.12</v>
      </c>
    </row>
    <row r="3203" spans="1:5" x14ac:dyDescent="0.3">
      <c r="A3203" s="113">
        <v>101903</v>
      </c>
      <c r="B3203" s="113" t="s">
        <v>11734</v>
      </c>
      <c r="C3203" s="114" t="s">
        <v>141</v>
      </c>
      <c r="D3203" s="113" t="s">
        <v>8535</v>
      </c>
      <c r="E3203" s="115">
        <v>430.11</v>
      </c>
    </row>
    <row r="3204" spans="1:5" x14ac:dyDescent="0.3">
      <c r="A3204" s="113">
        <v>101904</v>
      </c>
      <c r="B3204" s="113" t="s">
        <v>11735</v>
      </c>
      <c r="C3204" s="114" t="s">
        <v>141</v>
      </c>
      <c r="D3204" s="113" t="s">
        <v>8535</v>
      </c>
      <c r="E3204" s="115">
        <v>1573.88</v>
      </c>
    </row>
    <row r="3205" spans="1:5" ht="27.6" x14ac:dyDescent="0.3">
      <c r="A3205" s="113">
        <v>101938</v>
      </c>
      <c r="B3205" s="113" t="s">
        <v>11736</v>
      </c>
      <c r="C3205" s="114" t="s">
        <v>141</v>
      </c>
      <c r="D3205" s="113" t="s">
        <v>8535</v>
      </c>
      <c r="E3205" s="115">
        <v>106.97</v>
      </c>
    </row>
    <row r="3206" spans="1:5" ht="27.6" x14ac:dyDescent="0.3">
      <c r="A3206" s="113">
        <v>101946</v>
      </c>
      <c r="B3206" s="113" t="s">
        <v>11737</v>
      </c>
      <c r="C3206" s="114" t="s">
        <v>141</v>
      </c>
      <c r="D3206" s="113" t="s">
        <v>8535</v>
      </c>
      <c r="E3206" s="115">
        <v>177.89</v>
      </c>
    </row>
    <row r="3207" spans="1:5" ht="27.6" x14ac:dyDescent="0.3">
      <c r="A3207" s="113">
        <v>91945</v>
      </c>
      <c r="B3207" s="113" t="s">
        <v>11738</v>
      </c>
      <c r="C3207" s="114" t="s">
        <v>141</v>
      </c>
      <c r="D3207" s="113" t="s">
        <v>8535</v>
      </c>
      <c r="E3207" s="115">
        <v>17.260000000000002</v>
      </c>
    </row>
    <row r="3208" spans="1:5" ht="27.6" x14ac:dyDescent="0.3">
      <c r="A3208" s="113">
        <v>91946</v>
      </c>
      <c r="B3208" s="113" t="s">
        <v>11739</v>
      </c>
      <c r="C3208" s="114" t="s">
        <v>141</v>
      </c>
      <c r="D3208" s="113" t="s">
        <v>8535</v>
      </c>
      <c r="E3208" s="115">
        <v>13.28</v>
      </c>
    </row>
    <row r="3209" spans="1:5" ht="27.6" x14ac:dyDescent="0.3">
      <c r="A3209" s="113">
        <v>91947</v>
      </c>
      <c r="B3209" s="113" t="s">
        <v>11740</v>
      </c>
      <c r="C3209" s="114" t="s">
        <v>141</v>
      </c>
      <c r="D3209" s="113" t="s">
        <v>8535</v>
      </c>
      <c r="E3209" s="115">
        <v>10.78</v>
      </c>
    </row>
    <row r="3210" spans="1:5" ht="27.6" x14ac:dyDescent="0.3">
      <c r="A3210" s="113">
        <v>91949</v>
      </c>
      <c r="B3210" s="113" t="s">
        <v>11741</v>
      </c>
      <c r="C3210" s="114" t="s">
        <v>141</v>
      </c>
      <c r="D3210" s="113" t="s">
        <v>8535</v>
      </c>
      <c r="E3210" s="115">
        <v>23.8</v>
      </c>
    </row>
    <row r="3211" spans="1:5" ht="27.6" x14ac:dyDescent="0.3">
      <c r="A3211" s="113">
        <v>91950</v>
      </c>
      <c r="B3211" s="113" t="s">
        <v>11742</v>
      </c>
      <c r="C3211" s="114" t="s">
        <v>141</v>
      </c>
      <c r="D3211" s="113" t="s">
        <v>8535</v>
      </c>
      <c r="E3211" s="115">
        <v>18.95</v>
      </c>
    </row>
    <row r="3212" spans="1:5" ht="27.6" x14ac:dyDescent="0.3">
      <c r="A3212" s="113">
        <v>91951</v>
      </c>
      <c r="B3212" s="113" t="s">
        <v>11743</v>
      </c>
      <c r="C3212" s="114" t="s">
        <v>141</v>
      </c>
      <c r="D3212" s="113" t="s">
        <v>8535</v>
      </c>
      <c r="E3212" s="115">
        <v>16.05</v>
      </c>
    </row>
    <row r="3213" spans="1:5" ht="27.6" x14ac:dyDescent="0.3">
      <c r="A3213" s="113">
        <v>91952</v>
      </c>
      <c r="B3213" s="113" t="s">
        <v>11744</v>
      </c>
      <c r="C3213" s="114" t="s">
        <v>141</v>
      </c>
      <c r="D3213" s="113" t="s">
        <v>8535</v>
      </c>
      <c r="E3213" s="115">
        <v>22.88</v>
      </c>
    </row>
    <row r="3214" spans="1:5" ht="27.6" x14ac:dyDescent="0.3">
      <c r="A3214" s="113">
        <v>91953</v>
      </c>
      <c r="B3214" s="113" t="s">
        <v>11745</v>
      </c>
      <c r="C3214" s="114" t="s">
        <v>141</v>
      </c>
      <c r="D3214" s="113" t="s">
        <v>8535</v>
      </c>
      <c r="E3214" s="115">
        <v>36.159999999999997</v>
      </c>
    </row>
    <row r="3215" spans="1:5" ht="27.6" x14ac:dyDescent="0.3">
      <c r="A3215" s="113">
        <v>91954</v>
      </c>
      <c r="B3215" s="113" t="s">
        <v>11746</v>
      </c>
      <c r="C3215" s="114" t="s">
        <v>141</v>
      </c>
      <c r="D3215" s="113" t="s">
        <v>8535</v>
      </c>
      <c r="E3215" s="115">
        <v>30.8</v>
      </c>
    </row>
    <row r="3216" spans="1:5" ht="27.6" x14ac:dyDescent="0.3">
      <c r="A3216" s="113">
        <v>91955</v>
      </c>
      <c r="B3216" s="113" t="s">
        <v>11747</v>
      </c>
      <c r="C3216" s="114" t="s">
        <v>141</v>
      </c>
      <c r="D3216" s="113" t="s">
        <v>8535</v>
      </c>
      <c r="E3216" s="115">
        <v>44.08</v>
      </c>
    </row>
    <row r="3217" spans="1:5" ht="27.6" x14ac:dyDescent="0.3">
      <c r="A3217" s="113">
        <v>91956</v>
      </c>
      <c r="B3217" s="113" t="s">
        <v>11748</v>
      </c>
      <c r="C3217" s="114" t="s">
        <v>141</v>
      </c>
      <c r="D3217" s="113" t="s">
        <v>8535</v>
      </c>
      <c r="E3217" s="115">
        <v>49.44</v>
      </c>
    </row>
    <row r="3218" spans="1:5" ht="41.4" x14ac:dyDescent="0.3">
      <c r="A3218" s="113">
        <v>91957</v>
      </c>
      <c r="B3218" s="113" t="s">
        <v>11749</v>
      </c>
      <c r="C3218" s="114" t="s">
        <v>141</v>
      </c>
      <c r="D3218" s="113" t="s">
        <v>8535</v>
      </c>
      <c r="E3218" s="115">
        <v>62.72</v>
      </c>
    </row>
    <row r="3219" spans="1:5" ht="27.6" x14ac:dyDescent="0.3">
      <c r="A3219" s="113">
        <v>91958</v>
      </c>
      <c r="B3219" s="113" t="s">
        <v>11750</v>
      </c>
      <c r="C3219" s="114" t="s">
        <v>141</v>
      </c>
      <c r="D3219" s="113" t="s">
        <v>8535</v>
      </c>
      <c r="E3219" s="115">
        <v>41.58</v>
      </c>
    </row>
    <row r="3220" spans="1:5" ht="27.6" x14ac:dyDescent="0.3">
      <c r="A3220" s="113">
        <v>91959</v>
      </c>
      <c r="B3220" s="113" t="s">
        <v>11751</v>
      </c>
      <c r="C3220" s="114" t="s">
        <v>141</v>
      </c>
      <c r="D3220" s="113" t="s">
        <v>8535</v>
      </c>
      <c r="E3220" s="115">
        <v>54.86</v>
      </c>
    </row>
    <row r="3221" spans="1:5" ht="27.6" x14ac:dyDescent="0.3">
      <c r="A3221" s="113">
        <v>91960</v>
      </c>
      <c r="B3221" s="113" t="s">
        <v>11752</v>
      </c>
      <c r="C3221" s="114" t="s">
        <v>141</v>
      </c>
      <c r="D3221" s="113" t="s">
        <v>8535</v>
      </c>
      <c r="E3221" s="115">
        <v>57.44</v>
      </c>
    </row>
    <row r="3222" spans="1:5" ht="27.6" x14ac:dyDescent="0.3">
      <c r="A3222" s="113">
        <v>91961</v>
      </c>
      <c r="B3222" s="113" t="s">
        <v>11753</v>
      </c>
      <c r="C3222" s="114" t="s">
        <v>141</v>
      </c>
      <c r="D3222" s="113" t="s">
        <v>8535</v>
      </c>
      <c r="E3222" s="115">
        <v>70.72</v>
      </c>
    </row>
    <row r="3223" spans="1:5" ht="27.6" x14ac:dyDescent="0.3">
      <c r="A3223" s="113">
        <v>91962</v>
      </c>
      <c r="B3223" s="113" t="s">
        <v>11754</v>
      </c>
      <c r="C3223" s="114" t="s">
        <v>141</v>
      </c>
      <c r="D3223" s="113" t="s">
        <v>8535</v>
      </c>
      <c r="E3223" s="115">
        <v>76.09</v>
      </c>
    </row>
    <row r="3224" spans="1:5" ht="41.4" x14ac:dyDescent="0.3">
      <c r="A3224" s="113">
        <v>91963</v>
      </c>
      <c r="B3224" s="113" t="s">
        <v>11755</v>
      </c>
      <c r="C3224" s="114" t="s">
        <v>141</v>
      </c>
      <c r="D3224" s="113" t="s">
        <v>8535</v>
      </c>
      <c r="E3224" s="115">
        <v>89.37</v>
      </c>
    </row>
    <row r="3225" spans="1:5" ht="27.6" x14ac:dyDescent="0.3">
      <c r="A3225" s="113">
        <v>91964</v>
      </c>
      <c r="B3225" s="113" t="s">
        <v>11756</v>
      </c>
      <c r="C3225" s="114" t="s">
        <v>141</v>
      </c>
      <c r="D3225" s="113" t="s">
        <v>8535</v>
      </c>
      <c r="E3225" s="115">
        <v>68.16</v>
      </c>
    </row>
    <row r="3226" spans="1:5" ht="41.4" x14ac:dyDescent="0.3">
      <c r="A3226" s="113">
        <v>91965</v>
      </c>
      <c r="B3226" s="113" t="s">
        <v>11757</v>
      </c>
      <c r="C3226" s="114" t="s">
        <v>141</v>
      </c>
      <c r="D3226" s="113" t="s">
        <v>8535</v>
      </c>
      <c r="E3226" s="115">
        <v>81.44</v>
      </c>
    </row>
    <row r="3227" spans="1:5" ht="27.6" x14ac:dyDescent="0.3">
      <c r="A3227" s="113">
        <v>91966</v>
      </c>
      <c r="B3227" s="113" t="s">
        <v>11758</v>
      </c>
      <c r="C3227" s="114" t="s">
        <v>141</v>
      </c>
      <c r="D3227" s="113" t="s">
        <v>8535</v>
      </c>
      <c r="E3227" s="115">
        <v>60.29</v>
      </c>
    </row>
    <row r="3228" spans="1:5" ht="27.6" x14ac:dyDescent="0.3">
      <c r="A3228" s="113">
        <v>91967</v>
      </c>
      <c r="B3228" s="113" t="s">
        <v>11759</v>
      </c>
      <c r="C3228" s="114" t="s">
        <v>141</v>
      </c>
      <c r="D3228" s="113" t="s">
        <v>8535</v>
      </c>
      <c r="E3228" s="115">
        <v>73.569999999999993</v>
      </c>
    </row>
    <row r="3229" spans="1:5" ht="27.6" x14ac:dyDescent="0.3">
      <c r="A3229" s="113">
        <v>91968</v>
      </c>
      <c r="B3229" s="113" t="s">
        <v>11760</v>
      </c>
      <c r="C3229" s="114" t="s">
        <v>141</v>
      </c>
      <c r="D3229" s="113" t="s">
        <v>8535</v>
      </c>
      <c r="E3229" s="115">
        <v>84.01</v>
      </c>
    </row>
    <row r="3230" spans="1:5" ht="27.6" x14ac:dyDescent="0.3">
      <c r="A3230" s="113">
        <v>91969</v>
      </c>
      <c r="B3230" s="113" t="s">
        <v>11761</v>
      </c>
      <c r="C3230" s="114" t="s">
        <v>141</v>
      </c>
      <c r="D3230" s="113" t="s">
        <v>8535</v>
      </c>
      <c r="E3230" s="115">
        <v>97.29</v>
      </c>
    </row>
    <row r="3231" spans="1:5" ht="27.6" x14ac:dyDescent="0.3">
      <c r="A3231" s="113">
        <v>91970</v>
      </c>
      <c r="B3231" s="113" t="s">
        <v>11762</v>
      </c>
      <c r="C3231" s="114" t="s">
        <v>141</v>
      </c>
      <c r="D3231" s="113" t="s">
        <v>8535</v>
      </c>
      <c r="E3231" s="115">
        <v>87.33</v>
      </c>
    </row>
    <row r="3232" spans="1:5" ht="41.4" x14ac:dyDescent="0.3">
      <c r="A3232" s="113">
        <v>91971</v>
      </c>
      <c r="B3232" s="113" t="s">
        <v>11763</v>
      </c>
      <c r="C3232" s="114" t="s">
        <v>141</v>
      </c>
      <c r="D3232" s="113" t="s">
        <v>8535</v>
      </c>
      <c r="E3232" s="115">
        <v>106.28</v>
      </c>
    </row>
    <row r="3233" spans="1:5" ht="27.6" x14ac:dyDescent="0.3">
      <c r="A3233" s="113">
        <v>91972</v>
      </c>
      <c r="B3233" s="113" t="s">
        <v>11764</v>
      </c>
      <c r="C3233" s="114" t="s">
        <v>141</v>
      </c>
      <c r="D3233" s="113" t="s">
        <v>8535</v>
      </c>
      <c r="E3233" s="115">
        <v>95.33</v>
      </c>
    </row>
    <row r="3234" spans="1:5" ht="41.4" x14ac:dyDescent="0.3">
      <c r="A3234" s="113">
        <v>91973</v>
      </c>
      <c r="B3234" s="113" t="s">
        <v>11765</v>
      </c>
      <c r="C3234" s="114" t="s">
        <v>141</v>
      </c>
      <c r="D3234" s="113" t="s">
        <v>8535</v>
      </c>
      <c r="E3234" s="115">
        <v>114.28</v>
      </c>
    </row>
    <row r="3235" spans="1:5" ht="27.6" x14ac:dyDescent="0.3">
      <c r="A3235" s="113">
        <v>91974</v>
      </c>
      <c r="B3235" s="113" t="s">
        <v>11766</v>
      </c>
      <c r="C3235" s="114" t="s">
        <v>141</v>
      </c>
      <c r="D3235" s="113" t="s">
        <v>8535</v>
      </c>
      <c r="E3235" s="115">
        <v>79.41</v>
      </c>
    </row>
    <row r="3236" spans="1:5" ht="27.6" x14ac:dyDescent="0.3">
      <c r="A3236" s="113">
        <v>91975</v>
      </c>
      <c r="B3236" s="113" t="s">
        <v>11767</v>
      </c>
      <c r="C3236" s="114" t="s">
        <v>141</v>
      </c>
      <c r="D3236" s="113" t="s">
        <v>8535</v>
      </c>
      <c r="E3236" s="115">
        <v>98.36</v>
      </c>
    </row>
    <row r="3237" spans="1:5" ht="27.6" x14ac:dyDescent="0.3">
      <c r="A3237" s="113">
        <v>91976</v>
      </c>
      <c r="B3237" s="113" t="s">
        <v>11768</v>
      </c>
      <c r="C3237" s="114" t="s">
        <v>141</v>
      </c>
      <c r="D3237" s="113" t="s">
        <v>8535</v>
      </c>
      <c r="E3237" s="115">
        <v>116.89</v>
      </c>
    </row>
    <row r="3238" spans="1:5" ht="27.6" x14ac:dyDescent="0.3">
      <c r="A3238" s="113">
        <v>91977</v>
      </c>
      <c r="B3238" s="113" t="s">
        <v>11769</v>
      </c>
      <c r="C3238" s="114" t="s">
        <v>141</v>
      </c>
      <c r="D3238" s="113" t="s">
        <v>8535</v>
      </c>
      <c r="E3238" s="115">
        <v>135.84</v>
      </c>
    </row>
    <row r="3239" spans="1:5" ht="27.6" x14ac:dyDescent="0.3">
      <c r="A3239" s="113">
        <v>91978</v>
      </c>
      <c r="B3239" s="113" t="s">
        <v>11770</v>
      </c>
      <c r="C3239" s="114" t="s">
        <v>141</v>
      </c>
      <c r="D3239" s="113" t="s">
        <v>8535</v>
      </c>
      <c r="E3239" s="115">
        <v>47.15</v>
      </c>
    </row>
    <row r="3240" spans="1:5" ht="27.6" x14ac:dyDescent="0.3">
      <c r="A3240" s="113">
        <v>91979</v>
      </c>
      <c r="B3240" s="113" t="s">
        <v>11771</v>
      </c>
      <c r="C3240" s="114" t="s">
        <v>141</v>
      </c>
      <c r="D3240" s="113" t="s">
        <v>8535</v>
      </c>
      <c r="E3240" s="115">
        <v>60.43</v>
      </c>
    </row>
    <row r="3241" spans="1:5" ht="27.6" x14ac:dyDescent="0.3">
      <c r="A3241" s="113">
        <v>91980</v>
      </c>
      <c r="B3241" s="113" t="s">
        <v>11772</v>
      </c>
      <c r="C3241" s="114" t="s">
        <v>141</v>
      </c>
      <c r="D3241" s="113" t="s">
        <v>8535</v>
      </c>
      <c r="E3241" s="115">
        <v>45.87</v>
      </c>
    </row>
    <row r="3242" spans="1:5" ht="27.6" x14ac:dyDescent="0.3">
      <c r="A3242" s="113">
        <v>91981</v>
      </c>
      <c r="B3242" s="113" t="s">
        <v>11773</v>
      </c>
      <c r="C3242" s="114" t="s">
        <v>141</v>
      </c>
      <c r="D3242" s="113" t="s">
        <v>8535</v>
      </c>
      <c r="E3242" s="115">
        <v>59.15</v>
      </c>
    </row>
    <row r="3243" spans="1:5" ht="27.6" x14ac:dyDescent="0.3">
      <c r="A3243" s="113">
        <v>91982</v>
      </c>
      <c r="B3243" s="113" t="s">
        <v>11774</v>
      </c>
      <c r="C3243" s="114" t="s">
        <v>141</v>
      </c>
      <c r="D3243" s="113" t="s">
        <v>8535</v>
      </c>
      <c r="E3243" s="115">
        <v>96.37</v>
      </c>
    </row>
    <row r="3244" spans="1:5" ht="27.6" x14ac:dyDescent="0.3">
      <c r="A3244" s="113">
        <v>91983</v>
      </c>
      <c r="B3244" s="113" t="s">
        <v>11775</v>
      </c>
      <c r="C3244" s="114" t="s">
        <v>141</v>
      </c>
      <c r="D3244" s="113" t="s">
        <v>8535</v>
      </c>
      <c r="E3244" s="115">
        <v>109.65</v>
      </c>
    </row>
    <row r="3245" spans="1:5" ht="27.6" x14ac:dyDescent="0.3">
      <c r="A3245" s="113">
        <v>91984</v>
      </c>
      <c r="B3245" s="113" t="s">
        <v>11776</v>
      </c>
      <c r="C3245" s="114" t="s">
        <v>141</v>
      </c>
      <c r="D3245" s="113" t="s">
        <v>8535</v>
      </c>
      <c r="E3245" s="115">
        <v>21.71</v>
      </c>
    </row>
    <row r="3246" spans="1:5" ht="27.6" x14ac:dyDescent="0.3">
      <c r="A3246" s="113">
        <v>91985</v>
      </c>
      <c r="B3246" s="113" t="s">
        <v>11777</v>
      </c>
      <c r="C3246" s="114" t="s">
        <v>141</v>
      </c>
      <c r="D3246" s="113" t="s">
        <v>8535</v>
      </c>
      <c r="E3246" s="115">
        <v>34.99</v>
      </c>
    </row>
    <row r="3247" spans="1:5" ht="27.6" x14ac:dyDescent="0.3">
      <c r="A3247" s="113">
        <v>91986</v>
      </c>
      <c r="B3247" s="113" t="s">
        <v>11778</v>
      </c>
      <c r="C3247" s="114" t="s">
        <v>141</v>
      </c>
      <c r="D3247" s="113" t="s">
        <v>8535</v>
      </c>
      <c r="E3247" s="115">
        <v>43.77</v>
      </c>
    </row>
    <row r="3248" spans="1:5" ht="27.6" x14ac:dyDescent="0.3">
      <c r="A3248" s="113">
        <v>91987</v>
      </c>
      <c r="B3248" s="113" t="s">
        <v>11779</v>
      </c>
      <c r="C3248" s="114" t="s">
        <v>141</v>
      </c>
      <c r="D3248" s="113" t="s">
        <v>8535</v>
      </c>
      <c r="E3248" s="115">
        <v>57.05</v>
      </c>
    </row>
    <row r="3249" spans="1:5" ht="27.6" x14ac:dyDescent="0.3">
      <c r="A3249" s="113">
        <v>91988</v>
      </c>
      <c r="B3249" s="113" t="s">
        <v>11780</v>
      </c>
      <c r="C3249" s="114" t="s">
        <v>141</v>
      </c>
      <c r="D3249" s="113" t="s">
        <v>8535</v>
      </c>
      <c r="E3249" s="115">
        <v>25.98</v>
      </c>
    </row>
    <row r="3250" spans="1:5" ht="27.6" x14ac:dyDescent="0.3">
      <c r="A3250" s="113">
        <v>91989</v>
      </c>
      <c r="B3250" s="113" t="s">
        <v>11781</v>
      </c>
      <c r="C3250" s="114" t="s">
        <v>141</v>
      </c>
      <c r="D3250" s="113" t="s">
        <v>8535</v>
      </c>
      <c r="E3250" s="115">
        <v>39.26</v>
      </c>
    </row>
    <row r="3251" spans="1:5" ht="27.6" x14ac:dyDescent="0.3">
      <c r="A3251" s="113">
        <v>91990</v>
      </c>
      <c r="B3251" s="113" t="s">
        <v>11782</v>
      </c>
      <c r="C3251" s="114" t="s">
        <v>141</v>
      </c>
      <c r="D3251" s="113" t="s">
        <v>8535</v>
      </c>
      <c r="E3251" s="115">
        <v>42.68</v>
      </c>
    </row>
    <row r="3252" spans="1:5" ht="27.6" x14ac:dyDescent="0.3">
      <c r="A3252" s="113">
        <v>91991</v>
      </c>
      <c r="B3252" s="113" t="s">
        <v>11783</v>
      </c>
      <c r="C3252" s="114" t="s">
        <v>141</v>
      </c>
      <c r="D3252" s="113" t="s">
        <v>8535</v>
      </c>
      <c r="E3252" s="115">
        <v>44.99</v>
      </c>
    </row>
    <row r="3253" spans="1:5" ht="27.6" x14ac:dyDescent="0.3">
      <c r="A3253" s="113">
        <v>91992</v>
      </c>
      <c r="B3253" s="113" t="s">
        <v>11784</v>
      </c>
      <c r="C3253" s="114" t="s">
        <v>141</v>
      </c>
      <c r="D3253" s="113" t="s">
        <v>8535</v>
      </c>
      <c r="E3253" s="115">
        <v>55.96</v>
      </c>
    </row>
    <row r="3254" spans="1:5" ht="27.6" x14ac:dyDescent="0.3">
      <c r="A3254" s="113">
        <v>91993</v>
      </c>
      <c r="B3254" s="113" t="s">
        <v>11785</v>
      </c>
      <c r="C3254" s="114" t="s">
        <v>141</v>
      </c>
      <c r="D3254" s="113" t="s">
        <v>8535</v>
      </c>
      <c r="E3254" s="115">
        <v>58.27</v>
      </c>
    </row>
    <row r="3255" spans="1:5" ht="27.6" x14ac:dyDescent="0.3">
      <c r="A3255" s="113">
        <v>91994</v>
      </c>
      <c r="B3255" s="113" t="s">
        <v>11786</v>
      </c>
      <c r="C3255" s="114" t="s">
        <v>141</v>
      </c>
      <c r="D3255" s="113" t="s">
        <v>8535</v>
      </c>
      <c r="E3255" s="115">
        <v>29.6</v>
      </c>
    </row>
    <row r="3256" spans="1:5" ht="27.6" x14ac:dyDescent="0.3">
      <c r="A3256" s="113">
        <v>91995</v>
      </c>
      <c r="B3256" s="113" t="s">
        <v>11787</v>
      </c>
      <c r="C3256" s="114" t="s">
        <v>141</v>
      </c>
      <c r="D3256" s="113" t="s">
        <v>8535</v>
      </c>
      <c r="E3256" s="115">
        <v>31.91</v>
      </c>
    </row>
    <row r="3257" spans="1:5" ht="27.6" x14ac:dyDescent="0.3">
      <c r="A3257" s="113">
        <v>91996</v>
      </c>
      <c r="B3257" s="113" t="s">
        <v>11788</v>
      </c>
      <c r="C3257" s="114" t="s">
        <v>141</v>
      </c>
      <c r="D3257" s="113" t="s">
        <v>8535</v>
      </c>
      <c r="E3257" s="115">
        <v>42.88</v>
      </c>
    </row>
    <row r="3258" spans="1:5" ht="27.6" x14ac:dyDescent="0.3">
      <c r="A3258" s="113">
        <v>91997</v>
      </c>
      <c r="B3258" s="113" t="s">
        <v>11789</v>
      </c>
      <c r="C3258" s="114" t="s">
        <v>141</v>
      </c>
      <c r="D3258" s="113" t="s">
        <v>8535</v>
      </c>
      <c r="E3258" s="115">
        <v>45.19</v>
      </c>
    </row>
    <row r="3259" spans="1:5" ht="27.6" x14ac:dyDescent="0.3">
      <c r="A3259" s="113">
        <v>91998</v>
      </c>
      <c r="B3259" s="113" t="s">
        <v>11790</v>
      </c>
      <c r="C3259" s="114" t="s">
        <v>141</v>
      </c>
      <c r="D3259" s="113" t="s">
        <v>8535</v>
      </c>
      <c r="E3259" s="115">
        <v>24.55</v>
      </c>
    </row>
    <row r="3260" spans="1:5" ht="27.6" x14ac:dyDescent="0.3">
      <c r="A3260" s="113">
        <v>91999</v>
      </c>
      <c r="B3260" s="113" t="s">
        <v>11791</v>
      </c>
      <c r="C3260" s="114" t="s">
        <v>141</v>
      </c>
      <c r="D3260" s="113" t="s">
        <v>8535</v>
      </c>
      <c r="E3260" s="115">
        <v>26.86</v>
      </c>
    </row>
    <row r="3261" spans="1:5" ht="27.6" x14ac:dyDescent="0.3">
      <c r="A3261" s="113">
        <v>92000</v>
      </c>
      <c r="B3261" s="113" t="s">
        <v>11792</v>
      </c>
      <c r="C3261" s="114" t="s">
        <v>141</v>
      </c>
      <c r="D3261" s="113" t="s">
        <v>8535</v>
      </c>
      <c r="E3261" s="115">
        <v>37.83</v>
      </c>
    </row>
    <row r="3262" spans="1:5" ht="27.6" x14ac:dyDescent="0.3">
      <c r="A3262" s="113">
        <v>92001</v>
      </c>
      <c r="B3262" s="113" t="s">
        <v>11793</v>
      </c>
      <c r="C3262" s="114" t="s">
        <v>141</v>
      </c>
      <c r="D3262" s="113" t="s">
        <v>8535</v>
      </c>
      <c r="E3262" s="115">
        <v>40.14</v>
      </c>
    </row>
    <row r="3263" spans="1:5" ht="27.6" x14ac:dyDescent="0.3">
      <c r="A3263" s="113">
        <v>92002</v>
      </c>
      <c r="B3263" s="113" t="s">
        <v>11794</v>
      </c>
      <c r="C3263" s="114" t="s">
        <v>141</v>
      </c>
      <c r="D3263" s="113" t="s">
        <v>8535</v>
      </c>
      <c r="E3263" s="115">
        <v>55.04</v>
      </c>
    </row>
    <row r="3264" spans="1:5" ht="27.6" x14ac:dyDescent="0.3">
      <c r="A3264" s="113">
        <v>92003</v>
      </c>
      <c r="B3264" s="113" t="s">
        <v>11795</v>
      </c>
      <c r="C3264" s="114" t="s">
        <v>141</v>
      </c>
      <c r="D3264" s="113" t="s">
        <v>8535</v>
      </c>
      <c r="E3264" s="115">
        <v>59.66</v>
      </c>
    </row>
    <row r="3265" spans="1:5" ht="27.6" x14ac:dyDescent="0.3">
      <c r="A3265" s="113">
        <v>92004</v>
      </c>
      <c r="B3265" s="113" t="s">
        <v>11796</v>
      </c>
      <c r="C3265" s="114" t="s">
        <v>141</v>
      </c>
      <c r="D3265" s="113" t="s">
        <v>8535</v>
      </c>
      <c r="E3265" s="115">
        <v>68.319999999999993</v>
      </c>
    </row>
    <row r="3266" spans="1:5" ht="27.6" x14ac:dyDescent="0.3">
      <c r="A3266" s="113">
        <v>92005</v>
      </c>
      <c r="B3266" s="113" t="s">
        <v>11797</v>
      </c>
      <c r="C3266" s="114" t="s">
        <v>141</v>
      </c>
      <c r="D3266" s="113" t="s">
        <v>8535</v>
      </c>
      <c r="E3266" s="115">
        <v>72.94</v>
      </c>
    </row>
    <row r="3267" spans="1:5" ht="27.6" x14ac:dyDescent="0.3">
      <c r="A3267" s="113">
        <v>92006</v>
      </c>
      <c r="B3267" s="113" t="s">
        <v>11798</v>
      </c>
      <c r="C3267" s="114" t="s">
        <v>141</v>
      </c>
      <c r="D3267" s="113" t="s">
        <v>8535</v>
      </c>
      <c r="E3267" s="115">
        <v>44.86</v>
      </c>
    </row>
    <row r="3268" spans="1:5" ht="27.6" x14ac:dyDescent="0.3">
      <c r="A3268" s="113">
        <v>92007</v>
      </c>
      <c r="B3268" s="113" t="s">
        <v>11799</v>
      </c>
      <c r="C3268" s="114" t="s">
        <v>141</v>
      </c>
      <c r="D3268" s="113" t="s">
        <v>8535</v>
      </c>
      <c r="E3268" s="115">
        <v>49.48</v>
      </c>
    </row>
    <row r="3269" spans="1:5" ht="27.6" x14ac:dyDescent="0.3">
      <c r="A3269" s="113">
        <v>92008</v>
      </c>
      <c r="B3269" s="113" t="s">
        <v>11800</v>
      </c>
      <c r="C3269" s="114" t="s">
        <v>141</v>
      </c>
      <c r="D3269" s="113" t="s">
        <v>8535</v>
      </c>
      <c r="E3269" s="115">
        <v>58.14</v>
      </c>
    </row>
    <row r="3270" spans="1:5" ht="27.6" x14ac:dyDescent="0.3">
      <c r="A3270" s="113">
        <v>92009</v>
      </c>
      <c r="B3270" s="113" t="s">
        <v>11801</v>
      </c>
      <c r="C3270" s="114" t="s">
        <v>141</v>
      </c>
      <c r="D3270" s="113" t="s">
        <v>8535</v>
      </c>
      <c r="E3270" s="115">
        <v>62.76</v>
      </c>
    </row>
    <row r="3271" spans="1:5" ht="27.6" x14ac:dyDescent="0.3">
      <c r="A3271" s="113">
        <v>92010</v>
      </c>
      <c r="B3271" s="113" t="s">
        <v>11802</v>
      </c>
      <c r="C3271" s="114" t="s">
        <v>141</v>
      </c>
      <c r="D3271" s="113" t="s">
        <v>8535</v>
      </c>
      <c r="E3271" s="115">
        <v>80.41</v>
      </c>
    </row>
    <row r="3272" spans="1:5" ht="27.6" x14ac:dyDescent="0.3">
      <c r="A3272" s="113">
        <v>92011</v>
      </c>
      <c r="B3272" s="113" t="s">
        <v>11803</v>
      </c>
      <c r="C3272" s="114" t="s">
        <v>141</v>
      </c>
      <c r="D3272" s="113" t="s">
        <v>8535</v>
      </c>
      <c r="E3272" s="115">
        <v>87.34</v>
      </c>
    </row>
    <row r="3273" spans="1:5" ht="27.6" x14ac:dyDescent="0.3">
      <c r="A3273" s="113">
        <v>92012</v>
      </c>
      <c r="B3273" s="113" t="s">
        <v>11804</v>
      </c>
      <c r="C3273" s="114" t="s">
        <v>141</v>
      </c>
      <c r="D3273" s="113" t="s">
        <v>8535</v>
      </c>
      <c r="E3273" s="115">
        <v>93.69</v>
      </c>
    </row>
    <row r="3274" spans="1:5" ht="27.6" x14ac:dyDescent="0.3">
      <c r="A3274" s="113">
        <v>92013</v>
      </c>
      <c r="B3274" s="113" t="s">
        <v>11805</v>
      </c>
      <c r="C3274" s="114" t="s">
        <v>141</v>
      </c>
      <c r="D3274" s="113" t="s">
        <v>8535</v>
      </c>
      <c r="E3274" s="115">
        <v>100.62</v>
      </c>
    </row>
    <row r="3275" spans="1:5" ht="27.6" x14ac:dyDescent="0.3">
      <c r="A3275" s="113">
        <v>92014</v>
      </c>
      <c r="B3275" s="113" t="s">
        <v>11806</v>
      </c>
      <c r="C3275" s="114" t="s">
        <v>141</v>
      </c>
      <c r="D3275" s="113" t="s">
        <v>8535</v>
      </c>
      <c r="E3275" s="115">
        <v>65.19</v>
      </c>
    </row>
    <row r="3276" spans="1:5" ht="27.6" x14ac:dyDescent="0.3">
      <c r="A3276" s="113">
        <v>92015</v>
      </c>
      <c r="B3276" s="113" t="s">
        <v>11807</v>
      </c>
      <c r="C3276" s="114" t="s">
        <v>141</v>
      </c>
      <c r="D3276" s="113" t="s">
        <v>8535</v>
      </c>
      <c r="E3276" s="115">
        <v>72.12</v>
      </c>
    </row>
    <row r="3277" spans="1:5" ht="27.6" x14ac:dyDescent="0.3">
      <c r="A3277" s="113">
        <v>92016</v>
      </c>
      <c r="B3277" s="113" t="s">
        <v>11808</v>
      </c>
      <c r="C3277" s="114" t="s">
        <v>141</v>
      </c>
      <c r="D3277" s="113" t="s">
        <v>8535</v>
      </c>
      <c r="E3277" s="115">
        <v>78.47</v>
      </c>
    </row>
    <row r="3278" spans="1:5" ht="27.6" x14ac:dyDescent="0.3">
      <c r="A3278" s="113">
        <v>92017</v>
      </c>
      <c r="B3278" s="113" t="s">
        <v>11809</v>
      </c>
      <c r="C3278" s="114" t="s">
        <v>141</v>
      </c>
      <c r="D3278" s="113" t="s">
        <v>8535</v>
      </c>
      <c r="E3278" s="115">
        <v>85.4</v>
      </c>
    </row>
    <row r="3279" spans="1:5" ht="27.6" x14ac:dyDescent="0.3">
      <c r="A3279" s="113">
        <v>92018</v>
      </c>
      <c r="B3279" s="113" t="s">
        <v>11810</v>
      </c>
      <c r="C3279" s="114" t="s">
        <v>141</v>
      </c>
      <c r="D3279" s="113" t="s">
        <v>8535</v>
      </c>
      <c r="E3279" s="115">
        <v>86.24</v>
      </c>
    </row>
    <row r="3280" spans="1:5" ht="27.6" x14ac:dyDescent="0.3">
      <c r="A3280" s="113">
        <v>92019</v>
      </c>
      <c r="B3280" s="113" t="s">
        <v>11811</v>
      </c>
      <c r="C3280" s="114" t="s">
        <v>141</v>
      </c>
      <c r="D3280" s="113" t="s">
        <v>8535</v>
      </c>
      <c r="E3280" s="115">
        <v>105.19</v>
      </c>
    </row>
    <row r="3281" spans="1:5" ht="27.6" x14ac:dyDescent="0.3">
      <c r="A3281" s="113">
        <v>92020</v>
      </c>
      <c r="B3281" s="113" t="s">
        <v>11812</v>
      </c>
      <c r="C3281" s="114" t="s">
        <v>141</v>
      </c>
      <c r="D3281" s="113" t="s">
        <v>8535</v>
      </c>
      <c r="E3281" s="115">
        <v>127.2</v>
      </c>
    </row>
    <row r="3282" spans="1:5" ht="27.6" x14ac:dyDescent="0.3">
      <c r="A3282" s="113">
        <v>92021</v>
      </c>
      <c r="B3282" s="113" t="s">
        <v>11813</v>
      </c>
      <c r="C3282" s="114" t="s">
        <v>141</v>
      </c>
      <c r="D3282" s="113" t="s">
        <v>8535</v>
      </c>
      <c r="E3282" s="115">
        <v>146.15</v>
      </c>
    </row>
    <row r="3283" spans="1:5" ht="27.6" x14ac:dyDescent="0.3">
      <c r="A3283" s="113">
        <v>92022</v>
      </c>
      <c r="B3283" s="113" t="s">
        <v>11814</v>
      </c>
      <c r="C3283" s="114" t="s">
        <v>141</v>
      </c>
      <c r="D3283" s="113" t="s">
        <v>8535</v>
      </c>
      <c r="E3283" s="115">
        <v>48.24</v>
      </c>
    </row>
    <row r="3284" spans="1:5" ht="27.6" x14ac:dyDescent="0.3">
      <c r="A3284" s="113">
        <v>92023</v>
      </c>
      <c r="B3284" s="113" t="s">
        <v>11815</v>
      </c>
      <c r="C3284" s="114" t="s">
        <v>141</v>
      </c>
      <c r="D3284" s="113" t="s">
        <v>8535</v>
      </c>
      <c r="E3284" s="115">
        <v>61.52</v>
      </c>
    </row>
    <row r="3285" spans="1:5" ht="27.6" x14ac:dyDescent="0.3">
      <c r="A3285" s="113">
        <v>92024</v>
      </c>
      <c r="B3285" s="113" t="s">
        <v>11816</v>
      </c>
      <c r="C3285" s="114" t="s">
        <v>141</v>
      </c>
      <c r="D3285" s="113" t="s">
        <v>8535</v>
      </c>
      <c r="E3285" s="115">
        <v>73.69</v>
      </c>
    </row>
    <row r="3286" spans="1:5" ht="27.6" x14ac:dyDescent="0.3">
      <c r="A3286" s="113">
        <v>92025</v>
      </c>
      <c r="B3286" s="113" t="s">
        <v>11817</v>
      </c>
      <c r="C3286" s="114" t="s">
        <v>141</v>
      </c>
      <c r="D3286" s="113" t="s">
        <v>8535</v>
      </c>
      <c r="E3286" s="115">
        <v>86.97</v>
      </c>
    </row>
    <row r="3287" spans="1:5" ht="27.6" x14ac:dyDescent="0.3">
      <c r="A3287" s="113">
        <v>92026</v>
      </c>
      <c r="B3287" s="113" t="s">
        <v>11818</v>
      </c>
      <c r="C3287" s="114" t="s">
        <v>141</v>
      </c>
      <c r="D3287" s="113" t="s">
        <v>8535</v>
      </c>
      <c r="E3287" s="115">
        <v>66.959999999999994</v>
      </c>
    </row>
    <row r="3288" spans="1:5" ht="27.6" x14ac:dyDescent="0.3">
      <c r="A3288" s="113">
        <v>92027</v>
      </c>
      <c r="B3288" s="113" t="s">
        <v>11819</v>
      </c>
      <c r="C3288" s="114" t="s">
        <v>141</v>
      </c>
      <c r="D3288" s="113" t="s">
        <v>8535</v>
      </c>
      <c r="E3288" s="115">
        <v>80.239999999999995</v>
      </c>
    </row>
    <row r="3289" spans="1:5" ht="27.6" x14ac:dyDescent="0.3">
      <c r="A3289" s="113">
        <v>92028</v>
      </c>
      <c r="B3289" s="113" t="s">
        <v>11820</v>
      </c>
      <c r="C3289" s="114" t="s">
        <v>141</v>
      </c>
      <c r="D3289" s="113" t="s">
        <v>8535</v>
      </c>
      <c r="E3289" s="115">
        <v>56.24</v>
      </c>
    </row>
    <row r="3290" spans="1:5" ht="27.6" x14ac:dyDescent="0.3">
      <c r="A3290" s="113">
        <v>92029</v>
      </c>
      <c r="B3290" s="113" t="s">
        <v>11821</v>
      </c>
      <c r="C3290" s="114" t="s">
        <v>141</v>
      </c>
      <c r="D3290" s="113" t="s">
        <v>8535</v>
      </c>
      <c r="E3290" s="115">
        <v>69.52</v>
      </c>
    </row>
    <row r="3291" spans="1:5" ht="27.6" x14ac:dyDescent="0.3">
      <c r="A3291" s="113">
        <v>92030</v>
      </c>
      <c r="B3291" s="113" t="s">
        <v>11822</v>
      </c>
      <c r="C3291" s="114" t="s">
        <v>141</v>
      </c>
      <c r="D3291" s="113" t="s">
        <v>8535</v>
      </c>
      <c r="E3291" s="115">
        <v>81.61</v>
      </c>
    </row>
    <row r="3292" spans="1:5" ht="27.6" x14ac:dyDescent="0.3">
      <c r="A3292" s="113">
        <v>92031</v>
      </c>
      <c r="B3292" s="113" t="s">
        <v>11823</v>
      </c>
      <c r="C3292" s="114" t="s">
        <v>141</v>
      </c>
      <c r="D3292" s="113" t="s">
        <v>8535</v>
      </c>
      <c r="E3292" s="115">
        <v>94.89</v>
      </c>
    </row>
    <row r="3293" spans="1:5" ht="27.6" x14ac:dyDescent="0.3">
      <c r="A3293" s="113">
        <v>92032</v>
      </c>
      <c r="B3293" s="113" t="s">
        <v>11824</v>
      </c>
      <c r="C3293" s="114" t="s">
        <v>141</v>
      </c>
      <c r="D3293" s="113" t="s">
        <v>8535</v>
      </c>
      <c r="E3293" s="115">
        <v>82.81</v>
      </c>
    </row>
    <row r="3294" spans="1:5" ht="27.6" x14ac:dyDescent="0.3">
      <c r="A3294" s="113">
        <v>92033</v>
      </c>
      <c r="B3294" s="113" t="s">
        <v>11825</v>
      </c>
      <c r="C3294" s="114" t="s">
        <v>141</v>
      </c>
      <c r="D3294" s="113" t="s">
        <v>8535</v>
      </c>
      <c r="E3294" s="115">
        <v>96.09</v>
      </c>
    </row>
    <row r="3295" spans="1:5" ht="41.4" x14ac:dyDescent="0.3">
      <c r="A3295" s="113">
        <v>92034</v>
      </c>
      <c r="B3295" s="113" t="s">
        <v>11826</v>
      </c>
      <c r="C3295" s="114" t="s">
        <v>141</v>
      </c>
      <c r="D3295" s="113" t="s">
        <v>8535</v>
      </c>
      <c r="E3295" s="115">
        <v>74.89</v>
      </c>
    </row>
    <row r="3296" spans="1:5" ht="41.4" x14ac:dyDescent="0.3">
      <c r="A3296" s="113">
        <v>92035</v>
      </c>
      <c r="B3296" s="113" t="s">
        <v>11827</v>
      </c>
      <c r="C3296" s="114" t="s">
        <v>141</v>
      </c>
      <c r="D3296" s="113" t="s">
        <v>8535</v>
      </c>
      <c r="E3296" s="115">
        <v>88.17</v>
      </c>
    </row>
    <row r="3297" spans="1:5" ht="27.6" x14ac:dyDescent="0.3">
      <c r="A3297" s="113">
        <v>97595</v>
      </c>
      <c r="B3297" s="113" t="s">
        <v>11828</v>
      </c>
      <c r="C3297" s="114" t="s">
        <v>141</v>
      </c>
      <c r="D3297" s="113" t="s">
        <v>8535</v>
      </c>
      <c r="E3297" s="115">
        <v>108.16</v>
      </c>
    </row>
    <row r="3298" spans="1:5" ht="27.6" x14ac:dyDescent="0.3">
      <c r="A3298" s="113">
        <v>97596</v>
      </c>
      <c r="B3298" s="113" t="s">
        <v>11829</v>
      </c>
      <c r="C3298" s="114" t="s">
        <v>141</v>
      </c>
      <c r="D3298" s="113" t="s">
        <v>8535</v>
      </c>
      <c r="E3298" s="115">
        <v>78.27</v>
      </c>
    </row>
    <row r="3299" spans="1:5" ht="27.6" x14ac:dyDescent="0.3">
      <c r="A3299" s="113">
        <v>97597</v>
      </c>
      <c r="B3299" s="113" t="s">
        <v>11830</v>
      </c>
      <c r="C3299" s="114" t="s">
        <v>141</v>
      </c>
      <c r="D3299" s="113" t="s">
        <v>8535</v>
      </c>
      <c r="E3299" s="115">
        <v>76.41</v>
      </c>
    </row>
    <row r="3300" spans="1:5" ht="27.6" x14ac:dyDescent="0.3">
      <c r="A3300" s="113">
        <v>97598</v>
      </c>
      <c r="B3300" s="113" t="s">
        <v>11831</v>
      </c>
      <c r="C3300" s="114" t="s">
        <v>141</v>
      </c>
      <c r="D3300" s="113" t="s">
        <v>8535</v>
      </c>
      <c r="E3300" s="115">
        <v>72.59</v>
      </c>
    </row>
    <row r="3301" spans="1:5" ht="27.6" x14ac:dyDescent="0.3">
      <c r="A3301" s="113">
        <v>97599</v>
      </c>
      <c r="B3301" s="113" t="s">
        <v>11832</v>
      </c>
      <c r="C3301" s="114" t="s">
        <v>141</v>
      </c>
      <c r="D3301" s="113" t="s">
        <v>8535</v>
      </c>
      <c r="E3301" s="115">
        <v>19.47</v>
      </c>
    </row>
    <row r="3302" spans="1:5" ht="27.6" x14ac:dyDescent="0.3">
      <c r="A3302" s="113">
        <v>97609</v>
      </c>
      <c r="B3302" s="113" t="s">
        <v>11833</v>
      </c>
      <c r="C3302" s="114" t="s">
        <v>141</v>
      </c>
      <c r="D3302" s="113" t="s">
        <v>8535</v>
      </c>
      <c r="E3302" s="115">
        <v>14.64</v>
      </c>
    </row>
    <row r="3303" spans="1:5" ht="27.6" x14ac:dyDescent="0.3">
      <c r="A3303" s="113">
        <v>97610</v>
      </c>
      <c r="B3303" s="113" t="s">
        <v>11834</v>
      </c>
      <c r="C3303" s="114" t="s">
        <v>141</v>
      </c>
      <c r="D3303" s="113" t="s">
        <v>8535</v>
      </c>
      <c r="E3303" s="115">
        <v>15.22</v>
      </c>
    </row>
    <row r="3304" spans="1:5" ht="27.6" x14ac:dyDescent="0.3">
      <c r="A3304" s="113">
        <v>100902</v>
      </c>
      <c r="B3304" s="113" t="s">
        <v>11835</v>
      </c>
      <c r="C3304" s="114" t="s">
        <v>141</v>
      </c>
      <c r="D3304" s="113" t="s">
        <v>8535</v>
      </c>
      <c r="E3304" s="115">
        <v>31.06</v>
      </c>
    </row>
    <row r="3305" spans="1:5" ht="27.6" x14ac:dyDescent="0.3">
      <c r="A3305" s="113">
        <v>100903</v>
      </c>
      <c r="B3305" s="113" t="s">
        <v>11836</v>
      </c>
      <c r="C3305" s="114" t="s">
        <v>141</v>
      </c>
      <c r="D3305" s="113" t="s">
        <v>8535</v>
      </c>
      <c r="E3305" s="115">
        <v>33.619999999999997</v>
      </c>
    </row>
    <row r="3306" spans="1:5" ht="27.6" x14ac:dyDescent="0.3">
      <c r="A3306" s="113">
        <v>103782</v>
      </c>
      <c r="B3306" s="113" t="s">
        <v>11837</v>
      </c>
      <c r="C3306" s="114" t="s">
        <v>141</v>
      </c>
      <c r="D3306" s="113" t="s">
        <v>8535</v>
      </c>
      <c r="E3306" s="115">
        <v>33.08</v>
      </c>
    </row>
    <row r="3307" spans="1:5" ht="27.6" x14ac:dyDescent="0.3">
      <c r="A3307" s="113">
        <v>105554</v>
      </c>
      <c r="B3307" s="113" t="s">
        <v>11838</v>
      </c>
      <c r="C3307" s="114" t="s">
        <v>141</v>
      </c>
      <c r="D3307" s="113" t="s">
        <v>8535</v>
      </c>
      <c r="E3307" s="115">
        <v>17.27</v>
      </c>
    </row>
    <row r="3308" spans="1:5" ht="41.4" x14ac:dyDescent="0.3">
      <c r="A3308" s="113">
        <v>101489</v>
      </c>
      <c r="B3308" s="113" t="s">
        <v>11839</v>
      </c>
      <c r="C3308" s="114" t="s">
        <v>141</v>
      </c>
      <c r="D3308" s="113" t="s">
        <v>8535</v>
      </c>
      <c r="E3308" s="115">
        <v>1565.2</v>
      </c>
    </row>
    <row r="3309" spans="1:5" ht="41.4" x14ac:dyDescent="0.3">
      <c r="A3309" s="113">
        <v>101490</v>
      </c>
      <c r="B3309" s="113" t="s">
        <v>11840</v>
      </c>
      <c r="C3309" s="114" t="s">
        <v>141</v>
      </c>
      <c r="D3309" s="113" t="s">
        <v>8535</v>
      </c>
      <c r="E3309" s="115">
        <v>1669.7</v>
      </c>
    </row>
    <row r="3310" spans="1:5" ht="41.4" x14ac:dyDescent="0.3">
      <c r="A3310" s="113">
        <v>101491</v>
      </c>
      <c r="B3310" s="113" t="s">
        <v>11841</v>
      </c>
      <c r="C3310" s="114" t="s">
        <v>141</v>
      </c>
      <c r="D3310" s="113" t="s">
        <v>8535</v>
      </c>
      <c r="E3310" s="115">
        <v>1684.77</v>
      </c>
    </row>
    <row r="3311" spans="1:5" ht="41.4" x14ac:dyDescent="0.3">
      <c r="A3311" s="113">
        <v>101492</v>
      </c>
      <c r="B3311" s="113" t="s">
        <v>11842</v>
      </c>
      <c r="C3311" s="114" t="s">
        <v>141</v>
      </c>
      <c r="D3311" s="113" t="s">
        <v>8535</v>
      </c>
      <c r="E3311" s="115">
        <v>1830.67</v>
      </c>
    </row>
    <row r="3312" spans="1:5" ht="41.4" x14ac:dyDescent="0.3">
      <c r="A3312" s="113">
        <v>101493</v>
      </c>
      <c r="B3312" s="113" t="s">
        <v>11843</v>
      </c>
      <c r="C3312" s="114" t="s">
        <v>141</v>
      </c>
      <c r="D3312" s="113" t="s">
        <v>8535</v>
      </c>
      <c r="E3312" s="115">
        <v>1542.39</v>
      </c>
    </row>
    <row r="3313" spans="1:5" ht="41.4" x14ac:dyDescent="0.3">
      <c r="A3313" s="113">
        <v>101494</v>
      </c>
      <c r="B3313" s="113" t="s">
        <v>11844</v>
      </c>
      <c r="C3313" s="114" t="s">
        <v>141</v>
      </c>
      <c r="D3313" s="113" t="s">
        <v>8535</v>
      </c>
      <c r="E3313" s="115">
        <v>1646.89</v>
      </c>
    </row>
    <row r="3314" spans="1:5" ht="41.4" x14ac:dyDescent="0.3">
      <c r="A3314" s="113">
        <v>101495</v>
      </c>
      <c r="B3314" s="113" t="s">
        <v>11845</v>
      </c>
      <c r="C3314" s="114" t="s">
        <v>141</v>
      </c>
      <c r="D3314" s="113" t="s">
        <v>8535</v>
      </c>
      <c r="E3314" s="115">
        <v>1661.96</v>
      </c>
    </row>
    <row r="3315" spans="1:5" ht="41.4" x14ac:dyDescent="0.3">
      <c r="A3315" s="113">
        <v>101496</v>
      </c>
      <c r="B3315" s="113" t="s">
        <v>11846</v>
      </c>
      <c r="C3315" s="114" t="s">
        <v>141</v>
      </c>
      <c r="D3315" s="113" t="s">
        <v>8535</v>
      </c>
      <c r="E3315" s="115">
        <v>1807.86</v>
      </c>
    </row>
    <row r="3316" spans="1:5" ht="41.4" x14ac:dyDescent="0.3">
      <c r="A3316" s="113">
        <v>101497</v>
      </c>
      <c r="B3316" s="113" t="s">
        <v>11847</v>
      </c>
      <c r="C3316" s="114" t="s">
        <v>141</v>
      </c>
      <c r="D3316" s="113" t="s">
        <v>8535</v>
      </c>
      <c r="E3316" s="115">
        <v>1812.08</v>
      </c>
    </row>
    <row r="3317" spans="1:5" ht="41.4" x14ac:dyDescent="0.3">
      <c r="A3317" s="113">
        <v>101498</v>
      </c>
      <c r="B3317" s="113" t="s">
        <v>11848</v>
      </c>
      <c r="C3317" s="114" t="s">
        <v>141</v>
      </c>
      <c r="D3317" s="113" t="s">
        <v>8535</v>
      </c>
      <c r="E3317" s="115">
        <v>1970.25</v>
      </c>
    </row>
    <row r="3318" spans="1:5" ht="41.4" x14ac:dyDescent="0.3">
      <c r="A3318" s="113">
        <v>101499</v>
      </c>
      <c r="B3318" s="113" t="s">
        <v>11849</v>
      </c>
      <c r="C3318" s="114" t="s">
        <v>141</v>
      </c>
      <c r="D3318" s="113" t="s">
        <v>8535</v>
      </c>
      <c r="E3318" s="115">
        <v>1993.06</v>
      </c>
    </row>
    <row r="3319" spans="1:5" ht="41.4" x14ac:dyDescent="0.3">
      <c r="A3319" s="113">
        <v>101500</v>
      </c>
      <c r="B3319" s="113" t="s">
        <v>11850</v>
      </c>
      <c r="C3319" s="114" t="s">
        <v>141</v>
      </c>
      <c r="D3319" s="113" t="s">
        <v>8535</v>
      </c>
      <c r="E3319" s="115">
        <v>2197.5</v>
      </c>
    </row>
    <row r="3320" spans="1:5" ht="41.4" x14ac:dyDescent="0.3">
      <c r="A3320" s="113">
        <v>101501</v>
      </c>
      <c r="B3320" s="113" t="s">
        <v>11851</v>
      </c>
      <c r="C3320" s="114" t="s">
        <v>141</v>
      </c>
      <c r="D3320" s="113" t="s">
        <v>8535</v>
      </c>
      <c r="E3320" s="115">
        <v>1797.56</v>
      </c>
    </row>
    <row r="3321" spans="1:5" ht="41.4" x14ac:dyDescent="0.3">
      <c r="A3321" s="113">
        <v>101502</v>
      </c>
      <c r="B3321" s="113" t="s">
        <v>11852</v>
      </c>
      <c r="C3321" s="114" t="s">
        <v>141</v>
      </c>
      <c r="D3321" s="113" t="s">
        <v>8535</v>
      </c>
      <c r="E3321" s="115">
        <v>1955.73</v>
      </c>
    </row>
    <row r="3322" spans="1:5" ht="41.4" x14ac:dyDescent="0.3">
      <c r="A3322" s="113">
        <v>101503</v>
      </c>
      <c r="B3322" s="113" t="s">
        <v>11853</v>
      </c>
      <c r="C3322" s="114" t="s">
        <v>141</v>
      </c>
      <c r="D3322" s="113" t="s">
        <v>8535</v>
      </c>
      <c r="E3322" s="115">
        <v>1978.54</v>
      </c>
    </row>
    <row r="3323" spans="1:5" ht="41.4" x14ac:dyDescent="0.3">
      <c r="A3323" s="113">
        <v>101504</v>
      </c>
      <c r="B3323" s="113" t="s">
        <v>11854</v>
      </c>
      <c r="C3323" s="114" t="s">
        <v>141</v>
      </c>
      <c r="D3323" s="113" t="s">
        <v>8535</v>
      </c>
      <c r="E3323" s="115">
        <v>2182.98</v>
      </c>
    </row>
    <row r="3324" spans="1:5" ht="41.4" x14ac:dyDescent="0.3">
      <c r="A3324" s="113">
        <v>101505</v>
      </c>
      <c r="B3324" s="113" t="s">
        <v>11855</v>
      </c>
      <c r="C3324" s="114" t="s">
        <v>141</v>
      </c>
      <c r="D3324" s="113" t="s">
        <v>8535</v>
      </c>
      <c r="E3324" s="115">
        <v>1931.96</v>
      </c>
    </row>
    <row r="3325" spans="1:5" ht="41.4" x14ac:dyDescent="0.3">
      <c r="A3325" s="113">
        <v>101506</v>
      </c>
      <c r="B3325" s="113" t="s">
        <v>11856</v>
      </c>
      <c r="C3325" s="114" t="s">
        <v>141</v>
      </c>
      <c r="D3325" s="113" t="s">
        <v>8535</v>
      </c>
      <c r="E3325" s="115">
        <v>2142.86</v>
      </c>
    </row>
    <row r="3326" spans="1:5" ht="41.4" x14ac:dyDescent="0.3">
      <c r="A3326" s="113">
        <v>101507</v>
      </c>
      <c r="B3326" s="113" t="s">
        <v>11857</v>
      </c>
      <c r="C3326" s="114" t="s">
        <v>141</v>
      </c>
      <c r="D3326" s="113" t="s">
        <v>8535</v>
      </c>
      <c r="E3326" s="115">
        <v>2173.27</v>
      </c>
    </row>
    <row r="3327" spans="1:5" ht="41.4" x14ac:dyDescent="0.3">
      <c r="A3327" s="113">
        <v>101508</v>
      </c>
      <c r="B3327" s="113" t="s">
        <v>11858</v>
      </c>
      <c r="C3327" s="114" t="s">
        <v>141</v>
      </c>
      <c r="D3327" s="113" t="s">
        <v>8535</v>
      </c>
      <c r="E3327" s="115">
        <v>2435.1999999999998</v>
      </c>
    </row>
    <row r="3328" spans="1:5" ht="41.4" x14ac:dyDescent="0.3">
      <c r="A3328" s="113">
        <v>101509</v>
      </c>
      <c r="B3328" s="113" t="s">
        <v>11859</v>
      </c>
      <c r="C3328" s="114" t="s">
        <v>141</v>
      </c>
      <c r="D3328" s="113" t="s">
        <v>8535</v>
      </c>
      <c r="E3328" s="115">
        <v>1976.96</v>
      </c>
    </row>
    <row r="3329" spans="1:5" ht="41.4" x14ac:dyDescent="0.3">
      <c r="A3329" s="113">
        <v>101510</v>
      </c>
      <c r="B3329" s="113" t="s">
        <v>11860</v>
      </c>
      <c r="C3329" s="114" t="s">
        <v>141</v>
      </c>
      <c r="D3329" s="113" t="s">
        <v>8535</v>
      </c>
      <c r="E3329" s="115">
        <v>2187.86</v>
      </c>
    </row>
    <row r="3330" spans="1:5" ht="41.4" x14ac:dyDescent="0.3">
      <c r="A3330" s="113">
        <v>101511</v>
      </c>
      <c r="B3330" s="113" t="s">
        <v>11861</v>
      </c>
      <c r="C3330" s="114" t="s">
        <v>141</v>
      </c>
      <c r="D3330" s="113" t="s">
        <v>8535</v>
      </c>
      <c r="E3330" s="115">
        <v>2218.27</v>
      </c>
    </row>
    <row r="3331" spans="1:5" ht="41.4" x14ac:dyDescent="0.3">
      <c r="A3331" s="113">
        <v>101512</v>
      </c>
      <c r="B3331" s="113" t="s">
        <v>11862</v>
      </c>
      <c r="C3331" s="114" t="s">
        <v>141</v>
      </c>
      <c r="D3331" s="113" t="s">
        <v>8535</v>
      </c>
      <c r="E3331" s="115">
        <v>2480.1999999999998</v>
      </c>
    </row>
    <row r="3332" spans="1:5" ht="41.4" x14ac:dyDescent="0.3">
      <c r="A3332" s="113">
        <v>101513</v>
      </c>
      <c r="B3332" s="113" t="s">
        <v>11863</v>
      </c>
      <c r="C3332" s="114" t="s">
        <v>141</v>
      </c>
      <c r="D3332" s="113" t="s">
        <v>8535</v>
      </c>
      <c r="E3332" s="115">
        <v>860.95</v>
      </c>
    </row>
    <row r="3333" spans="1:5" ht="41.4" x14ac:dyDescent="0.3">
      <c r="A3333" s="113">
        <v>101514</v>
      </c>
      <c r="B3333" s="113" t="s">
        <v>11864</v>
      </c>
      <c r="C3333" s="114" t="s">
        <v>141</v>
      </c>
      <c r="D3333" s="113" t="s">
        <v>8535</v>
      </c>
      <c r="E3333" s="115">
        <v>986.35</v>
      </c>
    </row>
    <row r="3334" spans="1:5" ht="41.4" x14ac:dyDescent="0.3">
      <c r="A3334" s="113">
        <v>101515</v>
      </c>
      <c r="B3334" s="113" t="s">
        <v>11865</v>
      </c>
      <c r="C3334" s="114" t="s">
        <v>141</v>
      </c>
      <c r="D3334" s="113" t="s">
        <v>8535</v>
      </c>
      <c r="E3334" s="115">
        <v>1004.43</v>
      </c>
    </row>
    <row r="3335" spans="1:5" ht="41.4" x14ac:dyDescent="0.3">
      <c r="A3335" s="113">
        <v>101516</v>
      </c>
      <c r="B3335" s="113" t="s">
        <v>11866</v>
      </c>
      <c r="C3335" s="114" t="s">
        <v>141</v>
      </c>
      <c r="D3335" s="113" t="s">
        <v>8535</v>
      </c>
      <c r="E3335" s="115">
        <v>1141.18</v>
      </c>
    </row>
    <row r="3336" spans="1:5" ht="41.4" x14ac:dyDescent="0.3">
      <c r="A3336" s="113">
        <v>101517</v>
      </c>
      <c r="B3336" s="113" t="s">
        <v>11867</v>
      </c>
      <c r="C3336" s="114" t="s">
        <v>141</v>
      </c>
      <c r="D3336" s="113" t="s">
        <v>8535</v>
      </c>
      <c r="E3336" s="115">
        <v>838.14</v>
      </c>
    </row>
    <row r="3337" spans="1:5" ht="41.4" x14ac:dyDescent="0.3">
      <c r="A3337" s="113">
        <v>101518</v>
      </c>
      <c r="B3337" s="113" t="s">
        <v>11868</v>
      </c>
      <c r="C3337" s="114" t="s">
        <v>141</v>
      </c>
      <c r="D3337" s="113" t="s">
        <v>8535</v>
      </c>
      <c r="E3337" s="115">
        <v>963.54</v>
      </c>
    </row>
    <row r="3338" spans="1:5" ht="41.4" x14ac:dyDescent="0.3">
      <c r="A3338" s="113">
        <v>101519</v>
      </c>
      <c r="B3338" s="113" t="s">
        <v>11869</v>
      </c>
      <c r="C3338" s="114" t="s">
        <v>141</v>
      </c>
      <c r="D3338" s="113" t="s">
        <v>8535</v>
      </c>
      <c r="E3338" s="115">
        <v>981.62</v>
      </c>
    </row>
    <row r="3339" spans="1:5" ht="41.4" x14ac:dyDescent="0.3">
      <c r="A3339" s="113">
        <v>101520</v>
      </c>
      <c r="B3339" s="113" t="s">
        <v>11870</v>
      </c>
      <c r="C3339" s="114" t="s">
        <v>141</v>
      </c>
      <c r="D3339" s="113" t="s">
        <v>8535</v>
      </c>
      <c r="E3339" s="115">
        <v>1118.3699999999999</v>
      </c>
    </row>
    <row r="3340" spans="1:5" ht="41.4" x14ac:dyDescent="0.3">
      <c r="A3340" s="113">
        <v>101521</v>
      </c>
      <c r="B3340" s="113" t="s">
        <v>11871</v>
      </c>
      <c r="C3340" s="114" t="s">
        <v>141</v>
      </c>
      <c r="D3340" s="113" t="s">
        <v>8535</v>
      </c>
      <c r="E3340" s="115">
        <v>1123.8900000000001</v>
      </c>
    </row>
    <row r="3341" spans="1:5" ht="41.4" x14ac:dyDescent="0.3">
      <c r="A3341" s="113">
        <v>101522</v>
      </c>
      <c r="B3341" s="113" t="s">
        <v>11872</v>
      </c>
      <c r="C3341" s="114" t="s">
        <v>141</v>
      </c>
      <c r="D3341" s="113" t="s">
        <v>8535</v>
      </c>
      <c r="E3341" s="115">
        <v>1311.99</v>
      </c>
    </row>
    <row r="3342" spans="1:5" ht="41.4" x14ac:dyDescent="0.3">
      <c r="A3342" s="113">
        <v>101523</v>
      </c>
      <c r="B3342" s="113" t="s">
        <v>11873</v>
      </c>
      <c r="C3342" s="114" t="s">
        <v>141</v>
      </c>
      <c r="D3342" s="113" t="s">
        <v>8535</v>
      </c>
      <c r="E3342" s="115">
        <v>1339.12</v>
      </c>
    </row>
    <row r="3343" spans="1:5" ht="41.4" x14ac:dyDescent="0.3">
      <c r="A3343" s="113">
        <v>101524</v>
      </c>
      <c r="B3343" s="113" t="s">
        <v>11874</v>
      </c>
      <c r="C3343" s="114" t="s">
        <v>141</v>
      </c>
      <c r="D3343" s="113" t="s">
        <v>8535</v>
      </c>
      <c r="E3343" s="115">
        <v>1544.25</v>
      </c>
    </row>
    <row r="3344" spans="1:5" ht="41.4" x14ac:dyDescent="0.3">
      <c r="A3344" s="113">
        <v>101525</v>
      </c>
      <c r="B3344" s="113" t="s">
        <v>11875</v>
      </c>
      <c r="C3344" s="114" t="s">
        <v>141</v>
      </c>
      <c r="D3344" s="113" t="s">
        <v>8535</v>
      </c>
      <c r="E3344" s="115">
        <v>1109.3900000000001</v>
      </c>
    </row>
    <row r="3345" spans="1:5" ht="41.4" x14ac:dyDescent="0.3">
      <c r="A3345" s="113">
        <v>101526</v>
      </c>
      <c r="B3345" s="113" t="s">
        <v>11876</v>
      </c>
      <c r="C3345" s="114" t="s">
        <v>141</v>
      </c>
      <c r="D3345" s="113" t="s">
        <v>8535</v>
      </c>
      <c r="E3345" s="115">
        <v>1297.49</v>
      </c>
    </row>
    <row r="3346" spans="1:5" ht="41.4" x14ac:dyDescent="0.3">
      <c r="A3346" s="113">
        <v>101527</v>
      </c>
      <c r="B3346" s="113" t="s">
        <v>11877</v>
      </c>
      <c r="C3346" s="114" t="s">
        <v>141</v>
      </c>
      <c r="D3346" s="113" t="s">
        <v>8535</v>
      </c>
      <c r="E3346" s="115">
        <v>1324.62</v>
      </c>
    </row>
    <row r="3347" spans="1:5" ht="41.4" x14ac:dyDescent="0.3">
      <c r="A3347" s="113">
        <v>101528</v>
      </c>
      <c r="B3347" s="113" t="s">
        <v>11878</v>
      </c>
      <c r="C3347" s="114" t="s">
        <v>141</v>
      </c>
      <c r="D3347" s="113" t="s">
        <v>8535</v>
      </c>
      <c r="E3347" s="115">
        <v>1529.75</v>
      </c>
    </row>
    <row r="3348" spans="1:5" ht="41.4" x14ac:dyDescent="0.3">
      <c r="A3348" s="113">
        <v>101529</v>
      </c>
      <c r="B3348" s="113" t="s">
        <v>11879</v>
      </c>
      <c r="C3348" s="114" t="s">
        <v>141</v>
      </c>
      <c r="D3348" s="113" t="s">
        <v>8535</v>
      </c>
      <c r="E3348" s="115">
        <v>1261.53</v>
      </c>
    </row>
    <row r="3349" spans="1:5" ht="41.4" x14ac:dyDescent="0.3">
      <c r="A3349" s="113">
        <v>101530</v>
      </c>
      <c r="B3349" s="113" t="s">
        <v>11880</v>
      </c>
      <c r="C3349" s="114" t="s">
        <v>141</v>
      </c>
      <c r="D3349" s="113" t="s">
        <v>8535</v>
      </c>
      <c r="E3349" s="115">
        <v>1512.33</v>
      </c>
    </row>
    <row r="3350" spans="1:5" ht="41.4" x14ac:dyDescent="0.3">
      <c r="A3350" s="113">
        <v>101531</v>
      </c>
      <c r="B3350" s="113" t="s">
        <v>11881</v>
      </c>
      <c r="C3350" s="114" t="s">
        <v>141</v>
      </c>
      <c r="D3350" s="113" t="s">
        <v>8535</v>
      </c>
      <c r="E3350" s="115">
        <v>1548.5</v>
      </c>
    </row>
    <row r="3351" spans="1:5" ht="41.4" x14ac:dyDescent="0.3">
      <c r="A3351" s="113">
        <v>101532</v>
      </c>
      <c r="B3351" s="113" t="s">
        <v>11882</v>
      </c>
      <c r="C3351" s="114" t="s">
        <v>141</v>
      </c>
      <c r="D3351" s="113" t="s">
        <v>8535</v>
      </c>
      <c r="E3351" s="115">
        <v>1822</v>
      </c>
    </row>
    <row r="3352" spans="1:5" ht="41.4" x14ac:dyDescent="0.3">
      <c r="A3352" s="113">
        <v>101533</v>
      </c>
      <c r="B3352" s="113" t="s">
        <v>11883</v>
      </c>
      <c r="C3352" s="114" t="s">
        <v>141</v>
      </c>
      <c r="D3352" s="113" t="s">
        <v>8535</v>
      </c>
      <c r="E3352" s="115">
        <v>1306.55</v>
      </c>
    </row>
    <row r="3353" spans="1:5" ht="41.4" x14ac:dyDescent="0.3">
      <c r="A3353" s="113">
        <v>101534</v>
      </c>
      <c r="B3353" s="113" t="s">
        <v>11884</v>
      </c>
      <c r="C3353" s="114" t="s">
        <v>141</v>
      </c>
      <c r="D3353" s="113" t="s">
        <v>8535</v>
      </c>
      <c r="E3353" s="115">
        <v>1557.35</v>
      </c>
    </row>
    <row r="3354" spans="1:5" ht="41.4" x14ac:dyDescent="0.3">
      <c r="A3354" s="113">
        <v>101535</v>
      </c>
      <c r="B3354" s="113" t="s">
        <v>11885</v>
      </c>
      <c r="C3354" s="114" t="s">
        <v>141</v>
      </c>
      <c r="D3354" s="113" t="s">
        <v>8535</v>
      </c>
      <c r="E3354" s="115">
        <v>1593.52</v>
      </c>
    </row>
    <row r="3355" spans="1:5" ht="41.4" x14ac:dyDescent="0.3">
      <c r="A3355" s="113">
        <v>101536</v>
      </c>
      <c r="B3355" s="113" t="s">
        <v>11886</v>
      </c>
      <c r="C3355" s="114" t="s">
        <v>141</v>
      </c>
      <c r="D3355" s="113" t="s">
        <v>8535</v>
      </c>
      <c r="E3355" s="115">
        <v>1867.02</v>
      </c>
    </row>
    <row r="3356" spans="1:5" ht="27.6" x14ac:dyDescent="0.3">
      <c r="A3356" s="113">
        <v>101537</v>
      </c>
      <c r="B3356" s="113" t="s">
        <v>11887</v>
      </c>
      <c r="C3356" s="114" t="s">
        <v>141</v>
      </c>
      <c r="D3356" s="113" t="s">
        <v>8535</v>
      </c>
      <c r="E3356" s="115">
        <v>104.35</v>
      </c>
    </row>
    <row r="3357" spans="1:5" ht="27.6" x14ac:dyDescent="0.3">
      <c r="A3357" s="113">
        <v>101538</v>
      </c>
      <c r="B3357" s="113" t="s">
        <v>11888</v>
      </c>
      <c r="C3357" s="114" t="s">
        <v>141</v>
      </c>
      <c r="D3357" s="113" t="s">
        <v>8535</v>
      </c>
      <c r="E3357" s="115">
        <v>45.58</v>
      </c>
    </row>
    <row r="3358" spans="1:5" ht="27.6" x14ac:dyDescent="0.3">
      <c r="A3358" s="113">
        <v>101539</v>
      </c>
      <c r="B3358" s="113" t="s">
        <v>11889</v>
      </c>
      <c r="C3358" s="114" t="s">
        <v>141</v>
      </c>
      <c r="D3358" s="113" t="s">
        <v>8535</v>
      </c>
      <c r="E3358" s="115">
        <v>77.78</v>
      </c>
    </row>
    <row r="3359" spans="1:5" ht="27.6" x14ac:dyDescent="0.3">
      <c r="A3359" s="113">
        <v>101540</v>
      </c>
      <c r="B3359" s="113" t="s">
        <v>11890</v>
      </c>
      <c r="C3359" s="114" t="s">
        <v>141</v>
      </c>
      <c r="D3359" s="113" t="s">
        <v>8535</v>
      </c>
      <c r="E3359" s="115">
        <v>128.58000000000001</v>
      </c>
    </row>
    <row r="3360" spans="1:5" ht="27.6" x14ac:dyDescent="0.3">
      <c r="A3360" s="113">
        <v>101541</v>
      </c>
      <c r="B3360" s="113" t="s">
        <v>11891</v>
      </c>
      <c r="C3360" s="114" t="s">
        <v>141</v>
      </c>
      <c r="D3360" s="113" t="s">
        <v>8535</v>
      </c>
      <c r="E3360" s="115">
        <v>168.3</v>
      </c>
    </row>
    <row r="3361" spans="1:5" ht="27.6" x14ac:dyDescent="0.3">
      <c r="A3361" s="113">
        <v>101542</v>
      </c>
      <c r="B3361" s="113" t="s">
        <v>11892</v>
      </c>
      <c r="C3361" s="114" t="s">
        <v>141</v>
      </c>
      <c r="D3361" s="113" t="s">
        <v>8535</v>
      </c>
      <c r="E3361" s="115">
        <v>35.159999999999997</v>
      </c>
    </row>
    <row r="3362" spans="1:5" ht="27.6" x14ac:dyDescent="0.3">
      <c r="A3362" s="113">
        <v>101543</v>
      </c>
      <c r="B3362" s="113" t="s">
        <v>11893</v>
      </c>
      <c r="C3362" s="114" t="s">
        <v>141</v>
      </c>
      <c r="D3362" s="113" t="s">
        <v>8535</v>
      </c>
      <c r="E3362" s="115">
        <v>63.85</v>
      </c>
    </row>
    <row r="3363" spans="1:5" ht="27.6" x14ac:dyDescent="0.3">
      <c r="A3363" s="113">
        <v>101544</v>
      </c>
      <c r="B3363" s="113" t="s">
        <v>11894</v>
      </c>
      <c r="C3363" s="114" t="s">
        <v>141</v>
      </c>
      <c r="D3363" s="113" t="s">
        <v>8535</v>
      </c>
      <c r="E3363" s="115">
        <v>100.94</v>
      </c>
    </row>
    <row r="3364" spans="1:5" ht="27.6" x14ac:dyDescent="0.3">
      <c r="A3364" s="113">
        <v>101545</v>
      </c>
      <c r="B3364" s="113" t="s">
        <v>11895</v>
      </c>
      <c r="C3364" s="114" t="s">
        <v>141</v>
      </c>
      <c r="D3364" s="113" t="s">
        <v>8535</v>
      </c>
      <c r="E3364" s="115">
        <v>144.35</v>
      </c>
    </row>
    <row r="3365" spans="1:5" ht="27.6" x14ac:dyDescent="0.3">
      <c r="A3365" s="113">
        <v>101546</v>
      </c>
      <c r="B3365" s="113" t="s">
        <v>11896</v>
      </c>
      <c r="C3365" s="114" t="s">
        <v>141</v>
      </c>
      <c r="D3365" s="113" t="s">
        <v>8535</v>
      </c>
      <c r="E3365" s="115">
        <v>32.119999999999997</v>
      </c>
    </row>
    <row r="3366" spans="1:5" ht="27.6" x14ac:dyDescent="0.3">
      <c r="A3366" s="113">
        <v>101547</v>
      </c>
      <c r="B3366" s="113" t="s">
        <v>11897</v>
      </c>
      <c r="C3366" s="114" t="s">
        <v>141</v>
      </c>
      <c r="D3366" s="113" t="s">
        <v>8535</v>
      </c>
      <c r="E3366" s="115">
        <v>99.11</v>
      </c>
    </row>
    <row r="3367" spans="1:5" ht="27.6" x14ac:dyDescent="0.3">
      <c r="A3367" s="113">
        <v>101548</v>
      </c>
      <c r="B3367" s="113" t="s">
        <v>11898</v>
      </c>
      <c r="C3367" s="114" t="s">
        <v>141</v>
      </c>
      <c r="D3367" s="113" t="s">
        <v>8535</v>
      </c>
      <c r="E3367" s="115">
        <v>8.49</v>
      </c>
    </row>
    <row r="3368" spans="1:5" ht="27.6" x14ac:dyDescent="0.3">
      <c r="A3368" s="113">
        <v>101549</v>
      </c>
      <c r="B3368" s="113" t="s">
        <v>11899</v>
      </c>
      <c r="C3368" s="114" t="s">
        <v>141</v>
      </c>
      <c r="D3368" s="113" t="s">
        <v>8535</v>
      </c>
      <c r="E3368" s="115">
        <v>25.9</v>
      </c>
    </row>
    <row r="3369" spans="1:5" ht="27.6" x14ac:dyDescent="0.3">
      <c r="A3369" s="113">
        <v>101553</v>
      </c>
      <c r="B3369" s="113" t="s">
        <v>11900</v>
      </c>
      <c r="C3369" s="114" t="s">
        <v>141</v>
      </c>
      <c r="D3369" s="113" t="s">
        <v>8535</v>
      </c>
      <c r="E3369" s="115">
        <v>16.11</v>
      </c>
    </row>
    <row r="3370" spans="1:5" ht="27.6" x14ac:dyDescent="0.3">
      <c r="A3370" s="113">
        <v>101554</v>
      </c>
      <c r="B3370" s="113" t="s">
        <v>11901</v>
      </c>
      <c r="C3370" s="114" t="s">
        <v>141</v>
      </c>
      <c r="D3370" s="113" t="s">
        <v>8535</v>
      </c>
      <c r="E3370" s="115">
        <v>12.31</v>
      </c>
    </row>
    <row r="3371" spans="1:5" ht="27.6" x14ac:dyDescent="0.3">
      <c r="A3371" s="113">
        <v>101555</v>
      </c>
      <c r="B3371" s="113" t="s">
        <v>11902</v>
      </c>
      <c r="C3371" s="114" t="s">
        <v>141</v>
      </c>
      <c r="D3371" s="113" t="s">
        <v>8535</v>
      </c>
      <c r="E3371" s="115">
        <v>8.85</v>
      </c>
    </row>
    <row r="3372" spans="1:5" ht="27.6" x14ac:dyDescent="0.3">
      <c r="A3372" s="113">
        <v>101556</v>
      </c>
      <c r="B3372" s="113" t="s">
        <v>11903</v>
      </c>
      <c r="C3372" s="114" t="s">
        <v>141</v>
      </c>
      <c r="D3372" s="113" t="s">
        <v>8535</v>
      </c>
      <c r="E3372" s="115">
        <v>8.3000000000000007</v>
      </c>
    </row>
    <row r="3373" spans="1:5" ht="41.4" x14ac:dyDescent="0.3">
      <c r="A3373" s="113">
        <v>101560</v>
      </c>
      <c r="B3373" s="113" t="s">
        <v>11904</v>
      </c>
      <c r="C3373" s="114" t="s">
        <v>116</v>
      </c>
      <c r="D3373" s="113" t="s">
        <v>8535</v>
      </c>
      <c r="E3373" s="115">
        <v>9.91</v>
      </c>
    </row>
    <row r="3374" spans="1:5" ht="41.4" x14ac:dyDescent="0.3">
      <c r="A3374" s="113">
        <v>101561</v>
      </c>
      <c r="B3374" s="113" t="s">
        <v>11905</v>
      </c>
      <c r="C3374" s="114" t="s">
        <v>116</v>
      </c>
      <c r="D3374" s="113" t="s">
        <v>8535</v>
      </c>
      <c r="E3374" s="115">
        <v>15.72</v>
      </c>
    </row>
    <row r="3375" spans="1:5" ht="41.4" x14ac:dyDescent="0.3">
      <c r="A3375" s="113">
        <v>101562</v>
      </c>
      <c r="B3375" s="113" t="s">
        <v>11906</v>
      </c>
      <c r="C3375" s="114" t="s">
        <v>116</v>
      </c>
      <c r="D3375" s="113" t="s">
        <v>8535</v>
      </c>
      <c r="E3375" s="115">
        <v>24.32</v>
      </c>
    </row>
    <row r="3376" spans="1:5" ht="41.4" x14ac:dyDescent="0.3">
      <c r="A3376" s="113">
        <v>101563</v>
      </c>
      <c r="B3376" s="113" t="s">
        <v>11907</v>
      </c>
      <c r="C3376" s="114" t="s">
        <v>116</v>
      </c>
      <c r="D3376" s="113" t="s">
        <v>8535</v>
      </c>
      <c r="E3376" s="115">
        <v>34.32</v>
      </c>
    </row>
    <row r="3377" spans="1:5" ht="41.4" x14ac:dyDescent="0.3">
      <c r="A3377" s="113">
        <v>101564</v>
      </c>
      <c r="B3377" s="113" t="s">
        <v>11908</v>
      </c>
      <c r="C3377" s="114" t="s">
        <v>116</v>
      </c>
      <c r="D3377" s="113" t="s">
        <v>8535</v>
      </c>
      <c r="E3377" s="115">
        <v>50.72</v>
      </c>
    </row>
    <row r="3378" spans="1:5" ht="41.4" x14ac:dyDescent="0.3">
      <c r="A3378" s="113">
        <v>101565</v>
      </c>
      <c r="B3378" s="113" t="s">
        <v>11909</v>
      </c>
      <c r="C3378" s="114" t="s">
        <v>116</v>
      </c>
      <c r="D3378" s="113" t="s">
        <v>8535</v>
      </c>
      <c r="E3378" s="115">
        <v>70.900000000000006</v>
      </c>
    </row>
    <row r="3379" spans="1:5" ht="41.4" x14ac:dyDescent="0.3">
      <c r="A3379" s="113">
        <v>101567</v>
      </c>
      <c r="B3379" s="113" t="s">
        <v>11910</v>
      </c>
      <c r="C3379" s="114" t="s">
        <v>116</v>
      </c>
      <c r="D3379" s="113" t="s">
        <v>8535</v>
      </c>
      <c r="E3379" s="115">
        <v>92.04</v>
      </c>
    </row>
    <row r="3380" spans="1:5" ht="41.4" x14ac:dyDescent="0.3">
      <c r="A3380" s="113">
        <v>101568</v>
      </c>
      <c r="B3380" s="113" t="s">
        <v>11911</v>
      </c>
      <c r="C3380" s="114" t="s">
        <v>116</v>
      </c>
      <c r="D3380" s="113" t="s">
        <v>8535</v>
      </c>
      <c r="E3380" s="115">
        <v>120.32</v>
      </c>
    </row>
    <row r="3381" spans="1:5" ht="27.6" x14ac:dyDescent="0.3">
      <c r="A3381" s="113">
        <v>101630</v>
      </c>
      <c r="B3381" s="113" t="s">
        <v>11912</v>
      </c>
      <c r="C3381" s="114" t="s">
        <v>141</v>
      </c>
      <c r="D3381" s="113" t="s">
        <v>8535</v>
      </c>
      <c r="E3381" s="115">
        <v>85.7</v>
      </c>
    </row>
    <row r="3382" spans="1:5" ht="27.6" x14ac:dyDescent="0.3">
      <c r="A3382" s="113">
        <v>101632</v>
      </c>
      <c r="B3382" s="113" t="s">
        <v>11913</v>
      </c>
      <c r="C3382" s="114" t="s">
        <v>141</v>
      </c>
      <c r="D3382" s="113" t="s">
        <v>8535</v>
      </c>
      <c r="E3382" s="115">
        <v>36.75</v>
      </c>
    </row>
    <row r="3383" spans="1:5" ht="27.6" x14ac:dyDescent="0.3">
      <c r="A3383" s="113">
        <v>101633</v>
      </c>
      <c r="B3383" s="113" t="s">
        <v>11914</v>
      </c>
      <c r="C3383" s="114" t="s">
        <v>141</v>
      </c>
      <c r="D3383" s="113" t="s">
        <v>8535</v>
      </c>
      <c r="E3383" s="115">
        <v>104.87</v>
      </c>
    </row>
    <row r="3384" spans="1:5" ht="41.4" x14ac:dyDescent="0.3">
      <c r="A3384" s="113">
        <v>101636</v>
      </c>
      <c r="B3384" s="113" t="s">
        <v>11915</v>
      </c>
      <c r="C3384" s="114" t="s">
        <v>141</v>
      </c>
      <c r="D3384" s="113" t="s">
        <v>8535</v>
      </c>
      <c r="E3384" s="115">
        <v>164.25</v>
      </c>
    </row>
    <row r="3385" spans="1:5" ht="41.4" x14ac:dyDescent="0.3">
      <c r="A3385" s="113">
        <v>101637</v>
      </c>
      <c r="B3385" s="113" t="s">
        <v>11916</v>
      </c>
      <c r="C3385" s="114" t="s">
        <v>141</v>
      </c>
      <c r="D3385" s="113" t="s">
        <v>8535</v>
      </c>
      <c r="E3385" s="115">
        <v>159.09</v>
      </c>
    </row>
    <row r="3386" spans="1:5" ht="27.6" x14ac:dyDescent="0.3">
      <c r="A3386" s="113">
        <v>101651</v>
      </c>
      <c r="B3386" s="113" t="s">
        <v>11917</v>
      </c>
      <c r="C3386" s="114" t="s">
        <v>141</v>
      </c>
      <c r="D3386" s="113" t="s">
        <v>8535</v>
      </c>
      <c r="E3386" s="115">
        <v>70.930000000000007</v>
      </c>
    </row>
    <row r="3387" spans="1:5" ht="55.2" x14ac:dyDescent="0.3">
      <c r="A3387" s="113">
        <v>101653</v>
      </c>
      <c r="B3387" s="113" t="s">
        <v>11918</v>
      </c>
      <c r="C3387" s="114" t="s">
        <v>141</v>
      </c>
      <c r="D3387" s="113" t="s">
        <v>8535</v>
      </c>
      <c r="E3387" s="115">
        <v>302.57</v>
      </c>
    </row>
    <row r="3388" spans="1:5" ht="27.6" x14ac:dyDescent="0.3">
      <c r="A3388" s="113">
        <v>101654</v>
      </c>
      <c r="B3388" s="113" t="s">
        <v>11919</v>
      </c>
      <c r="C3388" s="114" t="s">
        <v>141</v>
      </c>
      <c r="D3388" s="113" t="s">
        <v>8535</v>
      </c>
      <c r="E3388" s="115">
        <v>197.05</v>
      </c>
    </row>
    <row r="3389" spans="1:5" ht="27.6" x14ac:dyDescent="0.3">
      <c r="A3389" s="113">
        <v>101655</v>
      </c>
      <c r="B3389" s="113" t="s">
        <v>11920</v>
      </c>
      <c r="C3389" s="114" t="s">
        <v>141</v>
      </c>
      <c r="D3389" s="113" t="s">
        <v>8535</v>
      </c>
      <c r="E3389" s="115">
        <v>293.33</v>
      </c>
    </row>
    <row r="3390" spans="1:5" ht="27.6" x14ac:dyDescent="0.3">
      <c r="A3390" s="113">
        <v>101656</v>
      </c>
      <c r="B3390" s="113" t="s">
        <v>11921</v>
      </c>
      <c r="C3390" s="114" t="s">
        <v>141</v>
      </c>
      <c r="D3390" s="113" t="s">
        <v>8535</v>
      </c>
      <c r="E3390" s="115">
        <v>315.81</v>
      </c>
    </row>
    <row r="3391" spans="1:5" ht="27.6" x14ac:dyDescent="0.3">
      <c r="A3391" s="113">
        <v>101657</v>
      </c>
      <c r="B3391" s="113" t="s">
        <v>11922</v>
      </c>
      <c r="C3391" s="114" t="s">
        <v>141</v>
      </c>
      <c r="D3391" s="113" t="s">
        <v>8535</v>
      </c>
      <c r="E3391" s="115">
        <v>363.69</v>
      </c>
    </row>
    <row r="3392" spans="1:5" ht="27.6" x14ac:dyDescent="0.3">
      <c r="A3392" s="113">
        <v>101658</v>
      </c>
      <c r="B3392" s="113" t="s">
        <v>11923</v>
      </c>
      <c r="C3392" s="114" t="s">
        <v>141</v>
      </c>
      <c r="D3392" s="113" t="s">
        <v>8535</v>
      </c>
      <c r="E3392" s="115">
        <v>462.16</v>
      </c>
    </row>
    <row r="3393" spans="1:5" ht="27.6" x14ac:dyDescent="0.3">
      <c r="A3393" s="113">
        <v>101659</v>
      </c>
      <c r="B3393" s="113" t="s">
        <v>11924</v>
      </c>
      <c r="C3393" s="114" t="s">
        <v>141</v>
      </c>
      <c r="D3393" s="113" t="s">
        <v>8535</v>
      </c>
      <c r="E3393" s="115">
        <v>523.39</v>
      </c>
    </row>
    <row r="3394" spans="1:5" ht="27.6" x14ac:dyDescent="0.3">
      <c r="A3394" s="113">
        <v>101660</v>
      </c>
      <c r="B3394" s="113" t="s">
        <v>11925</v>
      </c>
      <c r="C3394" s="114" t="s">
        <v>141</v>
      </c>
      <c r="D3394" s="113" t="s">
        <v>8535</v>
      </c>
      <c r="E3394" s="115">
        <v>812.48</v>
      </c>
    </row>
    <row r="3395" spans="1:5" ht="41.4" x14ac:dyDescent="0.3">
      <c r="A3395" s="113">
        <v>101661</v>
      </c>
      <c r="B3395" s="113" t="s">
        <v>11926</v>
      </c>
      <c r="C3395" s="114" t="s">
        <v>141</v>
      </c>
      <c r="D3395" s="113" t="s">
        <v>8535</v>
      </c>
      <c r="E3395" s="115">
        <v>137.66999999999999</v>
      </c>
    </row>
    <row r="3396" spans="1:5" ht="27.6" x14ac:dyDescent="0.3">
      <c r="A3396" s="113">
        <v>101663</v>
      </c>
      <c r="B3396" s="113" t="s">
        <v>11927</v>
      </c>
      <c r="C3396" s="114" t="s">
        <v>141</v>
      </c>
      <c r="D3396" s="113" t="s">
        <v>8535</v>
      </c>
      <c r="E3396" s="115">
        <v>33.17</v>
      </c>
    </row>
    <row r="3397" spans="1:5" ht="27.6" x14ac:dyDescent="0.3">
      <c r="A3397" s="113">
        <v>101664</v>
      </c>
      <c r="B3397" s="113" t="s">
        <v>11928</v>
      </c>
      <c r="C3397" s="114" t="s">
        <v>141</v>
      </c>
      <c r="D3397" s="113" t="s">
        <v>8535</v>
      </c>
      <c r="E3397" s="115">
        <v>34.4</v>
      </c>
    </row>
    <row r="3398" spans="1:5" ht="27.6" x14ac:dyDescent="0.3">
      <c r="A3398" s="113">
        <v>101665</v>
      </c>
      <c r="B3398" s="113" t="s">
        <v>11929</v>
      </c>
      <c r="C3398" s="114" t="s">
        <v>141</v>
      </c>
      <c r="D3398" s="113" t="s">
        <v>8535</v>
      </c>
      <c r="E3398" s="115">
        <v>39.67</v>
      </c>
    </row>
    <row r="3399" spans="1:5" ht="41.4" x14ac:dyDescent="0.3">
      <c r="A3399" s="113">
        <v>100578</v>
      </c>
      <c r="B3399" s="113" t="s">
        <v>11930</v>
      </c>
      <c r="C3399" s="114" t="s">
        <v>141</v>
      </c>
      <c r="D3399" s="113" t="s">
        <v>8535</v>
      </c>
      <c r="E3399" s="115">
        <v>534.58000000000004</v>
      </c>
    </row>
    <row r="3400" spans="1:5" ht="41.4" x14ac:dyDescent="0.3">
      <c r="A3400" s="113">
        <v>100579</v>
      </c>
      <c r="B3400" s="113" t="s">
        <v>11931</v>
      </c>
      <c r="C3400" s="114" t="s">
        <v>141</v>
      </c>
      <c r="D3400" s="113" t="s">
        <v>8535</v>
      </c>
      <c r="E3400" s="115">
        <v>585.17999999999995</v>
      </c>
    </row>
    <row r="3401" spans="1:5" ht="41.4" x14ac:dyDescent="0.3">
      <c r="A3401" s="113">
        <v>100580</v>
      </c>
      <c r="B3401" s="113" t="s">
        <v>11932</v>
      </c>
      <c r="C3401" s="114" t="s">
        <v>141</v>
      </c>
      <c r="D3401" s="113" t="s">
        <v>8535</v>
      </c>
      <c r="E3401" s="115">
        <v>650.47</v>
      </c>
    </row>
    <row r="3402" spans="1:5" ht="41.4" x14ac:dyDescent="0.3">
      <c r="A3402" s="113">
        <v>100581</v>
      </c>
      <c r="B3402" s="113" t="s">
        <v>11933</v>
      </c>
      <c r="C3402" s="114" t="s">
        <v>141</v>
      </c>
      <c r="D3402" s="113" t="s">
        <v>8535</v>
      </c>
      <c r="E3402" s="115">
        <v>610.23</v>
      </c>
    </row>
    <row r="3403" spans="1:5" ht="41.4" x14ac:dyDescent="0.3">
      <c r="A3403" s="113">
        <v>100582</v>
      </c>
      <c r="B3403" s="113" t="s">
        <v>11934</v>
      </c>
      <c r="C3403" s="114" t="s">
        <v>141</v>
      </c>
      <c r="D3403" s="113" t="s">
        <v>8535</v>
      </c>
      <c r="E3403" s="115">
        <v>728</v>
      </c>
    </row>
    <row r="3404" spans="1:5" ht="41.4" x14ac:dyDescent="0.3">
      <c r="A3404" s="113">
        <v>100583</v>
      </c>
      <c r="B3404" s="113" t="s">
        <v>11935</v>
      </c>
      <c r="C3404" s="114" t="s">
        <v>141</v>
      </c>
      <c r="D3404" s="113" t="s">
        <v>8535</v>
      </c>
      <c r="E3404" s="115">
        <v>637.38</v>
      </c>
    </row>
    <row r="3405" spans="1:5" ht="41.4" x14ac:dyDescent="0.3">
      <c r="A3405" s="113">
        <v>100584</v>
      </c>
      <c r="B3405" s="113" t="s">
        <v>11936</v>
      </c>
      <c r="C3405" s="114" t="s">
        <v>141</v>
      </c>
      <c r="D3405" s="113" t="s">
        <v>8535</v>
      </c>
      <c r="E3405" s="115">
        <v>708.12</v>
      </c>
    </row>
    <row r="3406" spans="1:5" ht="41.4" x14ac:dyDescent="0.3">
      <c r="A3406" s="113">
        <v>100585</v>
      </c>
      <c r="B3406" s="113" t="s">
        <v>11937</v>
      </c>
      <c r="C3406" s="114" t="s">
        <v>141</v>
      </c>
      <c r="D3406" s="113" t="s">
        <v>8535</v>
      </c>
      <c r="E3406" s="115">
        <v>689.9</v>
      </c>
    </row>
    <row r="3407" spans="1:5" ht="41.4" x14ac:dyDescent="0.3">
      <c r="A3407" s="113">
        <v>100586</v>
      </c>
      <c r="B3407" s="113" t="s">
        <v>11938</v>
      </c>
      <c r="C3407" s="114" t="s">
        <v>141</v>
      </c>
      <c r="D3407" s="113" t="s">
        <v>8535</v>
      </c>
      <c r="E3407" s="115">
        <v>802.54</v>
      </c>
    </row>
    <row r="3408" spans="1:5" ht="41.4" x14ac:dyDescent="0.3">
      <c r="A3408" s="113">
        <v>100587</v>
      </c>
      <c r="B3408" s="113" t="s">
        <v>11939</v>
      </c>
      <c r="C3408" s="114" t="s">
        <v>141</v>
      </c>
      <c r="D3408" s="113" t="s">
        <v>8535</v>
      </c>
      <c r="E3408" s="115">
        <v>744.67</v>
      </c>
    </row>
    <row r="3409" spans="1:5" ht="41.4" x14ac:dyDescent="0.3">
      <c r="A3409" s="113">
        <v>100588</v>
      </c>
      <c r="B3409" s="113" t="s">
        <v>11940</v>
      </c>
      <c r="C3409" s="114" t="s">
        <v>141</v>
      </c>
      <c r="D3409" s="113" t="s">
        <v>8535</v>
      </c>
      <c r="E3409" s="115">
        <v>832.22</v>
      </c>
    </row>
    <row r="3410" spans="1:5" ht="41.4" x14ac:dyDescent="0.3">
      <c r="A3410" s="113">
        <v>100589</v>
      </c>
      <c r="B3410" s="113" t="s">
        <v>11941</v>
      </c>
      <c r="C3410" s="114" t="s">
        <v>141</v>
      </c>
      <c r="D3410" s="113" t="s">
        <v>8535</v>
      </c>
      <c r="E3410" s="115">
        <v>833.04</v>
      </c>
    </row>
    <row r="3411" spans="1:5" ht="41.4" x14ac:dyDescent="0.3">
      <c r="A3411" s="113">
        <v>100590</v>
      </c>
      <c r="B3411" s="113" t="s">
        <v>11942</v>
      </c>
      <c r="C3411" s="114" t="s">
        <v>141</v>
      </c>
      <c r="D3411" s="113" t="s">
        <v>8535</v>
      </c>
      <c r="E3411" s="115">
        <v>919.78</v>
      </c>
    </row>
    <row r="3412" spans="1:5" ht="41.4" x14ac:dyDescent="0.3">
      <c r="A3412" s="113">
        <v>100591</v>
      </c>
      <c r="B3412" s="113" t="s">
        <v>11943</v>
      </c>
      <c r="C3412" s="114" t="s">
        <v>141</v>
      </c>
      <c r="D3412" s="113" t="s">
        <v>8535</v>
      </c>
      <c r="E3412" s="115">
        <v>822.27</v>
      </c>
    </row>
    <row r="3413" spans="1:5" ht="41.4" x14ac:dyDescent="0.3">
      <c r="A3413" s="113">
        <v>100592</v>
      </c>
      <c r="B3413" s="113" t="s">
        <v>11944</v>
      </c>
      <c r="C3413" s="114" t="s">
        <v>141</v>
      </c>
      <c r="D3413" s="113" t="s">
        <v>8535</v>
      </c>
      <c r="E3413" s="115">
        <v>894.1</v>
      </c>
    </row>
    <row r="3414" spans="1:5" ht="41.4" x14ac:dyDescent="0.3">
      <c r="A3414" s="113">
        <v>100593</v>
      </c>
      <c r="B3414" s="113" t="s">
        <v>11945</v>
      </c>
      <c r="C3414" s="114" t="s">
        <v>141</v>
      </c>
      <c r="D3414" s="113" t="s">
        <v>8535</v>
      </c>
      <c r="E3414" s="115">
        <v>880.95</v>
      </c>
    </row>
    <row r="3415" spans="1:5" ht="41.4" x14ac:dyDescent="0.3">
      <c r="A3415" s="113">
        <v>100594</v>
      </c>
      <c r="B3415" s="113" t="s">
        <v>11946</v>
      </c>
      <c r="C3415" s="114" t="s">
        <v>141</v>
      </c>
      <c r="D3415" s="113" t="s">
        <v>8535</v>
      </c>
      <c r="E3415" s="115">
        <v>1002.55</v>
      </c>
    </row>
    <row r="3416" spans="1:5" ht="41.4" x14ac:dyDescent="0.3">
      <c r="A3416" s="113">
        <v>100595</v>
      </c>
      <c r="B3416" s="113" t="s">
        <v>11947</v>
      </c>
      <c r="C3416" s="114" t="s">
        <v>141</v>
      </c>
      <c r="D3416" s="113" t="s">
        <v>8535</v>
      </c>
      <c r="E3416" s="115">
        <v>1057.0899999999999</v>
      </c>
    </row>
    <row r="3417" spans="1:5" ht="41.4" x14ac:dyDescent="0.3">
      <c r="A3417" s="113">
        <v>100596</v>
      </c>
      <c r="B3417" s="113" t="s">
        <v>11948</v>
      </c>
      <c r="C3417" s="114" t="s">
        <v>141</v>
      </c>
      <c r="D3417" s="113" t="s">
        <v>8535</v>
      </c>
      <c r="E3417" s="115">
        <v>1220.98</v>
      </c>
    </row>
    <row r="3418" spans="1:5" ht="41.4" x14ac:dyDescent="0.3">
      <c r="A3418" s="113">
        <v>100597</v>
      </c>
      <c r="B3418" s="113" t="s">
        <v>11949</v>
      </c>
      <c r="C3418" s="114" t="s">
        <v>141</v>
      </c>
      <c r="D3418" s="113" t="s">
        <v>8535</v>
      </c>
      <c r="E3418" s="115">
        <v>1230.31</v>
      </c>
    </row>
    <row r="3419" spans="1:5" ht="41.4" x14ac:dyDescent="0.3">
      <c r="A3419" s="113">
        <v>100598</v>
      </c>
      <c r="B3419" s="113" t="s">
        <v>11950</v>
      </c>
      <c r="C3419" s="114" t="s">
        <v>141</v>
      </c>
      <c r="D3419" s="113" t="s">
        <v>8535</v>
      </c>
      <c r="E3419" s="115">
        <v>1365.41</v>
      </c>
    </row>
    <row r="3420" spans="1:5" ht="41.4" x14ac:dyDescent="0.3">
      <c r="A3420" s="113">
        <v>100599</v>
      </c>
      <c r="B3420" s="113" t="s">
        <v>11951</v>
      </c>
      <c r="C3420" s="114" t="s">
        <v>141</v>
      </c>
      <c r="D3420" s="113" t="s">
        <v>8535</v>
      </c>
      <c r="E3420" s="115">
        <v>535.16</v>
      </c>
    </row>
    <row r="3421" spans="1:5" ht="41.4" x14ac:dyDescent="0.3">
      <c r="A3421" s="113">
        <v>100600</v>
      </c>
      <c r="B3421" s="113" t="s">
        <v>11952</v>
      </c>
      <c r="C3421" s="114" t="s">
        <v>141</v>
      </c>
      <c r="D3421" s="113" t="s">
        <v>8535</v>
      </c>
      <c r="E3421" s="115">
        <v>638.53</v>
      </c>
    </row>
    <row r="3422" spans="1:5" ht="41.4" x14ac:dyDescent="0.3">
      <c r="A3422" s="113">
        <v>100601</v>
      </c>
      <c r="B3422" s="113" t="s">
        <v>11953</v>
      </c>
      <c r="C3422" s="114" t="s">
        <v>141</v>
      </c>
      <c r="D3422" s="113" t="s">
        <v>8535</v>
      </c>
      <c r="E3422" s="115">
        <v>807.2</v>
      </c>
    </row>
    <row r="3423" spans="1:5" ht="41.4" x14ac:dyDescent="0.3">
      <c r="A3423" s="113">
        <v>100602</v>
      </c>
      <c r="B3423" s="113" t="s">
        <v>11954</v>
      </c>
      <c r="C3423" s="114" t="s">
        <v>141</v>
      </c>
      <c r="D3423" s="113" t="s">
        <v>8535</v>
      </c>
      <c r="E3423" s="115">
        <v>1017.65</v>
      </c>
    </row>
    <row r="3424" spans="1:5" ht="41.4" x14ac:dyDescent="0.3">
      <c r="A3424" s="113">
        <v>100603</v>
      </c>
      <c r="B3424" s="113" t="s">
        <v>11955</v>
      </c>
      <c r="C3424" s="114" t="s">
        <v>141</v>
      </c>
      <c r="D3424" s="113" t="s">
        <v>8535</v>
      </c>
      <c r="E3424" s="115">
        <v>1561.17</v>
      </c>
    </row>
    <row r="3425" spans="1:5" ht="41.4" x14ac:dyDescent="0.3">
      <c r="A3425" s="113">
        <v>100604</v>
      </c>
      <c r="B3425" s="113" t="s">
        <v>11956</v>
      </c>
      <c r="C3425" s="114" t="s">
        <v>141</v>
      </c>
      <c r="D3425" s="113" t="s">
        <v>8535</v>
      </c>
      <c r="E3425" s="115">
        <v>678.88</v>
      </c>
    </row>
    <row r="3426" spans="1:5" ht="41.4" x14ac:dyDescent="0.3">
      <c r="A3426" s="113">
        <v>100605</v>
      </c>
      <c r="B3426" s="113" t="s">
        <v>11957</v>
      </c>
      <c r="C3426" s="114" t="s">
        <v>141</v>
      </c>
      <c r="D3426" s="113" t="s">
        <v>8535</v>
      </c>
      <c r="E3426" s="115">
        <v>1070.1600000000001</v>
      </c>
    </row>
    <row r="3427" spans="1:5" ht="41.4" x14ac:dyDescent="0.3">
      <c r="A3427" s="113">
        <v>100606</v>
      </c>
      <c r="B3427" s="113" t="s">
        <v>11958</v>
      </c>
      <c r="C3427" s="114" t="s">
        <v>141</v>
      </c>
      <c r="D3427" s="113" t="s">
        <v>8535</v>
      </c>
      <c r="E3427" s="115">
        <v>1629.56</v>
      </c>
    </row>
    <row r="3428" spans="1:5" ht="41.4" x14ac:dyDescent="0.3">
      <c r="A3428" s="113">
        <v>100607</v>
      </c>
      <c r="B3428" s="113" t="s">
        <v>11959</v>
      </c>
      <c r="C3428" s="114" t="s">
        <v>141</v>
      </c>
      <c r="D3428" s="113" t="s">
        <v>8535</v>
      </c>
      <c r="E3428" s="115">
        <v>698.17</v>
      </c>
    </row>
    <row r="3429" spans="1:5" ht="41.4" x14ac:dyDescent="0.3">
      <c r="A3429" s="113">
        <v>100608</v>
      </c>
      <c r="B3429" s="113" t="s">
        <v>11960</v>
      </c>
      <c r="C3429" s="114" t="s">
        <v>141</v>
      </c>
      <c r="D3429" s="113" t="s">
        <v>8535</v>
      </c>
      <c r="E3429" s="115">
        <v>1096.06</v>
      </c>
    </row>
    <row r="3430" spans="1:5" ht="41.4" x14ac:dyDescent="0.3">
      <c r="A3430" s="113">
        <v>100609</v>
      </c>
      <c r="B3430" s="113" t="s">
        <v>11961</v>
      </c>
      <c r="C3430" s="114" t="s">
        <v>141</v>
      </c>
      <c r="D3430" s="113" t="s">
        <v>8535</v>
      </c>
      <c r="E3430" s="115">
        <v>1666.28</v>
      </c>
    </row>
    <row r="3431" spans="1:5" ht="41.4" x14ac:dyDescent="0.3">
      <c r="A3431" s="113">
        <v>100610</v>
      </c>
      <c r="B3431" s="113" t="s">
        <v>11962</v>
      </c>
      <c r="C3431" s="114" t="s">
        <v>141</v>
      </c>
      <c r="D3431" s="113" t="s">
        <v>8535</v>
      </c>
      <c r="E3431" s="115">
        <v>717.32</v>
      </c>
    </row>
    <row r="3432" spans="1:5" ht="41.4" x14ac:dyDescent="0.3">
      <c r="A3432" s="113">
        <v>100611</v>
      </c>
      <c r="B3432" s="113" t="s">
        <v>11963</v>
      </c>
      <c r="C3432" s="114" t="s">
        <v>141</v>
      </c>
      <c r="D3432" s="113" t="s">
        <v>8535</v>
      </c>
      <c r="E3432" s="115">
        <v>896.77</v>
      </c>
    </row>
    <row r="3433" spans="1:5" ht="41.4" x14ac:dyDescent="0.3">
      <c r="A3433" s="113">
        <v>100612</v>
      </c>
      <c r="B3433" s="113" t="s">
        <v>11964</v>
      </c>
      <c r="C3433" s="114" t="s">
        <v>141</v>
      </c>
      <c r="D3433" s="113" t="s">
        <v>8535</v>
      </c>
      <c r="E3433" s="115">
        <v>1121.51</v>
      </c>
    </row>
    <row r="3434" spans="1:5" ht="41.4" x14ac:dyDescent="0.3">
      <c r="A3434" s="113">
        <v>100613</v>
      </c>
      <c r="B3434" s="113" t="s">
        <v>11965</v>
      </c>
      <c r="C3434" s="114" t="s">
        <v>141</v>
      </c>
      <c r="D3434" s="113" t="s">
        <v>8535</v>
      </c>
      <c r="E3434" s="115">
        <v>1702.3</v>
      </c>
    </row>
    <row r="3435" spans="1:5" ht="41.4" x14ac:dyDescent="0.3">
      <c r="A3435" s="113">
        <v>100614</v>
      </c>
      <c r="B3435" s="113" t="s">
        <v>11966</v>
      </c>
      <c r="C3435" s="114" t="s">
        <v>141</v>
      </c>
      <c r="D3435" s="113" t="s">
        <v>8535</v>
      </c>
      <c r="E3435" s="115">
        <v>940.74</v>
      </c>
    </row>
    <row r="3436" spans="1:5" ht="41.4" x14ac:dyDescent="0.3">
      <c r="A3436" s="113">
        <v>100615</v>
      </c>
      <c r="B3436" s="113" t="s">
        <v>11967</v>
      </c>
      <c r="C3436" s="114" t="s">
        <v>141</v>
      </c>
      <c r="D3436" s="113" t="s">
        <v>8535</v>
      </c>
      <c r="E3436" s="115">
        <v>1172.0999999999999</v>
      </c>
    </row>
    <row r="3437" spans="1:5" ht="41.4" x14ac:dyDescent="0.3">
      <c r="A3437" s="113">
        <v>100616</v>
      </c>
      <c r="B3437" s="113" t="s">
        <v>11968</v>
      </c>
      <c r="C3437" s="114" t="s">
        <v>141</v>
      </c>
      <c r="D3437" s="113" t="s">
        <v>8535</v>
      </c>
      <c r="E3437" s="115">
        <v>1778.34</v>
      </c>
    </row>
    <row r="3438" spans="1:5" ht="41.4" x14ac:dyDescent="0.3">
      <c r="A3438" s="113">
        <v>100617</v>
      </c>
      <c r="B3438" s="113" t="s">
        <v>11969</v>
      </c>
      <c r="C3438" s="114" t="s">
        <v>141</v>
      </c>
      <c r="D3438" s="113" t="s">
        <v>8535</v>
      </c>
      <c r="E3438" s="115">
        <v>1222.5999999999999</v>
      </c>
    </row>
    <row r="3439" spans="1:5" ht="41.4" x14ac:dyDescent="0.3">
      <c r="A3439" s="113">
        <v>100618</v>
      </c>
      <c r="B3439" s="113" t="s">
        <v>11970</v>
      </c>
      <c r="C3439" s="114" t="s">
        <v>141</v>
      </c>
      <c r="D3439" s="113" t="s">
        <v>8535</v>
      </c>
      <c r="E3439" s="115">
        <v>1856.61</v>
      </c>
    </row>
    <row r="3440" spans="1:5" ht="27.6" x14ac:dyDescent="0.3">
      <c r="A3440" s="113">
        <v>100619</v>
      </c>
      <c r="B3440" s="113" t="s">
        <v>11971</v>
      </c>
      <c r="C3440" s="114" t="s">
        <v>141</v>
      </c>
      <c r="D3440" s="113" t="s">
        <v>8535</v>
      </c>
      <c r="E3440" s="115">
        <v>606.98</v>
      </c>
    </row>
    <row r="3441" spans="1:5" ht="27.6" x14ac:dyDescent="0.3">
      <c r="A3441" s="113">
        <v>100620</v>
      </c>
      <c r="B3441" s="113" t="s">
        <v>11972</v>
      </c>
      <c r="C3441" s="114" t="s">
        <v>141</v>
      </c>
      <c r="D3441" s="113" t="s">
        <v>8535</v>
      </c>
      <c r="E3441" s="115">
        <v>2683.52</v>
      </c>
    </row>
    <row r="3442" spans="1:5" ht="27.6" x14ac:dyDescent="0.3">
      <c r="A3442" s="113">
        <v>100621</v>
      </c>
      <c r="B3442" s="113" t="s">
        <v>11973</v>
      </c>
      <c r="C3442" s="114" t="s">
        <v>141</v>
      </c>
      <c r="D3442" s="113" t="s">
        <v>8535</v>
      </c>
      <c r="E3442" s="115">
        <v>3126.31</v>
      </c>
    </row>
    <row r="3443" spans="1:5" ht="27.6" x14ac:dyDescent="0.3">
      <c r="A3443" s="113">
        <v>100622</v>
      </c>
      <c r="B3443" s="113" t="s">
        <v>11974</v>
      </c>
      <c r="C3443" s="114" t="s">
        <v>141</v>
      </c>
      <c r="D3443" s="113" t="s">
        <v>8535</v>
      </c>
      <c r="E3443" s="115">
        <v>2385.96</v>
      </c>
    </row>
    <row r="3444" spans="1:5" ht="27.6" x14ac:dyDescent="0.3">
      <c r="A3444" s="113">
        <v>100623</v>
      </c>
      <c r="B3444" s="113" t="s">
        <v>11975</v>
      </c>
      <c r="C3444" s="114" t="s">
        <v>141</v>
      </c>
      <c r="D3444" s="113" t="s">
        <v>8535</v>
      </c>
      <c r="E3444" s="115">
        <v>2575.33</v>
      </c>
    </row>
    <row r="3445" spans="1:5" ht="27.6" x14ac:dyDescent="0.3">
      <c r="A3445" s="113">
        <v>97605</v>
      </c>
      <c r="B3445" s="113" t="s">
        <v>11976</v>
      </c>
      <c r="C3445" s="114" t="s">
        <v>141</v>
      </c>
      <c r="D3445" s="113" t="s">
        <v>8535</v>
      </c>
      <c r="E3445" s="115">
        <v>87.31</v>
      </c>
    </row>
    <row r="3446" spans="1:5" ht="27.6" x14ac:dyDescent="0.3">
      <c r="A3446" s="113">
        <v>97607</v>
      </c>
      <c r="B3446" s="113" t="s">
        <v>11977</v>
      </c>
      <c r="C3446" s="114" t="s">
        <v>141</v>
      </c>
      <c r="D3446" s="113" t="s">
        <v>8535</v>
      </c>
      <c r="E3446" s="115">
        <v>112.01</v>
      </c>
    </row>
    <row r="3447" spans="1:5" ht="41.4" x14ac:dyDescent="0.3">
      <c r="A3447" s="113">
        <v>102102</v>
      </c>
      <c r="B3447" s="113" t="s">
        <v>11978</v>
      </c>
      <c r="C3447" s="114" t="s">
        <v>141</v>
      </c>
      <c r="D3447" s="113" t="s">
        <v>8535</v>
      </c>
      <c r="E3447" s="115">
        <v>11458.58</v>
      </c>
    </row>
    <row r="3448" spans="1:5" ht="41.4" x14ac:dyDescent="0.3">
      <c r="A3448" s="113">
        <v>102103</v>
      </c>
      <c r="B3448" s="113" t="s">
        <v>11979</v>
      </c>
      <c r="C3448" s="114" t="s">
        <v>141</v>
      </c>
      <c r="D3448" s="113" t="s">
        <v>8535</v>
      </c>
      <c r="E3448" s="115">
        <v>12740.61</v>
      </c>
    </row>
    <row r="3449" spans="1:5" ht="41.4" x14ac:dyDescent="0.3">
      <c r="A3449" s="113">
        <v>102104</v>
      </c>
      <c r="B3449" s="113" t="s">
        <v>11980</v>
      </c>
      <c r="C3449" s="114" t="s">
        <v>141</v>
      </c>
      <c r="D3449" s="113" t="s">
        <v>8535</v>
      </c>
      <c r="E3449" s="115">
        <v>16313.31</v>
      </c>
    </row>
    <row r="3450" spans="1:5" ht="41.4" x14ac:dyDescent="0.3">
      <c r="A3450" s="113">
        <v>102105</v>
      </c>
      <c r="B3450" s="113" t="s">
        <v>11981</v>
      </c>
      <c r="C3450" s="114" t="s">
        <v>141</v>
      </c>
      <c r="D3450" s="113" t="s">
        <v>8535</v>
      </c>
      <c r="E3450" s="115">
        <v>20025.349999999999</v>
      </c>
    </row>
    <row r="3451" spans="1:5" ht="41.4" x14ac:dyDescent="0.3">
      <c r="A3451" s="113">
        <v>102106</v>
      </c>
      <c r="B3451" s="113" t="s">
        <v>11982</v>
      </c>
      <c r="C3451" s="114" t="s">
        <v>141</v>
      </c>
      <c r="D3451" s="113" t="s">
        <v>8535</v>
      </c>
      <c r="E3451" s="115">
        <v>25089.47</v>
      </c>
    </row>
    <row r="3452" spans="1:5" ht="41.4" x14ac:dyDescent="0.3">
      <c r="A3452" s="113">
        <v>102107</v>
      </c>
      <c r="B3452" s="113" t="s">
        <v>11983</v>
      </c>
      <c r="C3452" s="114" t="s">
        <v>141</v>
      </c>
      <c r="D3452" s="113" t="s">
        <v>8535</v>
      </c>
      <c r="E3452" s="115">
        <v>34966.57</v>
      </c>
    </row>
    <row r="3453" spans="1:5" ht="41.4" x14ac:dyDescent="0.3">
      <c r="A3453" s="113">
        <v>102108</v>
      </c>
      <c r="B3453" s="113" t="s">
        <v>11984</v>
      </c>
      <c r="C3453" s="114" t="s">
        <v>141</v>
      </c>
      <c r="D3453" s="113" t="s">
        <v>8535</v>
      </c>
      <c r="E3453" s="115">
        <v>40701.089999999997</v>
      </c>
    </row>
    <row r="3454" spans="1:5" ht="27.6" x14ac:dyDescent="0.3">
      <c r="A3454" s="113">
        <v>102109</v>
      </c>
      <c r="B3454" s="113" t="s">
        <v>11985</v>
      </c>
      <c r="C3454" s="114" t="s">
        <v>141</v>
      </c>
      <c r="D3454" s="113" t="s">
        <v>8535</v>
      </c>
      <c r="E3454" s="115">
        <v>62.29</v>
      </c>
    </row>
    <row r="3455" spans="1:5" ht="27.6" x14ac:dyDescent="0.3">
      <c r="A3455" s="113">
        <v>102110</v>
      </c>
      <c r="B3455" s="113" t="s">
        <v>11986</v>
      </c>
      <c r="C3455" s="114" t="s">
        <v>141</v>
      </c>
      <c r="D3455" s="113" t="s">
        <v>8535</v>
      </c>
      <c r="E3455" s="115">
        <v>171.19</v>
      </c>
    </row>
    <row r="3456" spans="1:5" ht="41.4" x14ac:dyDescent="0.3">
      <c r="A3456" s="113">
        <v>103654</v>
      </c>
      <c r="B3456" s="113" t="s">
        <v>11987</v>
      </c>
      <c r="C3456" s="114" t="s">
        <v>141</v>
      </c>
      <c r="D3456" s="113" t="s">
        <v>8535</v>
      </c>
      <c r="E3456" s="115">
        <v>65842.789999999994</v>
      </c>
    </row>
    <row r="3457" spans="1:5" ht="41.4" x14ac:dyDescent="0.3">
      <c r="A3457" s="113">
        <v>103655</v>
      </c>
      <c r="B3457" s="113" t="s">
        <v>11988</v>
      </c>
      <c r="C3457" s="114" t="s">
        <v>141</v>
      </c>
      <c r="D3457" s="113" t="s">
        <v>8535</v>
      </c>
      <c r="E3457" s="115">
        <v>90167.42</v>
      </c>
    </row>
    <row r="3458" spans="1:5" ht="41.4" x14ac:dyDescent="0.3">
      <c r="A3458" s="113">
        <v>103656</v>
      </c>
      <c r="B3458" s="113" t="s">
        <v>11989</v>
      </c>
      <c r="C3458" s="114" t="s">
        <v>141</v>
      </c>
      <c r="D3458" s="113" t="s">
        <v>8535</v>
      </c>
      <c r="E3458" s="115">
        <v>126024.28</v>
      </c>
    </row>
    <row r="3459" spans="1:5" ht="27.6" x14ac:dyDescent="0.3">
      <c r="A3459" s="113">
        <v>96973</v>
      </c>
      <c r="B3459" s="113" t="s">
        <v>11990</v>
      </c>
      <c r="C3459" s="114" t="s">
        <v>116</v>
      </c>
      <c r="D3459" s="113" t="s">
        <v>8535</v>
      </c>
      <c r="E3459" s="115">
        <v>74.900000000000006</v>
      </c>
    </row>
    <row r="3460" spans="1:5" ht="27.6" x14ac:dyDescent="0.3">
      <c r="A3460" s="113">
        <v>96974</v>
      </c>
      <c r="B3460" s="113" t="s">
        <v>11991</v>
      </c>
      <c r="C3460" s="114" t="s">
        <v>116</v>
      </c>
      <c r="D3460" s="113" t="s">
        <v>8535</v>
      </c>
      <c r="E3460" s="115">
        <v>95.66</v>
      </c>
    </row>
    <row r="3461" spans="1:5" ht="27.6" x14ac:dyDescent="0.3">
      <c r="A3461" s="113">
        <v>96975</v>
      </c>
      <c r="B3461" s="113" t="s">
        <v>11992</v>
      </c>
      <c r="C3461" s="114" t="s">
        <v>116</v>
      </c>
      <c r="D3461" s="113" t="s">
        <v>8535</v>
      </c>
      <c r="E3461" s="115">
        <v>117.37</v>
      </c>
    </row>
    <row r="3462" spans="1:5" ht="27.6" x14ac:dyDescent="0.3">
      <c r="A3462" s="113">
        <v>96976</v>
      </c>
      <c r="B3462" s="113" t="s">
        <v>11993</v>
      </c>
      <c r="C3462" s="114" t="s">
        <v>116</v>
      </c>
      <c r="D3462" s="113" t="s">
        <v>8535</v>
      </c>
      <c r="E3462" s="115">
        <v>152.55000000000001</v>
      </c>
    </row>
    <row r="3463" spans="1:5" ht="27.6" x14ac:dyDescent="0.3">
      <c r="A3463" s="113">
        <v>96977</v>
      </c>
      <c r="B3463" s="113" t="s">
        <v>11994</v>
      </c>
      <c r="C3463" s="114" t="s">
        <v>116</v>
      </c>
      <c r="D3463" s="113" t="s">
        <v>8535</v>
      </c>
      <c r="E3463" s="115">
        <v>55.93</v>
      </c>
    </row>
    <row r="3464" spans="1:5" ht="27.6" x14ac:dyDescent="0.3">
      <c r="A3464" s="113">
        <v>96978</v>
      </c>
      <c r="B3464" s="113" t="s">
        <v>11995</v>
      </c>
      <c r="C3464" s="114" t="s">
        <v>116</v>
      </c>
      <c r="D3464" s="113" t="s">
        <v>8535</v>
      </c>
      <c r="E3464" s="115">
        <v>73.63</v>
      </c>
    </row>
    <row r="3465" spans="1:5" ht="27.6" x14ac:dyDescent="0.3">
      <c r="A3465" s="113">
        <v>96979</v>
      </c>
      <c r="B3465" s="113" t="s">
        <v>11996</v>
      </c>
      <c r="C3465" s="114" t="s">
        <v>116</v>
      </c>
      <c r="D3465" s="113" t="s">
        <v>8535</v>
      </c>
      <c r="E3465" s="115">
        <v>105.16</v>
      </c>
    </row>
    <row r="3466" spans="1:5" ht="27.6" x14ac:dyDescent="0.3">
      <c r="A3466" s="113">
        <v>96984</v>
      </c>
      <c r="B3466" s="113" t="s">
        <v>11997</v>
      </c>
      <c r="C3466" s="114" t="s">
        <v>141</v>
      </c>
      <c r="D3466" s="113" t="s">
        <v>8535</v>
      </c>
      <c r="E3466" s="115">
        <v>67.38</v>
      </c>
    </row>
    <row r="3467" spans="1:5" ht="27.6" x14ac:dyDescent="0.3">
      <c r="A3467" s="113">
        <v>96985</v>
      </c>
      <c r="B3467" s="113" t="s">
        <v>11998</v>
      </c>
      <c r="C3467" s="114" t="s">
        <v>141</v>
      </c>
      <c r="D3467" s="113" t="s">
        <v>8535</v>
      </c>
      <c r="E3467" s="115">
        <v>106.95</v>
      </c>
    </row>
    <row r="3468" spans="1:5" ht="27.6" x14ac:dyDescent="0.3">
      <c r="A3468" s="113">
        <v>96986</v>
      </c>
      <c r="B3468" s="113" t="s">
        <v>11999</v>
      </c>
      <c r="C3468" s="114" t="s">
        <v>141</v>
      </c>
      <c r="D3468" s="113" t="s">
        <v>8535</v>
      </c>
      <c r="E3468" s="115">
        <v>159.63</v>
      </c>
    </row>
    <row r="3469" spans="1:5" ht="27.6" x14ac:dyDescent="0.3">
      <c r="A3469" s="113">
        <v>96987</v>
      </c>
      <c r="B3469" s="113" t="s">
        <v>12000</v>
      </c>
      <c r="C3469" s="114" t="s">
        <v>141</v>
      </c>
      <c r="D3469" s="113" t="s">
        <v>8535</v>
      </c>
      <c r="E3469" s="115">
        <v>142</v>
      </c>
    </row>
    <row r="3470" spans="1:5" ht="27.6" x14ac:dyDescent="0.3">
      <c r="A3470" s="113">
        <v>96988</v>
      </c>
      <c r="B3470" s="113" t="s">
        <v>12001</v>
      </c>
      <c r="C3470" s="114" t="s">
        <v>141</v>
      </c>
      <c r="D3470" s="113" t="s">
        <v>8535</v>
      </c>
      <c r="E3470" s="115">
        <v>174.45</v>
      </c>
    </row>
    <row r="3471" spans="1:5" x14ac:dyDescent="0.3">
      <c r="A3471" s="113">
        <v>96989</v>
      </c>
      <c r="B3471" s="113" t="s">
        <v>12002</v>
      </c>
      <c r="C3471" s="114" t="s">
        <v>141</v>
      </c>
      <c r="D3471" s="113" t="s">
        <v>8535</v>
      </c>
      <c r="E3471" s="115">
        <v>145.96</v>
      </c>
    </row>
    <row r="3472" spans="1:5" ht="27.6" x14ac:dyDescent="0.3">
      <c r="A3472" s="113">
        <v>98463</v>
      </c>
      <c r="B3472" s="113" t="s">
        <v>12003</v>
      </c>
      <c r="C3472" s="114" t="s">
        <v>141</v>
      </c>
      <c r="D3472" s="113" t="s">
        <v>8535</v>
      </c>
      <c r="E3472" s="115">
        <v>30.7</v>
      </c>
    </row>
    <row r="3473" spans="1:5" x14ac:dyDescent="0.3">
      <c r="A3473" s="113">
        <v>104746</v>
      </c>
      <c r="B3473" s="113" t="s">
        <v>12004</v>
      </c>
      <c r="C3473" s="114" t="s">
        <v>141</v>
      </c>
      <c r="D3473" s="113" t="s">
        <v>8535</v>
      </c>
      <c r="E3473" s="115">
        <v>30.14</v>
      </c>
    </row>
    <row r="3474" spans="1:5" ht="27.6" x14ac:dyDescent="0.3">
      <c r="A3474" s="113">
        <v>104749</v>
      </c>
      <c r="B3474" s="113" t="s">
        <v>12005</v>
      </c>
      <c r="C3474" s="114" t="s">
        <v>141</v>
      </c>
      <c r="D3474" s="113" t="s">
        <v>8535</v>
      </c>
      <c r="E3474" s="115">
        <v>26.35</v>
      </c>
    </row>
    <row r="3475" spans="1:5" ht="27.6" x14ac:dyDescent="0.3">
      <c r="A3475" s="113">
        <v>104750</v>
      </c>
      <c r="B3475" s="113" t="s">
        <v>12006</v>
      </c>
      <c r="C3475" s="114" t="s">
        <v>141</v>
      </c>
      <c r="D3475" s="113" t="s">
        <v>8535</v>
      </c>
      <c r="E3475" s="115">
        <v>21.11</v>
      </c>
    </row>
    <row r="3476" spans="1:5" ht="27.6" x14ac:dyDescent="0.3">
      <c r="A3476" s="113">
        <v>104751</v>
      </c>
      <c r="B3476" s="113" t="s">
        <v>12007</v>
      </c>
      <c r="C3476" s="114" t="s">
        <v>141</v>
      </c>
      <c r="D3476" s="113" t="s">
        <v>8535</v>
      </c>
      <c r="E3476" s="115">
        <v>30.11</v>
      </c>
    </row>
    <row r="3477" spans="1:5" ht="27.6" x14ac:dyDescent="0.3">
      <c r="A3477" s="113">
        <v>104752</v>
      </c>
      <c r="B3477" s="113" t="s">
        <v>12008</v>
      </c>
      <c r="C3477" s="114" t="s">
        <v>141</v>
      </c>
      <c r="D3477" s="113" t="s">
        <v>8535</v>
      </c>
      <c r="E3477" s="115">
        <v>22.79</v>
      </c>
    </row>
    <row r="3478" spans="1:5" ht="27.6" x14ac:dyDescent="0.3">
      <c r="A3478" s="113">
        <v>104753</v>
      </c>
      <c r="B3478" s="113" t="s">
        <v>12009</v>
      </c>
      <c r="C3478" s="114" t="s">
        <v>141</v>
      </c>
      <c r="D3478" s="113" t="s">
        <v>8535</v>
      </c>
      <c r="E3478" s="115">
        <v>26.91</v>
      </c>
    </row>
    <row r="3479" spans="1:5" ht="27.6" x14ac:dyDescent="0.3">
      <c r="A3479" s="113">
        <v>104754</v>
      </c>
      <c r="B3479" s="113" t="s">
        <v>12010</v>
      </c>
      <c r="C3479" s="114" t="s">
        <v>141</v>
      </c>
      <c r="D3479" s="113" t="s">
        <v>8535</v>
      </c>
      <c r="E3479" s="115">
        <v>33.99</v>
      </c>
    </row>
    <row r="3480" spans="1:5" ht="27.6" x14ac:dyDescent="0.3">
      <c r="A3480" s="113">
        <v>104755</v>
      </c>
      <c r="B3480" s="113" t="s">
        <v>12011</v>
      </c>
      <c r="C3480" s="114" t="s">
        <v>141</v>
      </c>
      <c r="D3480" s="113" t="s">
        <v>8535</v>
      </c>
      <c r="E3480" s="115">
        <v>44.96</v>
      </c>
    </row>
    <row r="3481" spans="1:5" ht="41.4" x14ac:dyDescent="0.3">
      <c r="A3481" s="113">
        <v>103490</v>
      </c>
      <c r="B3481" s="113" t="s">
        <v>12012</v>
      </c>
      <c r="C3481" s="114" t="s">
        <v>128</v>
      </c>
      <c r="D3481" s="113" t="s">
        <v>8535</v>
      </c>
      <c r="E3481" s="115">
        <v>3272.37</v>
      </c>
    </row>
    <row r="3482" spans="1:5" ht="41.4" x14ac:dyDescent="0.3">
      <c r="A3482" s="113">
        <v>103491</v>
      </c>
      <c r="B3482" s="113" t="s">
        <v>12013</v>
      </c>
      <c r="C3482" s="114" t="s">
        <v>128</v>
      </c>
      <c r="D3482" s="113" t="s">
        <v>8535</v>
      </c>
      <c r="E3482" s="115">
        <v>583.92999999999995</v>
      </c>
    </row>
    <row r="3483" spans="1:5" ht="27.6" x14ac:dyDescent="0.3">
      <c r="A3483" s="113">
        <v>104758</v>
      </c>
      <c r="B3483" s="113" t="s">
        <v>12014</v>
      </c>
      <c r="C3483" s="114" t="s">
        <v>141</v>
      </c>
      <c r="D3483" s="113" t="s">
        <v>8535</v>
      </c>
      <c r="E3483" s="115">
        <v>20.350000000000001</v>
      </c>
    </row>
    <row r="3484" spans="1:5" ht="27.6" x14ac:dyDescent="0.3">
      <c r="A3484" s="113">
        <v>104759</v>
      </c>
      <c r="B3484" s="113" t="s">
        <v>12015</v>
      </c>
      <c r="C3484" s="114" t="s">
        <v>141</v>
      </c>
      <c r="D3484" s="113" t="s">
        <v>8535</v>
      </c>
      <c r="E3484" s="115">
        <v>54.25</v>
      </c>
    </row>
    <row r="3485" spans="1:5" ht="27.6" x14ac:dyDescent="0.3">
      <c r="A3485" s="113">
        <v>104760</v>
      </c>
      <c r="B3485" s="113" t="s">
        <v>12016</v>
      </c>
      <c r="C3485" s="114" t="s">
        <v>141</v>
      </c>
      <c r="D3485" s="113" t="s">
        <v>8535</v>
      </c>
      <c r="E3485" s="115">
        <v>79.22</v>
      </c>
    </row>
    <row r="3486" spans="1:5" ht="27.6" x14ac:dyDescent="0.3">
      <c r="A3486" s="113">
        <v>104761</v>
      </c>
      <c r="B3486" s="113" t="s">
        <v>12017</v>
      </c>
      <c r="C3486" s="114" t="s">
        <v>141</v>
      </c>
      <c r="D3486" s="113" t="s">
        <v>8535</v>
      </c>
      <c r="E3486" s="115">
        <v>10.4</v>
      </c>
    </row>
    <row r="3487" spans="1:5" ht="41.4" x14ac:dyDescent="0.3">
      <c r="A3487" s="113">
        <v>104762</v>
      </c>
      <c r="B3487" s="113" t="s">
        <v>12018</v>
      </c>
      <c r="C3487" s="114" t="s">
        <v>141</v>
      </c>
      <c r="D3487" s="113" t="s">
        <v>8535</v>
      </c>
      <c r="E3487" s="115">
        <v>27.74</v>
      </c>
    </row>
    <row r="3488" spans="1:5" ht="41.4" x14ac:dyDescent="0.3">
      <c r="A3488" s="113">
        <v>104763</v>
      </c>
      <c r="B3488" s="113" t="s">
        <v>12019</v>
      </c>
      <c r="C3488" s="114" t="s">
        <v>141</v>
      </c>
      <c r="D3488" s="113" t="s">
        <v>8535</v>
      </c>
      <c r="E3488" s="115">
        <v>40.520000000000003</v>
      </c>
    </row>
    <row r="3489" spans="1:5" ht="41.4" x14ac:dyDescent="0.3">
      <c r="A3489" s="113">
        <v>104764</v>
      </c>
      <c r="B3489" s="113" t="s">
        <v>12020</v>
      </c>
      <c r="C3489" s="114" t="s">
        <v>116</v>
      </c>
      <c r="D3489" s="113" t="s">
        <v>8535</v>
      </c>
      <c r="E3489" s="115">
        <v>22.96</v>
      </c>
    </row>
    <row r="3490" spans="1:5" ht="41.4" x14ac:dyDescent="0.3">
      <c r="A3490" s="113">
        <v>104765</v>
      </c>
      <c r="B3490" s="113" t="s">
        <v>12021</v>
      </c>
      <c r="C3490" s="114" t="s">
        <v>116</v>
      </c>
      <c r="D3490" s="113" t="s">
        <v>8535</v>
      </c>
      <c r="E3490" s="115">
        <v>19.579999999999998</v>
      </c>
    </row>
    <row r="3491" spans="1:5" ht="27.6" x14ac:dyDescent="0.3">
      <c r="A3491" s="113">
        <v>104766</v>
      </c>
      <c r="B3491" s="113" t="s">
        <v>12022</v>
      </c>
      <c r="C3491" s="114" t="s">
        <v>116</v>
      </c>
      <c r="D3491" s="113" t="s">
        <v>8535</v>
      </c>
      <c r="E3491" s="115">
        <v>19.48</v>
      </c>
    </row>
    <row r="3492" spans="1:5" ht="27.6" x14ac:dyDescent="0.3">
      <c r="A3492" s="113">
        <v>104768</v>
      </c>
      <c r="B3492" s="113" t="s">
        <v>12023</v>
      </c>
      <c r="C3492" s="114" t="s">
        <v>141</v>
      </c>
      <c r="D3492" s="113" t="s">
        <v>8535</v>
      </c>
      <c r="E3492" s="115">
        <v>0.86</v>
      </c>
    </row>
    <row r="3493" spans="1:5" ht="27.6" x14ac:dyDescent="0.3">
      <c r="A3493" s="113">
        <v>104770</v>
      </c>
      <c r="B3493" s="113" t="s">
        <v>12024</v>
      </c>
      <c r="C3493" s="114" t="s">
        <v>141</v>
      </c>
      <c r="D3493" s="113" t="s">
        <v>8535</v>
      </c>
      <c r="E3493" s="115">
        <v>2.2999999999999998</v>
      </c>
    </row>
    <row r="3494" spans="1:5" ht="27.6" x14ac:dyDescent="0.3">
      <c r="A3494" s="113">
        <v>104772</v>
      </c>
      <c r="B3494" s="113" t="s">
        <v>12025</v>
      </c>
      <c r="C3494" s="114" t="s">
        <v>141</v>
      </c>
      <c r="D3494" s="113" t="s">
        <v>8535</v>
      </c>
      <c r="E3494" s="115">
        <v>3.35</v>
      </c>
    </row>
    <row r="3495" spans="1:5" ht="27.6" x14ac:dyDescent="0.3">
      <c r="A3495" s="113">
        <v>104774</v>
      </c>
      <c r="B3495" s="113" t="s">
        <v>12026</v>
      </c>
      <c r="C3495" s="114" t="s">
        <v>141</v>
      </c>
      <c r="D3495" s="113" t="s">
        <v>8535</v>
      </c>
      <c r="E3495" s="115">
        <v>2.91</v>
      </c>
    </row>
    <row r="3496" spans="1:5" ht="27.6" x14ac:dyDescent="0.3">
      <c r="A3496" s="113">
        <v>104776</v>
      </c>
      <c r="B3496" s="113" t="s">
        <v>12027</v>
      </c>
      <c r="C3496" s="114" t="s">
        <v>141</v>
      </c>
      <c r="D3496" s="113" t="s">
        <v>8535</v>
      </c>
      <c r="E3496" s="115">
        <v>7.8</v>
      </c>
    </row>
    <row r="3497" spans="1:5" ht="27.6" x14ac:dyDescent="0.3">
      <c r="A3497" s="113">
        <v>104778</v>
      </c>
      <c r="B3497" s="113" t="s">
        <v>12028</v>
      </c>
      <c r="C3497" s="114" t="s">
        <v>141</v>
      </c>
      <c r="D3497" s="113" t="s">
        <v>8535</v>
      </c>
      <c r="E3497" s="115">
        <v>11.4</v>
      </c>
    </row>
    <row r="3498" spans="1:5" ht="27.6" x14ac:dyDescent="0.3">
      <c r="A3498" s="113">
        <v>104780</v>
      </c>
      <c r="B3498" s="113" t="s">
        <v>12029</v>
      </c>
      <c r="C3498" s="114" t="s">
        <v>116</v>
      </c>
      <c r="D3498" s="113" t="s">
        <v>8535</v>
      </c>
      <c r="E3498" s="115">
        <v>6.29</v>
      </c>
    </row>
    <row r="3499" spans="1:5" ht="41.4" x14ac:dyDescent="0.3">
      <c r="A3499" s="113">
        <v>104785</v>
      </c>
      <c r="B3499" s="113" t="s">
        <v>12030</v>
      </c>
      <c r="C3499" s="114" t="s">
        <v>116</v>
      </c>
      <c r="D3499" s="113" t="s">
        <v>8535</v>
      </c>
      <c r="E3499" s="115">
        <v>13.97</v>
      </c>
    </row>
    <row r="3500" spans="1:5" ht="41.4" x14ac:dyDescent="0.3">
      <c r="A3500" s="113">
        <v>96765</v>
      </c>
      <c r="B3500" s="113" t="s">
        <v>12031</v>
      </c>
      <c r="C3500" s="114" t="s">
        <v>141</v>
      </c>
      <c r="D3500" s="113" t="s">
        <v>8535</v>
      </c>
      <c r="E3500" s="115">
        <v>1879.29</v>
      </c>
    </row>
    <row r="3501" spans="1:5" ht="27.6" x14ac:dyDescent="0.3">
      <c r="A3501" s="113">
        <v>101905</v>
      </c>
      <c r="B3501" s="113" t="s">
        <v>12032</v>
      </c>
      <c r="C3501" s="114" t="s">
        <v>141</v>
      </c>
      <c r="D3501" s="113" t="s">
        <v>8535</v>
      </c>
      <c r="E3501" s="115">
        <v>229.81</v>
      </c>
    </row>
    <row r="3502" spans="1:5" ht="27.6" x14ac:dyDescent="0.3">
      <c r="A3502" s="113">
        <v>101906</v>
      </c>
      <c r="B3502" s="113" t="s">
        <v>12033</v>
      </c>
      <c r="C3502" s="114" t="s">
        <v>141</v>
      </c>
      <c r="D3502" s="113" t="s">
        <v>8535</v>
      </c>
      <c r="E3502" s="115">
        <v>663.59</v>
      </c>
    </row>
    <row r="3503" spans="1:5" ht="27.6" x14ac:dyDescent="0.3">
      <c r="A3503" s="113">
        <v>101907</v>
      </c>
      <c r="B3503" s="113" t="s">
        <v>12034</v>
      </c>
      <c r="C3503" s="114" t="s">
        <v>141</v>
      </c>
      <c r="D3503" s="113" t="s">
        <v>8535</v>
      </c>
      <c r="E3503" s="115">
        <v>716.44</v>
      </c>
    </row>
    <row r="3504" spans="1:5" ht="27.6" x14ac:dyDescent="0.3">
      <c r="A3504" s="113">
        <v>101908</v>
      </c>
      <c r="B3504" s="113" t="s">
        <v>12035</v>
      </c>
      <c r="C3504" s="114" t="s">
        <v>141</v>
      </c>
      <c r="D3504" s="113" t="s">
        <v>8535</v>
      </c>
      <c r="E3504" s="115">
        <v>223.2</v>
      </c>
    </row>
    <row r="3505" spans="1:5" ht="27.6" x14ac:dyDescent="0.3">
      <c r="A3505" s="113">
        <v>101909</v>
      </c>
      <c r="B3505" s="113" t="s">
        <v>12036</v>
      </c>
      <c r="C3505" s="114" t="s">
        <v>141</v>
      </c>
      <c r="D3505" s="113" t="s">
        <v>8535</v>
      </c>
      <c r="E3505" s="115">
        <v>258.44</v>
      </c>
    </row>
    <row r="3506" spans="1:5" ht="27.6" x14ac:dyDescent="0.3">
      <c r="A3506" s="113">
        <v>101910</v>
      </c>
      <c r="B3506" s="113" t="s">
        <v>12037</v>
      </c>
      <c r="C3506" s="114" t="s">
        <v>141</v>
      </c>
      <c r="D3506" s="113" t="s">
        <v>8535</v>
      </c>
      <c r="E3506" s="115">
        <v>302.47000000000003</v>
      </c>
    </row>
    <row r="3507" spans="1:5" ht="27.6" x14ac:dyDescent="0.3">
      <c r="A3507" s="113">
        <v>101911</v>
      </c>
      <c r="B3507" s="113" t="s">
        <v>12038</v>
      </c>
      <c r="C3507" s="114" t="s">
        <v>141</v>
      </c>
      <c r="D3507" s="113" t="s">
        <v>8535</v>
      </c>
      <c r="E3507" s="115">
        <v>346.51</v>
      </c>
    </row>
    <row r="3508" spans="1:5" ht="41.4" x14ac:dyDescent="0.3">
      <c r="A3508" s="113">
        <v>101912</v>
      </c>
      <c r="B3508" s="113" t="s">
        <v>12039</v>
      </c>
      <c r="C3508" s="114" t="s">
        <v>141</v>
      </c>
      <c r="D3508" s="113" t="s">
        <v>8535</v>
      </c>
      <c r="E3508" s="115">
        <v>2302.4899999999998</v>
      </c>
    </row>
    <row r="3509" spans="1:5" x14ac:dyDescent="0.3">
      <c r="A3509" s="113">
        <v>101913</v>
      </c>
      <c r="B3509" s="113" t="s">
        <v>12040</v>
      </c>
      <c r="C3509" s="114" t="s">
        <v>141</v>
      </c>
      <c r="D3509" s="113" t="s">
        <v>8535</v>
      </c>
      <c r="E3509" s="115">
        <v>376.24</v>
      </c>
    </row>
    <row r="3510" spans="1:5" x14ac:dyDescent="0.3">
      <c r="A3510" s="113">
        <v>101914</v>
      </c>
      <c r="B3510" s="113" t="s">
        <v>12041</v>
      </c>
      <c r="C3510" s="114" t="s">
        <v>141</v>
      </c>
      <c r="D3510" s="113" t="s">
        <v>8535</v>
      </c>
      <c r="E3510" s="115">
        <v>477.93</v>
      </c>
    </row>
    <row r="3511" spans="1:5" ht="41.4" x14ac:dyDescent="0.3">
      <c r="A3511" s="113">
        <v>101915</v>
      </c>
      <c r="B3511" s="113" t="s">
        <v>12042</v>
      </c>
      <c r="C3511" s="114" t="s">
        <v>141</v>
      </c>
      <c r="D3511" s="113" t="s">
        <v>8535</v>
      </c>
      <c r="E3511" s="115">
        <v>368.68</v>
      </c>
    </row>
    <row r="3512" spans="1:5" ht="27.6" x14ac:dyDescent="0.3">
      <c r="A3512" s="113">
        <v>101916</v>
      </c>
      <c r="B3512" s="113" t="s">
        <v>12043</v>
      </c>
      <c r="C3512" s="114" t="s">
        <v>141</v>
      </c>
      <c r="D3512" s="113" t="s">
        <v>8535</v>
      </c>
      <c r="E3512" s="115">
        <v>3437.6</v>
      </c>
    </row>
    <row r="3513" spans="1:5" ht="27.6" x14ac:dyDescent="0.3">
      <c r="A3513" s="113">
        <v>101917</v>
      </c>
      <c r="B3513" s="113" t="s">
        <v>12044</v>
      </c>
      <c r="C3513" s="114" t="s">
        <v>141</v>
      </c>
      <c r="D3513" s="113" t="s">
        <v>8535</v>
      </c>
      <c r="E3513" s="115">
        <v>174.4</v>
      </c>
    </row>
    <row r="3514" spans="1:5" ht="27.6" x14ac:dyDescent="0.3">
      <c r="A3514" s="113">
        <v>98261</v>
      </c>
      <c r="B3514" s="113" t="s">
        <v>12045</v>
      </c>
      <c r="C3514" s="114" t="s">
        <v>116</v>
      </c>
      <c r="D3514" s="113" t="s">
        <v>8535</v>
      </c>
      <c r="E3514" s="115">
        <v>4.91</v>
      </c>
    </row>
    <row r="3515" spans="1:5" ht="27.6" x14ac:dyDescent="0.3">
      <c r="A3515" s="113">
        <v>98262</v>
      </c>
      <c r="B3515" s="113" t="s">
        <v>12046</v>
      </c>
      <c r="C3515" s="114" t="s">
        <v>116</v>
      </c>
      <c r="D3515" s="113" t="s">
        <v>8535</v>
      </c>
      <c r="E3515" s="115">
        <v>5.84</v>
      </c>
    </row>
    <row r="3516" spans="1:5" ht="27.6" x14ac:dyDescent="0.3">
      <c r="A3516" s="113">
        <v>98263</v>
      </c>
      <c r="B3516" s="113" t="s">
        <v>12047</v>
      </c>
      <c r="C3516" s="114" t="s">
        <v>116</v>
      </c>
      <c r="D3516" s="113" t="s">
        <v>8535</v>
      </c>
      <c r="E3516" s="115">
        <v>6.09</v>
      </c>
    </row>
    <row r="3517" spans="1:5" ht="27.6" x14ac:dyDescent="0.3">
      <c r="A3517" s="113">
        <v>98264</v>
      </c>
      <c r="B3517" s="113" t="s">
        <v>12048</v>
      </c>
      <c r="C3517" s="114" t="s">
        <v>116</v>
      </c>
      <c r="D3517" s="113" t="s">
        <v>8535</v>
      </c>
      <c r="E3517" s="115">
        <v>7.06</v>
      </c>
    </row>
    <row r="3518" spans="1:5" ht="27.6" x14ac:dyDescent="0.3">
      <c r="A3518" s="113">
        <v>98265</v>
      </c>
      <c r="B3518" s="113" t="s">
        <v>12049</v>
      </c>
      <c r="C3518" s="114" t="s">
        <v>116</v>
      </c>
      <c r="D3518" s="113" t="s">
        <v>8535</v>
      </c>
      <c r="E3518" s="115">
        <v>7.72</v>
      </c>
    </row>
    <row r="3519" spans="1:5" ht="27.6" x14ac:dyDescent="0.3">
      <c r="A3519" s="113">
        <v>98266</v>
      </c>
      <c r="B3519" s="113" t="s">
        <v>12050</v>
      </c>
      <c r="C3519" s="114" t="s">
        <v>116</v>
      </c>
      <c r="D3519" s="113" t="s">
        <v>8535</v>
      </c>
      <c r="E3519" s="115">
        <v>8.59</v>
      </c>
    </row>
    <row r="3520" spans="1:5" ht="27.6" x14ac:dyDescent="0.3">
      <c r="A3520" s="113">
        <v>98267</v>
      </c>
      <c r="B3520" s="113" t="s">
        <v>12051</v>
      </c>
      <c r="C3520" s="114" t="s">
        <v>116</v>
      </c>
      <c r="D3520" s="113" t="s">
        <v>8535</v>
      </c>
      <c r="E3520" s="115">
        <v>13.17</v>
      </c>
    </row>
    <row r="3521" spans="1:5" ht="27.6" x14ac:dyDescent="0.3">
      <c r="A3521" s="113">
        <v>98268</v>
      </c>
      <c r="B3521" s="113" t="s">
        <v>12052</v>
      </c>
      <c r="C3521" s="114" t="s">
        <v>116</v>
      </c>
      <c r="D3521" s="113" t="s">
        <v>8535</v>
      </c>
      <c r="E3521" s="115">
        <v>20.27</v>
      </c>
    </row>
    <row r="3522" spans="1:5" ht="27.6" x14ac:dyDescent="0.3">
      <c r="A3522" s="113">
        <v>98269</v>
      </c>
      <c r="B3522" s="113" t="s">
        <v>12053</v>
      </c>
      <c r="C3522" s="114" t="s">
        <v>116</v>
      </c>
      <c r="D3522" s="113" t="s">
        <v>8535</v>
      </c>
      <c r="E3522" s="115">
        <v>27.09</v>
      </c>
    </row>
    <row r="3523" spans="1:5" ht="27.6" x14ac:dyDescent="0.3">
      <c r="A3523" s="113">
        <v>98270</v>
      </c>
      <c r="B3523" s="113" t="s">
        <v>12054</v>
      </c>
      <c r="C3523" s="114" t="s">
        <v>116</v>
      </c>
      <c r="D3523" s="113" t="s">
        <v>8535</v>
      </c>
      <c r="E3523" s="115">
        <v>39.9</v>
      </c>
    </row>
    <row r="3524" spans="1:5" ht="27.6" x14ac:dyDescent="0.3">
      <c r="A3524" s="113">
        <v>98271</v>
      </c>
      <c r="B3524" s="113" t="s">
        <v>12055</v>
      </c>
      <c r="C3524" s="114" t="s">
        <v>116</v>
      </c>
      <c r="D3524" s="113" t="s">
        <v>8535</v>
      </c>
      <c r="E3524" s="115">
        <v>55.28</v>
      </c>
    </row>
    <row r="3525" spans="1:5" ht="27.6" x14ac:dyDescent="0.3">
      <c r="A3525" s="113">
        <v>98272</v>
      </c>
      <c r="B3525" s="113" t="s">
        <v>12056</v>
      </c>
      <c r="C3525" s="114" t="s">
        <v>116</v>
      </c>
      <c r="D3525" s="113" t="s">
        <v>8535</v>
      </c>
      <c r="E3525" s="115">
        <v>124.13</v>
      </c>
    </row>
    <row r="3526" spans="1:5" ht="27.6" x14ac:dyDescent="0.3">
      <c r="A3526" s="113">
        <v>98273</v>
      </c>
      <c r="B3526" s="113" t="s">
        <v>12057</v>
      </c>
      <c r="C3526" s="114" t="s">
        <v>116</v>
      </c>
      <c r="D3526" s="113" t="s">
        <v>8535</v>
      </c>
      <c r="E3526" s="115">
        <v>3.01</v>
      </c>
    </row>
    <row r="3527" spans="1:5" ht="27.6" x14ac:dyDescent="0.3">
      <c r="A3527" s="113">
        <v>98274</v>
      </c>
      <c r="B3527" s="113" t="s">
        <v>12058</v>
      </c>
      <c r="C3527" s="114" t="s">
        <v>116</v>
      </c>
      <c r="D3527" s="113" t="s">
        <v>8535</v>
      </c>
      <c r="E3527" s="115">
        <v>3.65</v>
      </c>
    </row>
    <row r="3528" spans="1:5" ht="27.6" x14ac:dyDescent="0.3">
      <c r="A3528" s="113">
        <v>98275</v>
      </c>
      <c r="B3528" s="113" t="s">
        <v>12059</v>
      </c>
      <c r="C3528" s="114" t="s">
        <v>116</v>
      </c>
      <c r="D3528" s="113" t="s">
        <v>8535</v>
      </c>
      <c r="E3528" s="115">
        <v>4.53</v>
      </c>
    </row>
    <row r="3529" spans="1:5" ht="27.6" x14ac:dyDescent="0.3">
      <c r="A3529" s="113">
        <v>98276</v>
      </c>
      <c r="B3529" s="113" t="s">
        <v>12060</v>
      </c>
      <c r="C3529" s="114" t="s">
        <v>116</v>
      </c>
      <c r="D3529" s="113" t="s">
        <v>8535</v>
      </c>
      <c r="E3529" s="115">
        <v>9.1</v>
      </c>
    </row>
    <row r="3530" spans="1:5" ht="27.6" x14ac:dyDescent="0.3">
      <c r="A3530" s="113">
        <v>98277</v>
      </c>
      <c r="B3530" s="113" t="s">
        <v>12061</v>
      </c>
      <c r="C3530" s="114" t="s">
        <v>116</v>
      </c>
      <c r="D3530" s="113" t="s">
        <v>8535</v>
      </c>
      <c r="E3530" s="115">
        <v>16.21</v>
      </c>
    </row>
    <row r="3531" spans="1:5" ht="27.6" x14ac:dyDescent="0.3">
      <c r="A3531" s="113">
        <v>98278</v>
      </c>
      <c r="B3531" s="113" t="s">
        <v>12062</v>
      </c>
      <c r="C3531" s="114" t="s">
        <v>116</v>
      </c>
      <c r="D3531" s="113" t="s">
        <v>8535</v>
      </c>
      <c r="E3531" s="115">
        <v>23.04</v>
      </c>
    </row>
    <row r="3532" spans="1:5" ht="27.6" x14ac:dyDescent="0.3">
      <c r="A3532" s="113">
        <v>98279</v>
      </c>
      <c r="B3532" s="113" t="s">
        <v>12063</v>
      </c>
      <c r="C3532" s="114" t="s">
        <v>116</v>
      </c>
      <c r="D3532" s="113" t="s">
        <v>8535</v>
      </c>
      <c r="E3532" s="115">
        <v>35.83</v>
      </c>
    </row>
    <row r="3533" spans="1:5" ht="27.6" x14ac:dyDescent="0.3">
      <c r="A3533" s="113">
        <v>98280</v>
      </c>
      <c r="B3533" s="113" t="s">
        <v>12064</v>
      </c>
      <c r="C3533" s="114" t="s">
        <v>116</v>
      </c>
      <c r="D3533" s="113" t="s">
        <v>8535</v>
      </c>
      <c r="E3533" s="115">
        <v>10.130000000000001</v>
      </c>
    </row>
    <row r="3534" spans="1:5" ht="27.6" x14ac:dyDescent="0.3">
      <c r="A3534" s="113">
        <v>98281</v>
      </c>
      <c r="B3534" s="113" t="s">
        <v>12065</v>
      </c>
      <c r="C3534" s="114" t="s">
        <v>116</v>
      </c>
      <c r="D3534" s="113" t="s">
        <v>8535</v>
      </c>
      <c r="E3534" s="115">
        <v>11.06</v>
      </c>
    </row>
    <row r="3535" spans="1:5" ht="27.6" x14ac:dyDescent="0.3">
      <c r="A3535" s="113">
        <v>98282</v>
      </c>
      <c r="B3535" s="113" t="s">
        <v>12066</v>
      </c>
      <c r="C3535" s="114" t="s">
        <v>116</v>
      </c>
      <c r="D3535" s="113" t="s">
        <v>8535</v>
      </c>
      <c r="E3535" s="115">
        <v>11.32</v>
      </c>
    </row>
    <row r="3536" spans="1:5" ht="27.6" x14ac:dyDescent="0.3">
      <c r="A3536" s="113">
        <v>98283</v>
      </c>
      <c r="B3536" s="113" t="s">
        <v>12067</v>
      </c>
      <c r="C3536" s="114" t="s">
        <v>116</v>
      </c>
      <c r="D3536" s="113" t="s">
        <v>8535</v>
      </c>
      <c r="E3536" s="115">
        <v>12.28</v>
      </c>
    </row>
    <row r="3537" spans="1:5" ht="27.6" x14ac:dyDescent="0.3">
      <c r="A3537" s="113">
        <v>98284</v>
      </c>
      <c r="B3537" s="113" t="s">
        <v>12068</v>
      </c>
      <c r="C3537" s="114" t="s">
        <v>116</v>
      </c>
      <c r="D3537" s="113" t="s">
        <v>8535</v>
      </c>
      <c r="E3537" s="115">
        <v>12.93</v>
      </c>
    </row>
    <row r="3538" spans="1:5" ht="27.6" x14ac:dyDescent="0.3">
      <c r="A3538" s="113">
        <v>98285</v>
      </c>
      <c r="B3538" s="113" t="s">
        <v>12069</v>
      </c>
      <c r="C3538" s="114" t="s">
        <v>116</v>
      </c>
      <c r="D3538" s="113" t="s">
        <v>8535</v>
      </c>
      <c r="E3538" s="115">
        <v>13.82</v>
      </c>
    </row>
    <row r="3539" spans="1:5" ht="27.6" x14ac:dyDescent="0.3">
      <c r="A3539" s="113">
        <v>98286</v>
      </c>
      <c r="B3539" s="113" t="s">
        <v>12070</v>
      </c>
      <c r="C3539" s="114" t="s">
        <v>116</v>
      </c>
      <c r="D3539" s="113" t="s">
        <v>8535</v>
      </c>
      <c r="E3539" s="115">
        <v>18.39</v>
      </c>
    </row>
    <row r="3540" spans="1:5" ht="27.6" x14ac:dyDescent="0.3">
      <c r="A3540" s="113">
        <v>98287</v>
      </c>
      <c r="B3540" s="113" t="s">
        <v>12071</v>
      </c>
      <c r="C3540" s="114" t="s">
        <v>116</v>
      </c>
      <c r="D3540" s="113" t="s">
        <v>8535</v>
      </c>
      <c r="E3540" s="115">
        <v>1.77</v>
      </c>
    </row>
    <row r="3541" spans="1:5" ht="27.6" x14ac:dyDescent="0.3">
      <c r="A3541" s="113">
        <v>98288</v>
      </c>
      <c r="B3541" s="113" t="s">
        <v>12072</v>
      </c>
      <c r="C3541" s="114" t="s">
        <v>116</v>
      </c>
      <c r="D3541" s="113" t="s">
        <v>8535</v>
      </c>
      <c r="E3541" s="115">
        <v>2.7</v>
      </c>
    </row>
    <row r="3542" spans="1:5" ht="27.6" x14ac:dyDescent="0.3">
      <c r="A3542" s="113">
        <v>98289</v>
      </c>
      <c r="B3542" s="113" t="s">
        <v>12073</v>
      </c>
      <c r="C3542" s="114" t="s">
        <v>116</v>
      </c>
      <c r="D3542" s="113" t="s">
        <v>8535</v>
      </c>
      <c r="E3542" s="115">
        <v>2.96</v>
      </c>
    </row>
    <row r="3543" spans="1:5" ht="27.6" x14ac:dyDescent="0.3">
      <c r="A3543" s="113">
        <v>98290</v>
      </c>
      <c r="B3543" s="113" t="s">
        <v>12074</v>
      </c>
      <c r="C3543" s="114" t="s">
        <v>116</v>
      </c>
      <c r="D3543" s="113" t="s">
        <v>8535</v>
      </c>
      <c r="E3543" s="115">
        <v>3.92</v>
      </c>
    </row>
    <row r="3544" spans="1:5" ht="27.6" x14ac:dyDescent="0.3">
      <c r="A3544" s="113">
        <v>98291</v>
      </c>
      <c r="B3544" s="113" t="s">
        <v>12075</v>
      </c>
      <c r="C3544" s="114" t="s">
        <v>116</v>
      </c>
      <c r="D3544" s="113" t="s">
        <v>8535</v>
      </c>
      <c r="E3544" s="115">
        <v>4.58</v>
      </c>
    </row>
    <row r="3545" spans="1:5" ht="27.6" x14ac:dyDescent="0.3">
      <c r="A3545" s="113">
        <v>98292</v>
      </c>
      <c r="B3545" s="113" t="s">
        <v>12076</v>
      </c>
      <c r="C3545" s="114" t="s">
        <v>116</v>
      </c>
      <c r="D3545" s="113" t="s">
        <v>8535</v>
      </c>
      <c r="E3545" s="115">
        <v>5.46</v>
      </c>
    </row>
    <row r="3546" spans="1:5" ht="27.6" x14ac:dyDescent="0.3">
      <c r="A3546" s="113">
        <v>98293</v>
      </c>
      <c r="B3546" s="113" t="s">
        <v>12077</v>
      </c>
      <c r="C3546" s="114" t="s">
        <v>116</v>
      </c>
      <c r="D3546" s="113" t="s">
        <v>8535</v>
      </c>
      <c r="E3546" s="115">
        <v>10.029999999999999</v>
      </c>
    </row>
    <row r="3547" spans="1:5" ht="27.6" x14ac:dyDescent="0.3">
      <c r="A3547" s="113">
        <v>98400</v>
      </c>
      <c r="B3547" s="113" t="s">
        <v>12078</v>
      </c>
      <c r="C3547" s="114" t="s">
        <v>116</v>
      </c>
      <c r="D3547" s="113" t="s">
        <v>8535</v>
      </c>
      <c r="E3547" s="115">
        <v>15.74</v>
      </c>
    </row>
    <row r="3548" spans="1:5" ht="27.6" x14ac:dyDescent="0.3">
      <c r="A3548" s="113">
        <v>98401</v>
      </c>
      <c r="B3548" s="113" t="s">
        <v>12079</v>
      </c>
      <c r="C3548" s="114" t="s">
        <v>116</v>
      </c>
      <c r="D3548" s="113" t="s">
        <v>8535</v>
      </c>
      <c r="E3548" s="115">
        <v>23.83</v>
      </c>
    </row>
    <row r="3549" spans="1:5" ht="27.6" x14ac:dyDescent="0.3">
      <c r="A3549" s="113">
        <v>98402</v>
      </c>
      <c r="B3549" s="113" t="s">
        <v>12080</v>
      </c>
      <c r="C3549" s="114" t="s">
        <v>116</v>
      </c>
      <c r="D3549" s="113" t="s">
        <v>8535</v>
      </c>
      <c r="E3549" s="115">
        <v>27.65</v>
      </c>
    </row>
    <row r="3550" spans="1:5" ht="27.6" x14ac:dyDescent="0.3">
      <c r="A3550" s="113">
        <v>100556</v>
      </c>
      <c r="B3550" s="113" t="s">
        <v>12081</v>
      </c>
      <c r="C3550" s="114" t="s">
        <v>141</v>
      </c>
      <c r="D3550" s="113" t="s">
        <v>8535</v>
      </c>
      <c r="E3550" s="115">
        <v>43.06</v>
      </c>
    </row>
    <row r="3551" spans="1:5" ht="27.6" x14ac:dyDescent="0.3">
      <c r="A3551" s="113">
        <v>100557</v>
      </c>
      <c r="B3551" s="113" t="s">
        <v>12082</v>
      </c>
      <c r="C3551" s="114" t="s">
        <v>141</v>
      </c>
      <c r="D3551" s="113" t="s">
        <v>8535</v>
      </c>
      <c r="E3551" s="115">
        <v>438.67</v>
      </c>
    </row>
    <row r="3552" spans="1:5" ht="41.4" x14ac:dyDescent="0.3">
      <c r="A3552" s="113">
        <v>100560</v>
      </c>
      <c r="B3552" s="113" t="s">
        <v>12083</v>
      </c>
      <c r="C3552" s="114" t="s">
        <v>141</v>
      </c>
      <c r="D3552" s="113" t="s">
        <v>8535</v>
      </c>
      <c r="E3552" s="115">
        <v>115.79</v>
      </c>
    </row>
    <row r="3553" spans="1:5" ht="41.4" x14ac:dyDescent="0.3">
      <c r="A3553" s="113">
        <v>100561</v>
      </c>
      <c r="B3553" s="113" t="s">
        <v>12084</v>
      </c>
      <c r="C3553" s="114" t="s">
        <v>141</v>
      </c>
      <c r="D3553" s="113" t="s">
        <v>8535</v>
      </c>
      <c r="E3553" s="115">
        <v>193.1</v>
      </c>
    </row>
    <row r="3554" spans="1:5" ht="41.4" x14ac:dyDescent="0.3">
      <c r="A3554" s="113">
        <v>100562</v>
      </c>
      <c r="B3554" s="113" t="s">
        <v>12085</v>
      </c>
      <c r="C3554" s="114" t="s">
        <v>141</v>
      </c>
      <c r="D3554" s="113" t="s">
        <v>8535</v>
      </c>
      <c r="E3554" s="115">
        <v>286.39</v>
      </c>
    </row>
    <row r="3555" spans="1:5" ht="27.6" x14ac:dyDescent="0.3">
      <c r="A3555" s="113">
        <v>100563</v>
      </c>
      <c r="B3555" s="113" t="s">
        <v>12086</v>
      </c>
      <c r="C3555" s="114" t="s">
        <v>141</v>
      </c>
      <c r="D3555" s="113" t="s">
        <v>8535</v>
      </c>
      <c r="E3555" s="115">
        <v>402.2</v>
      </c>
    </row>
    <row r="3556" spans="1:5" ht="41.4" x14ac:dyDescent="0.3">
      <c r="A3556" s="113">
        <v>101795</v>
      </c>
      <c r="B3556" s="113" t="s">
        <v>12087</v>
      </c>
      <c r="C3556" s="114" t="s">
        <v>141</v>
      </c>
      <c r="D3556" s="113" t="s">
        <v>8535</v>
      </c>
      <c r="E3556" s="115">
        <v>583.96</v>
      </c>
    </row>
    <row r="3557" spans="1:5" ht="27.6" x14ac:dyDescent="0.3">
      <c r="A3557" s="113">
        <v>101798</v>
      </c>
      <c r="B3557" s="113" t="s">
        <v>12088</v>
      </c>
      <c r="C3557" s="114" t="s">
        <v>141</v>
      </c>
      <c r="D3557" s="113" t="s">
        <v>8535</v>
      </c>
      <c r="E3557" s="115">
        <v>261.64999999999998</v>
      </c>
    </row>
    <row r="3558" spans="1:5" ht="27.6" x14ac:dyDescent="0.3">
      <c r="A3558" s="113">
        <v>101799</v>
      </c>
      <c r="B3558" s="113" t="s">
        <v>12089</v>
      </c>
      <c r="C3558" s="114" t="s">
        <v>141</v>
      </c>
      <c r="D3558" s="113" t="s">
        <v>8535</v>
      </c>
      <c r="E3558" s="115">
        <v>616.45000000000005</v>
      </c>
    </row>
    <row r="3559" spans="1:5" x14ac:dyDescent="0.3">
      <c r="A3559" s="113">
        <v>98397</v>
      </c>
      <c r="B3559" s="113" t="s">
        <v>12090</v>
      </c>
      <c r="C3559" s="114" t="s">
        <v>115</v>
      </c>
      <c r="D3559" s="113" t="s">
        <v>8535</v>
      </c>
      <c r="E3559" s="115">
        <v>13.16</v>
      </c>
    </row>
    <row r="3560" spans="1:5" ht="27.6" x14ac:dyDescent="0.3">
      <c r="A3560" s="113">
        <v>103244</v>
      </c>
      <c r="B3560" s="113" t="s">
        <v>12091</v>
      </c>
      <c r="C3560" s="114" t="s">
        <v>141</v>
      </c>
      <c r="D3560" s="113" t="s">
        <v>8535</v>
      </c>
      <c r="E3560" s="115">
        <v>2542.15</v>
      </c>
    </row>
    <row r="3561" spans="1:5" ht="27.6" x14ac:dyDescent="0.3">
      <c r="A3561" s="113">
        <v>103245</v>
      </c>
      <c r="B3561" s="113" t="s">
        <v>12092</v>
      </c>
      <c r="C3561" s="114" t="s">
        <v>141</v>
      </c>
      <c r="D3561" s="113" t="s">
        <v>8535</v>
      </c>
      <c r="E3561" s="115">
        <v>2006.92</v>
      </c>
    </row>
    <row r="3562" spans="1:5" ht="27.6" x14ac:dyDescent="0.3">
      <c r="A3562" s="113">
        <v>103246</v>
      </c>
      <c r="B3562" s="113" t="s">
        <v>12093</v>
      </c>
      <c r="C3562" s="114" t="s">
        <v>141</v>
      </c>
      <c r="D3562" s="113" t="s">
        <v>8535</v>
      </c>
      <c r="E3562" s="115">
        <v>2187.92</v>
      </c>
    </row>
    <row r="3563" spans="1:5" ht="27.6" x14ac:dyDescent="0.3">
      <c r="A3563" s="113">
        <v>103247</v>
      </c>
      <c r="B3563" s="113" t="s">
        <v>12094</v>
      </c>
      <c r="C3563" s="114" t="s">
        <v>141</v>
      </c>
      <c r="D3563" s="113" t="s">
        <v>8535</v>
      </c>
      <c r="E3563" s="115">
        <v>2820.54</v>
      </c>
    </row>
    <row r="3564" spans="1:5" ht="27.6" x14ac:dyDescent="0.3">
      <c r="A3564" s="113">
        <v>103248</v>
      </c>
      <c r="B3564" s="113" t="s">
        <v>12095</v>
      </c>
      <c r="C3564" s="114" t="s">
        <v>141</v>
      </c>
      <c r="D3564" s="113" t="s">
        <v>8535</v>
      </c>
      <c r="E3564" s="115">
        <v>2306.44</v>
      </c>
    </row>
    <row r="3565" spans="1:5" ht="27.6" x14ac:dyDescent="0.3">
      <c r="A3565" s="113">
        <v>103249</v>
      </c>
      <c r="B3565" s="113" t="s">
        <v>12096</v>
      </c>
      <c r="C3565" s="114" t="s">
        <v>141</v>
      </c>
      <c r="D3565" s="113" t="s">
        <v>8535</v>
      </c>
      <c r="E3565" s="115">
        <v>2477.27</v>
      </c>
    </row>
    <row r="3566" spans="1:5" ht="27.6" x14ac:dyDescent="0.3">
      <c r="A3566" s="113">
        <v>103250</v>
      </c>
      <c r="B3566" s="113" t="s">
        <v>12097</v>
      </c>
      <c r="C3566" s="114" t="s">
        <v>141</v>
      </c>
      <c r="D3566" s="113" t="s">
        <v>8535</v>
      </c>
      <c r="E3566" s="115">
        <v>4094.64</v>
      </c>
    </row>
    <row r="3567" spans="1:5" ht="27.6" x14ac:dyDescent="0.3">
      <c r="A3567" s="113">
        <v>103251</v>
      </c>
      <c r="B3567" s="113" t="s">
        <v>12098</v>
      </c>
      <c r="C3567" s="114" t="s">
        <v>141</v>
      </c>
      <c r="D3567" s="113" t="s">
        <v>8535</v>
      </c>
      <c r="E3567" s="115">
        <v>3236.02</v>
      </c>
    </row>
    <row r="3568" spans="1:5" ht="27.6" x14ac:dyDescent="0.3">
      <c r="A3568" s="113">
        <v>103252</v>
      </c>
      <c r="B3568" s="113" t="s">
        <v>12099</v>
      </c>
      <c r="C3568" s="114" t="s">
        <v>141</v>
      </c>
      <c r="D3568" s="113" t="s">
        <v>8535</v>
      </c>
      <c r="E3568" s="115">
        <v>3582.28</v>
      </c>
    </row>
    <row r="3569" spans="1:5" ht="27.6" x14ac:dyDescent="0.3">
      <c r="A3569" s="113">
        <v>103253</v>
      </c>
      <c r="B3569" s="113" t="s">
        <v>12100</v>
      </c>
      <c r="C3569" s="114" t="s">
        <v>141</v>
      </c>
      <c r="D3569" s="113" t="s">
        <v>8535</v>
      </c>
      <c r="E3569" s="115">
        <v>5578.9</v>
      </c>
    </row>
    <row r="3570" spans="1:5" ht="27.6" x14ac:dyDescent="0.3">
      <c r="A3570" s="113">
        <v>103254</v>
      </c>
      <c r="B3570" s="113" t="s">
        <v>12101</v>
      </c>
      <c r="C3570" s="114" t="s">
        <v>141</v>
      </c>
      <c r="D3570" s="113" t="s">
        <v>8535</v>
      </c>
      <c r="E3570" s="115">
        <v>4175.1499999999996</v>
      </c>
    </row>
    <row r="3571" spans="1:5" ht="27.6" x14ac:dyDescent="0.3">
      <c r="A3571" s="113">
        <v>103255</v>
      </c>
      <c r="B3571" s="113" t="s">
        <v>12102</v>
      </c>
      <c r="C3571" s="114" t="s">
        <v>141</v>
      </c>
      <c r="D3571" s="113" t="s">
        <v>8535</v>
      </c>
      <c r="E3571" s="115">
        <v>4670.43</v>
      </c>
    </row>
    <row r="3572" spans="1:5" ht="27.6" x14ac:dyDescent="0.3">
      <c r="A3572" s="113">
        <v>103256</v>
      </c>
      <c r="B3572" s="113" t="s">
        <v>12103</v>
      </c>
      <c r="C3572" s="114" t="s">
        <v>141</v>
      </c>
      <c r="D3572" s="113" t="s">
        <v>8535</v>
      </c>
      <c r="E3572" s="115">
        <v>10362</v>
      </c>
    </row>
    <row r="3573" spans="1:5" ht="27.6" x14ac:dyDescent="0.3">
      <c r="A3573" s="113">
        <v>103257</v>
      </c>
      <c r="B3573" s="113" t="s">
        <v>12104</v>
      </c>
      <c r="C3573" s="114" t="s">
        <v>141</v>
      </c>
      <c r="D3573" s="113" t="s">
        <v>8535</v>
      </c>
      <c r="E3573" s="115">
        <v>5930.92</v>
      </c>
    </row>
    <row r="3574" spans="1:5" ht="27.6" x14ac:dyDescent="0.3">
      <c r="A3574" s="113">
        <v>103258</v>
      </c>
      <c r="B3574" s="113" t="s">
        <v>12105</v>
      </c>
      <c r="C3574" s="114" t="s">
        <v>141</v>
      </c>
      <c r="D3574" s="113" t="s">
        <v>8535</v>
      </c>
      <c r="E3574" s="115">
        <v>11582.58</v>
      </c>
    </row>
    <row r="3575" spans="1:5" ht="27.6" x14ac:dyDescent="0.3">
      <c r="A3575" s="113">
        <v>103259</v>
      </c>
      <c r="B3575" s="113" t="s">
        <v>12106</v>
      </c>
      <c r="C3575" s="114" t="s">
        <v>141</v>
      </c>
      <c r="D3575" s="113" t="s">
        <v>8535</v>
      </c>
      <c r="E3575" s="115">
        <v>6252.8</v>
      </c>
    </row>
    <row r="3576" spans="1:5" ht="27.6" x14ac:dyDescent="0.3">
      <c r="A3576" s="113">
        <v>103260</v>
      </c>
      <c r="B3576" s="113" t="s">
        <v>12107</v>
      </c>
      <c r="C3576" s="114" t="s">
        <v>141</v>
      </c>
      <c r="D3576" s="113" t="s">
        <v>8535</v>
      </c>
      <c r="E3576" s="115">
        <v>6422.41</v>
      </c>
    </row>
    <row r="3577" spans="1:5" ht="27.6" x14ac:dyDescent="0.3">
      <c r="A3577" s="113">
        <v>103261</v>
      </c>
      <c r="B3577" s="113" t="s">
        <v>12108</v>
      </c>
      <c r="C3577" s="114" t="s">
        <v>141</v>
      </c>
      <c r="D3577" s="113" t="s">
        <v>8535</v>
      </c>
      <c r="E3577" s="115">
        <v>13066.76</v>
      </c>
    </row>
    <row r="3578" spans="1:5" ht="27.6" x14ac:dyDescent="0.3">
      <c r="A3578" s="113">
        <v>103262</v>
      </c>
      <c r="B3578" s="113" t="s">
        <v>12109</v>
      </c>
      <c r="C3578" s="114" t="s">
        <v>141</v>
      </c>
      <c r="D3578" s="113" t="s">
        <v>8535</v>
      </c>
      <c r="E3578" s="115">
        <v>8210.61</v>
      </c>
    </row>
    <row r="3579" spans="1:5" ht="27.6" x14ac:dyDescent="0.3">
      <c r="A3579" s="113">
        <v>103263</v>
      </c>
      <c r="B3579" s="113" t="s">
        <v>12110</v>
      </c>
      <c r="C3579" s="114" t="s">
        <v>141</v>
      </c>
      <c r="D3579" s="113" t="s">
        <v>8535</v>
      </c>
      <c r="E3579" s="115">
        <v>18124.22</v>
      </c>
    </row>
    <row r="3580" spans="1:5" ht="27.6" x14ac:dyDescent="0.3">
      <c r="A3580" s="113">
        <v>103264</v>
      </c>
      <c r="B3580" s="113" t="s">
        <v>12111</v>
      </c>
      <c r="C3580" s="114" t="s">
        <v>141</v>
      </c>
      <c r="D3580" s="113" t="s">
        <v>8535</v>
      </c>
      <c r="E3580" s="115">
        <v>10173.299999999999</v>
      </c>
    </row>
    <row r="3581" spans="1:5" ht="27.6" x14ac:dyDescent="0.3">
      <c r="A3581" s="113">
        <v>103265</v>
      </c>
      <c r="B3581" s="113" t="s">
        <v>12112</v>
      </c>
      <c r="C3581" s="114" t="s">
        <v>141</v>
      </c>
      <c r="D3581" s="113" t="s">
        <v>8535</v>
      </c>
      <c r="E3581" s="115">
        <v>21845.89</v>
      </c>
    </row>
    <row r="3582" spans="1:5" ht="27.6" x14ac:dyDescent="0.3">
      <c r="A3582" s="113">
        <v>103266</v>
      </c>
      <c r="B3582" s="113" t="s">
        <v>12113</v>
      </c>
      <c r="C3582" s="114" t="s">
        <v>141</v>
      </c>
      <c r="D3582" s="113" t="s">
        <v>8535</v>
      </c>
      <c r="E3582" s="115">
        <v>11359.3</v>
      </c>
    </row>
    <row r="3583" spans="1:5" ht="27.6" x14ac:dyDescent="0.3">
      <c r="A3583" s="113">
        <v>103267</v>
      </c>
      <c r="B3583" s="113" t="s">
        <v>12114</v>
      </c>
      <c r="C3583" s="114" t="s">
        <v>141</v>
      </c>
      <c r="D3583" s="113" t="s">
        <v>8535</v>
      </c>
      <c r="E3583" s="115">
        <v>6483.54</v>
      </c>
    </row>
    <row r="3584" spans="1:5" ht="27.6" x14ac:dyDescent="0.3">
      <c r="A3584" s="113">
        <v>103268</v>
      </c>
      <c r="B3584" s="113" t="s">
        <v>12115</v>
      </c>
      <c r="C3584" s="114" t="s">
        <v>141</v>
      </c>
      <c r="D3584" s="113" t="s">
        <v>8535</v>
      </c>
      <c r="E3584" s="115">
        <v>7691.59</v>
      </c>
    </row>
    <row r="3585" spans="1:5" ht="27.6" x14ac:dyDescent="0.3">
      <c r="A3585" s="113">
        <v>103269</v>
      </c>
      <c r="B3585" s="113" t="s">
        <v>12116</v>
      </c>
      <c r="C3585" s="114" t="s">
        <v>141</v>
      </c>
      <c r="D3585" s="113" t="s">
        <v>8535</v>
      </c>
      <c r="E3585" s="115">
        <v>7964.71</v>
      </c>
    </row>
    <row r="3586" spans="1:5" ht="27.6" x14ac:dyDescent="0.3">
      <c r="A3586" s="113">
        <v>103270</v>
      </c>
      <c r="B3586" s="113" t="s">
        <v>12117</v>
      </c>
      <c r="C3586" s="114" t="s">
        <v>141</v>
      </c>
      <c r="D3586" s="113" t="s">
        <v>8535</v>
      </c>
      <c r="E3586" s="115">
        <v>8266.5</v>
      </c>
    </row>
    <row r="3587" spans="1:5" ht="27.6" x14ac:dyDescent="0.3">
      <c r="A3587" s="113">
        <v>103271</v>
      </c>
      <c r="B3587" s="113" t="s">
        <v>12118</v>
      </c>
      <c r="C3587" s="114" t="s">
        <v>141</v>
      </c>
      <c r="D3587" s="113" t="s">
        <v>8535</v>
      </c>
      <c r="E3587" s="115">
        <v>11706.76</v>
      </c>
    </row>
    <row r="3588" spans="1:5" ht="27.6" x14ac:dyDescent="0.3">
      <c r="A3588" s="113">
        <v>103272</v>
      </c>
      <c r="B3588" s="113" t="s">
        <v>12119</v>
      </c>
      <c r="C3588" s="114" t="s">
        <v>141</v>
      </c>
      <c r="D3588" s="113" t="s">
        <v>8535</v>
      </c>
      <c r="E3588" s="115">
        <v>12090.54</v>
      </c>
    </row>
    <row r="3589" spans="1:5" ht="27.6" x14ac:dyDescent="0.3">
      <c r="A3589" s="113">
        <v>103273</v>
      </c>
      <c r="B3589" s="113" t="s">
        <v>12120</v>
      </c>
      <c r="C3589" s="114" t="s">
        <v>141</v>
      </c>
      <c r="D3589" s="113" t="s">
        <v>8535</v>
      </c>
      <c r="E3589" s="115">
        <v>12427.54</v>
      </c>
    </row>
    <row r="3590" spans="1:5" ht="27.6" x14ac:dyDescent="0.3">
      <c r="A3590" s="113">
        <v>103274</v>
      </c>
      <c r="B3590" s="113" t="s">
        <v>12121</v>
      </c>
      <c r="C3590" s="114" t="s">
        <v>141</v>
      </c>
      <c r="D3590" s="113" t="s">
        <v>8535</v>
      </c>
      <c r="E3590" s="115">
        <v>14232.49</v>
      </c>
    </row>
    <row r="3591" spans="1:5" ht="27.6" x14ac:dyDescent="0.3">
      <c r="A3591" s="113">
        <v>103275</v>
      </c>
      <c r="B3591" s="113" t="s">
        <v>12122</v>
      </c>
      <c r="C3591" s="114" t="s">
        <v>141</v>
      </c>
      <c r="D3591" s="113" t="s">
        <v>8535</v>
      </c>
      <c r="E3591" s="115">
        <v>14158.8</v>
      </c>
    </row>
    <row r="3592" spans="1:5" ht="27.6" x14ac:dyDescent="0.3">
      <c r="A3592" s="113">
        <v>103276</v>
      </c>
      <c r="B3592" s="113" t="s">
        <v>12123</v>
      </c>
      <c r="C3592" s="114" t="s">
        <v>141</v>
      </c>
      <c r="D3592" s="113" t="s">
        <v>8535</v>
      </c>
      <c r="E3592" s="115">
        <v>14856.89</v>
      </c>
    </row>
    <row r="3593" spans="1:5" x14ac:dyDescent="0.3">
      <c r="A3593" s="113">
        <v>103277</v>
      </c>
      <c r="B3593" s="113" t="s">
        <v>12124</v>
      </c>
      <c r="C3593" s="114" t="s">
        <v>141</v>
      </c>
      <c r="D3593" s="113" t="s">
        <v>8535</v>
      </c>
      <c r="E3593" s="115">
        <v>27400.1</v>
      </c>
    </row>
    <row r="3594" spans="1:5" x14ac:dyDescent="0.3">
      <c r="A3594" s="113">
        <v>103278</v>
      </c>
      <c r="B3594" s="113" t="s">
        <v>12125</v>
      </c>
      <c r="C3594" s="114" t="s">
        <v>141</v>
      </c>
      <c r="D3594" s="113" t="s">
        <v>8535</v>
      </c>
      <c r="E3594" s="115">
        <v>35071.46</v>
      </c>
    </row>
    <row r="3595" spans="1:5" ht="27.6" x14ac:dyDescent="0.3">
      <c r="A3595" s="113">
        <v>103288</v>
      </c>
      <c r="B3595" s="113" t="s">
        <v>12126</v>
      </c>
      <c r="C3595" s="114" t="s">
        <v>141</v>
      </c>
      <c r="D3595" s="113" t="s">
        <v>8535</v>
      </c>
      <c r="E3595" s="115">
        <v>17.73</v>
      </c>
    </row>
    <row r="3596" spans="1:5" ht="27.6" x14ac:dyDescent="0.3">
      <c r="A3596" s="113">
        <v>103289</v>
      </c>
      <c r="B3596" s="113" t="s">
        <v>12127</v>
      </c>
      <c r="C3596" s="114" t="s">
        <v>116</v>
      </c>
      <c r="D3596" s="113" t="s">
        <v>8535</v>
      </c>
      <c r="E3596" s="115">
        <v>31.85</v>
      </c>
    </row>
    <row r="3597" spans="1:5" ht="27.6" x14ac:dyDescent="0.3">
      <c r="A3597" s="113">
        <v>103290</v>
      </c>
      <c r="B3597" s="113" t="s">
        <v>12128</v>
      </c>
      <c r="C3597" s="114" t="s">
        <v>116</v>
      </c>
      <c r="D3597" s="113" t="s">
        <v>8535</v>
      </c>
      <c r="E3597" s="115">
        <v>48.6</v>
      </c>
    </row>
    <row r="3598" spans="1:5" ht="27.6" x14ac:dyDescent="0.3">
      <c r="A3598" s="113">
        <v>103291</v>
      </c>
      <c r="B3598" s="113" t="s">
        <v>12129</v>
      </c>
      <c r="C3598" s="114" t="s">
        <v>116</v>
      </c>
      <c r="D3598" s="113" t="s">
        <v>8535</v>
      </c>
      <c r="E3598" s="115">
        <v>60.83</v>
      </c>
    </row>
    <row r="3599" spans="1:5" ht="27.6" x14ac:dyDescent="0.3">
      <c r="A3599" s="113">
        <v>103292</v>
      </c>
      <c r="B3599" s="113" t="s">
        <v>12130</v>
      </c>
      <c r="C3599" s="114" t="s">
        <v>116</v>
      </c>
      <c r="D3599" s="113" t="s">
        <v>8535</v>
      </c>
      <c r="E3599" s="115">
        <v>73.22</v>
      </c>
    </row>
    <row r="3600" spans="1:5" ht="41.4" x14ac:dyDescent="0.3">
      <c r="A3600" s="113">
        <v>101936</v>
      </c>
      <c r="B3600" s="113" t="s">
        <v>12131</v>
      </c>
      <c r="C3600" s="114" t="s">
        <v>141</v>
      </c>
      <c r="D3600" s="113" t="s">
        <v>8535</v>
      </c>
      <c r="E3600" s="115">
        <v>8547.49</v>
      </c>
    </row>
    <row r="3601" spans="1:5" ht="41.4" x14ac:dyDescent="0.3">
      <c r="A3601" s="113">
        <v>101937</v>
      </c>
      <c r="B3601" s="113" t="s">
        <v>12132</v>
      </c>
      <c r="C3601" s="114" t="s">
        <v>141</v>
      </c>
      <c r="D3601" s="113" t="s">
        <v>8535</v>
      </c>
      <c r="E3601" s="115">
        <v>15940.23</v>
      </c>
    </row>
    <row r="3602" spans="1:5" ht="27.6" x14ac:dyDescent="0.3">
      <c r="A3602" s="113">
        <v>98294</v>
      </c>
      <c r="B3602" s="113" t="s">
        <v>12133</v>
      </c>
      <c r="C3602" s="114" t="s">
        <v>116</v>
      </c>
      <c r="D3602" s="113" t="s">
        <v>8535</v>
      </c>
      <c r="E3602" s="115">
        <v>7.29</v>
      </c>
    </row>
    <row r="3603" spans="1:5" ht="27.6" x14ac:dyDescent="0.3">
      <c r="A3603" s="113">
        <v>98295</v>
      </c>
      <c r="B3603" s="113" t="s">
        <v>12134</v>
      </c>
      <c r="C3603" s="114" t="s">
        <v>116</v>
      </c>
      <c r="D3603" s="113" t="s">
        <v>8535</v>
      </c>
      <c r="E3603" s="115">
        <v>6.35</v>
      </c>
    </row>
    <row r="3604" spans="1:5" ht="27.6" x14ac:dyDescent="0.3">
      <c r="A3604" s="113">
        <v>98296</v>
      </c>
      <c r="B3604" s="113" t="s">
        <v>12135</v>
      </c>
      <c r="C3604" s="114" t="s">
        <v>116</v>
      </c>
      <c r="D3604" s="113" t="s">
        <v>8535</v>
      </c>
      <c r="E3604" s="115">
        <v>10.68</v>
      </c>
    </row>
    <row r="3605" spans="1:5" ht="27.6" x14ac:dyDescent="0.3">
      <c r="A3605" s="113">
        <v>98297</v>
      </c>
      <c r="B3605" s="113" t="s">
        <v>12136</v>
      </c>
      <c r="C3605" s="114" t="s">
        <v>116</v>
      </c>
      <c r="D3605" s="113" t="s">
        <v>8535</v>
      </c>
      <c r="E3605" s="115">
        <v>9.18</v>
      </c>
    </row>
    <row r="3606" spans="1:5" ht="27.6" x14ac:dyDescent="0.3">
      <c r="A3606" s="113">
        <v>98298</v>
      </c>
      <c r="B3606" s="113" t="s">
        <v>12137</v>
      </c>
      <c r="C3606" s="114" t="s">
        <v>116</v>
      </c>
      <c r="D3606" s="113" t="s">
        <v>8535</v>
      </c>
      <c r="E3606" s="115">
        <v>25.6</v>
      </c>
    </row>
    <row r="3607" spans="1:5" ht="27.6" x14ac:dyDescent="0.3">
      <c r="A3607" s="113">
        <v>98299</v>
      </c>
      <c r="B3607" s="113" t="s">
        <v>12138</v>
      </c>
      <c r="C3607" s="114" t="s">
        <v>116</v>
      </c>
      <c r="D3607" s="113" t="s">
        <v>8535</v>
      </c>
      <c r="E3607" s="115">
        <v>23.74</v>
      </c>
    </row>
    <row r="3608" spans="1:5" x14ac:dyDescent="0.3">
      <c r="A3608" s="113">
        <v>98300</v>
      </c>
      <c r="B3608" s="113" t="s">
        <v>12139</v>
      </c>
      <c r="C3608" s="114" t="s">
        <v>116</v>
      </c>
      <c r="D3608" s="113" t="s">
        <v>8535</v>
      </c>
      <c r="E3608" s="115">
        <v>7.15</v>
      </c>
    </row>
    <row r="3609" spans="1:5" ht="27.6" x14ac:dyDescent="0.3">
      <c r="A3609" s="113">
        <v>98301</v>
      </c>
      <c r="B3609" s="113" t="s">
        <v>12140</v>
      </c>
      <c r="C3609" s="114" t="s">
        <v>141</v>
      </c>
      <c r="D3609" s="113" t="s">
        <v>8535</v>
      </c>
      <c r="E3609" s="115">
        <v>741.6</v>
      </c>
    </row>
    <row r="3610" spans="1:5" ht="27.6" x14ac:dyDescent="0.3">
      <c r="A3610" s="113">
        <v>98302</v>
      </c>
      <c r="B3610" s="113" t="s">
        <v>12141</v>
      </c>
      <c r="C3610" s="114" t="s">
        <v>141</v>
      </c>
      <c r="D3610" s="113" t="s">
        <v>8535</v>
      </c>
      <c r="E3610" s="115">
        <v>1284.76</v>
      </c>
    </row>
    <row r="3611" spans="1:5" ht="27.6" x14ac:dyDescent="0.3">
      <c r="A3611" s="113">
        <v>98304</v>
      </c>
      <c r="B3611" s="113" t="s">
        <v>12142</v>
      </c>
      <c r="C3611" s="114" t="s">
        <v>141</v>
      </c>
      <c r="D3611" s="113" t="s">
        <v>8535</v>
      </c>
      <c r="E3611" s="115">
        <v>3885.79</v>
      </c>
    </row>
    <row r="3612" spans="1:5" x14ac:dyDescent="0.3">
      <c r="A3612" s="113">
        <v>98305</v>
      </c>
      <c r="B3612" s="113" t="s">
        <v>12143</v>
      </c>
      <c r="C3612" s="114" t="s">
        <v>141</v>
      </c>
      <c r="D3612" s="113" t="s">
        <v>8535</v>
      </c>
      <c r="E3612" s="115">
        <v>2703.18</v>
      </c>
    </row>
    <row r="3613" spans="1:5" ht="27.6" x14ac:dyDescent="0.3">
      <c r="A3613" s="113">
        <v>98306</v>
      </c>
      <c r="B3613" s="113" t="s">
        <v>12144</v>
      </c>
      <c r="C3613" s="114" t="s">
        <v>141</v>
      </c>
      <c r="D3613" s="113" t="s">
        <v>8535</v>
      </c>
      <c r="E3613" s="115">
        <v>74.599999999999994</v>
      </c>
    </row>
    <row r="3614" spans="1:5" x14ac:dyDescent="0.3">
      <c r="A3614" s="113">
        <v>98307</v>
      </c>
      <c r="B3614" s="113" t="s">
        <v>12145</v>
      </c>
      <c r="C3614" s="114" t="s">
        <v>141</v>
      </c>
      <c r="D3614" s="113" t="s">
        <v>8535</v>
      </c>
      <c r="E3614" s="115">
        <v>51.61</v>
      </c>
    </row>
    <row r="3615" spans="1:5" x14ac:dyDescent="0.3">
      <c r="A3615" s="113">
        <v>98308</v>
      </c>
      <c r="B3615" s="113" t="s">
        <v>12146</v>
      </c>
      <c r="C3615" s="114" t="s">
        <v>141</v>
      </c>
      <c r="D3615" s="113" t="s">
        <v>8535</v>
      </c>
      <c r="E3615" s="115">
        <v>35.26</v>
      </c>
    </row>
    <row r="3616" spans="1:5" ht="27.6" x14ac:dyDescent="0.3">
      <c r="A3616" s="113">
        <v>98593</v>
      </c>
      <c r="B3616" s="113" t="s">
        <v>12147</v>
      </c>
      <c r="C3616" s="114" t="s">
        <v>141</v>
      </c>
      <c r="D3616" s="113" t="s">
        <v>8535</v>
      </c>
      <c r="E3616" s="115">
        <v>2778.27</v>
      </c>
    </row>
    <row r="3617" spans="1:5" x14ac:dyDescent="0.3">
      <c r="A3617" s="113">
        <v>100553</v>
      </c>
      <c r="B3617" s="113" t="s">
        <v>12148</v>
      </c>
      <c r="C3617" s="114" t="s">
        <v>116</v>
      </c>
      <c r="D3617" s="113" t="s">
        <v>8535</v>
      </c>
      <c r="E3617" s="115">
        <v>27.94</v>
      </c>
    </row>
    <row r="3618" spans="1:5" x14ac:dyDescent="0.3">
      <c r="A3618" s="113">
        <v>100554</v>
      </c>
      <c r="B3618" s="113" t="s">
        <v>12149</v>
      </c>
      <c r="C3618" s="114" t="s">
        <v>116</v>
      </c>
      <c r="D3618" s="113" t="s">
        <v>8535</v>
      </c>
      <c r="E3618" s="115">
        <v>6.81</v>
      </c>
    </row>
    <row r="3619" spans="1:5" ht="27.6" x14ac:dyDescent="0.3">
      <c r="A3619" s="113">
        <v>100555</v>
      </c>
      <c r="B3619" s="113" t="s">
        <v>12150</v>
      </c>
      <c r="C3619" s="114" t="s">
        <v>141</v>
      </c>
      <c r="D3619" s="113" t="s">
        <v>8535</v>
      </c>
      <c r="E3619" s="115">
        <v>1363.62</v>
      </c>
    </row>
    <row r="3620" spans="1:5" ht="27.6" x14ac:dyDescent="0.3">
      <c r="A3620" s="113">
        <v>89355</v>
      </c>
      <c r="B3620" s="113" t="s">
        <v>12151</v>
      </c>
      <c r="C3620" s="114" t="s">
        <v>116</v>
      </c>
      <c r="D3620" s="113" t="s">
        <v>8535</v>
      </c>
      <c r="E3620" s="115">
        <v>24.02</v>
      </c>
    </row>
    <row r="3621" spans="1:5" ht="27.6" x14ac:dyDescent="0.3">
      <c r="A3621" s="113">
        <v>89356</v>
      </c>
      <c r="B3621" s="113" t="s">
        <v>12152</v>
      </c>
      <c r="C3621" s="114" t="s">
        <v>116</v>
      </c>
      <c r="D3621" s="113" t="s">
        <v>8535</v>
      </c>
      <c r="E3621" s="115">
        <v>27.73</v>
      </c>
    </row>
    <row r="3622" spans="1:5" ht="27.6" x14ac:dyDescent="0.3">
      <c r="A3622" s="113">
        <v>89357</v>
      </c>
      <c r="B3622" s="113" t="s">
        <v>12153</v>
      </c>
      <c r="C3622" s="114" t="s">
        <v>116</v>
      </c>
      <c r="D3622" s="113" t="s">
        <v>8535</v>
      </c>
      <c r="E3622" s="115">
        <v>37.11</v>
      </c>
    </row>
    <row r="3623" spans="1:5" ht="27.6" x14ac:dyDescent="0.3">
      <c r="A3623" s="113">
        <v>89401</v>
      </c>
      <c r="B3623" s="113" t="s">
        <v>12154</v>
      </c>
      <c r="C3623" s="114" t="s">
        <v>116</v>
      </c>
      <c r="D3623" s="113" t="s">
        <v>8535</v>
      </c>
      <c r="E3623" s="115">
        <v>12.16</v>
      </c>
    </row>
    <row r="3624" spans="1:5" ht="27.6" x14ac:dyDescent="0.3">
      <c r="A3624" s="113">
        <v>89402</v>
      </c>
      <c r="B3624" s="113" t="s">
        <v>12155</v>
      </c>
      <c r="C3624" s="114" t="s">
        <v>116</v>
      </c>
      <c r="D3624" s="113" t="s">
        <v>8535</v>
      </c>
      <c r="E3624" s="115">
        <v>14</v>
      </c>
    </row>
    <row r="3625" spans="1:5" ht="27.6" x14ac:dyDescent="0.3">
      <c r="A3625" s="113">
        <v>89403</v>
      </c>
      <c r="B3625" s="113" t="s">
        <v>12156</v>
      </c>
      <c r="C3625" s="114" t="s">
        <v>116</v>
      </c>
      <c r="D3625" s="113" t="s">
        <v>8535</v>
      </c>
      <c r="E3625" s="115">
        <v>20.75</v>
      </c>
    </row>
    <row r="3626" spans="1:5" ht="27.6" x14ac:dyDescent="0.3">
      <c r="A3626" s="113">
        <v>89446</v>
      </c>
      <c r="B3626" s="113" t="s">
        <v>12157</v>
      </c>
      <c r="C3626" s="114" t="s">
        <v>116</v>
      </c>
      <c r="D3626" s="113" t="s">
        <v>8535</v>
      </c>
      <c r="E3626" s="115">
        <v>5.38</v>
      </c>
    </row>
    <row r="3627" spans="1:5" ht="27.6" x14ac:dyDescent="0.3">
      <c r="A3627" s="113">
        <v>89447</v>
      </c>
      <c r="B3627" s="113" t="s">
        <v>12158</v>
      </c>
      <c r="C3627" s="114" t="s">
        <v>116</v>
      </c>
      <c r="D3627" s="113" t="s">
        <v>8535</v>
      </c>
      <c r="E3627" s="115">
        <v>10.47</v>
      </c>
    </row>
    <row r="3628" spans="1:5" ht="27.6" x14ac:dyDescent="0.3">
      <c r="A3628" s="113">
        <v>89448</v>
      </c>
      <c r="B3628" s="113" t="s">
        <v>12159</v>
      </c>
      <c r="C3628" s="114" t="s">
        <v>116</v>
      </c>
      <c r="D3628" s="113" t="s">
        <v>8535</v>
      </c>
      <c r="E3628" s="115">
        <v>15.91</v>
      </c>
    </row>
    <row r="3629" spans="1:5" ht="27.6" x14ac:dyDescent="0.3">
      <c r="A3629" s="113">
        <v>89449</v>
      </c>
      <c r="B3629" s="113" t="s">
        <v>12160</v>
      </c>
      <c r="C3629" s="114" t="s">
        <v>116</v>
      </c>
      <c r="D3629" s="113" t="s">
        <v>8535</v>
      </c>
      <c r="E3629" s="115">
        <v>17.66</v>
      </c>
    </row>
    <row r="3630" spans="1:5" ht="27.6" x14ac:dyDescent="0.3">
      <c r="A3630" s="113">
        <v>89450</v>
      </c>
      <c r="B3630" s="113" t="s">
        <v>12161</v>
      </c>
      <c r="C3630" s="114" t="s">
        <v>116</v>
      </c>
      <c r="D3630" s="113" t="s">
        <v>8535</v>
      </c>
      <c r="E3630" s="115">
        <v>28.07</v>
      </c>
    </row>
    <row r="3631" spans="1:5" ht="27.6" x14ac:dyDescent="0.3">
      <c r="A3631" s="113">
        <v>89451</v>
      </c>
      <c r="B3631" s="113" t="s">
        <v>12162</v>
      </c>
      <c r="C3631" s="114" t="s">
        <v>116</v>
      </c>
      <c r="D3631" s="113" t="s">
        <v>8535</v>
      </c>
      <c r="E3631" s="115">
        <v>45.47</v>
      </c>
    </row>
    <row r="3632" spans="1:5" ht="27.6" x14ac:dyDescent="0.3">
      <c r="A3632" s="113">
        <v>89452</v>
      </c>
      <c r="B3632" s="113" t="s">
        <v>12163</v>
      </c>
      <c r="C3632" s="114" t="s">
        <v>116</v>
      </c>
      <c r="D3632" s="113" t="s">
        <v>8535</v>
      </c>
      <c r="E3632" s="115">
        <v>62.43</v>
      </c>
    </row>
    <row r="3633" spans="1:5" ht="27.6" x14ac:dyDescent="0.3">
      <c r="A3633" s="113">
        <v>89508</v>
      </c>
      <c r="B3633" s="113" t="s">
        <v>12164</v>
      </c>
      <c r="C3633" s="114" t="s">
        <v>116</v>
      </c>
      <c r="D3633" s="113" t="s">
        <v>8535</v>
      </c>
      <c r="E3633" s="115">
        <v>19.440000000000001</v>
      </c>
    </row>
    <row r="3634" spans="1:5" ht="27.6" x14ac:dyDescent="0.3">
      <c r="A3634" s="113">
        <v>89509</v>
      </c>
      <c r="B3634" s="113" t="s">
        <v>12165</v>
      </c>
      <c r="C3634" s="114" t="s">
        <v>116</v>
      </c>
      <c r="D3634" s="113" t="s">
        <v>8535</v>
      </c>
      <c r="E3634" s="115">
        <v>26.19</v>
      </c>
    </row>
    <row r="3635" spans="1:5" ht="27.6" x14ac:dyDescent="0.3">
      <c r="A3635" s="113">
        <v>89511</v>
      </c>
      <c r="B3635" s="113" t="s">
        <v>12166</v>
      </c>
      <c r="C3635" s="114" t="s">
        <v>116</v>
      </c>
      <c r="D3635" s="113" t="s">
        <v>8535</v>
      </c>
      <c r="E3635" s="115">
        <v>44.44</v>
      </c>
    </row>
    <row r="3636" spans="1:5" ht="27.6" x14ac:dyDescent="0.3">
      <c r="A3636" s="113">
        <v>89512</v>
      </c>
      <c r="B3636" s="113" t="s">
        <v>12167</v>
      </c>
      <c r="C3636" s="114" t="s">
        <v>116</v>
      </c>
      <c r="D3636" s="113" t="s">
        <v>8535</v>
      </c>
      <c r="E3636" s="115">
        <v>56.59</v>
      </c>
    </row>
    <row r="3637" spans="1:5" ht="27.6" x14ac:dyDescent="0.3">
      <c r="A3637" s="113">
        <v>89576</v>
      </c>
      <c r="B3637" s="113" t="s">
        <v>12168</v>
      </c>
      <c r="C3637" s="114" t="s">
        <v>116</v>
      </c>
      <c r="D3637" s="113" t="s">
        <v>8535</v>
      </c>
      <c r="E3637" s="115">
        <v>29.4</v>
      </c>
    </row>
    <row r="3638" spans="1:5" ht="27.6" x14ac:dyDescent="0.3">
      <c r="A3638" s="113">
        <v>89578</v>
      </c>
      <c r="B3638" s="113" t="s">
        <v>12169</v>
      </c>
      <c r="C3638" s="114" t="s">
        <v>116</v>
      </c>
      <c r="D3638" s="113" t="s">
        <v>8535</v>
      </c>
      <c r="E3638" s="115">
        <v>36.6</v>
      </c>
    </row>
    <row r="3639" spans="1:5" ht="27.6" x14ac:dyDescent="0.3">
      <c r="A3639" s="113">
        <v>89580</v>
      </c>
      <c r="B3639" s="113" t="s">
        <v>12170</v>
      </c>
      <c r="C3639" s="114" t="s">
        <v>116</v>
      </c>
      <c r="D3639" s="113" t="s">
        <v>8535</v>
      </c>
      <c r="E3639" s="115">
        <v>75.52</v>
      </c>
    </row>
    <row r="3640" spans="1:5" ht="27.6" x14ac:dyDescent="0.3">
      <c r="A3640" s="113">
        <v>89633</v>
      </c>
      <c r="B3640" s="113" t="s">
        <v>12171</v>
      </c>
      <c r="C3640" s="114" t="s">
        <v>116</v>
      </c>
      <c r="D3640" s="113" t="s">
        <v>8535</v>
      </c>
      <c r="E3640" s="115">
        <v>29.88</v>
      </c>
    </row>
    <row r="3641" spans="1:5" ht="27.6" x14ac:dyDescent="0.3">
      <c r="A3641" s="113">
        <v>89634</v>
      </c>
      <c r="B3641" s="113" t="s">
        <v>12172</v>
      </c>
      <c r="C3641" s="114" t="s">
        <v>116</v>
      </c>
      <c r="D3641" s="113" t="s">
        <v>8535</v>
      </c>
      <c r="E3641" s="115">
        <v>42.12</v>
      </c>
    </row>
    <row r="3642" spans="1:5" ht="27.6" x14ac:dyDescent="0.3">
      <c r="A3642" s="113">
        <v>89635</v>
      </c>
      <c r="B3642" s="113" t="s">
        <v>12173</v>
      </c>
      <c r="C3642" s="114" t="s">
        <v>116</v>
      </c>
      <c r="D3642" s="113" t="s">
        <v>8535</v>
      </c>
      <c r="E3642" s="115">
        <v>60.93</v>
      </c>
    </row>
    <row r="3643" spans="1:5" ht="27.6" x14ac:dyDescent="0.3">
      <c r="A3643" s="113">
        <v>89636</v>
      </c>
      <c r="B3643" s="113" t="s">
        <v>12174</v>
      </c>
      <c r="C3643" s="114" t="s">
        <v>116</v>
      </c>
      <c r="D3643" s="113" t="s">
        <v>8535</v>
      </c>
      <c r="E3643" s="115">
        <v>76.349999999999994</v>
      </c>
    </row>
    <row r="3644" spans="1:5" ht="27.6" x14ac:dyDescent="0.3">
      <c r="A3644" s="113">
        <v>89711</v>
      </c>
      <c r="B3644" s="113" t="s">
        <v>12175</v>
      </c>
      <c r="C3644" s="114" t="s">
        <v>116</v>
      </c>
      <c r="D3644" s="113" t="s">
        <v>8535</v>
      </c>
      <c r="E3644" s="115">
        <v>25.54</v>
      </c>
    </row>
    <row r="3645" spans="1:5" ht="27.6" x14ac:dyDescent="0.3">
      <c r="A3645" s="113">
        <v>89712</v>
      </c>
      <c r="B3645" s="113" t="s">
        <v>12176</v>
      </c>
      <c r="C3645" s="114" t="s">
        <v>116</v>
      </c>
      <c r="D3645" s="113" t="s">
        <v>8535</v>
      </c>
      <c r="E3645" s="115">
        <v>31.99</v>
      </c>
    </row>
    <row r="3646" spans="1:5" ht="27.6" x14ac:dyDescent="0.3">
      <c r="A3646" s="113">
        <v>89713</v>
      </c>
      <c r="B3646" s="113" t="s">
        <v>12177</v>
      </c>
      <c r="C3646" s="114" t="s">
        <v>116</v>
      </c>
      <c r="D3646" s="113" t="s">
        <v>8535</v>
      </c>
      <c r="E3646" s="115">
        <v>39.75</v>
      </c>
    </row>
    <row r="3647" spans="1:5" ht="27.6" x14ac:dyDescent="0.3">
      <c r="A3647" s="113">
        <v>89714</v>
      </c>
      <c r="B3647" s="113" t="s">
        <v>12178</v>
      </c>
      <c r="C3647" s="114" t="s">
        <v>116</v>
      </c>
      <c r="D3647" s="113" t="s">
        <v>8535</v>
      </c>
      <c r="E3647" s="115">
        <v>44.55</v>
      </c>
    </row>
    <row r="3648" spans="1:5" ht="27.6" x14ac:dyDescent="0.3">
      <c r="A3648" s="113">
        <v>89716</v>
      </c>
      <c r="B3648" s="113" t="s">
        <v>12179</v>
      </c>
      <c r="C3648" s="114" t="s">
        <v>116</v>
      </c>
      <c r="D3648" s="113" t="s">
        <v>8535</v>
      </c>
      <c r="E3648" s="115">
        <v>29.65</v>
      </c>
    </row>
    <row r="3649" spans="1:5" ht="27.6" x14ac:dyDescent="0.3">
      <c r="A3649" s="113">
        <v>89717</v>
      </c>
      <c r="B3649" s="113" t="s">
        <v>12180</v>
      </c>
      <c r="C3649" s="114" t="s">
        <v>116</v>
      </c>
      <c r="D3649" s="113" t="s">
        <v>8535</v>
      </c>
      <c r="E3649" s="115">
        <v>46.22</v>
      </c>
    </row>
    <row r="3650" spans="1:5" ht="27.6" x14ac:dyDescent="0.3">
      <c r="A3650" s="113">
        <v>89770</v>
      </c>
      <c r="B3650" s="113" t="s">
        <v>12181</v>
      </c>
      <c r="C3650" s="114" t="s">
        <v>116</v>
      </c>
      <c r="D3650" s="113" t="s">
        <v>8535</v>
      </c>
      <c r="E3650" s="115">
        <v>48.14</v>
      </c>
    </row>
    <row r="3651" spans="1:5" ht="27.6" x14ac:dyDescent="0.3">
      <c r="A3651" s="113">
        <v>89771</v>
      </c>
      <c r="B3651" s="113" t="s">
        <v>12182</v>
      </c>
      <c r="C3651" s="114" t="s">
        <v>116</v>
      </c>
      <c r="D3651" s="113" t="s">
        <v>8535</v>
      </c>
      <c r="E3651" s="115">
        <v>64.23</v>
      </c>
    </row>
    <row r="3652" spans="1:5" ht="27.6" x14ac:dyDescent="0.3">
      <c r="A3652" s="113">
        <v>89773</v>
      </c>
      <c r="B3652" s="113" t="s">
        <v>12183</v>
      </c>
      <c r="C3652" s="114" t="s">
        <v>116</v>
      </c>
      <c r="D3652" s="113" t="s">
        <v>8535</v>
      </c>
      <c r="E3652" s="115">
        <v>150.72999999999999</v>
      </c>
    </row>
    <row r="3653" spans="1:5" ht="27.6" x14ac:dyDescent="0.3">
      <c r="A3653" s="113">
        <v>89775</v>
      </c>
      <c r="B3653" s="113" t="s">
        <v>12184</v>
      </c>
      <c r="C3653" s="114" t="s">
        <v>116</v>
      </c>
      <c r="D3653" s="113" t="s">
        <v>8535</v>
      </c>
      <c r="E3653" s="115">
        <v>235.48</v>
      </c>
    </row>
    <row r="3654" spans="1:5" ht="27.6" x14ac:dyDescent="0.3">
      <c r="A3654" s="113">
        <v>89798</v>
      </c>
      <c r="B3654" s="113" t="s">
        <v>12185</v>
      </c>
      <c r="C3654" s="114" t="s">
        <v>116</v>
      </c>
      <c r="D3654" s="113" t="s">
        <v>8535</v>
      </c>
      <c r="E3654" s="115">
        <v>15.03</v>
      </c>
    </row>
    <row r="3655" spans="1:5" ht="27.6" x14ac:dyDescent="0.3">
      <c r="A3655" s="113">
        <v>89799</v>
      </c>
      <c r="B3655" s="113" t="s">
        <v>12186</v>
      </c>
      <c r="C3655" s="114" t="s">
        <v>116</v>
      </c>
      <c r="D3655" s="113" t="s">
        <v>8535</v>
      </c>
      <c r="E3655" s="115">
        <v>25.68</v>
      </c>
    </row>
    <row r="3656" spans="1:5" ht="27.6" x14ac:dyDescent="0.3">
      <c r="A3656" s="113">
        <v>89800</v>
      </c>
      <c r="B3656" s="113" t="s">
        <v>12187</v>
      </c>
      <c r="C3656" s="114" t="s">
        <v>116</v>
      </c>
      <c r="D3656" s="113" t="s">
        <v>8535</v>
      </c>
      <c r="E3656" s="115">
        <v>33.409999999999997</v>
      </c>
    </row>
    <row r="3657" spans="1:5" ht="27.6" x14ac:dyDescent="0.3">
      <c r="A3657" s="113">
        <v>89848</v>
      </c>
      <c r="B3657" s="113" t="s">
        <v>12188</v>
      </c>
      <c r="C3657" s="114" t="s">
        <v>116</v>
      </c>
      <c r="D3657" s="113" t="s">
        <v>8535</v>
      </c>
      <c r="E3657" s="115">
        <v>31.95</v>
      </c>
    </row>
    <row r="3658" spans="1:5" ht="27.6" x14ac:dyDescent="0.3">
      <c r="A3658" s="113">
        <v>89849</v>
      </c>
      <c r="B3658" s="113" t="s">
        <v>12189</v>
      </c>
      <c r="C3658" s="114" t="s">
        <v>116</v>
      </c>
      <c r="D3658" s="113" t="s">
        <v>8535</v>
      </c>
      <c r="E3658" s="115">
        <v>64.19</v>
      </c>
    </row>
    <row r="3659" spans="1:5" ht="27.6" x14ac:dyDescent="0.3">
      <c r="A3659" s="113">
        <v>89865</v>
      </c>
      <c r="B3659" s="113" t="s">
        <v>12190</v>
      </c>
      <c r="C3659" s="114" t="s">
        <v>116</v>
      </c>
      <c r="D3659" s="113" t="s">
        <v>8535</v>
      </c>
      <c r="E3659" s="115">
        <v>19.88</v>
      </c>
    </row>
    <row r="3660" spans="1:5" ht="27.6" x14ac:dyDescent="0.3">
      <c r="A3660" s="113">
        <v>92275</v>
      </c>
      <c r="B3660" s="113" t="s">
        <v>12191</v>
      </c>
      <c r="C3660" s="114" t="s">
        <v>116</v>
      </c>
      <c r="D3660" s="113" t="s">
        <v>8535</v>
      </c>
      <c r="E3660" s="115">
        <v>57.07</v>
      </c>
    </row>
    <row r="3661" spans="1:5" ht="27.6" x14ac:dyDescent="0.3">
      <c r="A3661" s="113">
        <v>92276</v>
      </c>
      <c r="B3661" s="113" t="s">
        <v>12192</v>
      </c>
      <c r="C3661" s="114" t="s">
        <v>116</v>
      </c>
      <c r="D3661" s="113" t="s">
        <v>8535</v>
      </c>
      <c r="E3661" s="115">
        <v>72.48</v>
      </c>
    </row>
    <row r="3662" spans="1:5" ht="27.6" x14ac:dyDescent="0.3">
      <c r="A3662" s="113">
        <v>92277</v>
      </c>
      <c r="B3662" s="113" t="s">
        <v>12193</v>
      </c>
      <c r="C3662" s="114" t="s">
        <v>116</v>
      </c>
      <c r="D3662" s="113" t="s">
        <v>8535</v>
      </c>
      <c r="E3662" s="115">
        <v>104.6</v>
      </c>
    </row>
    <row r="3663" spans="1:5" ht="27.6" x14ac:dyDescent="0.3">
      <c r="A3663" s="113">
        <v>92278</v>
      </c>
      <c r="B3663" s="113" t="s">
        <v>12194</v>
      </c>
      <c r="C3663" s="114" t="s">
        <v>116</v>
      </c>
      <c r="D3663" s="113" t="s">
        <v>8535</v>
      </c>
      <c r="E3663" s="115">
        <v>140.63999999999999</v>
      </c>
    </row>
    <row r="3664" spans="1:5" ht="27.6" x14ac:dyDescent="0.3">
      <c r="A3664" s="113">
        <v>92279</v>
      </c>
      <c r="B3664" s="113" t="s">
        <v>12195</v>
      </c>
      <c r="C3664" s="114" t="s">
        <v>116</v>
      </c>
      <c r="D3664" s="113" t="s">
        <v>8535</v>
      </c>
      <c r="E3664" s="115">
        <v>203.14</v>
      </c>
    </row>
    <row r="3665" spans="1:5" ht="27.6" x14ac:dyDescent="0.3">
      <c r="A3665" s="113">
        <v>92280</v>
      </c>
      <c r="B3665" s="113" t="s">
        <v>12196</v>
      </c>
      <c r="C3665" s="114" t="s">
        <v>116</v>
      </c>
      <c r="D3665" s="113" t="s">
        <v>8535</v>
      </c>
      <c r="E3665" s="115">
        <v>284.95999999999998</v>
      </c>
    </row>
    <row r="3666" spans="1:5" ht="27.6" x14ac:dyDescent="0.3">
      <c r="A3666" s="113">
        <v>92281</v>
      </c>
      <c r="B3666" s="113" t="s">
        <v>12197</v>
      </c>
      <c r="C3666" s="114" t="s">
        <v>116</v>
      </c>
      <c r="D3666" s="113" t="s">
        <v>8535</v>
      </c>
      <c r="E3666" s="115">
        <v>109.31</v>
      </c>
    </row>
    <row r="3667" spans="1:5" ht="27.6" x14ac:dyDescent="0.3">
      <c r="A3667" s="113">
        <v>92282</v>
      </c>
      <c r="B3667" s="113" t="s">
        <v>12198</v>
      </c>
      <c r="C3667" s="114" t="s">
        <v>116</v>
      </c>
      <c r="D3667" s="113" t="s">
        <v>8535</v>
      </c>
      <c r="E3667" s="115">
        <v>126.81</v>
      </c>
    </row>
    <row r="3668" spans="1:5" ht="27.6" x14ac:dyDescent="0.3">
      <c r="A3668" s="113">
        <v>92283</v>
      </c>
      <c r="B3668" s="113" t="s">
        <v>12199</v>
      </c>
      <c r="C3668" s="114" t="s">
        <v>116</v>
      </c>
      <c r="D3668" s="113" t="s">
        <v>8535</v>
      </c>
      <c r="E3668" s="115">
        <v>173.11</v>
      </c>
    </row>
    <row r="3669" spans="1:5" ht="27.6" x14ac:dyDescent="0.3">
      <c r="A3669" s="113">
        <v>92284</v>
      </c>
      <c r="B3669" s="113" t="s">
        <v>12200</v>
      </c>
      <c r="C3669" s="114" t="s">
        <v>116</v>
      </c>
      <c r="D3669" s="113" t="s">
        <v>8535</v>
      </c>
      <c r="E3669" s="115">
        <v>218.65</v>
      </c>
    </row>
    <row r="3670" spans="1:5" ht="27.6" x14ac:dyDescent="0.3">
      <c r="A3670" s="113">
        <v>92285</v>
      </c>
      <c r="B3670" s="113" t="s">
        <v>12201</v>
      </c>
      <c r="C3670" s="114" t="s">
        <v>116</v>
      </c>
      <c r="D3670" s="113" t="s">
        <v>8535</v>
      </c>
      <c r="E3670" s="115">
        <v>296.26</v>
      </c>
    </row>
    <row r="3671" spans="1:5" ht="27.6" x14ac:dyDescent="0.3">
      <c r="A3671" s="113">
        <v>92286</v>
      </c>
      <c r="B3671" s="113" t="s">
        <v>12202</v>
      </c>
      <c r="C3671" s="114" t="s">
        <v>116</v>
      </c>
      <c r="D3671" s="113" t="s">
        <v>8535</v>
      </c>
      <c r="E3671" s="115">
        <v>379.35</v>
      </c>
    </row>
    <row r="3672" spans="1:5" ht="41.4" x14ac:dyDescent="0.3">
      <c r="A3672" s="113">
        <v>92305</v>
      </c>
      <c r="B3672" s="113" t="s">
        <v>12203</v>
      </c>
      <c r="C3672" s="114" t="s">
        <v>116</v>
      </c>
      <c r="D3672" s="113" t="s">
        <v>8535</v>
      </c>
      <c r="E3672" s="115">
        <v>39.94</v>
      </c>
    </row>
    <row r="3673" spans="1:5" ht="41.4" x14ac:dyDescent="0.3">
      <c r="A3673" s="113">
        <v>92306</v>
      </c>
      <c r="B3673" s="113" t="s">
        <v>12204</v>
      </c>
      <c r="C3673" s="114" t="s">
        <v>116</v>
      </c>
      <c r="D3673" s="113" t="s">
        <v>8535</v>
      </c>
      <c r="E3673" s="115">
        <v>63.99</v>
      </c>
    </row>
    <row r="3674" spans="1:5" ht="41.4" x14ac:dyDescent="0.3">
      <c r="A3674" s="113">
        <v>92307</v>
      </c>
      <c r="B3674" s="113" t="s">
        <v>12205</v>
      </c>
      <c r="C3674" s="114" t="s">
        <v>116</v>
      </c>
      <c r="D3674" s="113" t="s">
        <v>8535</v>
      </c>
      <c r="E3674" s="115">
        <v>79.709999999999994</v>
      </c>
    </row>
    <row r="3675" spans="1:5" ht="41.4" x14ac:dyDescent="0.3">
      <c r="A3675" s="113">
        <v>92308</v>
      </c>
      <c r="B3675" s="113" t="s">
        <v>12206</v>
      </c>
      <c r="C3675" s="114" t="s">
        <v>116</v>
      </c>
      <c r="D3675" s="113" t="s">
        <v>8535</v>
      </c>
      <c r="E3675" s="115">
        <v>54.97</v>
      </c>
    </row>
    <row r="3676" spans="1:5" ht="41.4" x14ac:dyDescent="0.3">
      <c r="A3676" s="113">
        <v>92309</v>
      </c>
      <c r="B3676" s="113" t="s">
        <v>12207</v>
      </c>
      <c r="C3676" s="114" t="s">
        <v>116</v>
      </c>
      <c r="D3676" s="113" t="s">
        <v>8535</v>
      </c>
      <c r="E3676" s="115">
        <v>119.67</v>
      </c>
    </row>
    <row r="3677" spans="1:5" ht="41.4" x14ac:dyDescent="0.3">
      <c r="A3677" s="113">
        <v>92310</v>
      </c>
      <c r="B3677" s="113" t="s">
        <v>12208</v>
      </c>
      <c r="C3677" s="114" t="s">
        <v>116</v>
      </c>
      <c r="D3677" s="113" t="s">
        <v>8535</v>
      </c>
      <c r="E3677" s="115">
        <v>137.5</v>
      </c>
    </row>
    <row r="3678" spans="1:5" ht="41.4" x14ac:dyDescent="0.3">
      <c r="A3678" s="113">
        <v>92320</v>
      </c>
      <c r="B3678" s="113" t="s">
        <v>12209</v>
      </c>
      <c r="C3678" s="114" t="s">
        <v>116</v>
      </c>
      <c r="D3678" s="113" t="s">
        <v>8535</v>
      </c>
      <c r="E3678" s="115">
        <v>54.16</v>
      </c>
    </row>
    <row r="3679" spans="1:5" ht="41.4" x14ac:dyDescent="0.3">
      <c r="A3679" s="113">
        <v>92321</v>
      </c>
      <c r="B3679" s="113" t="s">
        <v>12210</v>
      </c>
      <c r="C3679" s="114" t="s">
        <v>116</v>
      </c>
      <c r="D3679" s="113" t="s">
        <v>8535</v>
      </c>
      <c r="E3679" s="115">
        <v>88.49</v>
      </c>
    </row>
    <row r="3680" spans="1:5" ht="41.4" x14ac:dyDescent="0.3">
      <c r="A3680" s="113">
        <v>92322</v>
      </c>
      <c r="B3680" s="113" t="s">
        <v>12211</v>
      </c>
      <c r="C3680" s="114" t="s">
        <v>116</v>
      </c>
      <c r="D3680" s="113" t="s">
        <v>8535</v>
      </c>
      <c r="E3680" s="115">
        <v>113.02</v>
      </c>
    </row>
    <row r="3681" spans="1:5" ht="41.4" x14ac:dyDescent="0.3">
      <c r="A3681" s="113">
        <v>92323</v>
      </c>
      <c r="B3681" s="113" t="s">
        <v>12212</v>
      </c>
      <c r="C3681" s="114" t="s">
        <v>116</v>
      </c>
      <c r="D3681" s="113" t="s">
        <v>8535</v>
      </c>
      <c r="E3681" s="115">
        <v>65.78</v>
      </c>
    </row>
    <row r="3682" spans="1:5" ht="41.4" x14ac:dyDescent="0.3">
      <c r="A3682" s="113">
        <v>92324</v>
      </c>
      <c r="B3682" s="113" t="s">
        <v>12213</v>
      </c>
      <c r="C3682" s="114" t="s">
        <v>116</v>
      </c>
      <c r="D3682" s="113" t="s">
        <v>8535</v>
      </c>
      <c r="E3682" s="115">
        <v>140.75</v>
      </c>
    </row>
    <row r="3683" spans="1:5" ht="41.4" x14ac:dyDescent="0.3">
      <c r="A3683" s="113">
        <v>92325</v>
      </c>
      <c r="B3683" s="113" t="s">
        <v>12214</v>
      </c>
      <c r="C3683" s="114" t="s">
        <v>116</v>
      </c>
      <c r="D3683" s="113" t="s">
        <v>8535</v>
      </c>
      <c r="E3683" s="115">
        <v>167.39</v>
      </c>
    </row>
    <row r="3684" spans="1:5" ht="27.6" x14ac:dyDescent="0.3">
      <c r="A3684" s="113">
        <v>92335</v>
      </c>
      <c r="B3684" s="113" t="s">
        <v>12215</v>
      </c>
      <c r="C3684" s="114" t="s">
        <v>116</v>
      </c>
      <c r="D3684" s="113" t="s">
        <v>8535</v>
      </c>
      <c r="E3684" s="115">
        <v>94.42</v>
      </c>
    </row>
    <row r="3685" spans="1:5" ht="41.4" x14ac:dyDescent="0.3">
      <c r="A3685" s="113">
        <v>92336</v>
      </c>
      <c r="B3685" s="113" t="s">
        <v>12216</v>
      </c>
      <c r="C3685" s="114" t="s">
        <v>116</v>
      </c>
      <c r="D3685" s="113" t="s">
        <v>8535</v>
      </c>
      <c r="E3685" s="115">
        <v>115.73</v>
      </c>
    </row>
    <row r="3686" spans="1:5" ht="27.6" x14ac:dyDescent="0.3">
      <c r="A3686" s="113">
        <v>92337</v>
      </c>
      <c r="B3686" s="113" t="s">
        <v>12217</v>
      </c>
      <c r="C3686" s="114" t="s">
        <v>116</v>
      </c>
      <c r="D3686" s="113" t="s">
        <v>8535</v>
      </c>
      <c r="E3686" s="115">
        <v>151.71</v>
      </c>
    </row>
    <row r="3687" spans="1:5" ht="27.6" x14ac:dyDescent="0.3">
      <c r="A3687" s="113">
        <v>92338</v>
      </c>
      <c r="B3687" s="113" t="s">
        <v>12218</v>
      </c>
      <c r="C3687" s="114" t="s">
        <v>116</v>
      </c>
      <c r="D3687" s="113" t="s">
        <v>8535</v>
      </c>
      <c r="E3687" s="115">
        <v>145.06</v>
      </c>
    </row>
    <row r="3688" spans="1:5" ht="27.6" x14ac:dyDescent="0.3">
      <c r="A3688" s="113">
        <v>92339</v>
      </c>
      <c r="B3688" s="113" t="s">
        <v>12219</v>
      </c>
      <c r="C3688" s="114" t="s">
        <v>116</v>
      </c>
      <c r="D3688" s="113" t="s">
        <v>8535</v>
      </c>
      <c r="E3688" s="115">
        <v>216.47</v>
      </c>
    </row>
    <row r="3689" spans="1:5" ht="27.6" x14ac:dyDescent="0.3">
      <c r="A3689" s="113">
        <v>92341</v>
      </c>
      <c r="B3689" s="113" t="s">
        <v>12220</v>
      </c>
      <c r="C3689" s="114" t="s">
        <v>116</v>
      </c>
      <c r="D3689" s="113" t="s">
        <v>8535</v>
      </c>
      <c r="E3689" s="115">
        <v>107.47</v>
      </c>
    </row>
    <row r="3690" spans="1:5" ht="41.4" x14ac:dyDescent="0.3">
      <c r="A3690" s="113">
        <v>92342</v>
      </c>
      <c r="B3690" s="113" t="s">
        <v>12221</v>
      </c>
      <c r="C3690" s="114" t="s">
        <v>116</v>
      </c>
      <c r="D3690" s="113" t="s">
        <v>8535</v>
      </c>
      <c r="E3690" s="115">
        <v>128.87</v>
      </c>
    </row>
    <row r="3691" spans="1:5" ht="27.6" x14ac:dyDescent="0.3">
      <c r="A3691" s="113">
        <v>92343</v>
      </c>
      <c r="B3691" s="113" t="s">
        <v>12222</v>
      </c>
      <c r="C3691" s="114" t="s">
        <v>116</v>
      </c>
      <c r="D3691" s="113" t="s">
        <v>8535</v>
      </c>
      <c r="E3691" s="115">
        <v>164.97</v>
      </c>
    </row>
    <row r="3692" spans="1:5" ht="27.6" x14ac:dyDescent="0.3">
      <c r="A3692" s="113">
        <v>92359</v>
      </c>
      <c r="B3692" s="113" t="s">
        <v>12223</v>
      </c>
      <c r="C3692" s="114" t="s">
        <v>116</v>
      </c>
      <c r="D3692" s="113" t="s">
        <v>8535</v>
      </c>
      <c r="E3692" s="115">
        <v>65.48</v>
      </c>
    </row>
    <row r="3693" spans="1:5" ht="41.4" x14ac:dyDescent="0.3">
      <c r="A3693" s="113">
        <v>92360</v>
      </c>
      <c r="B3693" s="113" t="s">
        <v>12224</v>
      </c>
      <c r="C3693" s="114" t="s">
        <v>116</v>
      </c>
      <c r="D3693" s="113" t="s">
        <v>8535</v>
      </c>
      <c r="E3693" s="115">
        <v>87.48</v>
      </c>
    </row>
    <row r="3694" spans="1:5" ht="27.6" x14ac:dyDescent="0.3">
      <c r="A3694" s="113">
        <v>92361</v>
      </c>
      <c r="B3694" s="113" t="s">
        <v>12225</v>
      </c>
      <c r="C3694" s="114" t="s">
        <v>116</v>
      </c>
      <c r="D3694" s="113" t="s">
        <v>8535</v>
      </c>
      <c r="E3694" s="115">
        <v>118.36</v>
      </c>
    </row>
    <row r="3695" spans="1:5" ht="41.4" x14ac:dyDescent="0.3">
      <c r="A3695" s="113">
        <v>92362</v>
      </c>
      <c r="B3695" s="113" t="s">
        <v>12226</v>
      </c>
      <c r="C3695" s="114" t="s">
        <v>116</v>
      </c>
      <c r="D3695" s="113" t="s">
        <v>8535</v>
      </c>
      <c r="E3695" s="115">
        <v>188.7</v>
      </c>
    </row>
    <row r="3696" spans="1:5" ht="41.4" x14ac:dyDescent="0.3">
      <c r="A3696" s="113">
        <v>92364</v>
      </c>
      <c r="B3696" s="113" t="s">
        <v>12227</v>
      </c>
      <c r="C3696" s="114" t="s">
        <v>116</v>
      </c>
      <c r="D3696" s="113" t="s">
        <v>8535</v>
      </c>
      <c r="E3696" s="115">
        <v>57.56</v>
      </c>
    </row>
    <row r="3697" spans="1:5" ht="41.4" x14ac:dyDescent="0.3">
      <c r="A3697" s="113">
        <v>92365</v>
      </c>
      <c r="B3697" s="113" t="s">
        <v>12228</v>
      </c>
      <c r="C3697" s="114" t="s">
        <v>116</v>
      </c>
      <c r="D3697" s="113" t="s">
        <v>8535</v>
      </c>
      <c r="E3697" s="115">
        <v>66.069999999999993</v>
      </c>
    </row>
    <row r="3698" spans="1:5" ht="41.4" x14ac:dyDescent="0.3">
      <c r="A3698" s="113">
        <v>92366</v>
      </c>
      <c r="B3698" s="113" t="s">
        <v>12229</v>
      </c>
      <c r="C3698" s="114" t="s">
        <v>116</v>
      </c>
      <c r="D3698" s="113" t="s">
        <v>8535</v>
      </c>
      <c r="E3698" s="115">
        <v>91.33</v>
      </c>
    </row>
    <row r="3699" spans="1:5" ht="41.4" x14ac:dyDescent="0.3">
      <c r="A3699" s="113">
        <v>92367</v>
      </c>
      <c r="B3699" s="113" t="s">
        <v>12230</v>
      </c>
      <c r="C3699" s="114" t="s">
        <v>116</v>
      </c>
      <c r="D3699" s="113" t="s">
        <v>8535</v>
      </c>
      <c r="E3699" s="115">
        <v>111.98</v>
      </c>
    </row>
    <row r="3700" spans="1:5" ht="41.4" x14ac:dyDescent="0.3">
      <c r="A3700" s="113">
        <v>92368</v>
      </c>
      <c r="B3700" s="113" t="s">
        <v>12231</v>
      </c>
      <c r="C3700" s="114" t="s">
        <v>116</v>
      </c>
      <c r="D3700" s="113" t="s">
        <v>8535</v>
      </c>
      <c r="E3700" s="115">
        <v>147.41999999999999</v>
      </c>
    </row>
    <row r="3701" spans="1:5" ht="41.4" x14ac:dyDescent="0.3">
      <c r="A3701" s="113">
        <v>92645</v>
      </c>
      <c r="B3701" s="113" t="s">
        <v>12232</v>
      </c>
      <c r="C3701" s="114" t="s">
        <v>116</v>
      </c>
      <c r="D3701" s="113" t="s">
        <v>8535</v>
      </c>
      <c r="E3701" s="115">
        <v>70.28</v>
      </c>
    </row>
    <row r="3702" spans="1:5" ht="41.4" x14ac:dyDescent="0.3">
      <c r="A3702" s="113">
        <v>92646</v>
      </c>
      <c r="B3702" s="113" t="s">
        <v>12233</v>
      </c>
      <c r="C3702" s="114" t="s">
        <v>116</v>
      </c>
      <c r="D3702" s="113" t="s">
        <v>8535</v>
      </c>
      <c r="E3702" s="115">
        <v>92.28</v>
      </c>
    </row>
    <row r="3703" spans="1:5" ht="41.4" x14ac:dyDescent="0.3">
      <c r="A3703" s="113">
        <v>92648</v>
      </c>
      <c r="B3703" s="113" t="s">
        <v>12234</v>
      </c>
      <c r="C3703" s="114" t="s">
        <v>116</v>
      </c>
      <c r="D3703" s="113" t="s">
        <v>8535</v>
      </c>
      <c r="E3703" s="115">
        <v>101.1</v>
      </c>
    </row>
    <row r="3704" spans="1:5" ht="41.4" x14ac:dyDescent="0.3">
      <c r="A3704" s="113">
        <v>92649</v>
      </c>
      <c r="B3704" s="113" t="s">
        <v>12235</v>
      </c>
      <c r="C3704" s="114" t="s">
        <v>116</v>
      </c>
      <c r="D3704" s="113" t="s">
        <v>8535</v>
      </c>
      <c r="E3704" s="115">
        <v>123.17</v>
      </c>
    </row>
    <row r="3705" spans="1:5" ht="41.4" x14ac:dyDescent="0.3">
      <c r="A3705" s="113">
        <v>92650</v>
      </c>
      <c r="B3705" s="113" t="s">
        <v>12236</v>
      </c>
      <c r="C3705" s="114" t="s">
        <v>116</v>
      </c>
      <c r="D3705" s="113" t="s">
        <v>8535</v>
      </c>
      <c r="E3705" s="115">
        <v>193.5</v>
      </c>
    </row>
    <row r="3706" spans="1:5" ht="41.4" x14ac:dyDescent="0.3">
      <c r="A3706" s="113">
        <v>92652</v>
      </c>
      <c r="B3706" s="113" t="s">
        <v>12237</v>
      </c>
      <c r="C3706" s="114" t="s">
        <v>116</v>
      </c>
      <c r="D3706" s="113" t="s">
        <v>8535</v>
      </c>
      <c r="E3706" s="115">
        <v>63.51</v>
      </c>
    </row>
    <row r="3707" spans="1:5" ht="41.4" x14ac:dyDescent="0.3">
      <c r="A3707" s="113">
        <v>92653</v>
      </c>
      <c r="B3707" s="113" t="s">
        <v>12238</v>
      </c>
      <c r="C3707" s="114" t="s">
        <v>116</v>
      </c>
      <c r="D3707" s="113" t="s">
        <v>8535</v>
      </c>
      <c r="E3707" s="115">
        <v>72.09</v>
      </c>
    </row>
    <row r="3708" spans="1:5" ht="41.4" x14ac:dyDescent="0.3">
      <c r="A3708" s="113">
        <v>92654</v>
      </c>
      <c r="B3708" s="113" t="s">
        <v>12239</v>
      </c>
      <c r="C3708" s="114" t="s">
        <v>116</v>
      </c>
      <c r="D3708" s="113" t="s">
        <v>8535</v>
      </c>
      <c r="E3708" s="115">
        <v>97.34</v>
      </c>
    </row>
    <row r="3709" spans="1:5" ht="41.4" x14ac:dyDescent="0.3">
      <c r="A3709" s="113">
        <v>92655</v>
      </c>
      <c r="B3709" s="113" t="s">
        <v>12240</v>
      </c>
      <c r="C3709" s="114" t="s">
        <v>116</v>
      </c>
      <c r="D3709" s="113" t="s">
        <v>8535</v>
      </c>
      <c r="E3709" s="115">
        <v>118.13</v>
      </c>
    </row>
    <row r="3710" spans="1:5" ht="41.4" x14ac:dyDescent="0.3">
      <c r="A3710" s="113">
        <v>92656</v>
      </c>
      <c r="B3710" s="113" t="s">
        <v>12241</v>
      </c>
      <c r="C3710" s="114" t="s">
        <v>116</v>
      </c>
      <c r="D3710" s="113" t="s">
        <v>8535</v>
      </c>
      <c r="E3710" s="115">
        <v>153.56</v>
      </c>
    </row>
    <row r="3711" spans="1:5" ht="41.4" x14ac:dyDescent="0.3">
      <c r="A3711" s="113">
        <v>92687</v>
      </c>
      <c r="B3711" s="113" t="s">
        <v>12242</v>
      </c>
      <c r="C3711" s="114" t="s">
        <v>116</v>
      </c>
      <c r="D3711" s="113" t="s">
        <v>8535</v>
      </c>
      <c r="E3711" s="115">
        <v>30.31</v>
      </c>
    </row>
    <row r="3712" spans="1:5" ht="41.4" x14ac:dyDescent="0.3">
      <c r="A3712" s="113">
        <v>92688</v>
      </c>
      <c r="B3712" s="113" t="s">
        <v>12243</v>
      </c>
      <c r="C3712" s="114" t="s">
        <v>116</v>
      </c>
      <c r="D3712" s="113" t="s">
        <v>8535</v>
      </c>
      <c r="E3712" s="115">
        <v>43.14</v>
      </c>
    </row>
    <row r="3713" spans="1:5" ht="41.4" x14ac:dyDescent="0.3">
      <c r="A3713" s="113">
        <v>92689</v>
      </c>
      <c r="B3713" s="113" t="s">
        <v>12244</v>
      </c>
      <c r="C3713" s="114" t="s">
        <v>116</v>
      </c>
      <c r="D3713" s="113" t="s">
        <v>8535</v>
      </c>
      <c r="E3713" s="115">
        <v>50.47</v>
      </c>
    </row>
    <row r="3714" spans="1:5" ht="41.4" x14ac:dyDescent="0.3">
      <c r="A3714" s="113">
        <v>92690</v>
      </c>
      <c r="B3714" s="113" t="s">
        <v>12245</v>
      </c>
      <c r="C3714" s="114" t="s">
        <v>116</v>
      </c>
      <c r="D3714" s="113" t="s">
        <v>8535</v>
      </c>
      <c r="E3714" s="115">
        <v>72.739999999999995</v>
      </c>
    </row>
    <row r="3715" spans="1:5" ht="41.4" x14ac:dyDescent="0.3">
      <c r="A3715" s="113">
        <v>92691</v>
      </c>
      <c r="B3715" s="113" t="s">
        <v>12246</v>
      </c>
      <c r="C3715" s="114" t="s">
        <v>116</v>
      </c>
      <c r="D3715" s="113" t="s">
        <v>8535</v>
      </c>
      <c r="E3715" s="115">
        <v>97.38</v>
      </c>
    </row>
    <row r="3716" spans="1:5" ht="41.4" x14ac:dyDescent="0.3">
      <c r="A3716" s="113">
        <v>94462</v>
      </c>
      <c r="B3716" s="113" t="s">
        <v>12247</v>
      </c>
      <c r="C3716" s="114" t="s">
        <v>116</v>
      </c>
      <c r="D3716" s="113" t="s">
        <v>8535</v>
      </c>
      <c r="E3716" s="115">
        <v>101.35</v>
      </c>
    </row>
    <row r="3717" spans="1:5" ht="41.4" x14ac:dyDescent="0.3">
      <c r="A3717" s="113">
        <v>94463</v>
      </c>
      <c r="B3717" s="113" t="s">
        <v>12248</v>
      </c>
      <c r="C3717" s="114" t="s">
        <v>116</v>
      </c>
      <c r="D3717" s="113" t="s">
        <v>8535</v>
      </c>
      <c r="E3717" s="115">
        <v>124.08</v>
      </c>
    </row>
    <row r="3718" spans="1:5" ht="41.4" x14ac:dyDescent="0.3">
      <c r="A3718" s="113">
        <v>94464</v>
      </c>
      <c r="B3718" s="113" t="s">
        <v>12249</v>
      </c>
      <c r="C3718" s="114" t="s">
        <v>116</v>
      </c>
      <c r="D3718" s="113" t="s">
        <v>8535</v>
      </c>
      <c r="E3718" s="115">
        <v>162.51</v>
      </c>
    </row>
    <row r="3719" spans="1:5" ht="27.6" x14ac:dyDescent="0.3">
      <c r="A3719" s="113">
        <v>94602</v>
      </c>
      <c r="B3719" s="113" t="s">
        <v>12250</v>
      </c>
      <c r="C3719" s="114" t="s">
        <v>116</v>
      </c>
      <c r="D3719" s="113" t="s">
        <v>8535</v>
      </c>
      <c r="E3719" s="115">
        <v>226.7</v>
      </c>
    </row>
    <row r="3720" spans="1:5" ht="27.6" x14ac:dyDescent="0.3">
      <c r="A3720" s="113">
        <v>94603</v>
      </c>
      <c r="B3720" s="113" t="s">
        <v>12251</v>
      </c>
      <c r="C3720" s="114" t="s">
        <v>116</v>
      </c>
      <c r="D3720" s="113" t="s">
        <v>8535</v>
      </c>
      <c r="E3720" s="115">
        <v>308.26</v>
      </c>
    </row>
    <row r="3721" spans="1:5" ht="27.6" x14ac:dyDescent="0.3">
      <c r="A3721" s="113">
        <v>94604</v>
      </c>
      <c r="B3721" s="113" t="s">
        <v>12252</v>
      </c>
      <c r="C3721" s="114" t="s">
        <v>116</v>
      </c>
      <c r="D3721" s="113" t="s">
        <v>8535</v>
      </c>
      <c r="E3721" s="115">
        <v>437.4</v>
      </c>
    </row>
    <row r="3722" spans="1:5" ht="27.6" x14ac:dyDescent="0.3">
      <c r="A3722" s="113">
        <v>94605</v>
      </c>
      <c r="B3722" s="113" t="s">
        <v>12253</v>
      </c>
      <c r="C3722" s="114" t="s">
        <v>116</v>
      </c>
      <c r="D3722" s="113" t="s">
        <v>8535</v>
      </c>
      <c r="E3722" s="115">
        <v>631.99</v>
      </c>
    </row>
    <row r="3723" spans="1:5" ht="27.6" x14ac:dyDescent="0.3">
      <c r="A3723" s="113">
        <v>94648</v>
      </c>
      <c r="B3723" s="113" t="s">
        <v>12254</v>
      </c>
      <c r="C3723" s="114" t="s">
        <v>116</v>
      </c>
      <c r="D3723" s="113" t="s">
        <v>8535</v>
      </c>
      <c r="E3723" s="115">
        <v>7.02</v>
      </c>
    </row>
    <row r="3724" spans="1:5" ht="27.6" x14ac:dyDescent="0.3">
      <c r="A3724" s="113">
        <v>94649</v>
      </c>
      <c r="B3724" s="113" t="s">
        <v>12255</v>
      </c>
      <c r="C3724" s="114" t="s">
        <v>116</v>
      </c>
      <c r="D3724" s="113" t="s">
        <v>8535</v>
      </c>
      <c r="E3724" s="115">
        <v>12.74</v>
      </c>
    </row>
    <row r="3725" spans="1:5" ht="27.6" x14ac:dyDescent="0.3">
      <c r="A3725" s="113">
        <v>94650</v>
      </c>
      <c r="B3725" s="113" t="s">
        <v>12256</v>
      </c>
      <c r="C3725" s="114" t="s">
        <v>116</v>
      </c>
      <c r="D3725" s="113" t="s">
        <v>8535</v>
      </c>
      <c r="E3725" s="115">
        <v>19.16</v>
      </c>
    </row>
    <row r="3726" spans="1:5" ht="27.6" x14ac:dyDescent="0.3">
      <c r="A3726" s="113">
        <v>94651</v>
      </c>
      <c r="B3726" s="113" t="s">
        <v>12257</v>
      </c>
      <c r="C3726" s="114" t="s">
        <v>116</v>
      </c>
      <c r="D3726" s="113" t="s">
        <v>8535</v>
      </c>
      <c r="E3726" s="115">
        <v>22.5</v>
      </c>
    </row>
    <row r="3727" spans="1:5" ht="27.6" x14ac:dyDescent="0.3">
      <c r="A3727" s="113">
        <v>94652</v>
      </c>
      <c r="B3727" s="113" t="s">
        <v>12258</v>
      </c>
      <c r="C3727" s="114" t="s">
        <v>116</v>
      </c>
      <c r="D3727" s="113" t="s">
        <v>8535</v>
      </c>
      <c r="E3727" s="115">
        <v>34.94</v>
      </c>
    </row>
    <row r="3728" spans="1:5" ht="27.6" x14ac:dyDescent="0.3">
      <c r="A3728" s="113">
        <v>94653</v>
      </c>
      <c r="B3728" s="113" t="s">
        <v>12259</v>
      </c>
      <c r="C3728" s="114" t="s">
        <v>116</v>
      </c>
      <c r="D3728" s="113" t="s">
        <v>8535</v>
      </c>
      <c r="E3728" s="115">
        <v>56.19</v>
      </c>
    </row>
    <row r="3729" spans="1:5" ht="27.6" x14ac:dyDescent="0.3">
      <c r="A3729" s="113">
        <v>94654</v>
      </c>
      <c r="B3729" s="113" t="s">
        <v>12260</v>
      </c>
      <c r="C3729" s="114" t="s">
        <v>116</v>
      </c>
      <c r="D3729" s="113" t="s">
        <v>8535</v>
      </c>
      <c r="E3729" s="115">
        <v>76.28</v>
      </c>
    </row>
    <row r="3730" spans="1:5" ht="27.6" x14ac:dyDescent="0.3">
      <c r="A3730" s="113">
        <v>94655</v>
      </c>
      <c r="B3730" s="113" t="s">
        <v>12261</v>
      </c>
      <c r="C3730" s="114" t="s">
        <v>116</v>
      </c>
      <c r="D3730" s="113" t="s">
        <v>8535</v>
      </c>
      <c r="E3730" s="115">
        <v>120.26</v>
      </c>
    </row>
    <row r="3731" spans="1:5" ht="27.6" x14ac:dyDescent="0.3">
      <c r="A3731" s="113">
        <v>94716</v>
      </c>
      <c r="B3731" s="113" t="s">
        <v>12262</v>
      </c>
      <c r="C3731" s="114" t="s">
        <v>116</v>
      </c>
      <c r="D3731" s="113" t="s">
        <v>8535</v>
      </c>
      <c r="E3731" s="115">
        <v>23.25</v>
      </c>
    </row>
    <row r="3732" spans="1:5" ht="27.6" x14ac:dyDescent="0.3">
      <c r="A3732" s="113">
        <v>94717</v>
      </c>
      <c r="B3732" s="113" t="s">
        <v>12263</v>
      </c>
      <c r="C3732" s="114" t="s">
        <v>116</v>
      </c>
      <c r="D3732" s="113" t="s">
        <v>8535</v>
      </c>
      <c r="E3732" s="115">
        <v>38.880000000000003</v>
      </c>
    </row>
    <row r="3733" spans="1:5" ht="27.6" x14ac:dyDescent="0.3">
      <c r="A3733" s="113">
        <v>94718</v>
      </c>
      <c r="B3733" s="113" t="s">
        <v>12264</v>
      </c>
      <c r="C3733" s="114" t="s">
        <v>116</v>
      </c>
      <c r="D3733" s="113" t="s">
        <v>8535</v>
      </c>
      <c r="E3733" s="115">
        <v>50.78</v>
      </c>
    </row>
    <row r="3734" spans="1:5" ht="27.6" x14ac:dyDescent="0.3">
      <c r="A3734" s="113">
        <v>94719</v>
      </c>
      <c r="B3734" s="113" t="s">
        <v>12265</v>
      </c>
      <c r="C3734" s="114" t="s">
        <v>116</v>
      </c>
      <c r="D3734" s="113" t="s">
        <v>8535</v>
      </c>
      <c r="E3734" s="115">
        <v>67.75</v>
      </c>
    </row>
    <row r="3735" spans="1:5" ht="27.6" x14ac:dyDescent="0.3">
      <c r="A3735" s="113">
        <v>94720</v>
      </c>
      <c r="B3735" s="113" t="s">
        <v>12266</v>
      </c>
      <c r="C3735" s="114" t="s">
        <v>116</v>
      </c>
      <c r="D3735" s="113" t="s">
        <v>8535</v>
      </c>
      <c r="E3735" s="115">
        <v>99.2</v>
      </c>
    </row>
    <row r="3736" spans="1:5" ht="27.6" x14ac:dyDescent="0.3">
      <c r="A3736" s="113">
        <v>94721</v>
      </c>
      <c r="B3736" s="113" t="s">
        <v>12267</v>
      </c>
      <c r="C3736" s="114" t="s">
        <v>116</v>
      </c>
      <c r="D3736" s="113" t="s">
        <v>8535</v>
      </c>
      <c r="E3736" s="115">
        <v>160.84</v>
      </c>
    </row>
    <row r="3737" spans="1:5" ht="27.6" x14ac:dyDescent="0.3">
      <c r="A3737" s="113">
        <v>94722</v>
      </c>
      <c r="B3737" s="113" t="s">
        <v>12268</v>
      </c>
      <c r="C3737" s="114" t="s">
        <v>116</v>
      </c>
      <c r="D3737" s="113" t="s">
        <v>8535</v>
      </c>
      <c r="E3737" s="115">
        <v>250.65</v>
      </c>
    </row>
    <row r="3738" spans="1:5" ht="27.6" x14ac:dyDescent="0.3">
      <c r="A3738" s="113">
        <v>94723</v>
      </c>
      <c r="B3738" s="113" t="s">
        <v>12269</v>
      </c>
      <c r="C3738" s="114" t="s">
        <v>116</v>
      </c>
      <c r="D3738" s="113" t="s">
        <v>8535</v>
      </c>
      <c r="E3738" s="115">
        <v>471.18</v>
      </c>
    </row>
    <row r="3739" spans="1:5" ht="41.4" x14ac:dyDescent="0.3">
      <c r="A3739" s="113">
        <v>95697</v>
      </c>
      <c r="B3739" s="113" t="s">
        <v>12270</v>
      </c>
      <c r="C3739" s="114" t="s">
        <v>116</v>
      </c>
      <c r="D3739" s="113" t="s">
        <v>8535</v>
      </c>
      <c r="E3739" s="115">
        <v>96.3</v>
      </c>
    </row>
    <row r="3740" spans="1:5" ht="27.6" x14ac:dyDescent="0.3">
      <c r="A3740" s="113">
        <v>96635</v>
      </c>
      <c r="B3740" s="113" t="s">
        <v>12271</v>
      </c>
      <c r="C3740" s="114" t="s">
        <v>116</v>
      </c>
      <c r="D3740" s="113" t="s">
        <v>8535</v>
      </c>
      <c r="E3740" s="115">
        <v>45.58</v>
      </c>
    </row>
    <row r="3741" spans="1:5" ht="27.6" x14ac:dyDescent="0.3">
      <c r="A3741" s="113">
        <v>96636</v>
      </c>
      <c r="B3741" s="113" t="s">
        <v>12272</v>
      </c>
      <c r="C3741" s="114" t="s">
        <v>116</v>
      </c>
      <c r="D3741" s="113" t="s">
        <v>8535</v>
      </c>
      <c r="E3741" s="115">
        <v>48.05</v>
      </c>
    </row>
    <row r="3742" spans="1:5" ht="27.6" x14ac:dyDescent="0.3">
      <c r="A3742" s="113">
        <v>96644</v>
      </c>
      <c r="B3742" s="113" t="s">
        <v>12273</v>
      </c>
      <c r="C3742" s="114" t="s">
        <v>116</v>
      </c>
      <c r="D3742" s="113" t="s">
        <v>8535</v>
      </c>
      <c r="E3742" s="115">
        <v>22.87</v>
      </c>
    </row>
    <row r="3743" spans="1:5" ht="27.6" x14ac:dyDescent="0.3">
      <c r="A3743" s="113">
        <v>96645</v>
      </c>
      <c r="B3743" s="113" t="s">
        <v>12274</v>
      </c>
      <c r="C3743" s="114" t="s">
        <v>116</v>
      </c>
      <c r="D3743" s="113" t="s">
        <v>8535</v>
      </c>
      <c r="E3743" s="115">
        <v>20.57</v>
      </c>
    </row>
    <row r="3744" spans="1:5" ht="27.6" x14ac:dyDescent="0.3">
      <c r="A3744" s="113">
        <v>96646</v>
      </c>
      <c r="B3744" s="113" t="s">
        <v>12275</v>
      </c>
      <c r="C3744" s="114" t="s">
        <v>116</v>
      </c>
      <c r="D3744" s="113" t="s">
        <v>8535</v>
      </c>
      <c r="E3744" s="115">
        <v>24.69</v>
      </c>
    </row>
    <row r="3745" spans="1:5" ht="27.6" x14ac:dyDescent="0.3">
      <c r="A3745" s="113">
        <v>96647</v>
      </c>
      <c r="B3745" s="113" t="s">
        <v>12276</v>
      </c>
      <c r="C3745" s="114" t="s">
        <v>116</v>
      </c>
      <c r="D3745" s="113" t="s">
        <v>8535</v>
      </c>
      <c r="E3745" s="115">
        <v>24.68</v>
      </c>
    </row>
    <row r="3746" spans="1:5" ht="27.6" x14ac:dyDescent="0.3">
      <c r="A3746" s="113">
        <v>96648</v>
      </c>
      <c r="B3746" s="113" t="s">
        <v>12277</v>
      </c>
      <c r="C3746" s="114" t="s">
        <v>116</v>
      </c>
      <c r="D3746" s="113" t="s">
        <v>8535</v>
      </c>
      <c r="E3746" s="115">
        <v>29.92</v>
      </c>
    </row>
    <row r="3747" spans="1:5" ht="27.6" x14ac:dyDescent="0.3">
      <c r="A3747" s="113">
        <v>96649</v>
      </c>
      <c r="B3747" s="113" t="s">
        <v>12278</v>
      </c>
      <c r="C3747" s="114" t="s">
        <v>116</v>
      </c>
      <c r="D3747" s="113" t="s">
        <v>8535</v>
      </c>
      <c r="E3747" s="115">
        <v>38.75</v>
      </c>
    </row>
    <row r="3748" spans="1:5" ht="27.6" x14ac:dyDescent="0.3">
      <c r="A3748" s="113">
        <v>96668</v>
      </c>
      <c r="B3748" s="113" t="s">
        <v>12279</v>
      </c>
      <c r="C3748" s="114" t="s">
        <v>116</v>
      </c>
      <c r="D3748" s="113" t="s">
        <v>8535</v>
      </c>
      <c r="E3748" s="115">
        <v>16.829999999999998</v>
      </c>
    </row>
    <row r="3749" spans="1:5" ht="27.6" x14ac:dyDescent="0.3">
      <c r="A3749" s="113">
        <v>96669</v>
      </c>
      <c r="B3749" s="113" t="s">
        <v>12280</v>
      </c>
      <c r="C3749" s="114" t="s">
        <v>116</v>
      </c>
      <c r="D3749" s="113" t="s">
        <v>8535</v>
      </c>
      <c r="E3749" s="115">
        <v>17.350000000000001</v>
      </c>
    </row>
    <row r="3750" spans="1:5" ht="27.6" x14ac:dyDescent="0.3">
      <c r="A3750" s="113">
        <v>96670</v>
      </c>
      <c r="B3750" s="113" t="s">
        <v>12281</v>
      </c>
      <c r="C3750" s="114" t="s">
        <v>116</v>
      </c>
      <c r="D3750" s="113" t="s">
        <v>8535</v>
      </c>
      <c r="E3750" s="115">
        <v>22.37</v>
      </c>
    </row>
    <row r="3751" spans="1:5" ht="27.6" x14ac:dyDescent="0.3">
      <c r="A3751" s="113">
        <v>96671</v>
      </c>
      <c r="B3751" s="113" t="s">
        <v>12282</v>
      </c>
      <c r="C3751" s="114" t="s">
        <v>116</v>
      </c>
      <c r="D3751" s="113" t="s">
        <v>8535</v>
      </c>
      <c r="E3751" s="115">
        <v>33.119999999999997</v>
      </c>
    </row>
    <row r="3752" spans="1:5" ht="27.6" x14ac:dyDescent="0.3">
      <c r="A3752" s="113">
        <v>96672</v>
      </c>
      <c r="B3752" s="113" t="s">
        <v>12283</v>
      </c>
      <c r="C3752" s="114" t="s">
        <v>116</v>
      </c>
      <c r="D3752" s="113" t="s">
        <v>8535</v>
      </c>
      <c r="E3752" s="115">
        <v>49.61</v>
      </c>
    </row>
    <row r="3753" spans="1:5" ht="27.6" x14ac:dyDescent="0.3">
      <c r="A3753" s="113">
        <v>96673</v>
      </c>
      <c r="B3753" s="113" t="s">
        <v>12284</v>
      </c>
      <c r="C3753" s="114" t="s">
        <v>116</v>
      </c>
      <c r="D3753" s="113" t="s">
        <v>8535</v>
      </c>
      <c r="E3753" s="115">
        <v>62.24</v>
      </c>
    </row>
    <row r="3754" spans="1:5" ht="27.6" x14ac:dyDescent="0.3">
      <c r="A3754" s="113">
        <v>96674</v>
      </c>
      <c r="B3754" s="113" t="s">
        <v>12285</v>
      </c>
      <c r="C3754" s="114" t="s">
        <v>116</v>
      </c>
      <c r="D3754" s="113" t="s">
        <v>8535</v>
      </c>
      <c r="E3754" s="115">
        <v>98.78</v>
      </c>
    </row>
    <row r="3755" spans="1:5" ht="27.6" x14ac:dyDescent="0.3">
      <c r="A3755" s="113">
        <v>96675</v>
      </c>
      <c r="B3755" s="113" t="s">
        <v>12286</v>
      </c>
      <c r="C3755" s="114" t="s">
        <v>116</v>
      </c>
      <c r="D3755" s="113" t="s">
        <v>8535</v>
      </c>
      <c r="E3755" s="115">
        <v>142.38</v>
      </c>
    </row>
    <row r="3756" spans="1:5" ht="27.6" x14ac:dyDescent="0.3">
      <c r="A3756" s="113">
        <v>96676</v>
      </c>
      <c r="B3756" s="113" t="s">
        <v>12287</v>
      </c>
      <c r="C3756" s="114" t="s">
        <v>116</v>
      </c>
      <c r="D3756" s="113" t="s">
        <v>8535</v>
      </c>
      <c r="E3756" s="115">
        <v>21.91</v>
      </c>
    </row>
    <row r="3757" spans="1:5" ht="27.6" x14ac:dyDescent="0.3">
      <c r="A3757" s="113">
        <v>96677</v>
      </c>
      <c r="B3757" s="113" t="s">
        <v>12288</v>
      </c>
      <c r="C3757" s="114" t="s">
        <v>116</v>
      </c>
      <c r="D3757" s="113" t="s">
        <v>8535</v>
      </c>
      <c r="E3757" s="115">
        <v>28.36</v>
      </c>
    </row>
    <row r="3758" spans="1:5" ht="27.6" x14ac:dyDescent="0.3">
      <c r="A3758" s="113">
        <v>96678</v>
      </c>
      <c r="B3758" s="113" t="s">
        <v>12289</v>
      </c>
      <c r="C3758" s="114" t="s">
        <v>116</v>
      </c>
      <c r="D3758" s="113" t="s">
        <v>8535</v>
      </c>
      <c r="E3758" s="115">
        <v>38.590000000000003</v>
      </c>
    </row>
    <row r="3759" spans="1:5" ht="27.6" x14ac:dyDescent="0.3">
      <c r="A3759" s="113">
        <v>96679</v>
      </c>
      <c r="B3759" s="113" t="s">
        <v>12290</v>
      </c>
      <c r="C3759" s="114" t="s">
        <v>116</v>
      </c>
      <c r="D3759" s="113" t="s">
        <v>8535</v>
      </c>
      <c r="E3759" s="115">
        <v>56.61</v>
      </c>
    </row>
    <row r="3760" spans="1:5" ht="27.6" x14ac:dyDescent="0.3">
      <c r="A3760" s="113">
        <v>96680</v>
      </c>
      <c r="B3760" s="113" t="s">
        <v>12291</v>
      </c>
      <c r="C3760" s="114" t="s">
        <v>116</v>
      </c>
      <c r="D3760" s="113" t="s">
        <v>8535</v>
      </c>
      <c r="E3760" s="115">
        <v>91.93</v>
      </c>
    </row>
    <row r="3761" spans="1:5" ht="27.6" x14ac:dyDescent="0.3">
      <c r="A3761" s="113">
        <v>96681</v>
      </c>
      <c r="B3761" s="113" t="s">
        <v>12292</v>
      </c>
      <c r="C3761" s="114" t="s">
        <v>116</v>
      </c>
      <c r="D3761" s="113" t="s">
        <v>8535</v>
      </c>
      <c r="E3761" s="115">
        <v>122.81</v>
      </c>
    </row>
    <row r="3762" spans="1:5" ht="27.6" x14ac:dyDescent="0.3">
      <c r="A3762" s="113">
        <v>96682</v>
      </c>
      <c r="B3762" s="113" t="s">
        <v>12293</v>
      </c>
      <c r="C3762" s="114" t="s">
        <v>116</v>
      </c>
      <c r="D3762" s="113" t="s">
        <v>8535</v>
      </c>
      <c r="E3762" s="115">
        <v>200</v>
      </c>
    </row>
    <row r="3763" spans="1:5" ht="27.6" x14ac:dyDescent="0.3">
      <c r="A3763" s="113">
        <v>96683</v>
      </c>
      <c r="B3763" s="113" t="s">
        <v>12294</v>
      </c>
      <c r="C3763" s="114" t="s">
        <v>116</v>
      </c>
      <c r="D3763" s="113" t="s">
        <v>8535</v>
      </c>
      <c r="E3763" s="115">
        <v>273.39</v>
      </c>
    </row>
    <row r="3764" spans="1:5" ht="27.6" x14ac:dyDescent="0.3">
      <c r="A3764" s="113">
        <v>96718</v>
      </c>
      <c r="B3764" s="113" t="s">
        <v>12295</v>
      </c>
      <c r="C3764" s="114" t="s">
        <v>116</v>
      </c>
      <c r="D3764" s="113" t="s">
        <v>8535</v>
      </c>
      <c r="E3764" s="115">
        <v>14.08</v>
      </c>
    </row>
    <row r="3765" spans="1:5" ht="27.6" x14ac:dyDescent="0.3">
      <c r="A3765" s="113">
        <v>96719</v>
      </c>
      <c r="B3765" s="113" t="s">
        <v>12296</v>
      </c>
      <c r="C3765" s="114" t="s">
        <v>116</v>
      </c>
      <c r="D3765" s="113" t="s">
        <v>8535</v>
      </c>
      <c r="E3765" s="115">
        <v>17.829999999999998</v>
      </c>
    </row>
    <row r="3766" spans="1:5" ht="27.6" x14ac:dyDescent="0.3">
      <c r="A3766" s="113">
        <v>96720</v>
      </c>
      <c r="B3766" s="113" t="s">
        <v>12297</v>
      </c>
      <c r="C3766" s="114" t="s">
        <v>116</v>
      </c>
      <c r="D3766" s="113" t="s">
        <v>8535</v>
      </c>
      <c r="E3766" s="115">
        <v>16.48</v>
      </c>
    </row>
    <row r="3767" spans="1:5" ht="27.6" x14ac:dyDescent="0.3">
      <c r="A3767" s="113">
        <v>96721</v>
      </c>
      <c r="B3767" s="113" t="s">
        <v>12298</v>
      </c>
      <c r="C3767" s="114" t="s">
        <v>116</v>
      </c>
      <c r="D3767" s="113" t="s">
        <v>8535</v>
      </c>
      <c r="E3767" s="115">
        <v>21.27</v>
      </c>
    </row>
    <row r="3768" spans="1:5" ht="27.6" x14ac:dyDescent="0.3">
      <c r="A3768" s="113">
        <v>96722</v>
      </c>
      <c r="B3768" s="113" t="s">
        <v>12299</v>
      </c>
      <c r="C3768" s="114" t="s">
        <v>116</v>
      </c>
      <c r="D3768" s="113" t="s">
        <v>8535</v>
      </c>
      <c r="E3768" s="115">
        <v>32.14</v>
      </c>
    </row>
    <row r="3769" spans="1:5" ht="27.6" x14ac:dyDescent="0.3">
      <c r="A3769" s="113">
        <v>96723</v>
      </c>
      <c r="B3769" s="113" t="s">
        <v>12300</v>
      </c>
      <c r="C3769" s="114" t="s">
        <v>116</v>
      </c>
      <c r="D3769" s="113" t="s">
        <v>8535</v>
      </c>
      <c r="E3769" s="115">
        <v>49.42</v>
      </c>
    </row>
    <row r="3770" spans="1:5" ht="27.6" x14ac:dyDescent="0.3">
      <c r="A3770" s="113">
        <v>96724</v>
      </c>
      <c r="B3770" s="113" t="s">
        <v>12301</v>
      </c>
      <c r="C3770" s="114" t="s">
        <v>116</v>
      </c>
      <c r="D3770" s="113" t="s">
        <v>8535</v>
      </c>
      <c r="E3770" s="115">
        <v>63.44</v>
      </c>
    </row>
    <row r="3771" spans="1:5" ht="27.6" x14ac:dyDescent="0.3">
      <c r="A3771" s="113">
        <v>96725</v>
      </c>
      <c r="B3771" s="113" t="s">
        <v>12302</v>
      </c>
      <c r="C3771" s="114" t="s">
        <v>116</v>
      </c>
      <c r="D3771" s="113" t="s">
        <v>8535</v>
      </c>
      <c r="E3771" s="115">
        <v>102.64</v>
      </c>
    </row>
    <row r="3772" spans="1:5" ht="27.6" x14ac:dyDescent="0.3">
      <c r="A3772" s="113">
        <v>96726</v>
      </c>
      <c r="B3772" s="113" t="s">
        <v>12303</v>
      </c>
      <c r="C3772" s="114" t="s">
        <v>116</v>
      </c>
      <c r="D3772" s="113" t="s">
        <v>8535</v>
      </c>
      <c r="E3772" s="115">
        <v>151.28</v>
      </c>
    </row>
    <row r="3773" spans="1:5" ht="27.6" x14ac:dyDescent="0.3">
      <c r="A3773" s="113">
        <v>96727</v>
      </c>
      <c r="B3773" s="113" t="s">
        <v>12304</v>
      </c>
      <c r="C3773" s="114" t="s">
        <v>116</v>
      </c>
      <c r="D3773" s="113" t="s">
        <v>8535</v>
      </c>
      <c r="E3773" s="115">
        <v>16.14</v>
      </c>
    </row>
    <row r="3774" spans="1:5" ht="27.6" x14ac:dyDescent="0.3">
      <c r="A3774" s="113">
        <v>96728</v>
      </c>
      <c r="B3774" s="113" t="s">
        <v>12305</v>
      </c>
      <c r="C3774" s="114" t="s">
        <v>116</v>
      </c>
      <c r="D3774" s="113" t="s">
        <v>8535</v>
      </c>
      <c r="E3774" s="115">
        <v>20.57</v>
      </c>
    </row>
    <row r="3775" spans="1:5" ht="27.6" x14ac:dyDescent="0.3">
      <c r="A3775" s="113">
        <v>96729</v>
      </c>
      <c r="B3775" s="113" t="s">
        <v>12306</v>
      </c>
      <c r="C3775" s="114" t="s">
        <v>116</v>
      </c>
      <c r="D3775" s="113" t="s">
        <v>8535</v>
      </c>
      <c r="E3775" s="115">
        <v>26.31</v>
      </c>
    </row>
    <row r="3776" spans="1:5" ht="27.6" x14ac:dyDescent="0.3">
      <c r="A3776" s="113">
        <v>96730</v>
      </c>
      <c r="B3776" s="113" t="s">
        <v>12307</v>
      </c>
      <c r="C3776" s="114" t="s">
        <v>116</v>
      </c>
      <c r="D3776" s="113" t="s">
        <v>8535</v>
      </c>
      <c r="E3776" s="115">
        <v>36.049999999999997</v>
      </c>
    </row>
    <row r="3777" spans="1:5" ht="27.6" x14ac:dyDescent="0.3">
      <c r="A3777" s="113">
        <v>96731</v>
      </c>
      <c r="B3777" s="113" t="s">
        <v>12308</v>
      </c>
      <c r="C3777" s="114" t="s">
        <v>116</v>
      </c>
      <c r="D3777" s="113" t="s">
        <v>8535</v>
      </c>
      <c r="E3777" s="115">
        <v>53.96</v>
      </c>
    </row>
    <row r="3778" spans="1:5" ht="27.6" x14ac:dyDescent="0.3">
      <c r="A3778" s="113">
        <v>96732</v>
      </c>
      <c r="B3778" s="113" t="s">
        <v>12309</v>
      </c>
      <c r="C3778" s="114" t="s">
        <v>116</v>
      </c>
      <c r="D3778" s="113" t="s">
        <v>8535</v>
      </c>
      <c r="E3778" s="115">
        <v>89.92</v>
      </c>
    </row>
    <row r="3779" spans="1:5" ht="27.6" x14ac:dyDescent="0.3">
      <c r="A3779" s="113">
        <v>96733</v>
      </c>
      <c r="B3779" s="113" t="s">
        <v>12310</v>
      </c>
      <c r="C3779" s="114" t="s">
        <v>116</v>
      </c>
      <c r="D3779" s="113" t="s">
        <v>8535</v>
      </c>
      <c r="E3779" s="115">
        <v>122.22</v>
      </c>
    </row>
    <row r="3780" spans="1:5" ht="27.6" x14ac:dyDescent="0.3">
      <c r="A3780" s="113">
        <v>96734</v>
      </c>
      <c r="B3780" s="113" t="s">
        <v>12311</v>
      </c>
      <c r="C3780" s="114" t="s">
        <v>116</v>
      </c>
      <c r="D3780" s="113" t="s">
        <v>8535</v>
      </c>
      <c r="E3780" s="115">
        <v>202.27</v>
      </c>
    </row>
    <row r="3781" spans="1:5" ht="27.6" x14ac:dyDescent="0.3">
      <c r="A3781" s="113">
        <v>96735</v>
      </c>
      <c r="B3781" s="113" t="s">
        <v>12312</v>
      </c>
      <c r="C3781" s="114" t="s">
        <v>116</v>
      </c>
      <c r="D3781" s="113" t="s">
        <v>8535</v>
      </c>
      <c r="E3781" s="115">
        <v>281.35000000000002</v>
      </c>
    </row>
    <row r="3782" spans="1:5" ht="27.6" x14ac:dyDescent="0.3">
      <c r="A3782" s="113">
        <v>96798</v>
      </c>
      <c r="B3782" s="113" t="s">
        <v>12313</v>
      </c>
      <c r="C3782" s="114" t="s">
        <v>116</v>
      </c>
      <c r="D3782" s="113" t="s">
        <v>8535</v>
      </c>
      <c r="E3782" s="115">
        <v>8.39</v>
      </c>
    </row>
    <row r="3783" spans="1:5" ht="27.6" x14ac:dyDescent="0.3">
      <c r="A3783" s="113">
        <v>96799</v>
      </c>
      <c r="B3783" s="113" t="s">
        <v>12314</v>
      </c>
      <c r="C3783" s="114" t="s">
        <v>116</v>
      </c>
      <c r="D3783" s="113" t="s">
        <v>8535</v>
      </c>
      <c r="E3783" s="115">
        <v>10.73</v>
      </c>
    </row>
    <row r="3784" spans="1:5" ht="27.6" x14ac:dyDescent="0.3">
      <c r="A3784" s="113">
        <v>96800</v>
      </c>
      <c r="B3784" s="113" t="s">
        <v>12315</v>
      </c>
      <c r="C3784" s="114" t="s">
        <v>116</v>
      </c>
      <c r="D3784" s="113" t="s">
        <v>8535</v>
      </c>
      <c r="E3784" s="115">
        <v>14.52</v>
      </c>
    </row>
    <row r="3785" spans="1:5" ht="27.6" x14ac:dyDescent="0.3">
      <c r="A3785" s="113">
        <v>96801</v>
      </c>
      <c r="B3785" s="113" t="s">
        <v>12316</v>
      </c>
      <c r="C3785" s="114" t="s">
        <v>116</v>
      </c>
      <c r="D3785" s="113" t="s">
        <v>8535</v>
      </c>
      <c r="E3785" s="115">
        <v>21.75</v>
      </c>
    </row>
    <row r="3786" spans="1:5" ht="41.4" x14ac:dyDescent="0.3">
      <c r="A3786" s="113">
        <v>97327</v>
      </c>
      <c r="B3786" s="113" t="s">
        <v>12317</v>
      </c>
      <c r="C3786" s="114" t="s">
        <v>116</v>
      </c>
      <c r="D3786" s="113" t="s">
        <v>8535</v>
      </c>
      <c r="E3786" s="115">
        <v>26.83</v>
      </c>
    </row>
    <row r="3787" spans="1:5" ht="41.4" x14ac:dyDescent="0.3">
      <c r="A3787" s="113">
        <v>97328</v>
      </c>
      <c r="B3787" s="113" t="s">
        <v>12318</v>
      </c>
      <c r="C3787" s="114" t="s">
        <v>116</v>
      </c>
      <c r="D3787" s="113" t="s">
        <v>8535</v>
      </c>
      <c r="E3787" s="115">
        <v>43.52</v>
      </c>
    </row>
    <row r="3788" spans="1:5" ht="41.4" x14ac:dyDescent="0.3">
      <c r="A3788" s="113">
        <v>97329</v>
      </c>
      <c r="B3788" s="113" t="s">
        <v>12319</v>
      </c>
      <c r="C3788" s="114" t="s">
        <v>116</v>
      </c>
      <c r="D3788" s="113" t="s">
        <v>8535</v>
      </c>
      <c r="E3788" s="115">
        <v>55.62</v>
      </c>
    </row>
    <row r="3789" spans="1:5" ht="41.4" x14ac:dyDescent="0.3">
      <c r="A3789" s="113">
        <v>97330</v>
      </c>
      <c r="B3789" s="113" t="s">
        <v>12320</v>
      </c>
      <c r="C3789" s="114" t="s">
        <v>116</v>
      </c>
      <c r="D3789" s="113" t="s">
        <v>8535</v>
      </c>
      <c r="E3789" s="115">
        <v>67.959999999999994</v>
      </c>
    </row>
    <row r="3790" spans="1:5" ht="41.4" x14ac:dyDescent="0.3">
      <c r="A3790" s="113">
        <v>97331</v>
      </c>
      <c r="B3790" s="113" t="s">
        <v>12321</v>
      </c>
      <c r="C3790" s="114" t="s">
        <v>116</v>
      </c>
      <c r="D3790" s="113" t="s">
        <v>8535</v>
      </c>
      <c r="E3790" s="115">
        <v>27.26</v>
      </c>
    </row>
    <row r="3791" spans="1:5" ht="41.4" x14ac:dyDescent="0.3">
      <c r="A3791" s="113">
        <v>97332</v>
      </c>
      <c r="B3791" s="113" t="s">
        <v>12322</v>
      </c>
      <c r="C3791" s="114" t="s">
        <v>116</v>
      </c>
      <c r="D3791" s="113" t="s">
        <v>8535</v>
      </c>
      <c r="E3791" s="115">
        <v>44.01</v>
      </c>
    </row>
    <row r="3792" spans="1:5" ht="41.4" x14ac:dyDescent="0.3">
      <c r="A3792" s="113">
        <v>97333</v>
      </c>
      <c r="B3792" s="113" t="s">
        <v>12323</v>
      </c>
      <c r="C3792" s="114" t="s">
        <v>116</v>
      </c>
      <c r="D3792" s="113" t="s">
        <v>8535</v>
      </c>
      <c r="E3792" s="115">
        <v>56.24</v>
      </c>
    </row>
    <row r="3793" spans="1:5" ht="41.4" x14ac:dyDescent="0.3">
      <c r="A3793" s="113">
        <v>97334</v>
      </c>
      <c r="B3793" s="113" t="s">
        <v>12324</v>
      </c>
      <c r="C3793" s="114" t="s">
        <v>116</v>
      </c>
      <c r="D3793" s="113" t="s">
        <v>8535</v>
      </c>
      <c r="E3793" s="115">
        <v>68.63</v>
      </c>
    </row>
    <row r="3794" spans="1:5" ht="27.6" x14ac:dyDescent="0.3">
      <c r="A3794" s="113">
        <v>97335</v>
      </c>
      <c r="B3794" s="113" t="s">
        <v>12325</v>
      </c>
      <c r="C3794" s="114" t="s">
        <v>116</v>
      </c>
      <c r="D3794" s="113" t="s">
        <v>8535</v>
      </c>
      <c r="E3794" s="115">
        <v>81.89</v>
      </c>
    </row>
    <row r="3795" spans="1:5" ht="27.6" x14ac:dyDescent="0.3">
      <c r="A3795" s="113">
        <v>97336</v>
      </c>
      <c r="B3795" s="113" t="s">
        <v>12326</v>
      </c>
      <c r="C3795" s="114" t="s">
        <v>116</v>
      </c>
      <c r="D3795" s="113" t="s">
        <v>8535</v>
      </c>
      <c r="E3795" s="115">
        <v>104.22</v>
      </c>
    </row>
    <row r="3796" spans="1:5" ht="27.6" x14ac:dyDescent="0.3">
      <c r="A3796" s="113">
        <v>97337</v>
      </c>
      <c r="B3796" s="113" t="s">
        <v>12327</v>
      </c>
      <c r="C3796" s="114" t="s">
        <v>116</v>
      </c>
      <c r="D3796" s="113" t="s">
        <v>8535</v>
      </c>
      <c r="E3796" s="115">
        <v>156.54</v>
      </c>
    </row>
    <row r="3797" spans="1:5" ht="27.6" x14ac:dyDescent="0.3">
      <c r="A3797" s="113">
        <v>97338</v>
      </c>
      <c r="B3797" s="113" t="s">
        <v>12328</v>
      </c>
      <c r="C3797" s="114" t="s">
        <v>116</v>
      </c>
      <c r="D3797" s="113" t="s">
        <v>8535</v>
      </c>
      <c r="E3797" s="115">
        <v>188.37</v>
      </c>
    </row>
    <row r="3798" spans="1:5" ht="27.6" x14ac:dyDescent="0.3">
      <c r="A3798" s="113">
        <v>97339</v>
      </c>
      <c r="B3798" s="113" t="s">
        <v>12329</v>
      </c>
      <c r="C3798" s="114" t="s">
        <v>116</v>
      </c>
      <c r="D3798" s="113" t="s">
        <v>8535</v>
      </c>
      <c r="E3798" s="115">
        <v>203.14</v>
      </c>
    </row>
    <row r="3799" spans="1:5" ht="27.6" x14ac:dyDescent="0.3">
      <c r="A3799" s="113">
        <v>97340</v>
      </c>
      <c r="B3799" s="113" t="s">
        <v>12330</v>
      </c>
      <c r="C3799" s="114" t="s">
        <v>116</v>
      </c>
      <c r="D3799" s="113" t="s">
        <v>8535</v>
      </c>
      <c r="E3799" s="115">
        <v>204.71</v>
      </c>
    </row>
    <row r="3800" spans="1:5" ht="41.4" x14ac:dyDescent="0.3">
      <c r="A3800" s="113">
        <v>97498</v>
      </c>
      <c r="B3800" s="113" t="s">
        <v>12331</v>
      </c>
      <c r="C3800" s="114" t="s">
        <v>116</v>
      </c>
      <c r="D3800" s="113" t="s">
        <v>8535</v>
      </c>
      <c r="E3800" s="115">
        <v>46.97</v>
      </c>
    </row>
    <row r="3801" spans="1:5" ht="41.4" x14ac:dyDescent="0.3">
      <c r="A3801" s="113">
        <v>97535</v>
      </c>
      <c r="B3801" s="113" t="s">
        <v>12332</v>
      </c>
      <c r="C3801" s="114" t="s">
        <v>116</v>
      </c>
      <c r="D3801" s="113" t="s">
        <v>8535</v>
      </c>
      <c r="E3801" s="115">
        <v>52.93</v>
      </c>
    </row>
    <row r="3802" spans="1:5" ht="41.4" x14ac:dyDescent="0.3">
      <c r="A3802" s="113">
        <v>97536</v>
      </c>
      <c r="B3802" s="113" t="s">
        <v>12333</v>
      </c>
      <c r="C3802" s="114" t="s">
        <v>116</v>
      </c>
      <c r="D3802" s="113" t="s">
        <v>8535</v>
      </c>
      <c r="E3802" s="115">
        <v>66.61</v>
      </c>
    </row>
    <row r="3803" spans="1:5" ht="41.4" x14ac:dyDescent="0.3">
      <c r="A3803" s="113">
        <v>100788</v>
      </c>
      <c r="B3803" s="113" t="s">
        <v>12334</v>
      </c>
      <c r="C3803" s="114" t="s">
        <v>141</v>
      </c>
      <c r="D3803" s="113" t="s">
        <v>8535</v>
      </c>
      <c r="E3803" s="115">
        <v>678.21</v>
      </c>
    </row>
    <row r="3804" spans="1:5" ht="27.6" x14ac:dyDescent="0.3">
      <c r="A3804" s="113">
        <v>100791</v>
      </c>
      <c r="B3804" s="113" t="s">
        <v>12335</v>
      </c>
      <c r="C3804" s="114" t="s">
        <v>116</v>
      </c>
      <c r="D3804" s="113" t="s">
        <v>8535</v>
      </c>
      <c r="E3804" s="115">
        <v>18.559999999999999</v>
      </c>
    </row>
    <row r="3805" spans="1:5" ht="27.6" x14ac:dyDescent="0.3">
      <c r="A3805" s="113">
        <v>100792</v>
      </c>
      <c r="B3805" s="113" t="s">
        <v>12336</v>
      </c>
      <c r="C3805" s="114" t="s">
        <v>116</v>
      </c>
      <c r="D3805" s="113" t="s">
        <v>8535</v>
      </c>
      <c r="E3805" s="115">
        <v>26.08</v>
      </c>
    </row>
    <row r="3806" spans="1:5" ht="27.6" x14ac:dyDescent="0.3">
      <c r="A3806" s="113">
        <v>100793</v>
      </c>
      <c r="B3806" s="113" t="s">
        <v>12337</v>
      </c>
      <c r="C3806" s="114" t="s">
        <v>116</v>
      </c>
      <c r="D3806" s="113" t="s">
        <v>8535</v>
      </c>
      <c r="E3806" s="115">
        <v>33.979999999999997</v>
      </c>
    </row>
    <row r="3807" spans="1:5" ht="27.6" x14ac:dyDescent="0.3">
      <c r="A3807" s="113">
        <v>100794</v>
      </c>
      <c r="B3807" s="113" t="s">
        <v>12338</v>
      </c>
      <c r="C3807" s="114" t="s">
        <v>116</v>
      </c>
      <c r="D3807" s="113" t="s">
        <v>8535</v>
      </c>
      <c r="E3807" s="115">
        <v>45.15</v>
      </c>
    </row>
    <row r="3808" spans="1:5" ht="27.6" x14ac:dyDescent="0.3">
      <c r="A3808" s="113">
        <v>100799</v>
      </c>
      <c r="B3808" s="113" t="s">
        <v>12339</v>
      </c>
      <c r="C3808" s="114" t="s">
        <v>116</v>
      </c>
      <c r="D3808" s="113" t="s">
        <v>8535</v>
      </c>
      <c r="E3808" s="115">
        <v>19.16</v>
      </c>
    </row>
    <row r="3809" spans="1:5" ht="27.6" x14ac:dyDescent="0.3">
      <c r="A3809" s="113">
        <v>100800</v>
      </c>
      <c r="B3809" s="113" t="s">
        <v>12340</v>
      </c>
      <c r="C3809" s="114" t="s">
        <v>116</v>
      </c>
      <c r="D3809" s="113" t="s">
        <v>8535</v>
      </c>
      <c r="E3809" s="115">
        <v>26.68</v>
      </c>
    </row>
    <row r="3810" spans="1:5" ht="27.6" x14ac:dyDescent="0.3">
      <c r="A3810" s="113">
        <v>100801</v>
      </c>
      <c r="B3810" s="113" t="s">
        <v>12341</v>
      </c>
      <c r="C3810" s="114" t="s">
        <v>116</v>
      </c>
      <c r="D3810" s="113" t="s">
        <v>8535</v>
      </c>
      <c r="E3810" s="115">
        <v>34.58</v>
      </c>
    </row>
    <row r="3811" spans="1:5" ht="27.6" x14ac:dyDescent="0.3">
      <c r="A3811" s="113">
        <v>100802</v>
      </c>
      <c r="B3811" s="113" t="s">
        <v>12342</v>
      </c>
      <c r="C3811" s="114" t="s">
        <v>116</v>
      </c>
      <c r="D3811" s="113" t="s">
        <v>8535</v>
      </c>
      <c r="E3811" s="115">
        <v>45.77</v>
      </c>
    </row>
    <row r="3812" spans="1:5" ht="27.6" x14ac:dyDescent="0.3">
      <c r="A3812" s="113">
        <v>100803</v>
      </c>
      <c r="B3812" s="113" t="s">
        <v>12343</v>
      </c>
      <c r="C3812" s="114" t="s">
        <v>116</v>
      </c>
      <c r="D3812" s="113" t="s">
        <v>8535</v>
      </c>
      <c r="E3812" s="115">
        <v>17.309999999999999</v>
      </c>
    </row>
    <row r="3813" spans="1:5" ht="27.6" x14ac:dyDescent="0.3">
      <c r="A3813" s="113">
        <v>100804</v>
      </c>
      <c r="B3813" s="113" t="s">
        <v>12344</v>
      </c>
      <c r="C3813" s="114" t="s">
        <v>116</v>
      </c>
      <c r="D3813" s="113" t="s">
        <v>8535</v>
      </c>
      <c r="E3813" s="115">
        <v>24.61</v>
      </c>
    </row>
    <row r="3814" spans="1:5" ht="27.6" x14ac:dyDescent="0.3">
      <c r="A3814" s="113">
        <v>100805</v>
      </c>
      <c r="B3814" s="113" t="s">
        <v>12345</v>
      </c>
      <c r="C3814" s="114" t="s">
        <v>116</v>
      </c>
      <c r="D3814" s="113" t="s">
        <v>8535</v>
      </c>
      <c r="E3814" s="115">
        <v>32.22</v>
      </c>
    </row>
    <row r="3815" spans="1:5" ht="27.6" x14ac:dyDescent="0.3">
      <c r="A3815" s="113">
        <v>100806</v>
      </c>
      <c r="B3815" s="113" t="s">
        <v>12346</v>
      </c>
      <c r="C3815" s="114" t="s">
        <v>116</v>
      </c>
      <c r="D3815" s="113" t="s">
        <v>8535</v>
      </c>
      <c r="E3815" s="115">
        <v>42.99</v>
      </c>
    </row>
    <row r="3816" spans="1:5" ht="27.6" x14ac:dyDescent="0.3">
      <c r="A3816" s="113">
        <v>100807</v>
      </c>
      <c r="B3816" s="113" t="s">
        <v>12347</v>
      </c>
      <c r="C3816" s="114" t="s">
        <v>116</v>
      </c>
      <c r="D3816" s="113" t="s">
        <v>8535</v>
      </c>
      <c r="E3816" s="115">
        <v>26.23</v>
      </c>
    </row>
    <row r="3817" spans="1:5" ht="27.6" x14ac:dyDescent="0.3">
      <c r="A3817" s="113">
        <v>100808</v>
      </c>
      <c r="B3817" s="113" t="s">
        <v>12348</v>
      </c>
      <c r="C3817" s="114" t="s">
        <v>116</v>
      </c>
      <c r="D3817" s="113" t="s">
        <v>8535</v>
      </c>
      <c r="E3817" s="115">
        <v>35.08</v>
      </c>
    </row>
    <row r="3818" spans="1:5" ht="27.6" x14ac:dyDescent="0.3">
      <c r="A3818" s="113">
        <v>100809</v>
      </c>
      <c r="B3818" s="113" t="s">
        <v>12349</v>
      </c>
      <c r="C3818" s="114" t="s">
        <v>116</v>
      </c>
      <c r="D3818" s="113" t="s">
        <v>8535</v>
      </c>
      <c r="E3818" s="115">
        <v>44.62</v>
      </c>
    </row>
    <row r="3819" spans="1:5" ht="27.6" x14ac:dyDescent="0.3">
      <c r="A3819" s="113">
        <v>100810</v>
      </c>
      <c r="B3819" s="113" t="s">
        <v>12350</v>
      </c>
      <c r="C3819" s="114" t="s">
        <v>116</v>
      </c>
      <c r="D3819" s="113" t="s">
        <v>8535</v>
      </c>
      <c r="E3819" s="115">
        <v>58.1</v>
      </c>
    </row>
    <row r="3820" spans="1:5" ht="27.6" x14ac:dyDescent="0.3">
      <c r="A3820" s="113">
        <v>101918</v>
      </c>
      <c r="B3820" s="113" t="s">
        <v>12351</v>
      </c>
      <c r="C3820" s="114" t="s">
        <v>116</v>
      </c>
      <c r="D3820" s="113" t="s">
        <v>8535</v>
      </c>
      <c r="E3820" s="115">
        <v>217.86</v>
      </c>
    </row>
    <row r="3821" spans="1:5" ht="27.6" x14ac:dyDescent="0.3">
      <c r="A3821" s="113">
        <v>101919</v>
      </c>
      <c r="B3821" s="113" t="s">
        <v>12352</v>
      </c>
      <c r="C3821" s="114" t="s">
        <v>141</v>
      </c>
      <c r="D3821" s="113" t="s">
        <v>8535</v>
      </c>
      <c r="E3821" s="115">
        <v>461.48</v>
      </c>
    </row>
    <row r="3822" spans="1:5" ht="27.6" x14ac:dyDescent="0.3">
      <c r="A3822" s="113">
        <v>101920</v>
      </c>
      <c r="B3822" s="113" t="s">
        <v>12353</v>
      </c>
      <c r="C3822" s="114" t="s">
        <v>141</v>
      </c>
      <c r="D3822" s="113" t="s">
        <v>8535</v>
      </c>
      <c r="E3822" s="115">
        <v>222.51</v>
      </c>
    </row>
    <row r="3823" spans="1:5" ht="27.6" x14ac:dyDescent="0.3">
      <c r="A3823" s="113">
        <v>101921</v>
      </c>
      <c r="B3823" s="113" t="s">
        <v>12354</v>
      </c>
      <c r="C3823" s="114" t="s">
        <v>141</v>
      </c>
      <c r="D3823" s="113" t="s">
        <v>8535</v>
      </c>
      <c r="E3823" s="115">
        <v>253.28</v>
      </c>
    </row>
    <row r="3824" spans="1:5" ht="27.6" x14ac:dyDescent="0.3">
      <c r="A3824" s="113">
        <v>101922</v>
      </c>
      <c r="B3824" s="113" t="s">
        <v>12355</v>
      </c>
      <c r="C3824" s="114" t="s">
        <v>141</v>
      </c>
      <c r="D3824" s="113" t="s">
        <v>8535</v>
      </c>
      <c r="E3824" s="115">
        <v>253.28</v>
      </c>
    </row>
    <row r="3825" spans="1:5" ht="27.6" x14ac:dyDescent="0.3">
      <c r="A3825" s="113">
        <v>101923</v>
      </c>
      <c r="B3825" s="113" t="s">
        <v>12356</v>
      </c>
      <c r="C3825" s="114" t="s">
        <v>141</v>
      </c>
      <c r="D3825" s="113" t="s">
        <v>8535</v>
      </c>
      <c r="E3825" s="115">
        <v>253.28</v>
      </c>
    </row>
    <row r="3826" spans="1:5" ht="27.6" x14ac:dyDescent="0.3">
      <c r="A3826" s="113">
        <v>101924</v>
      </c>
      <c r="B3826" s="113" t="s">
        <v>12357</v>
      </c>
      <c r="C3826" s="114" t="s">
        <v>141</v>
      </c>
      <c r="D3826" s="113" t="s">
        <v>8535</v>
      </c>
      <c r="E3826" s="115">
        <v>209.63</v>
      </c>
    </row>
    <row r="3827" spans="1:5" ht="27.6" x14ac:dyDescent="0.3">
      <c r="A3827" s="113">
        <v>101925</v>
      </c>
      <c r="B3827" s="113" t="s">
        <v>12358</v>
      </c>
      <c r="C3827" s="114" t="s">
        <v>141</v>
      </c>
      <c r="D3827" s="113" t="s">
        <v>8535</v>
      </c>
      <c r="E3827" s="115">
        <v>350</v>
      </c>
    </row>
    <row r="3828" spans="1:5" ht="27.6" x14ac:dyDescent="0.3">
      <c r="A3828" s="113">
        <v>101926</v>
      </c>
      <c r="B3828" s="113" t="s">
        <v>12359</v>
      </c>
      <c r="C3828" s="114" t="s">
        <v>141</v>
      </c>
      <c r="D3828" s="113" t="s">
        <v>8535</v>
      </c>
      <c r="E3828" s="115">
        <v>451.47</v>
      </c>
    </row>
    <row r="3829" spans="1:5" ht="41.4" x14ac:dyDescent="0.3">
      <c r="A3829" s="113">
        <v>101927</v>
      </c>
      <c r="B3829" s="113" t="s">
        <v>12360</v>
      </c>
      <c r="C3829" s="114" t="s">
        <v>116</v>
      </c>
      <c r="D3829" s="113" t="s">
        <v>8535</v>
      </c>
      <c r="E3829" s="115">
        <v>199.3</v>
      </c>
    </row>
    <row r="3830" spans="1:5" ht="27.6" x14ac:dyDescent="0.3">
      <c r="A3830" s="113">
        <v>101928</v>
      </c>
      <c r="B3830" s="113" t="s">
        <v>12361</v>
      </c>
      <c r="C3830" s="114" t="s">
        <v>141</v>
      </c>
      <c r="D3830" s="113" t="s">
        <v>8535</v>
      </c>
      <c r="E3830" s="115">
        <v>468.59</v>
      </c>
    </row>
    <row r="3831" spans="1:5" ht="27.6" x14ac:dyDescent="0.3">
      <c r="A3831" s="113">
        <v>101929</v>
      </c>
      <c r="B3831" s="113" t="s">
        <v>12362</v>
      </c>
      <c r="C3831" s="114" t="s">
        <v>141</v>
      </c>
      <c r="D3831" s="113" t="s">
        <v>8535</v>
      </c>
      <c r="E3831" s="115">
        <v>229.62</v>
      </c>
    </row>
    <row r="3832" spans="1:5" ht="41.4" x14ac:dyDescent="0.3">
      <c r="A3832" s="113">
        <v>101930</v>
      </c>
      <c r="B3832" s="113" t="s">
        <v>12363</v>
      </c>
      <c r="C3832" s="114" t="s">
        <v>141</v>
      </c>
      <c r="D3832" s="113" t="s">
        <v>8535</v>
      </c>
      <c r="E3832" s="115">
        <v>260.39</v>
      </c>
    </row>
    <row r="3833" spans="1:5" ht="41.4" x14ac:dyDescent="0.3">
      <c r="A3833" s="113">
        <v>101931</v>
      </c>
      <c r="B3833" s="113" t="s">
        <v>12364</v>
      </c>
      <c r="C3833" s="114" t="s">
        <v>141</v>
      </c>
      <c r="D3833" s="113" t="s">
        <v>8535</v>
      </c>
      <c r="E3833" s="115">
        <v>260.39</v>
      </c>
    </row>
    <row r="3834" spans="1:5" ht="41.4" x14ac:dyDescent="0.3">
      <c r="A3834" s="113">
        <v>101932</v>
      </c>
      <c r="B3834" s="113" t="s">
        <v>12365</v>
      </c>
      <c r="C3834" s="114" t="s">
        <v>141</v>
      </c>
      <c r="D3834" s="113" t="s">
        <v>8535</v>
      </c>
      <c r="E3834" s="115">
        <v>260.39</v>
      </c>
    </row>
    <row r="3835" spans="1:5" ht="27.6" x14ac:dyDescent="0.3">
      <c r="A3835" s="113">
        <v>101933</v>
      </c>
      <c r="B3835" s="113" t="s">
        <v>12366</v>
      </c>
      <c r="C3835" s="114" t="s">
        <v>141</v>
      </c>
      <c r="D3835" s="113" t="s">
        <v>8535</v>
      </c>
      <c r="E3835" s="115">
        <v>216.74</v>
      </c>
    </row>
    <row r="3836" spans="1:5" ht="27.6" x14ac:dyDescent="0.3">
      <c r="A3836" s="113">
        <v>101934</v>
      </c>
      <c r="B3836" s="113" t="s">
        <v>12367</v>
      </c>
      <c r="C3836" s="114" t="s">
        <v>141</v>
      </c>
      <c r="D3836" s="113" t="s">
        <v>8535</v>
      </c>
      <c r="E3836" s="115">
        <v>360.66</v>
      </c>
    </row>
    <row r="3837" spans="1:5" ht="27.6" x14ac:dyDescent="0.3">
      <c r="A3837" s="113">
        <v>101935</v>
      </c>
      <c r="B3837" s="113" t="s">
        <v>12368</v>
      </c>
      <c r="C3837" s="114" t="s">
        <v>141</v>
      </c>
      <c r="D3837" s="113" t="s">
        <v>8535</v>
      </c>
      <c r="E3837" s="115">
        <v>465.69</v>
      </c>
    </row>
    <row r="3838" spans="1:5" ht="41.4" x14ac:dyDescent="0.3">
      <c r="A3838" s="113">
        <v>103802</v>
      </c>
      <c r="B3838" s="113" t="s">
        <v>12369</v>
      </c>
      <c r="C3838" s="114" t="s">
        <v>116</v>
      </c>
      <c r="D3838" s="113" t="s">
        <v>8535</v>
      </c>
      <c r="E3838" s="115">
        <v>42.66</v>
      </c>
    </row>
    <row r="3839" spans="1:5" ht="41.4" x14ac:dyDescent="0.3">
      <c r="A3839" s="113">
        <v>103803</v>
      </c>
      <c r="B3839" s="113" t="s">
        <v>12370</v>
      </c>
      <c r="C3839" s="114" t="s">
        <v>116</v>
      </c>
      <c r="D3839" s="113" t="s">
        <v>8535</v>
      </c>
      <c r="E3839" s="115">
        <v>73.33</v>
      </c>
    </row>
    <row r="3840" spans="1:5" ht="41.4" x14ac:dyDescent="0.3">
      <c r="A3840" s="113">
        <v>103804</v>
      </c>
      <c r="B3840" s="113" t="s">
        <v>12371</v>
      </c>
      <c r="C3840" s="114" t="s">
        <v>116</v>
      </c>
      <c r="D3840" s="113" t="s">
        <v>8535</v>
      </c>
      <c r="E3840" s="115">
        <v>87.96</v>
      </c>
    </row>
    <row r="3841" spans="1:5" ht="41.4" x14ac:dyDescent="0.3">
      <c r="A3841" s="113">
        <v>103835</v>
      </c>
      <c r="B3841" s="113" t="s">
        <v>12372</v>
      </c>
      <c r="C3841" s="114" t="s">
        <v>116</v>
      </c>
      <c r="D3841" s="113" t="s">
        <v>8535</v>
      </c>
      <c r="E3841" s="115">
        <v>66.78</v>
      </c>
    </row>
    <row r="3842" spans="1:5" ht="41.4" x14ac:dyDescent="0.3">
      <c r="A3842" s="113">
        <v>103836</v>
      </c>
      <c r="B3842" s="113" t="s">
        <v>12373</v>
      </c>
      <c r="C3842" s="114" t="s">
        <v>116</v>
      </c>
      <c r="D3842" s="113" t="s">
        <v>8535</v>
      </c>
      <c r="E3842" s="115">
        <v>102.98</v>
      </c>
    </row>
    <row r="3843" spans="1:5" ht="41.4" x14ac:dyDescent="0.3">
      <c r="A3843" s="113">
        <v>103837</v>
      </c>
      <c r="B3843" s="113" t="s">
        <v>12374</v>
      </c>
      <c r="C3843" s="114" t="s">
        <v>116</v>
      </c>
      <c r="D3843" s="113" t="s">
        <v>8535</v>
      </c>
      <c r="E3843" s="115">
        <v>129.62</v>
      </c>
    </row>
    <row r="3844" spans="1:5" ht="41.4" x14ac:dyDescent="0.3">
      <c r="A3844" s="113">
        <v>103868</v>
      </c>
      <c r="B3844" s="113" t="s">
        <v>12375</v>
      </c>
      <c r="C3844" s="114" t="s">
        <v>116</v>
      </c>
      <c r="D3844" s="113" t="s">
        <v>8535</v>
      </c>
      <c r="E3844" s="115">
        <v>54.94</v>
      </c>
    </row>
    <row r="3845" spans="1:5" ht="41.4" x14ac:dyDescent="0.3">
      <c r="A3845" s="113">
        <v>103869</v>
      </c>
      <c r="B3845" s="113" t="s">
        <v>12376</v>
      </c>
      <c r="C3845" s="114" t="s">
        <v>116</v>
      </c>
      <c r="D3845" s="113" t="s">
        <v>8535</v>
      </c>
      <c r="E3845" s="115">
        <v>81.92</v>
      </c>
    </row>
    <row r="3846" spans="1:5" ht="41.4" x14ac:dyDescent="0.3">
      <c r="A3846" s="113">
        <v>103870</v>
      </c>
      <c r="B3846" s="113" t="s">
        <v>12377</v>
      </c>
      <c r="C3846" s="114" t="s">
        <v>116</v>
      </c>
      <c r="D3846" s="113" t="s">
        <v>8535</v>
      </c>
      <c r="E3846" s="115">
        <v>100.17</v>
      </c>
    </row>
    <row r="3847" spans="1:5" ht="41.4" x14ac:dyDescent="0.3">
      <c r="A3847" s="113">
        <v>103871</v>
      </c>
      <c r="B3847" s="113" t="s">
        <v>12378</v>
      </c>
      <c r="C3847" s="114" t="s">
        <v>116</v>
      </c>
      <c r="D3847" s="113" t="s">
        <v>8535</v>
      </c>
      <c r="E3847" s="115">
        <v>66.400000000000006</v>
      </c>
    </row>
    <row r="3848" spans="1:5" ht="41.4" x14ac:dyDescent="0.3">
      <c r="A3848" s="113">
        <v>103872</v>
      </c>
      <c r="B3848" s="113" t="s">
        <v>12379</v>
      </c>
      <c r="C3848" s="114" t="s">
        <v>116</v>
      </c>
      <c r="D3848" s="113" t="s">
        <v>8535</v>
      </c>
      <c r="E3848" s="115">
        <v>134.05000000000001</v>
      </c>
    </row>
    <row r="3849" spans="1:5" ht="41.4" x14ac:dyDescent="0.3">
      <c r="A3849" s="113">
        <v>103873</v>
      </c>
      <c r="B3849" s="113" t="s">
        <v>12380</v>
      </c>
      <c r="C3849" s="114" t="s">
        <v>116</v>
      </c>
      <c r="D3849" s="113" t="s">
        <v>8535</v>
      </c>
      <c r="E3849" s="115">
        <v>154.4</v>
      </c>
    </row>
    <row r="3850" spans="1:5" ht="27.6" x14ac:dyDescent="0.3">
      <c r="A3850" s="113">
        <v>103978</v>
      </c>
      <c r="B3850" s="113" t="s">
        <v>12381</v>
      </c>
      <c r="C3850" s="114" t="s">
        <v>116</v>
      </c>
      <c r="D3850" s="113" t="s">
        <v>8535</v>
      </c>
      <c r="E3850" s="115">
        <v>27.99</v>
      </c>
    </row>
    <row r="3851" spans="1:5" ht="27.6" x14ac:dyDescent="0.3">
      <c r="A3851" s="113">
        <v>103979</v>
      </c>
      <c r="B3851" s="113" t="s">
        <v>12382</v>
      </c>
      <c r="C3851" s="114" t="s">
        <v>116</v>
      </c>
      <c r="D3851" s="113" t="s">
        <v>8535</v>
      </c>
      <c r="E3851" s="115">
        <v>32.06</v>
      </c>
    </row>
    <row r="3852" spans="1:5" ht="27.6" x14ac:dyDescent="0.3">
      <c r="A3852" s="113">
        <v>104021</v>
      </c>
      <c r="B3852" s="113" t="s">
        <v>12383</v>
      </c>
      <c r="C3852" s="114" t="s">
        <v>116</v>
      </c>
      <c r="D3852" s="113" t="s">
        <v>8535</v>
      </c>
      <c r="E3852" s="115">
        <v>76.709999999999994</v>
      </c>
    </row>
    <row r="3853" spans="1:5" ht="27.6" x14ac:dyDescent="0.3">
      <c r="A3853" s="113">
        <v>104166</v>
      </c>
      <c r="B3853" s="113" t="s">
        <v>12384</v>
      </c>
      <c r="C3853" s="114" t="s">
        <v>116</v>
      </c>
      <c r="D3853" s="113" t="s">
        <v>8535</v>
      </c>
      <c r="E3853" s="115">
        <v>82.85</v>
      </c>
    </row>
    <row r="3854" spans="1:5" ht="27.6" x14ac:dyDescent="0.3">
      <c r="A3854" s="113">
        <v>104194</v>
      </c>
      <c r="B3854" s="113" t="s">
        <v>12385</v>
      </c>
      <c r="C3854" s="114" t="s">
        <v>116</v>
      </c>
      <c r="D3854" s="113" t="s">
        <v>8535</v>
      </c>
      <c r="E3854" s="115">
        <v>23.04</v>
      </c>
    </row>
    <row r="3855" spans="1:5" ht="27.6" x14ac:dyDescent="0.3">
      <c r="A3855" s="113">
        <v>104195</v>
      </c>
      <c r="B3855" s="113" t="s">
        <v>12386</v>
      </c>
      <c r="C3855" s="114" t="s">
        <v>116</v>
      </c>
      <c r="D3855" s="113" t="s">
        <v>8535</v>
      </c>
      <c r="E3855" s="115">
        <v>24.36</v>
      </c>
    </row>
    <row r="3856" spans="1:5" ht="27.6" x14ac:dyDescent="0.3">
      <c r="A3856" s="113">
        <v>104315</v>
      </c>
      <c r="B3856" s="113" t="s">
        <v>12387</v>
      </c>
      <c r="C3856" s="114" t="s">
        <v>116</v>
      </c>
      <c r="D3856" s="113" t="s">
        <v>8535</v>
      </c>
      <c r="E3856" s="115">
        <v>18.62</v>
      </c>
    </row>
    <row r="3857" spans="1:5" ht="27.6" x14ac:dyDescent="0.3">
      <c r="A3857" s="113">
        <v>104316</v>
      </c>
      <c r="B3857" s="113" t="s">
        <v>12388</v>
      </c>
      <c r="C3857" s="114" t="s">
        <v>116</v>
      </c>
      <c r="D3857" s="113" t="s">
        <v>8535</v>
      </c>
      <c r="E3857" s="115">
        <v>25.85</v>
      </c>
    </row>
    <row r="3858" spans="1:5" ht="27.6" x14ac:dyDescent="0.3">
      <c r="A3858" s="113">
        <v>105138</v>
      </c>
      <c r="B3858" s="113" t="s">
        <v>12389</v>
      </c>
      <c r="C3858" s="114" t="s">
        <v>141</v>
      </c>
      <c r="D3858" s="113" t="s">
        <v>8535</v>
      </c>
      <c r="E3858" s="115">
        <v>16.850000000000001</v>
      </c>
    </row>
    <row r="3859" spans="1:5" ht="27.6" x14ac:dyDescent="0.3">
      <c r="A3859" s="113">
        <v>105139</v>
      </c>
      <c r="B3859" s="113" t="s">
        <v>12390</v>
      </c>
      <c r="C3859" s="114" t="s">
        <v>141</v>
      </c>
      <c r="D3859" s="113" t="s">
        <v>8535</v>
      </c>
      <c r="E3859" s="115">
        <v>19.73</v>
      </c>
    </row>
    <row r="3860" spans="1:5" ht="27.6" x14ac:dyDescent="0.3">
      <c r="A3860" s="113">
        <v>105140</v>
      </c>
      <c r="B3860" s="113" t="s">
        <v>12391</v>
      </c>
      <c r="C3860" s="114" t="s">
        <v>141</v>
      </c>
      <c r="D3860" s="113" t="s">
        <v>8535</v>
      </c>
      <c r="E3860" s="115">
        <v>25.34</v>
      </c>
    </row>
    <row r="3861" spans="1:5" ht="27.6" x14ac:dyDescent="0.3">
      <c r="A3861" s="113">
        <v>105141</v>
      </c>
      <c r="B3861" s="113" t="s">
        <v>12392</v>
      </c>
      <c r="C3861" s="114" t="s">
        <v>141</v>
      </c>
      <c r="D3861" s="113" t="s">
        <v>8535</v>
      </c>
      <c r="E3861" s="115">
        <v>30.22</v>
      </c>
    </row>
    <row r="3862" spans="1:5" ht="27.6" x14ac:dyDescent="0.3">
      <c r="A3862" s="113">
        <v>105142</v>
      </c>
      <c r="B3862" s="113" t="s">
        <v>12393</v>
      </c>
      <c r="C3862" s="114" t="s">
        <v>141</v>
      </c>
      <c r="D3862" s="113" t="s">
        <v>8535</v>
      </c>
      <c r="E3862" s="115">
        <v>6.78</v>
      </c>
    </row>
    <row r="3863" spans="1:5" ht="27.6" x14ac:dyDescent="0.3">
      <c r="A3863" s="113">
        <v>105143</v>
      </c>
      <c r="B3863" s="113" t="s">
        <v>12394</v>
      </c>
      <c r="C3863" s="114" t="s">
        <v>141</v>
      </c>
      <c r="D3863" s="113" t="s">
        <v>8535</v>
      </c>
      <c r="E3863" s="115">
        <v>10.1</v>
      </c>
    </row>
    <row r="3864" spans="1:5" ht="27.6" x14ac:dyDescent="0.3">
      <c r="A3864" s="113">
        <v>105144</v>
      </c>
      <c r="B3864" s="113" t="s">
        <v>12395</v>
      </c>
      <c r="C3864" s="114" t="s">
        <v>141</v>
      </c>
      <c r="D3864" s="113" t="s">
        <v>8535</v>
      </c>
      <c r="E3864" s="115">
        <v>21.24</v>
      </c>
    </row>
    <row r="3865" spans="1:5" ht="27.6" x14ac:dyDescent="0.3">
      <c r="A3865" s="113">
        <v>105145</v>
      </c>
      <c r="B3865" s="113" t="s">
        <v>12396</v>
      </c>
      <c r="C3865" s="114" t="s">
        <v>141</v>
      </c>
      <c r="D3865" s="113" t="s">
        <v>8535</v>
      </c>
      <c r="E3865" s="115">
        <v>11.67</v>
      </c>
    </row>
    <row r="3866" spans="1:5" ht="27.6" x14ac:dyDescent="0.3">
      <c r="A3866" s="113">
        <v>105153</v>
      </c>
      <c r="B3866" s="113" t="s">
        <v>12397</v>
      </c>
      <c r="C3866" s="114" t="s">
        <v>141</v>
      </c>
      <c r="D3866" s="113" t="s">
        <v>8535</v>
      </c>
      <c r="E3866" s="115">
        <v>49.84</v>
      </c>
    </row>
    <row r="3867" spans="1:5" ht="27.6" x14ac:dyDescent="0.3">
      <c r="A3867" s="113">
        <v>89358</v>
      </c>
      <c r="B3867" s="113" t="s">
        <v>12398</v>
      </c>
      <c r="C3867" s="114" t="s">
        <v>141</v>
      </c>
      <c r="D3867" s="113" t="s">
        <v>8535</v>
      </c>
      <c r="E3867" s="115">
        <v>9.32</v>
      </c>
    </row>
    <row r="3868" spans="1:5" ht="27.6" x14ac:dyDescent="0.3">
      <c r="A3868" s="113">
        <v>89359</v>
      </c>
      <c r="B3868" s="113" t="s">
        <v>12399</v>
      </c>
      <c r="C3868" s="114" t="s">
        <v>141</v>
      </c>
      <c r="D3868" s="113" t="s">
        <v>8535</v>
      </c>
      <c r="E3868" s="115">
        <v>9.84</v>
      </c>
    </row>
    <row r="3869" spans="1:5" ht="27.6" x14ac:dyDescent="0.3">
      <c r="A3869" s="113">
        <v>89360</v>
      </c>
      <c r="B3869" s="113" t="s">
        <v>12400</v>
      </c>
      <c r="C3869" s="114" t="s">
        <v>141</v>
      </c>
      <c r="D3869" s="113" t="s">
        <v>8535</v>
      </c>
      <c r="E3869" s="115">
        <v>10.78</v>
      </c>
    </row>
    <row r="3870" spans="1:5" ht="27.6" x14ac:dyDescent="0.3">
      <c r="A3870" s="113">
        <v>89361</v>
      </c>
      <c r="B3870" s="113" t="s">
        <v>12401</v>
      </c>
      <c r="C3870" s="114" t="s">
        <v>141</v>
      </c>
      <c r="D3870" s="113" t="s">
        <v>8535</v>
      </c>
      <c r="E3870" s="115">
        <v>10.85</v>
      </c>
    </row>
    <row r="3871" spans="1:5" ht="27.6" x14ac:dyDescent="0.3">
      <c r="A3871" s="113">
        <v>89362</v>
      </c>
      <c r="B3871" s="113" t="s">
        <v>12402</v>
      </c>
      <c r="C3871" s="114" t="s">
        <v>141</v>
      </c>
      <c r="D3871" s="113" t="s">
        <v>8535</v>
      </c>
      <c r="E3871" s="115">
        <v>11.02</v>
      </c>
    </row>
    <row r="3872" spans="1:5" ht="27.6" x14ac:dyDescent="0.3">
      <c r="A3872" s="113">
        <v>89363</v>
      </c>
      <c r="B3872" s="113" t="s">
        <v>12403</v>
      </c>
      <c r="C3872" s="114" t="s">
        <v>141</v>
      </c>
      <c r="D3872" s="113" t="s">
        <v>8535</v>
      </c>
      <c r="E3872" s="115">
        <v>11.76</v>
      </c>
    </row>
    <row r="3873" spans="1:5" ht="27.6" x14ac:dyDescent="0.3">
      <c r="A3873" s="113">
        <v>89364</v>
      </c>
      <c r="B3873" s="113" t="s">
        <v>12404</v>
      </c>
      <c r="C3873" s="114" t="s">
        <v>141</v>
      </c>
      <c r="D3873" s="113" t="s">
        <v>8535</v>
      </c>
      <c r="E3873" s="115">
        <v>13.19</v>
      </c>
    </row>
    <row r="3874" spans="1:5" ht="27.6" x14ac:dyDescent="0.3">
      <c r="A3874" s="113">
        <v>89365</v>
      </c>
      <c r="B3874" s="113" t="s">
        <v>12405</v>
      </c>
      <c r="C3874" s="114" t="s">
        <v>141</v>
      </c>
      <c r="D3874" s="113" t="s">
        <v>8535</v>
      </c>
      <c r="E3874" s="115">
        <v>12.67</v>
      </c>
    </row>
    <row r="3875" spans="1:5" ht="41.4" x14ac:dyDescent="0.3">
      <c r="A3875" s="113">
        <v>89366</v>
      </c>
      <c r="B3875" s="113" t="s">
        <v>12406</v>
      </c>
      <c r="C3875" s="114" t="s">
        <v>141</v>
      </c>
      <c r="D3875" s="113" t="s">
        <v>8535</v>
      </c>
      <c r="E3875" s="115">
        <v>17.28</v>
      </c>
    </row>
    <row r="3876" spans="1:5" ht="27.6" x14ac:dyDescent="0.3">
      <c r="A3876" s="113">
        <v>89367</v>
      </c>
      <c r="B3876" s="113" t="s">
        <v>12407</v>
      </c>
      <c r="C3876" s="114" t="s">
        <v>141</v>
      </c>
      <c r="D3876" s="113" t="s">
        <v>8535</v>
      </c>
      <c r="E3876" s="115">
        <v>14.78</v>
      </c>
    </row>
    <row r="3877" spans="1:5" ht="27.6" x14ac:dyDescent="0.3">
      <c r="A3877" s="113">
        <v>89368</v>
      </c>
      <c r="B3877" s="113" t="s">
        <v>12408</v>
      </c>
      <c r="C3877" s="114" t="s">
        <v>141</v>
      </c>
      <c r="D3877" s="113" t="s">
        <v>8535</v>
      </c>
      <c r="E3877" s="115">
        <v>16.43</v>
      </c>
    </row>
    <row r="3878" spans="1:5" ht="27.6" x14ac:dyDescent="0.3">
      <c r="A3878" s="113">
        <v>89369</v>
      </c>
      <c r="B3878" s="113" t="s">
        <v>12409</v>
      </c>
      <c r="C3878" s="114" t="s">
        <v>141</v>
      </c>
      <c r="D3878" s="113" t="s">
        <v>8535</v>
      </c>
      <c r="E3878" s="115">
        <v>18.649999999999999</v>
      </c>
    </row>
    <row r="3879" spans="1:5" ht="27.6" x14ac:dyDescent="0.3">
      <c r="A3879" s="113">
        <v>89370</v>
      </c>
      <c r="B3879" s="113" t="s">
        <v>12410</v>
      </c>
      <c r="C3879" s="114" t="s">
        <v>141</v>
      </c>
      <c r="D3879" s="113" t="s">
        <v>8535</v>
      </c>
      <c r="E3879" s="115">
        <v>16.739999999999998</v>
      </c>
    </row>
    <row r="3880" spans="1:5" ht="27.6" x14ac:dyDescent="0.3">
      <c r="A3880" s="113">
        <v>89371</v>
      </c>
      <c r="B3880" s="113" t="s">
        <v>12411</v>
      </c>
      <c r="C3880" s="114" t="s">
        <v>141</v>
      </c>
      <c r="D3880" s="113" t="s">
        <v>8535</v>
      </c>
      <c r="E3880" s="115">
        <v>6.82</v>
      </c>
    </row>
    <row r="3881" spans="1:5" ht="27.6" x14ac:dyDescent="0.3">
      <c r="A3881" s="113">
        <v>89372</v>
      </c>
      <c r="B3881" s="113" t="s">
        <v>12412</v>
      </c>
      <c r="C3881" s="114" t="s">
        <v>141</v>
      </c>
      <c r="D3881" s="113" t="s">
        <v>8535</v>
      </c>
      <c r="E3881" s="115">
        <v>16.260000000000002</v>
      </c>
    </row>
    <row r="3882" spans="1:5" ht="27.6" x14ac:dyDescent="0.3">
      <c r="A3882" s="113">
        <v>89373</v>
      </c>
      <c r="B3882" s="113" t="s">
        <v>12413</v>
      </c>
      <c r="C3882" s="114" t="s">
        <v>141</v>
      </c>
      <c r="D3882" s="113" t="s">
        <v>8535</v>
      </c>
      <c r="E3882" s="115">
        <v>7.98</v>
      </c>
    </row>
    <row r="3883" spans="1:5" ht="27.6" x14ac:dyDescent="0.3">
      <c r="A3883" s="113">
        <v>89374</v>
      </c>
      <c r="B3883" s="113" t="s">
        <v>12414</v>
      </c>
      <c r="C3883" s="114" t="s">
        <v>141</v>
      </c>
      <c r="D3883" s="113" t="s">
        <v>8535</v>
      </c>
      <c r="E3883" s="115">
        <v>10.61</v>
      </c>
    </row>
    <row r="3884" spans="1:5" ht="27.6" x14ac:dyDescent="0.3">
      <c r="A3884" s="113">
        <v>89375</v>
      </c>
      <c r="B3884" s="113" t="s">
        <v>12415</v>
      </c>
      <c r="C3884" s="114" t="s">
        <v>141</v>
      </c>
      <c r="D3884" s="113" t="s">
        <v>8535</v>
      </c>
      <c r="E3884" s="115">
        <v>12.45</v>
      </c>
    </row>
    <row r="3885" spans="1:5" ht="41.4" x14ac:dyDescent="0.3">
      <c r="A3885" s="113">
        <v>89376</v>
      </c>
      <c r="B3885" s="113" t="s">
        <v>12416</v>
      </c>
      <c r="C3885" s="114" t="s">
        <v>141</v>
      </c>
      <c r="D3885" s="113" t="s">
        <v>8535</v>
      </c>
      <c r="E3885" s="115">
        <v>6.43</v>
      </c>
    </row>
    <row r="3886" spans="1:5" ht="27.6" x14ac:dyDescent="0.3">
      <c r="A3886" s="113">
        <v>89377</v>
      </c>
      <c r="B3886" s="113" t="s">
        <v>12417</v>
      </c>
      <c r="C3886" s="114" t="s">
        <v>141</v>
      </c>
      <c r="D3886" s="113" t="s">
        <v>8535</v>
      </c>
      <c r="E3886" s="115">
        <v>10.81</v>
      </c>
    </row>
    <row r="3887" spans="1:5" ht="27.6" x14ac:dyDescent="0.3">
      <c r="A3887" s="113">
        <v>89378</v>
      </c>
      <c r="B3887" s="113" t="s">
        <v>12418</v>
      </c>
      <c r="C3887" s="114" t="s">
        <v>141</v>
      </c>
      <c r="D3887" s="113" t="s">
        <v>8535</v>
      </c>
      <c r="E3887" s="115">
        <v>7.99</v>
      </c>
    </row>
    <row r="3888" spans="1:5" ht="27.6" x14ac:dyDescent="0.3">
      <c r="A3888" s="113">
        <v>89379</v>
      </c>
      <c r="B3888" s="113" t="s">
        <v>12419</v>
      </c>
      <c r="C3888" s="114" t="s">
        <v>141</v>
      </c>
      <c r="D3888" s="113" t="s">
        <v>8535</v>
      </c>
      <c r="E3888" s="115">
        <v>19.059999999999999</v>
      </c>
    </row>
    <row r="3889" spans="1:5" ht="27.6" x14ac:dyDescent="0.3">
      <c r="A3889" s="113">
        <v>89380</v>
      </c>
      <c r="B3889" s="113" t="s">
        <v>12420</v>
      </c>
      <c r="C3889" s="114" t="s">
        <v>141</v>
      </c>
      <c r="D3889" s="113" t="s">
        <v>8535</v>
      </c>
      <c r="E3889" s="115">
        <v>10.95</v>
      </c>
    </row>
    <row r="3890" spans="1:5" ht="27.6" x14ac:dyDescent="0.3">
      <c r="A3890" s="113">
        <v>89381</v>
      </c>
      <c r="B3890" s="113" t="s">
        <v>12421</v>
      </c>
      <c r="C3890" s="114" t="s">
        <v>141</v>
      </c>
      <c r="D3890" s="113" t="s">
        <v>8535</v>
      </c>
      <c r="E3890" s="115">
        <v>12.94</v>
      </c>
    </row>
    <row r="3891" spans="1:5" ht="27.6" x14ac:dyDescent="0.3">
      <c r="A3891" s="113">
        <v>89382</v>
      </c>
      <c r="B3891" s="113" t="s">
        <v>12422</v>
      </c>
      <c r="C3891" s="114" t="s">
        <v>141</v>
      </c>
      <c r="D3891" s="113" t="s">
        <v>8535</v>
      </c>
      <c r="E3891" s="115">
        <v>14.87</v>
      </c>
    </row>
    <row r="3892" spans="1:5" ht="41.4" x14ac:dyDescent="0.3">
      <c r="A3892" s="113">
        <v>89383</v>
      </c>
      <c r="B3892" s="113" t="s">
        <v>12423</v>
      </c>
      <c r="C3892" s="114" t="s">
        <v>141</v>
      </c>
      <c r="D3892" s="113" t="s">
        <v>8535</v>
      </c>
      <c r="E3892" s="115">
        <v>7.48</v>
      </c>
    </row>
    <row r="3893" spans="1:5" ht="27.6" x14ac:dyDescent="0.3">
      <c r="A3893" s="113">
        <v>89384</v>
      </c>
      <c r="B3893" s="113" t="s">
        <v>12424</v>
      </c>
      <c r="C3893" s="114" t="s">
        <v>141</v>
      </c>
      <c r="D3893" s="113" t="s">
        <v>8535</v>
      </c>
      <c r="E3893" s="115">
        <v>13.62</v>
      </c>
    </row>
    <row r="3894" spans="1:5" ht="27.6" x14ac:dyDescent="0.3">
      <c r="A3894" s="113">
        <v>89385</v>
      </c>
      <c r="B3894" s="113" t="s">
        <v>12425</v>
      </c>
      <c r="C3894" s="114" t="s">
        <v>141</v>
      </c>
      <c r="D3894" s="113" t="s">
        <v>8535</v>
      </c>
      <c r="E3894" s="115">
        <v>8.08</v>
      </c>
    </row>
    <row r="3895" spans="1:5" ht="27.6" x14ac:dyDescent="0.3">
      <c r="A3895" s="113">
        <v>89386</v>
      </c>
      <c r="B3895" s="113" t="s">
        <v>12426</v>
      </c>
      <c r="C3895" s="114" t="s">
        <v>141</v>
      </c>
      <c r="D3895" s="113" t="s">
        <v>8535</v>
      </c>
      <c r="E3895" s="115">
        <v>10.67</v>
      </c>
    </row>
    <row r="3896" spans="1:5" ht="27.6" x14ac:dyDescent="0.3">
      <c r="A3896" s="113">
        <v>89387</v>
      </c>
      <c r="B3896" s="113" t="s">
        <v>12427</v>
      </c>
      <c r="C3896" s="114" t="s">
        <v>141</v>
      </c>
      <c r="D3896" s="113" t="s">
        <v>8535</v>
      </c>
      <c r="E3896" s="115">
        <v>29.8</v>
      </c>
    </row>
    <row r="3897" spans="1:5" ht="27.6" x14ac:dyDescent="0.3">
      <c r="A3897" s="113">
        <v>89389</v>
      </c>
      <c r="B3897" s="113" t="s">
        <v>12428</v>
      </c>
      <c r="C3897" s="114" t="s">
        <v>141</v>
      </c>
      <c r="D3897" s="113" t="s">
        <v>8535</v>
      </c>
      <c r="E3897" s="115">
        <v>12.3</v>
      </c>
    </row>
    <row r="3898" spans="1:5" ht="27.6" x14ac:dyDescent="0.3">
      <c r="A3898" s="113">
        <v>89390</v>
      </c>
      <c r="B3898" s="113" t="s">
        <v>12429</v>
      </c>
      <c r="C3898" s="114" t="s">
        <v>141</v>
      </c>
      <c r="D3898" s="113" t="s">
        <v>8535</v>
      </c>
      <c r="E3898" s="115">
        <v>21.68</v>
      </c>
    </row>
    <row r="3899" spans="1:5" ht="41.4" x14ac:dyDescent="0.3">
      <c r="A3899" s="113">
        <v>89391</v>
      </c>
      <c r="B3899" s="113" t="s">
        <v>12430</v>
      </c>
      <c r="C3899" s="114" t="s">
        <v>141</v>
      </c>
      <c r="D3899" s="113" t="s">
        <v>8535</v>
      </c>
      <c r="E3899" s="115">
        <v>9.69</v>
      </c>
    </row>
    <row r="3900" spans="1:5" ht="27.6" x14ac:dyDescent="0.3">
      <c r="A3900" s="113">
        <v>89392</v>
      </c>
      <c r="B3900" s="113" t="s">
        <v>12431</v>
      </c>
      <c r="C3900" s="114" t="s">
        <v>141</v>
      </c>
      <c r="D3900" s="113" t="s">
        <v>8535</v>
      </c>
      <c r="E3900" s="115">
        <v>24.6</v>
      </c>
    </row>
    <row r="3901" spans="1:5" ht="27.6" x14ac:dyDescent="0.3">
      <c r="A3901" s="113">
        <v>89393</v>
      </c>
      <c r="B3901" s="113" t="s">
        <v>12432</v>
      </c>
      <c r="C3901" s="114" t="s">
        <v>141</v>
      </c>
      <c r="D3901" s="113" t="s">
        <v>8535</v>
      </c>
      <c r="E3901" s="115">
        <v>12.83</v>
      </c>
    </row>
    <row r="3902" spans="1:5" ht="41.4" x14ac:dyDescent="0.3">
      <c r="A3902" s="113">
        <v>89394</v>
      </c>
      <c r="B3902" s="113" t="s">
        <v>12433</v>
      </c>
      <c r="C3902" s="114" t="s">
        <v>141</v>
      </c>
      <c r="D3902" s="113" t="s">
        <v>8535</v>
      </c>
      <c r="E3902" s="115">
        <v>19.75</v>
      </c>
    </row>
    <row r="3903" spans="1:5" ht="27.6" x14ac:dyDescent="0.3">
      <c r="A3903" s="113">
        <v>89395</v>
      </c>
      <c r="B3903" s="113" t="s">
        <v>12434</v>
      </c>
      <c r="C3903" s="114" t="s">
        <v>141</v>
      </c>
      <c r="D3903" s="113" t="s">
        <v>8535</v>
      </c>
      <c r="E3903" s="115">
        <v>15.06</v>
      </c>
    </row>
    <row r="3904" spans="1:5" ht="41.4" x14ac:dyDescent="0.3">
      <c r="A3904" s="113">
        <v>89396</v>
      </c>
      <c r="B3904" s="113" t="s">
        <v>12435</v>
      </c>
      <c r="C3904" s="114" t="s">
        <v>141</v>
      </c>
      <c r="D3904" s="113" t="s">
        <v>8535</v>
      </c>
      <c r="E3904" s="115">
        <v>21.62</v>
      </c>
    </row>
    <row r="3905" spans="1:5" ht="27.6" x14ac:dyDescent="0.3">
      <c r="A3905" s="113">
        <v>89397</v>
      </c>
      <c r="B3905" s="113" t="s">
        <v>12436</v>
      </c>
      <c r="C3905" s="114" t="s">
        <v>141</v>
      </c>
      <c r="D3905" s="113" t="s">
        <v>8535</v>
      </c>
      <c r="E3905" s="115">
        <v>16.54</v>
      </c>
    </row>
    <row r="3906" spans="1:5" ht="27.6" x14ac:dyDescent="0.3">
      <c r="A3906" s="113">
        <v>89398</v>
      </c>
      <c r="B3906" s="113" t="s">
        <v>12437</v>
      </c>
      <c r="C3906" s="114" t="s">
        <v>141</v>
      </c>
      <c r="D3906" s="113" t="s">
        <v>8535</v>
      </c>
      <c r="E3906" s="115">
        <v>20.440000000000001</v>
      </c>
    </row>
    <row r="3907" spans="1:5" ht="41.4" x14ac:dyDescent="0.3">
      <c r="A3907" s="113">
        <v>89399</v>
      </c>
      <c r="B3907" s="113" t="s">
        <v>12438</v>
      </c>
      <c r="C3907" s="114" t="s">
        <v>141</v>
      </c>
      <c r="D3907" s="113" t="s">
        <v>8535</v>
      </c>
      <c r="E3907" s="115">
        <v>26.05</v>
      </c>
    </row>
    <row r="3908" spans="1:5" ht="27.6" x14ac:dyDescent="0.3">
      <c r="A3908" s="113">
        <v>89400</v>
      </c>
      <c r="B3908" s="113" t="s">
        <v>12439</v>
      </c>
      <c r="C3908" s="114" t="s">
        <v>141</v>
      </c>
      <c r="D3908" s="113" t="s">
        <v>8535</v>
      </c>
      <c r="E3908" s="115">
        <v>21.8</v>
      </c>
    </row>
    <row r="3909" spans="1:5" ht="27.6" x14ac:dyDescent="0.3">
      <c r="A3909" s="113">
        <v>89404</v>
      </c>
      <c r="B3909" s="113" t="s">
        <v>12440</v>
      </c>
      <c r="C3909" s="114" t="s">
        <v>141</v>
      </c>
      <c r="D3909" s="113" t="s">
        <v>8535</v>
      </c>
      <c r="E3909" s="115">
        <v>8.4700000000000006</v>
      </c>
    </row>
    <row r="3910" spans="1:5" ht="27.6" x14ac:dyDescent="0.3">
      <c r="A3910" s="113">
        <v>89405</v>
      </c>
      <c r="B3910" s="113" t="s">
        <v>12441</v>
      </c>
      <c r="C3910" s="114" t="s">
        <v>141</v>
      </c>
      <c r="D3910" s="113" t="s">
        <v>8535</v>
      </c>
      <c r="E3910" s="115">
        <v>8.99</v>
      </c>
    </row>
    <row r="3911" spans="1:5" ht="27.6" x14ac:dyDescent="0.3">
      <c r="A3911" s="113">
        <v>89406</v>
      </c>
      <c r="B3911" s="113" t="s">
        <v>12442</v>
      </c>
      <c r="C3911" s="114" t="s">
        <v>141</v>
      </c>
      <c r="D3911" s="113" t="s">
        <v>8535</v>
      </c>
      <c r="E3911" s="115">
        <v>9.93</v>
      </c>
    </row>
    <row r="3912" spans="1:5" ht="27.6" x14ac:dyDescent="0.3">
      <c r="A3912" s="113">
        <v>89407</v>
      </c>
      <c r="B3912" s="113" t="s">
        <v>12443</v>
      </c>
      <c r="C3912" s="114" t="s">
        <v>141</v>
      </c>
      <c r="D3912" s="113" t="s">
        <v>8535</v>
      </c>
      <c r="E3912" s="115">
        <v>10</v>
      </c>
    </row>
    <row r="3913" spans="1:5" ht="27.6" x14ac:dyDescent="0.3">
      <c r="A3913" s="113">
        <v>89408</v>
      </c>
      <c r="B3913" s="113" t="s">
        <v>12444</v>
      </c>
      <c r="C3913" s="114" t="s">
        <v>141</v>
      </c>
      <c r="D3913" s="113" t="s">
        <v>8535</v>
      </c>
      <c r="E3913" s="115">
        <v>10.02</v>
      </c>
    </row>
    <row r="3914" spans="1:5" ht="27.6" x14ac:dyDescent="0.3">
      <c r="A3914" s="113">
        <v>89409</v>
      </c>
      <c r="B3914" s="113" t="s">
        <v>12445</v>
      </c>
      <c r="C3914" s="114" t="s">
        <v>141</v>
      </c>
      <c r="D3914" s="113" t="s">
        <v>8535</v>
      </c>
      <c r="E3914" s="115">
        <v>10.76</v>
      </c>
    </row>
    <row r="3915" spans="1:5" ht="27.6" x14ac:dyDescent="0.3">
      <c r="A3915" s="113">
        <v>89410</v>
      </c>
      <c r="B3915" s="113" t="s">
        <v>12446</v>
      </c>
      <c r="C3915" s="114" t="s">
        <v>141</v>
      </c>
      <c r="D3915" s="113" t="s">
        <v>8535</v>
      </c>
      <c r="E3915" s="115">
        <v>12.19</v>
      </c>
    </row>
    <row r="3916" spans="1:5" ht="27.6" x14ac:dyDescent="0.3">
      <c r="A3916" s="113">
        <v>89411</v>
      </c>
      <c r="B3916" s="113" t="s">
        <v>12447</v>
      </c>
      <c r="C3916" s="114" t="s">
        <v>141</v>
      </c>
      <c r="D3916" s="113" t="s">
        <v>8535</v>
      </c>
      <c r="E3916" s="115">
        <v>11.67</v>
      </c>
    </row>
    <row r="3917" spans="1:5" ht="27.6" x14ac:dyDescent="0.3">
      <c r="A3917" s="113">
        <v>89412</v>
      </c>
      <c r="B3917" s="113" t="s">
        <v>12448</v>
      </c>
      <c r="C3917" s="114" t="s">
        <v>141</v>
      </c>
      <c r="D3917" s="113" t="s">
        <v>8535</v>
      </c>
      <c r="E3917" s="115">
        <v>10.93</v>
      </c>
    </row>
    <row r="3918" spans="1:5" ht="27.6" x14ac:dyDescent="0.3">
      <c r="A3918" s="113">
        <v>89413</v>
      </c>
      <c r="B3918" s="113" t="s">
        <v>12449</v>
      </c>
      <c r="C3918" s="114" t="s">
        <v>141</v>
      </c>
      <c r="D3918" s="113" t="s">
        <v>8535</v>
      </c>
      <c r="E3918" s="115">
        <v>13.59</v>
      </c>
    </row>
    <row r="3919" spans="1:5" ht="27.6" x14ac:dyDescent="0.3">
      <c r="A3919" s="113">
        <v>89414</v>
      </c>
      <c r="B3919" s="113" t="s">
        <v>12450</v>
      </c>
      <c r="C3919" s="114" t="s">
        <v>141</v>
      </c>
      <c r="D3919" s="113" t="s">
        <v>8535</v>
      </c>
      <c r="E3919" s="115">
        <v>15.24</v>
      </c>
    </row>
    <row r="3920" spans="1:5" ht="27.6" x14ac:dyDescent="0.3">
      <c r="A3920" s="113">
        <v>89415</v>
      </c>
      <c r="B3920" s="113" t="s">
        <v>12451</v>
      </c>
      <c r="C3920" s="114" t="s">
        <v>141</v>
      </c>
      <c r="D3920" s="113" t="s">
        <v>8535</v>
      </c>
      <c r="E3920" s="115">
        <v>17.46</v>
      </c>
    </row>
    <row r="3921" spans="1:5" ht="27.6" x14ac:dyDescent="0.3">
      <c r="A3921" s="113">
        <v>89416</v>
      </c>
      <c r="B3921" s="113" t="s">
        <v>12452</v>
      </c>
      <c r="C3921" s="114" t="s">
        <v>141</v>
      </c>
      <c r="D3921" s="113" t="s">
        <v>8535</v>
      </c>
      <c r="E3921" s="115">
        <v>15.55</v>
      </c>
    </row>
    <row r="3922" spans="1:5" ht="27.6" x14ac:dyDescent="0.3">
      <c r="A3922" s="113">
        <v>89417</v>
      </c>
      <c r="B3922" s="113" t="s">
        <v>12453</v>
      </c>
      <c r="C3922" s="114" t="s">
        <v>141</v>
      </c>
      <c r="D3922" s="113" t="s">
        <v>8535</v>
      </c>
      <c r="E3922" s="115">
        <v>6.23</v>
      </c>
    </row>
    <row r="3923" spans="1:5" ht="27.6" x14ac:dyDescent="0.3">
      <c r="A3923" s="113">
        <v>89418</v>
      </c>
      <c r="B3923" s="113" t="s">
        <v>12454</v>
      </c>
      <c r="C3923" s="114" t="s">
        <v>141</v>
      </c>
      <c r="D3923" s="113" t="s">
        <v>8535</v>
      </c>
      <c r="E3923" s="115">
        <v>15.67</v>
      </c>
    </row>
    <row r="3924" spans="1:5" ht="27.6" x14ac:dyDescent="0.3">
      <c r="A3924" s="113">
        <v>89419</v>
      </c>
      <c r="B3924" s="113" t="s">
        <v>12455</v>
      </c>
      <c r="C3924" s="114" t="s">
        <v>141</v>
      </c>
      <c r="D3924" s="113" t="s">
        <v>8535</v>
      </c>
      <c r="E3924" s="115">
        <v>7.36</v>
      </c>
    </row>
    <row r="3925" spans="1:5" ht="27.6" x14ac:dyDescent="0.3">
      <c r="A3925" s="113">
        <v>89421</v>
      </c>
      <c r="B3925" s="113" t="s">
        <v>12456</v>
      </c>
      <c r="C3925" s="114" t="s">
        <v>141</v>
      </c>
      <c r="D3925" s="113" t="s">
        <v>8535</v>
      </c>
      <c r="E3925" s="115">
        <v>11.86</v>
      </c>
    </row>
    <row r="3926" spans="1:5" ht="27.6" x14ac:dyDescent="0.3">
      <c r="A3926" s="113">
        <v>89423</v>
      </c>
      <c r="B3926" s="113" t="s">
        <v>12457</v>
      </c>
      <c r="C3926" s="114" t="s">
        <v>141</v>
      </c>
      <c r="D3926" s="113" t="s">
        <v>8535</v>
      </c>
      <c r="E3926" s="115">
        <v>10.220000000000001</v>
      </c>
    </row>
    <row r="3927" spans="1:5" ht="27.6" x14ac:dyDescent="0.3">
      <c r="A3927" s="113">
        <v>89424</v>
      </c>
      <c r="B3927" s="113" t="s">
        <v>12458</v>
      </c>
      <c r="C3927" s="114" t="s">
        <v>141</v>
      </c>
      <c r="D3927" s="113" t="s">
        <v>8535</v>
      </c>
      <c r="E3927" s="115">
        <v>7.33</v>
      </c>
    </row>
    <row r="3928" spans="1:5" ht="27.6" x14ac:dyDescent="0.3">
      <c r="A3928" s="113">
        <v>89425</v>
      </c>
      <c r="B3928" s="113" t="s">
        <v>12459</v>
      </c>
      <c r="C3928" s="114" t="s">
        <v>141</v>
      </c>
      <c r="D3928" s="113" t="s">
        <v>8535</v>
      </c>
      <c r="E3928" s="115">
        <v>18.399999999999999</v>
      </c>
    </row>
    <row r="3929" spans="1:5" ht="27.6" x14ac:dyDescent="0.3">
      <c r="A3929" s="113">
        <v>89426</v>
      </c>
      <c r="B3929" s="113" t="s">
        <v>12460</v>
      </c>
      <c r="C3929" s="114" t="s">
        <v>141</v>
      </c>
      <c r="D3929" s="113" t="s">
        <v>8535</v>
      </c>
      <c r="E3929" s="115">
        <v>10.220000000000001</v>
      </c>
    </row>
    <row r="3930" spans="1:5" ht="27.6" x14ac:dyDescent="0.3">
      <c r="A3930" s="113">
        <v>89427</v>
      </c>
      <c r="B3930" s="113" t="s">
        <v>12461</v>
      </c>
      <c r="C3930" s="114" t="s">
        <v>141</v>
      </c>
      <c r="D3930" s="113" t="s">
        <v>8535</v>
      </c>
      <c r="E3930" s="115">
        <v>12.32</v>
      </c>
    </row>
    <row r="3931" spans="1:5" ht="27.6" x14ac:dyDescent="0.3">
      <c r="A3931" s="113">
        <v>89428</v>
      </c>
      <c r="B3931" s="113" t="s">
        <v>12462</v>
      </c>
      <c r="C3931" s="114" t="s">
        <v>141</v>
      </c>
      <c r="D3931" s="113" t="s">
        <v>8535</v>
      </c>
      <c r="E3931" s="115">
        <v>14.21</v>
      </c>
    </row>
    <row r="3932" spans="1:5" ht="41.4" x14ac:dyDescent="0.3">
      <c r="A3932" s="113">
        <v>89429</v>
      </c>
      <c r="B3932" s="113" t="s">
        <v>12463</v>
      </c>
      <c r="C3932" s="114" t="s">
        <v>141</v>
      </c>
      <c r="D3932" s="113" t="s">
        <v>8535</v>
      </c>
      <c r="E3932" s="115">
        <v>6.86</v>
      </c>
    </row>
    <row r="3933" spans="1:5" ht="27.6" x14ac:dyDescent="0.3">
      <c r="A3933" s="113">
        <v>89430</v>
      </c>
      <c r="B3933" s="113" t="s">
        <v>12464</v>
      </c>
      <c r="C3933" s="114" t="s">
        <v>141</v>
      </c>
      <c r="D3933" s="113" t="s">
        <v>8535</v>
      </c>
      <c r="E3933" s="115">
        <v>12.96</v>
      </c>
    </row>
    <row r="3934" spans="1:5" ht="27.6" x14ac:dyDescent="0.3">
      <c r="A3934" s="113">
        <v>89431</v>
      </c>
      <c r="B3934" s="113" t="s">
        <v>12465</v>
      </c>
      <c r="C3934" s="114" t="s">
        <v>141</v>
      </c>
      <c r="D3934" s="113" t="s">
        <v>8535</v>
      </c>
      <c r="E3934" s="115">
        <v>9.86</v>
      </c>
    </row>
    <row r="3935" spans="1:5" ht="27.6" x14ac:dyDescent="0.3">
      <c r="A3935" s="113">
        <v>89432</v>
      </c>
      <c r="B3935" s="113" t="s">
        <v>12466</v>
      </c>
      <c r="C3935" s="114" t="s">
        <v>141</v>
      </c>
      <c r="D3935" s="113" t="s">
        <v>8535</v>
      </c>
      <c r="E3935" s="115">
        <v>28.99</v>
      </c>
    </row>
    <row r="3936" spans="1:5" ht="27.6" x14ac:dyDescent="0.3">
      <c r="A3936" s="113">
        <v>89433</v>
      </c>
      <c r="B3936" s="113" t="s">
        <v>12467</v>
      </c>
      <c r="C3936" s="114" t="s">
        <v>141</v>
      </c>
      <c r="D3936" s="113" t="s">
        <v>8535</v>
      </c>
      <c r="E3936" s="115">
        <v>13.83</v>
      </c>
    </row>
    <row r="3937" spans="1:5" ht="27.6" x14ac:dyDescent="0.3">
      <c r="A3937" s="113">
        <v>89434</v>
      </c>
      <c r="B3937" s="113" t="s">
        <v>12468</v>
      </c>
      <c r="C3937" s="114" t="s">
        <v>141</v>
      </c>
      <c r="D3937" s="113" t="s">
        <v>8535</v>
      </c>
      <c r="E3937" s="115">
        <v>11.57</v>
      </c>
    </row>
    <row r="3938" spans="1:5" ht="27.6" x14ac:dyDescent="0.3">
      <c r="A3938" s="113">
        <v>89435</v>
      </c>
      <c r="B3938" s="113" t="s">
        <v>12469</v>
      </c>
      <c r="C3938" s="114" t="s">
        <v>141</v>
      </c>
      <c r="D3938" s="113" t="s">
        <v>8535</v>
      </c>
      <c r="E3938" s="115">
        <v>20.87</v>
      </c>
    </row>
    <row r="3939" spans="1:5" ht="41.4" x14ac:dyDescent="0.3">
      <c r="A3939" s="113">
        <v>89436</v>
      </c>
      <c r="B3939" s="113" t="s">
        <v>12470</v>
      </c>
      <c r="C3939" s="114" t="s">
        <v>141</v>
      </c>
      <c r="D3939" s="113" t="s">
        <v>8535</v>
      </c>
      <c r="E3939" s="115">
        <v>8.9600000000000009</v>
      </c>
    </row>
    <row r="3940" spans="1:5" ht="27.6" x14ac:dyDescent="0.3">
      <c r="A3940" s="113">
        <v>89437</v>
      </c>
      <c r="B3940" s="113" t="s">
        <v>12471</v>
      </c>
      <c r="C3940" s="114" t="s">
        <v>141</v>
      </c>
      <c r="D3940" s="113" t="s">
        <v>8535</v>
      </c>
      <c r="E3940" s="115">
        <v>23.79</v>
      </c>
    </row>
    <row r="3941" spans="1:5" ht="27.6" x14ac:dyDescent="0.3">
      <c r="A3941" s="113">
        <v>89438</v>
      </c>
      <c r="B3941" s="113" t="s">
        <v>12472</v>
      </c>
      <c r="C3941" s="114" t="s">
        <v>141</v>
      </c>
      <c r="D3941" s="113" t="s">
        <v>8535</v>
      </c>
      <c r="E3941" s="115">
        <v>11.67</v>
      </c>
    </row>
    <row r="3942" spans="1:5" ht="41.4" x14ac:dyDescent="0.3">
      <c r="A3942" s="113">
        <v>89439</v>
      </c>
      <c r="B3942" s="113" t="s">
        <v>12473</v>
      </c>
      <c r="C3942" s="114" t="s">
        <v>141</v>
      </c>
      <c r="D3942" s="113" t="s">
        <v>8535</v>
      </c>
      <c r="E3942" s="115">
        <v>13.09</v>
      </c>
    </row>
    <row r="3943" spans="1:5" ht="27.6" x14ac:dyDescent="0.3">
      <c r="A3943" s="113">
        <v>89440</v>
      </c>
      <c r="B3943" s="113" t="s">
        <v>12474</v>
      </c>
      <c r="C3943" s="114" t="s">
        <v>141</v>
      </c>
      <c r="D3943" s="113" t="s">
        <v>8535</v>
      </c>
      <c r="E3943" s="115">
        <v>13.74</v>
      </c>
    </row>
    <row r="3944" spans="1:5" ht="27.6" x14ac:dyDescent="0.3">
      <c r="A3944" s="113">
        <v>89442</v>
      </c>
      <c r="B3944" s="113" t="s">
        <v>12475</v>
      </c>
      <c r="C3944" s="114" t="s">
        <v>141</v>
      </c>
      <c r="D3944" s="113" t="s">
        <v>8535</v>
      </c>
      <c r="E3944" s="115">
        <v>15.3</v>
      </c>
    </row>
    <row r="3945" spans="1:5" ht="27.6" x14ac:dyDescent="0.3">
      <c r="A3945" s="113">
        <v>89443</v>
      </c>
      <c r="B3945" s="113" t="s">
        <v>12476</v>
      </c>
      <c r="C3945" s="114" t="s">
        <v>141</v>
      </c>
      <c r="D3945" s="113" t="s">
        <v>8535</v>
      </c>
      <c r="E3945" s="115">
        <v>18.850000000000001</v>
      </c>
    </row>
    <row r="3946" spans="1:5" ht="41.4" x14ac:dyDescent="0.3">
      <c r="A3946" s="113">
        <v>89444</v>
      </c>
      <c r="B3946" s="113" t="s">
        <v>12477</v>
      </c>
      <c r="C3946" s="114" t="s">
        <v>141</v>
      </c>
      <c r="D3946" s="113" t="s">
        <v>8535</v>
      </c>
      <c r="E3946" s="115">
        <v>25.28</v>
      </c>
    </row>
    <row r="3947" spans="1:5" ht="27.6" x14ac:dyDescent="0.3">
      <c r="A3947" s="113">
        <v>89445</v>
      </c>
      <c r="B3947" s="113" t="s">
        <v>12478</v>
      </c>
      <c r="C3947" s="114" t="s">
        <v>141</v>
      </c>
      <c r="D3947" s="113" t="s">
        <v>8535</v>
      </c>
      <c r="E3947" s="115">
        <v>20.350000000000001</v>
      </c>
    </row>
    <row r="3948" spans="1:5" ht="27.6" x14ac:dyDescent="0.3">
      <c r="A3948" s="113">
        <v>89481</v>
      </c>
      <c r="B3948" s="113" t="s">
        <v>12479</v>
      </c>
      <c r="C3948" s="114" t="s">
        <v>141</v>
      </c>
      <c r="D3948" s="113" t="s">
        <v>8535</v>
      </c>
      <c r="E3948" s="115">
        <v>5.95</v>
      </c>
    </row>
    <row r="3949" spans="1:5" ht="27.6" x14ac:dyDescent="0.3">
      <c r="A3949" s="113">
        <v>89485</v>
      </c>
      <c r="B3949" s="113" t="s">
        <v>12480</v>
      </c>
      <c r="C3949" s="114" t="s">
        <v>141</v>
      </c>
      <c r="D3949" s="113" t="s">
        <v>8535</v>
      </c>
      <c r="E3949" s="115">
        <v>6.69</v>
      </c>
    </row>
    <row r="3950" spans="1:5" ht="27.6" x14ac:dyDescent="0.3">
      <c r="A3950" s="113">
        <v>89489</v>
      </c>
      <c r="B3950" s="113" t="s">
        <v>12481</v>
      </c>
      <c r="C3950" s="114" t="s">
        <v>141</v>
      </c>
      <c r="D3950" s="113" t="s">
        <v>8535</v>
      </c>
      <c r="E3950" s="115">
        <v>8.1199999999999992</v>
      </c>
    </row>
    <row r="3951" spans="1:5" ht="27.6" x14ac:dyDescent="0.3">
      <c r="A3951" s="113">
        <v>89490</v>
      </c>
      <c r="B3951" s="113" t="s">
        <v>12482</v>
      </c>
      <c r="C3951" s="114" t="s">
        <v>141</v>
      </c>
      <c r="D3951" s="113" t="s">
        <v>8535</v>
      </c>
      <c r="E3951" s="115">
        <v>7.6</v>
      </c>
    </row>
    <row r="3952" spans="1:5" ht="27.6" x14ac:dyDescent="0.3">
      <c r="A3952" s="113">
        <v>89492</v>
      </c>
      <c r="B3952" s="113" t="s">
        <v>12483</v>
      </c>
      <c r="C3952" s="114" t="s">
        <v>141</v>
      </c>
      <c r="D3952" s="113" t="s">
        <v>8535</v>
      </c>
      <c r="E3952" s="115">
        <v>8.86</v>
      </c>
    </row>
    <row r="3953" spans="1:5" ht="27.6" x14ac:dyDescent="0.3">
      <c r="A3953" s="113">
        <v>89493</v>
      </c>
      <c r="B3953" s="113" t="s">
        <v>12484</v>
      </c>
      <c r="C3953" s="114" t="s">
        <v>141</v>
      </c>
      <c r="D3953" s="113" t="s">
        <v>8535</v>
      </c>
      <c r="E3953" s="115">
        <v>10.51</v>
      </c>
    </row>
    <row r="3954" spans="1:5" ht="27.6" x14ac:dyDescent="0.3">
      <c r="A3954" s="113">
        <v>89494</v>
      </c>
      <c r="B3954" s="113" t="s">
        <v>12485</v>
      </c>
      <c r="C3954" s="114" t="s">
        <v>141</v>
      </c>
      <c r="D3954" s="113" t="s">
        <v>8535</v>
      </c>
      <c r="E3954" s="115">
        <v>12.73</v>
      </c>
    </row>
    <row r="3955" spans="1:5" ht="27.6" x14ac:dyDescent="0.3">
      <c r="A3955" s="113">
        <v>89496</v>
      </c>
      <c r="B3955" s="113" t="s">
        <v>12486</v>
      </c>
      <c r="C3955" s="114" t="s">
        <v>141</v>
      </c>
      <c r="D3955" s="113" t="s">
        <v>8535</v>
      </c>
      <c r="E3955" s="115">
        <v>10.82</v>
      </c>
    </row>
    <row r="3956" spans="1:5" ht="27.6" x14ac:dyDescent="0.3">
      <c r="A3956" s="113">
        <v>89497</v>
      </c>
      <c r="B3956" s="113" t="s">
        <v>12487</v>
      </c>
      <c r="C3956" s="114" t="s">
        <v>141</v>
      </c>
      <c r="D3956" s="113" t="s">
        <v>8535</v>
      </c>
      <c r="E3956" s="115">
        <v>13.68</v>
      </c>
    </row>
    <row r="3957" spans="1:5" ht="27.6" x14ac:dyDescent="0.3">
      <c r="A3957" s="113">
        <v>89498</v>
      </c>
      <c r="B3957" s="113" t="s">
        <v>12488</v>
      </c>
      <c r="C3957" s="114" t="s">
        <v>141</v>
      </c>
      <c r="D3957" s="113" t="s">
        <v>8535</v>
      </c>
      <c r="E3957" s="115">
        <v>13.73</v>
      </c>
    </row>
    <row r="3958" spans="1:5" ht="27.6" x14ac:dyDescent="0.3">
      <c r="A3958" s="113">
        <v>89499</v>
      </c>
      <c r="B3958" s="113" t="s">
        <v>12489</v>
      </c>
      <c r="C3958" s="114" t="s">
        <v>141</v>
      </c>
      <c r="D3958" s="113" t="s">
        <v>8535</v>
      </c>
      <c r="E3958" s="115">
        <v>19.559999999999999</v>
      </c>
    </row>
    <row r="3959" spans="1:5" ht="27.6" x14ac:dyDescent="0.3">
      <c r="A3959" s="113">
        <v>89500</v>
      </c>
      <c r="B3959" s="113" t="s">
        <v>12490</v>
      </c>
      <c r="C3959" s="114" t="s">
        <v>141</v>
      </c>
      <c r="D3959" s="113" t="s">
        <v>8535</v>
      </c>
      <c r="E3959" s="115">
        <v>13.22</v>
      </c>
    </row>
    <row r="3960" spans="1:5" ht="27.6" x14ac:dyDescent="0.3">
      <c r="A3960" s="113">
        <v>89501</v>
      </c>
      <c r="B3960" s="113" t="s">
        <v>12491</v>
      </c>
      <c r="C3960" s="114" t="s">
        <v>141</v>
      </c>
      <c r="D3960" s="113" t="s">
        <v>8535</v>
      </c>
      <c r="E3960" s="115">
        <v>14.98</v>
      </c>
    </row>
    <row r="3961" spans="1:5" ht="27.6" x14ac:dyDescent="0.3">
      <c r="A3961" s="113">
        <v>89502</v>
      </c>
      <c r="B3961" s="113" t="s">
        <v>12492</v>
      </c>
      <c r="C3961" s="114" t="s">
        <v>141</v>
      </c>
      <c r="D3961" s="113" t="s">
        <v>8535</v>
      </c>
      <c r="E3961" s="115">
        <v>17.37</v>
      </c>
    </row>
    <row r="3962" spans="1:5" ht="27.6" x14ac:dyDescent="0.3">
      <c r="A3962" s="113">
        <v>89503</v>
      </c>
      <c r="B3962" s="113" t="s">
        <v>12493</v>
      </c>
      <c r="C3962" s="114" t="s">
        <v>141</v>
      </c>
      <c r="D3962" s="113" t="s">
        <v>8535</v>
      </c>
      <c r="E3962" s="115">
        <v>22.71</v>
      </c>
    </row>
    <row r="3963" spans="1:5" ht="27.6" x14ac:dyDescent="0.3">
      <c r="A3963" s="113">
        <v>89504</v>
      </c>
      <c r="B3963" s="113" t="s">
        <v>12494</v>
      </c>
      <c r="C3963" s="114" t="s">
        <v>141</v>
      </c>
      <c r="D3963" s="113" t="s">
        <v>8535</v>
      </c>
      <c r="E3963" s="115">
        <v>19.09</v>
      </c>
    </row>
    <row r="3964" spans="1:5" ht="27.6" x14ac:dyDescent="0.3">
      <c r="A3964" s="113">
        <v>89505</v>
      </c>
      <c r="B3964" s="113" t="s">
        <v>12495</v>
      </c>
      <c r="C3964" s="114" t="s">
        <v>141</v>
      </c>
      <c r="D3964" s="113" t="s">
        <v>8535</v>
      </c>
      <c r="E3964" s="115">
        <v>40.229999999999997</v>
      </c>
    </row>
    <row r="3965" spans="1:5" ht="27.6" x14ac:dyDescent="0.3">
      <c r="A3965" s="113">
        <v>89506</v>
      </c>
      <c r="B3965" s="113" t="s">
        <v>12496</v>
      </c>
      <c r="C3965" s="114" t="s">
        <v>141</v>
      </c>
      <c r="D3965" s="113" t="s">
        <v>8535</v>
      </c>
      <c r="E3965" s="115">
        <v>38.549999999999997</v>
      </c>
    </row>
    <row r="3966" spans="1:5" ht="27.6" x14ac:dyDescent="0.3">
      <c r="A3966" s="113">
        <v>89507</v>
      </c>
      <c r="B3966" s="113" t="s">
        <v>12497</v>
      </c>
      <c r="C3966" s="114" t="s">
        <v>141</v>
      </c>
      <c r="D3966" s="113" t="s">
        <v>8535</v>
      </c>
      <c r="E3966" s="115">
        <v>45.17</v>
      </c>
    </row>
    <row r="3967" spans="1:5" ht="27.6" x14ac:dyDescent="0.3">
      <c r="A3967" s="113">
        <v>89510</v>
      </c>
      <c r="B3967" s="113" t="s">
        <v>12498</v>
      </c>
      <c r="C3967" s="114" t="s">
        <v>141</v>
      </c>
      <c r="D3967" s="113" t="s">
        <v>8535</v>
      </c>
      <c r="E3967" s="115">
        <v>26.8</v>
      </c>
    </row>
    <row r="3968" spans="1:5" ht="27.6" x14ac:dyDescent="0.3">
      <c r="A3968" s="113">
        <v>89513</v>
      </c>
      <c r="B3968" s="113" t="s">
        <v>12499</v>
      </c>
      <c r="C3968" s="114" t="s">
        <v>141</v>
      </c>
      <c r="D3968" s="113" t="s">
        <v>8535</v>
      </c>
      <c r="E3968" s="115">
        <v>98.08</v>
      </c>
    </row>
    <row r="3969" spans="1:5" ht="27.6" x14ac:dyDescent="0.3">
      <c r="A3969" s="113">
        <v>89514</v>
      </c>
      <c r="B3969" s="113" t="s">
        <v>12500</v>
      </c>
      <c r="C3969" s="114" t="s">
        <v>141</v>
      </c>
      <c r="D3969" s="113" t="s">
        <v>8535</v>
      </c>
      <c r="E3969" s="115">
        <v>8.81</v>
      </c>
    </row>
    <row r="3970" spans="1:5" ht="27.6" x14ac:dyDescent="0.3">
      <c r="A3970" s="113">
        <v>89515</v>
      </c>
      <c r="B3970" s="113" t="s">
        <v>12501</v>
      </c>
      <c r="C3970" s="114" t="s">
        <v>141</v>
      </c>
      <c r="D3970" s="113" t="s">
        <v>8535</v>
      </c>
      <c r="E3970" s="115">
        <v>78.72</v>
      </c>
    </row>
    <row r="3971" spans="1:5" ht="27.6" x14ac:dyDescent="0.3">
      <c r="A3971" s="113">
        <v>89516</v>
      </c>
      <c r="B3971" s="113" t="s">
        <v>12502</v>
      </c>
      <c r="C3971" s="114" t="s">
        <v>141</v>
      </c>
      <c r="D3971" s="113" t="s">
        <v>8535</v>
      </c>
      <c r="E3971" s="115">
        <v>8.9</v>
      </c>
    </row>
    <row r="3972" spans="1:5" ht="27.6" x14ac:dyDescent="0.3">
      <c r="A3972" s="113">
        <v>89517</v>
      </c>
      <c r="B3972" s="113" t="s">
        <v>12503</v>
      </c>
      <c r="C3972" s="114" t="s">
        <v>141</v>
      </c>
      <c r="D3972" s="113" t="s">
        <v>8535</v>
      </c>
      <c r="E3972" s="115">
        <v>66.36</v>
      </c>
    </row>
    <row r="3973" spans="1:5" ht="27.6" x14ac:dyDescent="0.3">
      <c r="A3973" s="113">
        <v>89518</v>
      </c>
      <c r="B3973" s="113" t="s">
        <v>12504</v>
      </c>
      <c r="C3973" s="114" t="s">
        <v>141</v>
      </c>
      <c r="D3973" s="113" t="s">
        <v>8535</v>
      </c>
      <c r="E3973" s="115">
        <v>15.62</v>
      </c>
    </row>
    <row r="3974" spans="1:5" ht="27.6" x14ac:dyDescent="0.3">
      <c r="A3974" s="113">
        <v>89519</v>
      </c>
      <c r="B3974" s="113" t="s">
        <v>12505</v>
      </c>
      <c r="C3974" s="114" t="s">
        <v>141</v>
      </c>
      <c r="D3974" s="113" t="s">
        <v>8535</v>
      </c>
      <c r="E3974" s="115">
        <v>45.8</v>
      </c>
    </row>
    <row r="3975" spans="1:5" ht="27.6" x14ac:dyDescent="0.3">
      <c r="A3975" s="113">
        <v>89520</v>
      </c>
      <c r="B3975" s="113" t="s">
        <v>12506</v>
      </c>
      <c r="C3975" s="114" t="s">
        <v>141</v>
      </c>
      <c r="D3975" s="113" t="s">
        <v>8535</v>
      </c>
      <c r="E3975" s="115">
        <v>16.41</v>
      </c>
    </row>
    <row r="3976" spans="1:5" ht="27.6" x14ac:dyDescent="0.3">
      <c r="A3976" s="113">
        <v>89521</v>
      </c>
      <c r="B3976" s="113" t="s">
        <v>12507</v>
      </c>
      <c r="C3976" s="114" t="s">
        <v>141</v>
      </c>
      <c r="D3976" s="113" t="s">
        <v>8535</v>
      </c>
      <c r="E3976" s="115">
        <v>116.67</v>
      </c>
    </row>
    <row r="3977" spans="1:5" ht="27.6" x14ac:dyDescent="0.3">
      <c r="A3977" s="113">
        <v>89522</v>
      </c>
      <c r="B3977" s="113" t="s">
        <v>12508</v>
      </c>
      <c r="C3977" s="114" t="s">
        <v>141</v>
      </c>
      <c r="D3977" s="113" t="s">
        <v>8535</v>
      </c>
      <c r="E3977" s="115">
        <v>31.05</v>
      </c>
    </row>
    <row r="3978" spans="1:5" ht="27.6" x14ac:dyDescent="0.3">
      <c r="A3978" s="113">
        <v>89523</v>
      </c>
      <c r="B3978" s="113" t="s">
        <v>12509</v>
      </c>
      <c r="C3978" s="114" t="s">
        <v>141</v>
      </c>
      <c r="D3978" s="113" t="s">
        <v>8535</v>
      </c>
      <c r="E3978" s="115">
        <v>95.94</v>
      </c>
    </row>
    <row r="3979" spans="1:5" ht="27.6" x14ac:dyDescent="0.3">
      <c r="A3979" s="113">
        <v>89524</v>
      </c>
      <c r="B3979" s="113" t="s">
        <v>12510</v>
      </c>
      <c r="C3979" s="114" t="s">
        <v>141</v>
      </c>
      <c r="D3979" s="113" t="s">
        <v>8535</v>
      </c>
      <c r="E3979" s="115">
        <v>31.55</v>
      </c>
    </row>
    <row r="3980" spans="1:5" ht="27.6" x14ac:dyDescent="0.3">
      <c r="A3980" s="113">
        <v>89525</v>
      </c>
      <c r="B3980" s="113" t="s">
        <v>12511</v>
      </c>
      <c r="C3980" s="114" t="s">
        <v>141</v>
      </c>
      <c r="D3980" s="113" t="s">
        <v>8535</v>
      </c>
      <c r="E3980" s="115">
        <v>83.05</v>
      </c>
    </row>
    <row r="3981" spans="1:5" ht="27.6" x14ac:dyDescent="0.3">
      <c r="A3981" s="113">
        <v>89526</v>
      </c>
      <c r="B3981" s="113" t="s">
        <v>12512</v>
      </c>
      <c r="C3981" s="114" t="s">
        <v>141</v>
      </c>
      <c r="D3981" s="113" t="s">
        <v>8535</v>
      </c>
      <c r="E3981" s="115">
        <v>40.770000000000003</v>
      </c>
    </row>
    <row r="3982" spans="1:5" ht="27.6" x14ac:dyDescent="0.3">
      <c r="A3982" s="113">
        <v>89527</v>
      </c>
      <c r="B3982" s="113" t="s">
        <v>12513</v>
      </c>
      <c r="C3982" s="114" t="s">
        <v>141</v>
      </c>
      <c r="D3982" s="113" t="s">
        <v>8535</v>
      </c>
      <c r="E3982" s="115">
        <v>54.91</v>
      </c>
    </row>
    <row r="3983" spans="1:5" ht="27.6" x14ac:dyDescent="0.3">
      <c r="A3983" s="113">
        <v>89528</v>
      </c>
      <c r="B3983" s="113" t="s">
        <v>12514</v>
      </c>
      <c r="C3983" s="114" t="s">
        <v>141</v>
      </c>
      <c r="D3983" s="113" t="s">
        <v>8535</v>
      </c>
      <c r="E3983" s="115">
        <v>4.5999999999999996</v>
      </c>
    </row>
    <row r="3984" spans="1:5" ht="27.6" x14ac:dyDescent="0.3">
      <c r="A3984" s="113">
        <v>89529</v>
      </c>
      <c r="B3984" s="113" t="s">
        <v>12515</v>
      </c>
      <c r="C3984" s="114" t="s">
        <v>141</v>
      </c>
      <c r="D3984" s="113" t="s">
        <v>8535</v>
      </c>
      <c r="E3984" s="115">
        <v>38.47</v>
      </c>
    </row>
    <row r="3985" spans="1:5" ht="27.6" x14ac:dyDescent="0.3">
      <c r="A3985" s="113">
        <v>89530</v>
      </c>
      <c r="B3985" s="113" t="s">
        <v>12516</v>
      </c>
      <c r="C3985" s="114" t="s">
        <v>141</v>
      </c>
      <c r="D3985" s="113" t="s">
        <v>8535</v>
      </c>
      <c r="E3985" s="115">
        <v>15.67</v>
      </c>
    </row>
    <row r="3986" spans="1:5" ht="27.6" x14ac:dyDescent="0.3">
      <c r="A3986" s="113">
        <v>89531</v>
      </c>
      <c r="B3986" s="113" t="s">
        <v>12517</v>
      </c>
      <c r="C3986" s="114" t="s">
        <v>141</v>
      </c>
      <c r="D3986" s="113" t="s">
        <v>8535</v>
      </c>
      <c r="E3986" s="115">
        <v>39.590000000000003</v>
      </c>
    </row>
    <row r="3987" spans="1:5" ht="27.6" x14ac:dyDescent="0.3">
      <c r="A3987" s="113">
        <v>89532</v>
      </c>
      <c r="B3987" s="113" t="s">
        <v>12518</v>
      </c>
      <c r="C3987" s="114" t="s">
        <v>141</v>
      </c>
      <c r="D3987" s="113" t="s">
        <v>8535</v>
      </c>
      <c r="E3987" s="115">
        <v>7.27</v>
      </c>
    </row>
    <row r="3988" spans="1:5" ht="27.6" x14ac:dyDescent="0.3">
      <c r="A3988" s="113">
        <v>89535</v>
      </c>
      <c r="B3988" s="113" t="s">
        <v>12519</v>
      </c>
      <c r="C3988" s="114" t="s">
        <v>141</v>
      </c>
      <c r="D3988" s="113" t="s">
        <v>8535</v>
      </c>
      <c r="E3988" s="115">
        <v>44.42</v>
      </c>
    </row>
    <row r="3989" spans="1:5" ht="27.6" x14ac:dyDescent="0.3">
      <c r="A3989" s="113">
        <v>89536</v>
      </c>
      <c r="B3989" s="113" t="s">
        <v>12520</v>
      </c>
      <c r="C3989" s="114" t="s">
        <v>141</v>
      </c>
      <c r="D3989" s="113" t="s">
        <v>8535</v>
      </c>
      <c r="E3989" s="115">
        <v>11.48</v>
      </c>
    </row>
    <row r="3990" spans="1:5" ht="27.6" x14ac:dyDescent="0.3">
      <c r="A3990" s="113">
        <v>89540</v>
      </c>
      <c r="B3990" s="113" t="s">
        <v>12521</v>
      </c>
      <c r="C3990" s="114" t="s">
        <v>141</v>
      </c>
      <c r="D3990" s="113" t="s">
        <v>8535</v>
      </c>
      <c r="E3990" s="115">
        <v>10.23</v>
      </c>
    </row>
    <row r="3991" spans="1:5" ht="27.6" x14ac:dyDescent="0.3">
      <c r="A3991" s="113">
        <v>89541</v>
      </c>
      <c r="B3991" s="113" t="s">
        <v>12522</v>
      </c>
      <c r="C3991" s="114" t="s">
        <v>141</v>
      </c>
      <c r="D3991" s="113" t="s">
        <v>8535</v>
      </c>
      <c r="E3991" s="115">
        <v>6.71</v>
      </c>
    </row>
    <row r="3992" spans="1:5" ht="27.6" x14ac:dyDescent="0.3">
      <c r="A3992" s="113">
        <v>89542</v>
      </c>
      <c r="B3992" s="113" t="s">
        <v>12523</v>
      </c>
      <c r="C3992" s="114" t="s">
        <v>141</v>
      </c>
      <c r="D3992" s="113" t="s">
        <v>8535</v>
      </c>
      <c r="E3992" s="115">
        <v>25.84</v>
      </c>
    </row>
    <row r="3993" spans="1:5" ht="27.6" x14ac:dyDescent="0.3">
      <c r="A3993" s="113">
        <v>89544</v>
      </c>
      <c r="B3993" s="113" t="s">
        <v>12524</v>
      </c>
      <c r="C3993" s="114" t="s">
        <v>141</v>
      </c>
      <c r="D3993" s="113" t="s">
        <v>8535</v>
      </c>
      <c r="E3993" s="115">
        <v>8.91</v>
      </c>
    </row>
    <row r="3994" spans="1:5" ht="27.6" x14ac:dyDescent="0.3">
      <c r="A3994" s="113">
        <v>89545</v>
      </c>
      <c r="B3994" s="113" t="s">
        <v>12525</v>
      </c>
      <c r="C3994" s="114" t="s">
        <v>141</v>
      </c>
      <c r="D3994" s="113" t="s">
        <v>8535</v>
      </c>
      <c r="E3994" s="115">
        <v>17.39</v>
      </c>
    </row>
    <row r="3995" spans="1:5" ht="27.6" x14ac:dyDescent="0.3">
      <c r="A3995" s="113">
        <v>89546</v>
      </c>
      <c r="B3995" s="113" t="s">
        <v>12526</v>
      </c>
      <c r="C3995" s="114" t="s">
        <v>141</v>
      </c>
      <c r="D3995" s="113" t="s">
        <v>8535</v>
      </c>
      <c r="E3995" s="115">
        <v>11.47</v>
      </c>
    </row>
    <row r="3996" spans="1:5" ht="27.6" x14ac:dyDescent="0.3">
      <c r="A3996" s="113">
        <v>89547</v>
      </c>
      <c r="B3996" s="113" t="s">
        <v>12527</v>
      </c>
      <c r="C3996" s="114" t="s">
        <v>141</v>
      </c>
      <c r="D3996" s="113" t="s">
        <v>8535</v>
      </c>
      <c r="E3996" s="115">
        <v>22.88</v>
      </c>
    </row>
    <row r="3997" spans="1:5" ht="27.6" x14ac:dyDescent="0.3">
      <c r="A3997" s="113">
        <v>89548</v>
      </c>
      <c r="B3997" s="113" t="s">
        <v>12528</v>
      </c>
      <c r="C3997" s="114" t="s">
        <v>141</v>
      </c>
      <c r="D3997" s="113" t="s">
        <v>8535</v>
      </c>
      <c r="E3997" s="115">
        <v>23.58</v>
      </c>
    </row>
    <row r="3998" spans="1:5" ht="27.6" x14ac:dyDescent="0.3">
      <c r="A3998" s="113">
        <v>89549</v>
      </c>
      <c r="B3998" s="113" t="s">
        <v>12529</v>
      </c>
      <c r="C3998" s="114" t="s">
        <v>141</v>
      </c>
      <c r="D3998" s="113" t="s">
        <v>8535</v>
      </c>
      <c r="E3998" s="115">
        <v>19.47</v>
      </c>
    </row>
    <row r="3999" spans="1:5" ht="27.6" x14ac:dyDescent="0.3">
      <c r="A3999" s="113">
        <v>89550</v>
      </c>
      <c r="B3999" s="113" t="s">
        <v>12530</v>
      </c>
      <c r="C3999" s="114" t="s">
        <v>141</v>
      </c>
      <c r="D3999" s="113" t="s">
        <v>8535</v>
      </c>
      <c r="E3999" s="115">
        <v>42.9</v>
      </c>
    </row>
    <row r="4000" spans="1:5" ht="27.6" x14ac:dyDescent="0.3">
      <c r="A4000" s="113">
        <v>89551</v>
      </c>
      <c r="B4000" s="113" t="s">
        <v>12531</v>
      </c>
      <c r="C4000" s="114" t="s">
        <v>141</v>
      </c>
      <c r="D4000" s="113" t="s">
        <v>8535</v>
      </c>
      <c r="E4000" s="115">
        <v>8.6199999999999992</v>
      </c>
    </row>
    <row r="4001" spans="1:5" ht="27.6" x14ac:dyDescent="0.3">
      <c r="A4001" s="113">
        <v>89552</v>
      </c>
      <c r="B4001" s="113" t="s">
        <v>12532</v>
      </c>
      <c r="C4001" s="114" t="s">
        <v>141</v>
      </c>
      <c r="D4001" s="113" t="s">
        <v>8535</v>
      </c>
      <c r="E4001" s="115">
        <v>17.72</v>
      </c>
    </row>
    <row r="4002" spans="1:5" ht="27.6" x14ac:dyDescent="0.3">
      <c r="A4002" s="113">
        <v>89553</v>
      </c>
      <c r="B4002" s="113" t="s">
        <v>12533</v>
      </c>
      <c r="C4002" s="114" t="s">
        <v>141</v>
      </c>
      <c r="D4002" s="113" t="s">
        <v>8535</v>
      </c>
      <c r="E4002" s="115">
        <v>6.01</v>
      </c>
    </row>
    <row r="4003" spans="1:5" ht="27.6" x14ac:dyDescent="0.3">
      <c r="A4003" s="113">
        <v>89554</v>
      </c>
      <c r="B4003" s="113" t="s">
        <v>12534</v>
      </c>
      <c r="C4003" s="114" t="s">
        <v>141</v>
      </c>
      <c r="D4003" s="113" t="s">
        <v>8535</v>
      </c>
      <c r="E4003" s="115">
        <v>28.81</v>
      </c>
    </row>
    <row r="4004" spans="1:5" ht="27.6" x14ac:dyDescent="0.3">
      <c r="A4004" s="113">
        <v>89555</v>
      </c>
      <c r="B4004" s="113" t="s">
        <v>12535</v>
      </c>
      <c r="C4004" s="114" t="s">
        <v>141</v>
      </c>
      <c r="D4004" s="113" t="s">
        <v>8535</v>
      </c>
      <c r="E4004" s="115">
        <v>20.64</v>
      </c>
    </row>
    <row r="4005" spans="1:5" ht="27.6" x14ac:dyDescent="0.3">
      <c r="A4005" s="113">
        <v>89556</v>
      </c>
      <c r="B4005" s="113" t="s">
        <v>12536</v>
      </c>
      <c r="C4005" s="114" t="s">
        <v>141</v>
      </c>
      <c r="D4005" s="113" t="s">
        <v>8535</v>
      </c>
      <c r="E4005" s="115">
        <v>41.41</v>
      </c>
    </row>
    <row r="4006" spans="1:5" ht="27.6" x14ac:dyDescent="0.3">
      <c r="A4006" s="113">
        <v>89557</v>
      </c>
      <c r="B4006" s="113" t="s">
        <v>12537</v>
      </c>
      <c r="C4006" s="114" t="s">
        <v>141</v>
      </c>
      <c r="D4006" s="113" t="s">
        <v>8535</v>
      </c>
      <c r="E4006" s="115">
        <v>32.82</v>
      </c>
    </row>
    <row r="4007" spans="1:5" ht="27.6" x14ac:dyDescent="0.3">
      <c r="A4007" s="113">
        <v>89558</v>
      </c>
      <c r="B4007" s="113" t="s">
        <v>12538</v>
      </c>
      <c r="C4007" s="114" t="s">
        <v>141</v>
      </c>
      <c r="D4007" s="113" t="s">
        <v>8535</v>
      </c>
      <c r="E4007" s="115">
        <v>9.93</v>
      </c>
    </row>
    <row r="4008" spans="1:5" ht="27.6" x14ac:dyDescent="0.3">
      <c r="A4008" s="113">
        <v>89559</v>
      </c>
      <c r="B4008" s="113" t="s">
        <v>12539</v>
      </c>
      <c r="C4008" s="114" t="s">
        <v>141</v>
      </c>
      <c r="D4008" s="113" t="s">
        <v>8535</v>
      </c>
      <c r="E4008" s="115">
        <v>69.98</v>
      </c>
    </row>
    <row r="4009" spans="1:5" ht="27.6" x14ac:dyDescent="0.3">
      <c r="A4009" s="113">
        <v>89560</v>
      </c>
      <c r="B4009" s="113" t="s">
        <v>12540</v>
      </c>
      <c r="C4009" s="114" t="s">
        <v>141</v>
      </c>
      <c r="D4009" s="113" t="s">
        <v>8535</v>
      </c>
      <c r="E4009" s="115">
        <v>33.049999999999997</v>
      </c>
    </row>
    <row r="4010" spans="1:5" ht="27.6" x14ac:dyDescent="0.3">
      <c r="A4010" s="113">
        <v>89561</v>
      </c>
      <c r="B4010" s="113" t="s">
        <v>12541</v>
      </c>
      <c r="C4010" s="114" t="s">
        <v>141</v>
      </c>
      <c r="D4010" s="113" t="s">
        <v>8535</v>
      </c>
      <c r="E4010" s="115">
        <v>15.65</v>
      </c>
    </row>
    <row r="4011" spans="1:5" ht="27.6" x14ac:dyDescent="0.3">
      <c r="A4011" s="113">
        <v>89562</v>
      </c>
      <c r="B4011" s="113" t="s">
        <v>12542</v>
      </c>
      <c r="C4011" s="114" t="s">
        <v>141</v>
      </c>
      <c r="D4011" s="113" t="s">
        <v>8535</v>
      </c>
      <c r="E4011" s="115">
        <v>10.4</v>
      </c>
    </row>
    <row r="4012" spans="1:5" ht="27.6" x14ac:dyDescent="0.3">
      <c r="A4012" s="113">
        <v>89563</v>
      </c>
      <c r="B4012" s="113" t="s">
        <v>12543</v>
      </c>
      <c r="C4012" s="114" t="s">
        <v>141</v>
      </c>
      <c r="D4012" s="113" t="s">
        <v>8535</v>
      </c>
      <c r="E4012" s="115">
        <v>36</v>
      </c>
    </row>
    <row r="4013" spans="1:5" ht="27.6" x14ac:dyDescent="0.3">
      <c r="A4013" s="113">
        <v>89564</v>
      </c>
      <c r="B4013" s="113" t="s">
        <v>12544</v>
      </c>
      <c r="C4013" s="114" t="s">
        <v>141</v>
      </c>
      <c r="D4013" s="113" t="s">
        <v>8535</v>
      </c>
      <c r="E4013" s="115">
        <v>15.23</v>
      </c>
    </row>
    <row r="4014" spans="1:5" ht="27.6" x14ac:dyDescent="0.3">
      <c r="A4014" s="113">
        <v>89565</v>
      </c>
      <c r="B4014" s="113" t="s">
        <v>12545</v>
      </c>
      <c r="C4014" s="114" t="s">
        <v>141</v>
      </c>
      <c r="D4014" s="113" t="s">
        <v>8535</v>
      </c>
      <c r="E4014" s="115">
        <v>58.42</v>
      </c>
    </row>
    <row r="4015" spans="1:5" ht="27.6" x14ac:dyDescent="0.3">
      <c r="A4015" s="113">
        <v>89566</v>
      </c>
      <c r="B4015" s="113" t="s">
        <v>12546</v>
      </c>
      <c r="C4015" s="114" t="s">
        <v>141</v>
      </c>
      <c r="D4015" s="113" t="s">
        <v>8535</v>
      </c>
      <c r="E4015" s="115">
        <v>49.36</v>
      </c>
    </row>
    <row r="4016" spans="1:5" ht="27.6" x14ac:dyDescent="0.3">
      <c r="A4016" s="113">
        <v>89567</v>
      </c>
      <c r="B4016" s="113" t="s">
        <v>12547</v>
      </c>
      <c r="C4016" s="114" t="s">
        <v>141</v>
      </c>
      <c r="D4016" s="113" t="s">
        <v>8535</v>
      </c>
      <c r="E4016" s="115">
        <v>83.88</v>
      </c>
    </row>
    <row r="4017" spans="1:5" ht="27.6" x14ac:dyDescent="0.3">
      <c r="A4017" s="113">
        <v>89568</v>
      </c>
      <c r="B4017" s="113" t="s">
        <v>12548</v>
      </c>
      <c r="C4017" s="114" t="s">
        <v>141</v>
      </c>
      <c r="D4017" s="113" t="s">
        <v>8535</v>
      </c>
      <c r="E4017" s="115">
        <v>30.7</v>
      </c>
    </row>
    <row r="4018" spans="1:5" ht="27.6" x14ac:dyDescent="0.3">
      <c r="A4018" s="113">
        <v>89569</v>
      </c>
      <c r="B4018" s="113" t="s">
        <v>12549</v>
      </c>
      <c r="C4018" s="114" t="s">
        <v>141</v>
      </c>
      <c r="D4018" s="113" t="s">
        <v>8535</v>
      </c>
      <c r="E4018" s="115">
        <v>98.29</v>
      </c>
    </row>
    <row r="4019" spans="1:5" ht="41.4" x14ac:dyDescent="0.3">
      <c r="A4019" s="113">
        <v>89570</v>
      </c>
      <c r="B4019" s="113" t="s">
        <v>12550</v>
      </c>
      <c r="C4019" s="114" t="s">
        <v>141</v>
      </c>
      <c r="D4019" s="113" t="s">
        <v>8535</v>
      </c>
      <c r="E4019" s="115">
        <v>11.46</v>
      </c>
    </row>
    <row r="4020" spans="1:5" ht="27.6" x14ac:dyDescent="0.3">
      <c r="A4020" s="113">
        <v>89571</v>
      </c>
      <c r="B4020" s="113" t="s">
        <v>12551</v>
      </c>
      <c r="C4020" s="114" t="s">
        <v>141</v>
      </c>
      <c r="D4020" s="113" t="s">
        <v>8535</v>
      </c>
      <c r="E4020" s="115">
        <v>72.47</v>
      </c>
    </row>
    <row r="4021" spans="1:5" ht="41.4" x14ac:dyDescent="0.3">
      <c r="A4021" s="113">
        <v>89572</v>
      </c>
      <c r="B4021" s="113" t="s">
        <v>12552</v>
      </c>
      <c r="C4021" s="114" t="s">
        <v>141</v>
      </c>
      <c r="D4021" s="113" t="s">
        <v>8535</v>
      </c>
      <c r="E4021" s="115">
        <v>8.8699999999999992</v>
      </c>
    </row>
    <row r="4022" spans="1:5" ht="27.6" x14ac:dyDescent="0.3">
      <c r="A4022" s="113">
        <v>89573</v>
      </c>
      <c r="B4022" s="113" t="s">
        <v>12553</v>
      </c>
      <c r="C4022" s="114" t="s">
        <v>141</v>
      </c>
      <c r="D4022" s="113" t="s">
        <v>8535</v>
      </c>
      <c r="E4022" s="115">
        <v>79.819999999999993</v>
      </c>
    </row>
    <row r="4023" spans="1:5" ht="27.6" x14ac:dyDescent="0.3">
      <c r="A4023" s="113">
        <v>89574</v>
      </c>
      <c r="B4023" s="113" t="s">
        <v>12554</v>
      </c>
      <c r="C4023" s="114" t="s">
        <v>141</v>
      </c>
      <c r="D4023" s="113" t="s">
        <v>8535</v>
      </c>
      <c r="E4023" s="115">
        <v>162.94999999999999</v>
      </c>
    </row>
    <row r="4024" spans="1:5" ht="27.6" x14ac:dyDescent="0.3">
      <c r="A4024" s="113">
        <v>89575</v>
      </c>
      <c r="B4024" s="113" t="s">
        <v>12555</v>
      </c>
      <c r="C4024" s="114" t="s">
        <v>141</v>
      </c>
      <c r="D4024" s="113" t="s">
        <v>8535</v>
      </c>
      <c r="E4024" s="115">
        <v>11.77</v>
      </c>
    </row>
    <row r="4025" spans="1:5" ht="27.6" x14ac:dyDescent="0.3">
      <c r="A4025" s="113">
        <v>89577</v>
      </c>
      <c r="B4025" s="113" t="s">
        <v>12556</v>
      </c>
      <c r="C4025" s="114" t="s">
        <v>141</v>
      </c>
      <c r="D4025" s="113" t="s">
        <v>8535</v>
      </c>
      <c r="E4025" s="115">
        <v>35.020000000000003</v>
      </c>
    </row>
    <row r="4026" spans="1:5" ht="27.6" x14ac:dyDescent="0.3">
      <c r="A4026" s="113">
        <v>89579</v>
      </c>
      <c r="B4026" s="113" t="s">
        <v>12557</v>
      </c>
      <c r="C4026" s="114" t="s">
        <v>141</v>
      </c>
      <c r="D4026" s="113" t="s">
        <v>8535</v>
      </c>
      <c r="E4026" s="115">
        <v>11.68</v>
      </c>
    </row>
    <row r="4027" spans="1:5" ht="41.4" x14ac:dyDescent="0.3">
      <c r="A4027" s="113">
        <v>89581</v>
      </c>
      <c r="B4027" s="113" t="s">
        <v>12558</v>
      </c>
      <c r="C4027" s="114" t="s">
        <v>141</v>
      </c>
      <c r="D4027" s="113" t="s">
        <v>8535</v>
      </c>
      <c r="E4027" s="115">
        <v>35.94</v>
      </c>
    </row>
    <row r="4028" spans="1:5" ht="41.4" x14ac:dyDescent="0.3">
      <c r="A4028" s="113">
        <v>89582</v>
      </c>
      <c r="B4028" s="113" t="s">
        <v>12559</v>
      </c>
      <c r="C4028" s="114" t="s">
        <v>141</v>
      </c>
      <c r="D4028" s="113" t="s">
        <v>8535</v>
      </c>
      <c r="E4028" s="115">
        <v>36.44</v>
      </c>
    </row>
    <row r="4029" spans="1:5" ht="41.4" x14ac:dyDescent="0.3">
      <c r="A4029" s="113">
        <v>89583</v>
      </c>
      <c r="B4029" s="113" t="s">
        <v>12560</v>
      </c>
      <c r="C4029" s="114" t="s">
        <v>141</v>
      </c>
      <c r="D4029" s="113" t="s">
        <v>8535</v>
      </c>
      <c r="E4029" s="115">
        <v>45.66</v>
      </c>
    </row>
    <row r="4030" spans="1:5" ht="41.4" x14ac:dyDescent="0.3">
      <c r="A4030" s="113">
        <v>89584</v>
      </c>
      <c r="B4030" s="113" t="s">
        <v>12561</v>
      </c>
      <c r="C4030" s="114" t="s">
        <v>141</v>
      </c>
      <c r="D4030" s="113" t="s">
        <v>8535</v>
      </c>
      <c r="E4030" s="115">
        <v>47.32</v>
      </c>
    </row>
    <row r="4031" spans="1:5" ht="41.4" x14ac:dyDescent="0.3">
      <c r="A4031" s="113">
        <v>89585</v>
      </c>
      <c r="B4031" s="113" t="s">
        <v>12562</v>
      </c>
      <c r="C4031" s="114" t="s">
        <v>141</v>
      </c>
      <c r="D4031" s="113" t="s">
        <v>8535</v>
      </c>
      <c r="E4031" s="115">
        <v>48.44</v>
      </c>
    </row>
    <row r="4032" spans="1:5" ht="41.4" x14ac:dyDescent="0.3">
      <c r="A4032" s="113">
        <v>89587</v>
      </c>
      <c r="B4032" s="113" t="s">
        <v>12563</v>
      </c>
      <c r="C4032" s="114" t="s">
        <v>141</v>
      </c>
      <c r="D4032" s="113" t="s">
        <v>8535</v>
      </c>
      <c r="E4032" s="115">
        <v>53.27</v>
      </c>
    </row>
    <row r="4033" spans="1:5" ht="41.4" x14ac:dyDescent="0.3">
      <c r="A4033" s="113">
        <v>89590</v>
      </c>
      <c r="B4033" s="113" t="s">
        <v>12564</v>
      </c>
      <c r="C4033" s="114" t="s">
        <v>141</v>
      </c>
      <c r="D4033" s="113" t="s">
        <v>8535</v>
      </c>
      <c r="E4033" s="115">
        <v>140.37</v>
      </c>
    </row>
    <row r="4034" spans="1:5" ht="41.4" x14ac:dyDescent="0.3">
      <c r="A4034" s="113">
        <v>89591</v>
      </c>
      <c r="B4034" s="113" t="s">
        <v>12565</v>
      </c>
      <c r="C4034" s="114" t="s">
        <v>141</v>
      </c>
      <c r="D4034" s="113" t="s">
        <v>8535</v>
      </c>
      <c r="E4034" s="115">
        <v>136.93</v>
      </c>
    </row>
    <row r="4035" spans="1:5" ht="41.4" x14ac:dyDescent="0.3">
      <c r="A4035" s="113">
        <v>89592</v>
      </c>
      <c r="B4035" s="113" t="s">
        <v>12566</v>
      </c>
      <c r="C4035" s="114" t="s">
        <v>141</v>
      </c>
      <c r="D4035" s="113" t="s">
        <v>8535</v>
      </c>
      <c r="E4035" s="115">
        <v>167.15</v>
      </c>
    </row>
    <row r="4036" spans="1:5" ht="27.6" x14ac:dyDescent="0.3">
      <c r="A4036" s="113">
        <v>89593</v>
      </c>
      <c r="B4036" s="113" t="s">
        <v>12567</v>
      </c>
      <c r="C4036" s="114" t="s">
        <v>141</v>
      </c>
      <c r="D4036" s="113" t="s">
        <v>8535</v>
      </c>
      <c r="E4036" s="115">
        <v>23.87</v>
      </c>
    </row>
    <row r="4037" spans="1:5" ht="27.6" x14ac:dyDescent="0.3">
      <c r="A4037" s="113">
        <v>89594</v>
      </c>
      <c r="B4037" s="113" t="s">
        <v>12568</v>
      </c>
      <c r="C4037" s="114" t="s">
        <v>141</v>
      </c>
      <c r="D4037" s="113" t="s">
        <v>8535</v>
      </c>
      <c r="E4037" s="115">
        <v>34.130000000000003</v>
      </c>
    </row>
    <row r="4038" spans="1:5" ht="41.4" x14ac:dyDescent="0.3">
      <c r="A4038" s="113">
        <v>89595</v>
      </c>
      <c r="B4038" s="113" t="s">
        <v>12569</v>
      </c>
      <c r="C4038" s="114" t="s">
        <v>141</v>
      </c>
      <c r="D4038" s="113" t="s">
        <v>8535</v>
      </c>
      <c r="E4038" s="115">
        <v>14.27</v>
      </c>
    </row>
    <row r="4039" spans="1:5" ht="41.4" x14ac:dyDescent="0.3">
      <c r="A4039" s="113">
        <v>89596</v>
      </c>
      <c r="B4039" s="113" t="s">
        <v>12570</v>
      </c>
      <c r="C4039" s="114" t="s">
        <v>141</v>
      </c>
      <c r="D4039" s="113" t="s">
        <v>8535</v>
      </c>
      <c r="E4039" s="115">
        <v>10.61</v>
      </c>
    </row>
    <row r="4040" spans="1:5" ht="27.6" x14ac:dyDescent="0.3">
      <c r="A4040" s="113">
        <v>89597</v>
      </c>
      <c r="B4040" s="113" t="s">
        <v>12571</v>
      </c>
      <c r="C4040" s="114" t="s">
        <v>141</v>
      </c>
      <c r="D4040" s="113" t="s">
        <v>8535</v>
      </c>
      <c r="E4040" s="115">
        <v>22.14</v>
      </c>
    </row>
    <row r="4041" spans="1:5" ht="27.6" x14ac:dyDescent="0.3">
      <c r="A4041" s="113">
        <v>89598</v>
      </c>
      <c r="B4041" s="113" t="s">
        <v>12572</v>
      </c>
      <c r="C4041" s="114" t="s">
        <v>141</v>
      </c>
      <c r="D4041" s="113" t="s">
        <v>8535</v>
      </c>
      <c r="E4041" s="115">
        <v>47.02</v>
      </c>
    </row>
    <row r="4042" spans="1:5" ht="41.4" x14ac:dyDescent="0.3">
      <c r="A4042" s="113">
        <v>89599</v>
      </c>
      <c r="B4042" s="113" t="s">
        <v>12573</v>
      </c>
      <c r="C4042" s="114" t="s">
        <v>141</v>
      </c>
      <c r="D4042" s="113" t="s">
        <v>8535</v>
      </c>
      <c r="E4042" s="115">
        <v>26.15</v>
      </c>
    </row>
    <row r="4043" spans="1:5" ht="41.4" x14ac:dyDescent="0.3">
      <c r="A4043" s="113">
        <v>89600</v>
      </c>
      <c r="B4043" s="113" t="s">
        <v>12574</v>
      </c>
      <c r="C4043" s="114" t="s">
        <v>141</v>
      </c>
      <c r="D4043" s="113" t="s">
        <v>8535</v>
      </c>
      <c r="E4043" s="115">
        <v>26.84</v>
      </c>
    </row>
    <row r="4044" spans="1:5" ht="27.6" x14ac:dyDescent="0.3">
      <c r="A4044" s="113">
        <v>89605</v>
      </c>
      <c r="B4044" s="113" t="s">
        <v>12575</v>
      </c>
      <c r="C4044" s="114" t="s">
        <v>141</v>
      </c>
      <c r="D4044" s="113" t="s">
        <v>8535</v>
      </c>
      <c r="E4044" s="115">
        <v>20.18</v>
      </c>
    </row>
    <row r="4045" spans="1:5" ht="27.6" x14ac:dyDescent="0.3">
      <c r="A4045" s="113">
        <v>89609</v>
      </c>
      <c r="B4045" s="113" t="s">
        <v>12576</v>
      </c>
      <c r="C4045" s="114" t="s">
        <v>141</v>
      </c>
      <c r="D4045" s="113" t="s">
        <v>8535</v>
      </c>
      <c r="E4045" s="115">
        <v>78.38</v>
      </c>
    </row>
    <row r="4046" spans="1:5" ht="27.6" x14ac:dyDescent="0.3">
      <c r="A4046" s="113">
        <v>89610</v>
      </c>
      <c r="B4046" s="113" t="s">
        <v>12577</v>
      </c>
      <c r="C4046" s="114" t="s">
        <v>141</v>
      </c>
      <c r="D4046" s="113" t="s">
        <v>8535</v>
      </c>
      <c r="E4046" s="115">
        <v>19.16</v>
      </c>
    </row>
    <row r="4047" spans="1:5" ht="27.6" x14ac:dyDescent="0.3">
      <c r="A4047" s="113">
        <v>89611</v>
      </c>
      <c r="B4047" s="113" t="s">
        <v>12578</v>
      </c>
      <c r="C4047" s="114" t="s">
        <v>141</v>
      </c>
      <c r="D4047" s="113" t="s">
        <v>8535</v>
      </c>
      <c r="E4047" s="115">
        <v>31</v>
      </c>
    </row>
    <row r="4048" spans="1:5" ht="27.6" x14ac:dyDescent="0.3">
      <c r="A4048" s="113">
        <v>89612</v>
      </c>
      <c r="B4048" s="113" t="s">
        <v>12579</v>
      </c>
      <c r="C4048" s="114" t="s">
        <v>141</v>
      </c>
      <c r="D4048" s="113" t="s">
        <v>8535</v>
      </c>
      <c r="E4048" s="115">
        <v>152.9</v>
      </c>
    </row>
    <row r="4049" spans="1:5" ht="41.4" x14ac:dyDescent="0.3">
      <c r="A4049" s="113">
        <v>89613</v>
      </c>
      <c r="B4049" s="113" t="s">
        <v>12580</v>
      </c>
      <c r="C4049" s="114" t="s">
        <v>141</v>
      </c>
      <c r="D4049" s="113" t="s">
        <v>8535</v>
      </c>
      <c r="E4049" s="115">
        <v>29.44</v>
      </c>
    </row>
    <row r="4050" spans="1:5" ht="27.6" x14ac:dyDescent="0.3">
      <c r="A4050" s="113">
        <v>89614</v>
      </c>
      <c r="B4050" s="113" t="s">
        <v>12581</v>
      </c>
      <c r="C4050" s="114" t="s">
        <v>141</v>
      </c>
      <c r="D4050" s="113" t="s">
        <v>8535</v>
      </c>
      <c r="E4050" s="115">
        <v>56.48</v>
      </c>
    </row>
    <row r="4051" spans="1:5" ht="27.6" x14ac:dyDescent="0.3">
      <c r="A4051" s="113">
        <v>89615</v>
      </c>
      <c r="B4051" s="113" t="s">
        <v>12582</v>
      </c>
      <c r="C4051" s="114" t="s">
        <v>141</v>
      </c>
      <c r="D4051" s="113" t="s">
        <v>8535</v>
      </c>
      <c r="E4051" s="115">
        <v>180.44</v>
      </c>
    </row>
    <row r="4052" spans="1:5" ht="27.6" x14ac:dyDescent="0.3">
      <c r="A4052" s="113">
        <v>89616</v>
      </c>
      <c r="B4052" s="113" t="s">
        <v>12583</v>
      </c>
      <c r="C4052" s="114" t="s">
        <v>141</v>
      </c>
      <c r="D4052" s="113" t="s">
        <v>8535</v>
      </c>
      <c r="E4052" s="115">
        <v>39.049999999999997</v>
      </c>
    </row>
    <row r="4053" spans="1:5" ht="27.6" x14ac:dyDescent="0.3">
      <c r="A4053" s="113">
        <v>89617</v>
      </c>
      <c r="B4053" s="113" t="s">
        <v>12584</v>
      </c>
      <c r="C4053" s="114" t="s">
        <v>141</v>
      </c>
      <c r="D4053" s="113" t="s">
        <v>8535</v>
      </c>
      <c r="E4053" s="115">
        <v>8.31</v>
      </c>
    </row>
    <row r="4054" spans="1:5" ht="27.6" x14ac:dyDescent="0.3">
      <c r="A4054" s="113">
        <v>89620</v>
      </c>
      <c r="B4054" s="113" t="s">
        <v>12585</v>
      </c>
      <c r="C4054" s="114" t="s">
        <v>141</v>
      </c>
      <c r="D4054" s="113" t="s">
        <v>8535</v>
      </c>
      <c r="E4054" s="115">
        <v>12.57</v>
      </c>
    </row>
    <row r="4055" spans="1:5" ht="27.6" x14ac:dyDescent="0.3">
      <c r="A4055" s="113">
        <v>89622</v>
      </c>
      <c r="B4055" s="113" t="s">
        <v>12586</v>
      </c>
      <c r="C4055" s="114" t="s">
        <v>141</v>
      </c>
      <c r="D4055" s="113" t="s">
        <v>8535</v>
      </c>
      <c r="E4055" s="115">
        <v>14.5</v>
      </c>
    </row>
    <row r="4056" spans="1:5" ht="27.6" x14ac:dyDescent="0.3">
      <c r="A4056" s="113">
        <v>89623</v>
      </c>
      <c r="B4056" s="113" t="s">
        <v>12587</v>
      </c>
      <c r="C4056" s="114" t="s">
        <v>141</v>
      </c>
      <c r="D4056" s="113" t="s">
        <v>8535</v>
      </c>
      <c r="E4056" s="115">
        <v>19.829999999999998</v>
      </c>
    </row>
    <row r="4057" spans="1:5" ht="27.6" x14ac:dyDescent="0.3">
      <c r="A4057" s="113">
        <v>89624</v>
      </c>
      <c r="B4057" s="113" t="s">
        <v>12588</v>
      </c>
      <c r="C4057" s="114" t="s">
        <v>141</v>
      </c>
      <c r="D4057" s="113" t="s">
        <v>8535</v>
      </c>
      <c r="E4057" s="115">
        <v>18.32</v>
      </c>
    </row>
    <row r="4058" spans="1:5" ht="27.6" x14ac:dyDescent="0.3">
      <c r="A4058" s="113">
        <v>89625</v>
      </c>
      <c r="B4058" s="113" t="s">
        <v>12589</v>
      </c>
      <c r="C4058" s="114" t="s">
        <v>141</v>
      </c>
      <c r="D4058" s="113" t="s">
        <v>8535</v>
      </c>
      <c r="E4058" s="115">
        <v>23.22</v>
      </c>
    </row>
    <row r="4059" spans="1:5" ht="27.6" x14ac:dyDescent="0.3">
      <c r="A4059" s="113">
        <v>89626</v>
      </c>
      <c r="B4059" s="113" t="s">
        <v>12590</v>
      </c>
      <c r="C4059" s="114" t="s">
        <v>141</v>
      </c>
      <c r="D4059" s="113" t="s">
        <v>8535</v>
      </c>
      <c r="E4059" s="115">
        <v>29.86</v>
      </c>
    </row>
    <row r="4060" spans="1:5" ht="27.6" x14ac:dyDescent="0.3">
      <c r="A4060" s="113">
        <v>89627</v>
      </c>
      <c r="B4060" s="113" t="s">
        <v>12591</v>
      </c>
      <c r="C4060" s="114" t="s">
        <v>141</v>
      </c>
      <c r="D4060" s="113" t="s">
        <v>8535</v>
      </c>
      <c r="E4060" s="115">
        <v>20.350000000000001</v>
      </c>
    </row>
    <row r="4061" spans="1:5" ht="27.6" x14ac:dyDescent="0.3">
      <c r="A4061" s="113">
        <v>89628</v>
      </c>
      <c r="B4061" s="113" t="s">
        <v>12592</v>
      </c>
      <c r="C4061" s="114" t="s">
        <v>141</v>
      </c>
      <c r="D4061" s="113" t="s">
        <v>8535</v>
      </c>
      <c r="E4061" s="115">
        <v>46.77</v>
      </c>
    </row>
    <row r="4062" spans="1:5" ht="27.6" x14ac:dyDescent="0.3">
      <c r="A4062" s="113">
        <v>89629</v>
      </c>
      <c r="B4062" s="113" t="s">
        <v>12593</v>
      </c>
      <c r="C4062" s="114" t="s">
        <v>141</v>
      </c>
      <c r="D4062" s="113" t="s">
        <v>8535</v>
      </c>
      <c r="E4062" s="115">
        <v>77.36</v>
      </c>
    </row>
    <row r="4063" spans="1:5" ht="27.6" x14ac:dyDescent="0.3">
      <c r="A4063" s="113">
        <v>89630</v>
      </c>
      <c r="B4063" s="113" t="s">
        <v>12594</v>
      </c>
      <c r="C4063" s="114" t="s">
        <v>141</v>
      </c>
      <c r="D4063" s="113" t="s">
        <v>8535</v>
      </c>
      <c r="E4063" s="115">
        <v>59.02</v>
      </c>
    </row>
    <row r="4064" spans="1:5" ht="27.6" x14ac:dyDescent="0.3">
      <c r="A4064" s="113">
        <v>89631</v>
      </c>
      <c r="B4064" s="113" t="s">
        <v>12595</v>
      </c>
      <c r="C4064" s="114" t="s">
        <v>141</v>
      </c>
      <c r="D4064" s="113" t="s">
        <v>8535</v>
      </c>
      <c r="E4064" s="115">
        <v>100.86</v>
      </c>
    </row>
    <row r="4065" spans="1:5" ht="27.6" x14ac:dyDescent="0.3">
      <c r="A4065" s="113">
        <v>89632</v>
      </c>
      <c r="B4065" s="113" t="s">
        <v>12596</v>
      </c>
      <c r="C4065" s="114" t="s">
        <v>141</v>
      </c>
      <c r="D4065" s="113" t="s">
        <v>8535</v>
      </c>
      <c r="E4065" s="115">
        <v>116.01</v>
      </c>
    </row>
    <row r="4066" spans="1:5" ht="27.6" x14ac:dyDescent="0.3">
      <c r="A4066" s="113">
        <v>89637</v>
      </c>
      <c r="B4066" s="113" t="s">
        <v>12597</v>
      </c>
      <c r="C4066" s="114" t="s">
        <v>141</v>
      </c>
      <c r="D4066" s="113" t="s">
        <v>8535</v>
      </c>
      <c r="E4066" s="115">
        <v>11.97</v>
      </c>
    </row>
    <row r="4067" spans="1:5" ht="27.6" x14ac:dyDescent="0.3">
      <c r="A4067" s="113">
        <v>89638</v>
      </c>
      <c r="B4067" s="113" t="s">
        <v>12598</v>
      </c>
      <c r="C4067" s="114" t="s">
        <v>141</v>
      </c>
      <c r="D4067" s="113" t="s">
        <v>8535</v>
      </c>
      <c r="E4067" s="115">
        <v>12.92</v>
      </c>
    </row>
    <row r="4068" spans="1:5" ht="27.6" x14ac:dyDescent="0.3">
      <c r="A4068" s="113">
        <v>89639</v>
      </c>
      <c r="B4068" s="113" t="s">
        <v>12599</v>
      </c>
      <c r="C4068" s="114" t="s">
        <v>141</v>
      </c>
      <c r="D4068" s="113" t="s">
        <v>8535</v>
      </c>
      <c r="E4068" s="115">
        <v>13.59</v>
      </c>
    </row>
    <row r="4069" spans="1:5" ht="27.6" x14ac:dyDescent="0.3">
      <c r="A4069" s="113">
        <v>89640</v>
      </c>
      <c r="B4069" s="113" t="s">
        <v>12600</v>
      </c>
      <c r="C4069" s="114" t="s">
        <v>141</v>
      </c>
      <c r="D4069" s="113" t="s">
        <v>8535</v>
      </c>
      <c r="E4069" s="115">
        <v>20.81</v>
      </c>
    </row>
    <row r="4070" spans="1:5" ht="27.6" x14ac:dyDescent="0.3">
      <c r="A4070" s="113">
        <v>89641</v>
      </c>
      <c r="B4070" s="113" t="s">
        <v>12601</v>
      </c>
      <c r="C4070" s="114" t="s">
        <v>141</v>
      </c>
      <c r="D4070" s="113" t="s">
        <v>8535</v>
      </c>
      <c r="E4070" s="115">
        <v>15.39</v>
      </c>
    </row>
    <row r="4071" spans="1:5" ht="27.6" x14ac:dyDescent="0.3">
      <c r="A4071" s="113">
        <v>89642</v>
      </c>
      <c r="B4071" s="113" t="s">
        <v>12602</v>
      </c>
      <c r="C4071" s="114" t="s">
        <v>141</v>
      </c>
      <c r="D4071" s="113" t="s">
        <v>8535</v>
      </c>
      <c r="E4071" s="115">
        <v>17.059999999999999</v>
      </c>
    </row>
    <row r="4072" spans="1:5" ht="27.6" x14ac:dyDescent="0.3">
      <c r="A4072" s="113">
        <v>89643</v>
      </c>
      <c r="B4072" s="113" t="s">
        <v>12603</v>
      </c>
      <c r="C4072" s="114" t="s">
        <v>141</v>
      </c>
      <c r="D4072" s="113" t="s">
        <v>8535</v>
      </c>
      <c r="E4072" s="115">
        <v>18.39</v>
      </c>
    </row>
    <row r="4073" spans="1:5" ht="27.6" x14ac:dyDescent="0.3">
      <c r="A4073" s="113">
        <v>89644</v>
      </c>
      <c r="B4073" s="113" t="s">
        <v>12604</v>
      </c>
      <c r="C4073" s="114" t="s">
        <v>141</v>
      </c>
      <c r="D4073" s="113" t="s">
        <v>8535</v>
      </c>
      <c r="E4073" s="115">
        <v>25.29</v>
      </c>
    </row>
    <row r="4074" spans="1:5" ht="27.6" x14ac:dyDescent="0.3">
      <c r="A4074" s="113">
        <v>89645</v>
      </c>
      <c r="B4074" s="113" t="s">
        <v>12605</v>
      </c>
      <c r="C4074" s="114" t="s">
        <v>141</v>
      </c>
      <c r="D4074" s="113" t="s">
        <v>8535</v>
      </c>
      <c r="E4074" s="115">
        <v>34.96</v>
      </c>
    </row>
    <row r="4075" spans="1:5" ht="27.6" x14ac:dyDescent="0.3">
      <c r="A4075" s="113">
        <v>89646</v>
      </c>
      <c r="B4075" s="113" t="s">
        <v>12606</v>
      </c>
      <c r="C4075" s="114" t="s">
        <v>141</v>
      </c>
      <c r="D4075" s="113" t="s">
        <v>8535</v>
      </c>
      <c r="E4075" s="115">
        <v>22.79</v>
      </c>
    </row>
    <row r="4076" spans="1:5" ht="27.6" x14ac:dyDescent="0.3">
      <c r="A4076" s="113">
        <v>89647</v>
      </c>
      <c r="B4076" s="113" t="s">
        <v>12607</v>
      </c>
      <c r="C4076" s="114" t="s">
        <v>141</v>
      </c>
      <c r="D4076" s="113" t="s">
        <v>8535</v>
      </c>
      <c r="E4076" s="115">
        <v>22.1</v>
      </c>
    </row>
    <row r="4077" spans="1:5" ht="27.6" x14ac:dyDescent="0.3">
      <c r="A4077" s="113">
        <v>89648</v>
      </c>
      <c r="B4077" s="113" t="s">
        <v>12608</v>
      </c>
      <c r="C4077" s="114" t="s">
        <v>141</v>
      </c>
      <c r="D4077" s="113" t="s">
        <v>8535</v>
      </c>
      <c r="E4077" s="115">
        <v>27.31</v>
      </c>
    </row>
    <row r="4078" spans="1:5" ht="27.6" x14ac:dyDescent="0.3">
      <c r="A4078" s="113">
        <v>89649</v>
      </c>
      <c r="B4078" s="113" t="s">
        <v>12609</v>
      </c>
      <c r="C4078" s="114" t="s">
        <v>141</v>
      </c>
      <c r="D4078" s="113" t="s">
        <v>8535</v>
      </c>
      <c r="E4078" s="115">
        <v>33.15</v>
      </c>
    </row>
    <row r="4079" spans="1:5" ht="27.6" x14ac:dyDescent="0.3">
      <c r="A4079" s="113">
        <v>89650</v>
      </c>
      <c r="B4079" s="113" t="s">
        <v>12610</v>
      </c>
      <c r="C4079" s="114" t="s">
        <v>141</v>
      </c>
      <c r="D4079" s="113" t="s">
        <v>8535</v>
      </c>
      <c r="E4079" s="115">
        <v>31.44</v>
      </c>
    </row>
    <row r="4080" spans="1:5" ht="27.6" x14ac:dyDescent="0.3">
      <c r="A4080" s="113">
        <v>89651</v>
      </c>
      <c r="B4080" s="113" t="s">
        <v>12611</v>
      </c>
      <c r="C4080" s="114" t="s">
        <v>141</v>
      </c>
      <c r="D4080" s="113" t="s">
        <v>8535</v>
      </c>
      <c r="E4080" s="115">
        <v>7.98</v>
      </c>
    </row>
    <row r="4081" spans="1:5" ht="27.6" x14ac:dyDescent="0.3">
      <c r="A4081" s="113">
        <v>89652</v>
      </c>
      <c r="B4081" s="113" t="s">
        <v>12612</v>
      </c>
      <c r="C4081" s="114" t="s">
        <v>141</v>
      </c>
      <c r="D4081" s="113" t="s">
        <v>8535</v>
      </c>
      <c r="E4081" s="115">
        <v>13.28</v>
      </c>
    </row>
    <row r="4082" spans="1:5" ht="27.6" x14ac:dyDescent="0.3">
      <c r="A4082" s="113">
        <v>89653</v>
      </c>
      <c r="B4082" s="113" t="s">
        <v>12613</v>
      </c>
      <c r="C4082" s="114" t="s">
        <v>141</v>
      </c>
      <c r="D4082" s="113" t="s">
        <v>8535</v>
      </c>
      <c r="E4082" s="115">
        <v>18.66</v>
      </c>
    </row>
    <row r="4083" spans="1:5" ht="27.6" x14ac:dyDescent="0.3">
      <c r="A4083" s="113">
        <v>89654</v>
      </c>
      <c r="B4083" s="113" t="s">
        <v>12614</v>
      </c>
      <c r="C4083" s="114" t="s">
        <v>141</v>
      </c>
      <c r="D4083" s="113" t="s">
        <v>8535</v>
      </c>
      <c r="E4083" s="115">
        <v>21.53</v>
      </c>
    </row>
    <row r="4084" spans="1:5" ht="27.6" x14ac:dyDescent="0.3">
      <c r="A4084" s="113">
        <v>89655</v>
      </c>
      <c r="B4084" s="113" t="s">
        <v>12615</v>
      </c>
      <c r="C4084" s="114" t="s">
        <v>141</v>
      </c>
      <c r="D4084" s="113" t="s">
        <v>8535</v>
      </c>
      <c r="E4084" s="115">
        <v>25.56</v>
      </c>
    </row>
    <row r="4085" spans="1:5" ht="27.6" x14ac:dyDescent="0.3">
      <c r="A4085" s="113">
        <v>89656</v>
      </c>
      <c r="B4085" s="113" t="s">
        <v>12616</v>
      </c>
      <c r="C4085" s="114" t="s">
        <v>141</v>
      </c>
      <c r="D4085" s="113" t="s">
        <v>8535</v>
      </c>
      <c r="E4085" s="115">
        <v>23.85</v>
      </c>
    </row>
    <row r="4086" spans="1:5" ht="27.6" x14ac:dyDescent="0.3">
      <c r="A4086" s="113">
        <v>89657</v>
      </c>
      <c r="B4086" s="113" t="s">
        <v>12617</v>
      </c>
      <c r="C4086" s="114" t="s">
        <v>141</v>
      </c>
      <c r="D4086" s="113" t="s">
        <v>8535</v>
      </c>
      <c r="E4086" s="115">
        <v>14.98</v>
      </c>
    </row>
    <row r="4087" spans="1:5" ht="27.6" x14ac:dyDescent="0.3">
      <c r="A4087" s="113">
        <v>89658</v>
      </c>
      <c r="B4087" s="113" t="s">
        <v>12618</v>
      </c>
      <c r="C4087" s="114" t="s">
        <v>141</v>
      </c>
      <c r="D4087" s="113" t="s">
        <v>8535</v>
      </c>
      <c r="E4087" s="115">
        <v>10.52</v>
      </c>
    </row>
    <row r="4088" spans="1:5" ht="27.6" x14ac:dyDescent="0.3">
      <c r="A4088" s="113">
        <v>89659</v>
      </c>
      <c r="B4088" s="113" t="s">
        <v>12619</v>
      </c>
      <c r="C4088" s="114" t="s">
        <v>141</v>
      </c>
      <c r="D4088" s="113" t="s">
        <v>8535</v>
      </c>
      <c r="E4088" s="115">
        <v>18.52</v>
      </c>
    </row>
    <row r="4089" spans="1:5" ht="27.6" x14ac:dyDescent="0.3">
      <c r="A4089" s="113">
        <v>89660</v>
      </c>
      <c r="B4089" s="113" t="s">
        <v>12620</v>
      </c>
      <c r="C4089" s="114" t="s">
        <v>141</v>
      </c>
      <c r="D4089" s="113" t="s">
        <v>8535</v>
      </c>
      <c r="E4089" s="115">
        <v>10.75</v>
      </c>
    </row>
    <row r="4090" spans="1:5" ht="27.6" x14ac:dyDescent="0.3">
      <c r="A4090" s="113">
        <v>89661</v>
      </c>
      <c r="B4090" s="113" t="s">
        <v>12621</v>
      </c>
      <c r="C4090" s="114" t="s">
        <v>141</v>
      </c>
      <c r="D4090" s="113" t="s">
        <v>8535</v>
      </c>
      <c r="E4090" s="115">
        <v>25.1</v>
      </c>
    </row>
    <row r="4091" spans="1:5" ht="27.6" x14ac:dyDescent="0.3">
      <c r="A4091" s="113">
        <v>89662</v>
      </c>
      <c r="B4091" s="113" t="s">
        <v>12622</v>
      </c>
      <c r="C4091" s="114" t="s">
        <v>141</v>
      </c>
      <c r="D4091" s="113" t="s">
        <v>8535</v>
      </c>
      <c r="E4091" s="115">
        <v>32.97</v>
      </c>
    </row>
    <row r="4092" spans="1:5" ht="27.6" x14ac:dyDescent="0.3">
      <c r="A4092" s="113">
        <v>89663</v>
      </c>
      <c r="B4092" s="113" t="s">
        <v>12623</v>
      </c>
      <c r="C4092" s="114" t="s">
        <v>141</v>
      </c>
      <c r="D4092" s="113" t="s">
        <v>8535</v>
      </c>
      <c r="E4092" s="115">
        <v>31.85</v>
      </c>
    </row>
    <row r="4093" spans="1:5" ht="27.6" x14ac:dyDescent="0.3">
      <c r="A4093" s="113">
        <v>89664</v>
      </c>
      <c r="B4093" s="113" t="s">
        <v>12624</v>
      </c>
      <c r="C4093" s="114" t="s">
        <v>141</v>
      </c>
      <c r="D4093" s="113" t="s">
        <v>8535</v>
      </c>
      <c r="E4093" s="115">
        <v>18.45</v>
      </c>
    </row>
    <row r="4094" spans="1:5" ht="27.6" x14ac:dyDescent="0.3">
      <c r="A4094" s="113">
        <v>89666</v>
      </c>
      <c r="B4094" s="113" t="s">
        <v>12625</v>
      </c>
      <c r="C4094" s="114" t="s">
        <v>141</v>
      </c>
      <c r="D4094" s="113" t="s">
        <v>8535</v>
      </c>
      <c r="E4094" s="115">
        <v>8.25</v>
      </c>
    </row>
    <row r="4095" spans="1:5" ht="41.4" x14ac:dyDescent="0.3">
      <c r="A4095" s="113">
        <v>89667</v>
      </c>
      <c r="B4095" s="113" t="s">
        <v>12626</v>
      </c>
      <c r="C4095" s="114" t="s">
        <v>141</v>
      </c>
      <c r="D4095" s="113" t="s">
        <v>8535</v>
      </c>
      <c r="E4095" s="115">
        <v>46.16</v>
      </c>
    </row>
    <row r="4096" spans="1:5" ht="27.6" x14ac:dyDescent="0.3">
      <c r="A4096" s="113">
        <v>89668</v>
      </c>
      <c r="B4096" s="113" t="s">
        <v>12627</v>
      </c>
      <c r="C4096" s="114" t="s">
        <v>141</v>
      </c>
      <c r="D4096" s="113" t="s">
        <v>8535</v>
      </c>
      <c r="E4096" s="115">
        <v>31.08</v>
      </c>
    </row>
    <row r="4097" spans="1:5" ht="41.4" x14ac:dyDescent="0.3">
      <c r="A4097" s="113">
        <v>89669</v>
      </c>
      <c r="B4097" s="113" t="s">
        <v>12628</v>
      </c>
      <c r="C4097" s="114" t="s">
        <v>141</v>
      </c>
      <c r="D4097" s="113" t="s">
        <v>8535</v>
      </c>
      <c r="E4097" s="115">
        <v>34.770000000000003</v>
      </c>
    </row>
    <row r="4098" spans="1:5" ht="27.6" x14ac:dyDescent="0.3">
      <c r="A4098" s="113">
        <v>89670</v>
      </c>
      <c r="B4098" s="113" t="s">
        <v>12629</v>
      </c>
      <c r="C4098" s="114" t="s">
        <v>141</v>
      </c>
      <c r="D4098" s="113" t="s">
        <v>8535</v>
      </c>
      <c r="E4098" s="115">
        <v>15.39</v>
      </c>
    </row>
    <row r="4099" spans="1:5" ht="41.4" x14ac:dyDescent="0.3">
      <c r="A4099" s="113">
        <v>89671</v>
      </c>
      <c r="B4099" s="113" t="s">
        <v>12630</v>
      </c>
      <c r="C4099" s="114" t="s">
        <v>141</v>
      </c>
      <c r="D4099" s="113" t="s">
        <v>8535</v>
      </c>
      <c r="E4099" s="115">
        <v>47.32</v>
      </c>
    </row>
    <row r="4100" spans="1:5" ht="27.6" x14ac:dyDescent="0.3">
      <c r="A4100" s="113">
        <v>89672</v>
      </c>
      <c r="B4100" s="113" t="s">
        <v>12631</v>
      </c>
      <c r="C4100" s="114" t="s">
        <v>141</v>
      </c>
      <c r="D4100" s="113" t="s">
        <v>8535</v>
      </c>
      <c r="E4100" s="115">
        <v>25.35</v>
      </c>
    </row>
    <row r="4101" spans="1:5" ht="41.4" x14ac:dyDescent="0.3">
      <c r="A4101" s="113">
        <v>89673</v>
      </c>
      <c r="B4101" s="113" t="s">
        <v>12632</v>
      </c>
      <c r="C4101" s="114" t="s">
        <v>141</v>
      </c>
      <c r="D4101" s="113" t="s">
        <v>8535</v>
      </c>
      <c r="E4101" s="115">
        <v>37.4</v>
      </c>
    </row>
    <row r="4102" spans="1:5" ht="27.6" x14ac:dyDescent="0.3">
      <c r="A4102" s="113">
        <v>89674</v>
      </c>
      <c r="B4102" s="113" t="s">
        <v>12633</v>
      </c>
      <c r="C4102" s="114" t="s">
        <v>141</v>
      </c>
      <c r="D4102" s="113" t="s">
        <v>8535</v>
      </c>
      <c r="E4102" s="115">
        <v>32.549999999999997</v>
      </c>
    </row>
    <row r="4103" spans="1:5" ht="41.4" x14ac:dyDescent="0.3">
      <c r="A4103" s="113">
        <v>89675</v>
      </c>
      <c r="B4103" s="113" t="s">
        <v>12634</v>
      </c>
      <c r="C4103" s="114" t="s">
        <v>141</v>
      </c>
      <c r="D4103" s="113" t="s">
        <v>8535</v>
      </c>
      <c r="E4103" s="115">
        <v>75.89</v>
      </c>
    </row>
    <row r="4104" spans="1:5" ht="27.6" x14ac:dyDescent="0.3">
      <c r="A4104" s="113">
        <v>89676</v>
      </c>
      <c r="B4104" s="113" t="s">
        <v>12635</v>
      </c>
      <c r="C4104" s="114" t="s">
        <v>141</v>
      </c>
      <c r="D4104" s="113" t="s">
        <v>8535</v>
      </c>
      <c r="E4104" s="115">
        <v>39.090000000000003</v>
      </c>
    </row>
    <row r="4105" spans="1:5" ht="41.4" x14ac:dyDescent="0.3">
      <c r="A4105" s="113">
        <v>89677</v>
      </c>
      <c r="B4105" s="113" t="s">
        <v>12636</v>
      </c>
      <c r="C4105" s="114" t="s">
        <v>141</v>
      </c>
      <c r="D4105" s="113" t="s">
        <v>8535</v>
      </c>
      <c r="E4105" s="115">
        <v>80.83</v>
      </c>
    </row>
    <row r="4106" spans="1:5" ht="27.6" x14ac:dyDescent="0.3">
      <c r="A4106" s="113">
        <v>89678</v>
      </c>
      <c r="B4106" s="113" t="s">
        <v>12637</v>
      </c>
      <c r="C4106" s="114" t="s">
        <v>141</v>
      </c>
      <c r="D4106" s="113" t="s">
        <v>8535</v>
      </c>
      <c r="E4106" s="115">
        <v>13.18</v>
      </c>
    </row>
    <row r="4107" spans="1:5" ht="41.4" x14ac:dyDescent="0.3">
      <c r="A4107" s="113">
        <v>89679</v>
      </c>
      <c r="B4107" s="113" t="s">
        <v>12638</v>
      </c>
      <c r="C4107" s="114" t="s">
        <v>141</v>
      </c>
      <c r="D4107" s="113" t="s">
        <v>8535</v>
      </c>
      <c r="E4107" s="115">
        <v>128.28</v>
      </c>
    </row>
    <row r="4108" spans="1:5" ht="27.6" x14ac:dyDescent="0.3">
      <c r="A4108" s="113">
        <v>89680</v>
      </c>
      <c r="B4108" s="113" t="s">
        <v>12639</v>
      </c>
      <c r="C4108" s="114" t="s">
        <v>141</v>
      </c>
      <c r="D4108" s="113" t="s">
        <v>8535</v>
      </c>
      <c r="E4108" s="115">
        <v>24.23</v>
      </c>
    </row>
    <row r="4109" spans="1:5" ht="41.4" x14ac:dyDescent="0.3">
      <c r="A4109" s="113">
        <v>89681</v>
      </c>
      <c r="B4109" s="113" t="s">
        <v>12640</v>
      </c>
      <c r="C4109" s="114" t="s">
        <v>141</v>
      </c>
      <c r="D4109" s="113" t="s">
        <v>8535</v>
      </c>
      <c r="E4109" s="115">
        <v>93.92</v>
      </c>
    </row>
    <row r="4110" spans="1:5" ht="27.6" x14ac:dyDescent="0.3">
      <c r="A4110" s="113">
        <v>89682</v>
      </c>
      <c r="B4110" s="113" t="s">
        <v>12641</v>
      </c>
      <c r="C4110" s="114" t="s">
        <v>141</v>
      </c>
      <c r="D4110" s="113" t="s">
        <v>8535</v>
      </c>
      <c r="E4110" s="115">
        <v>33.619999999999997</v>
      </c>
    </row>
    <row r="4111" spans="1:5" ht="41.4" x14ac:dyDescent="0.3">
      <c r="A4111" s="113">
        <v>89683</v>
      </c>
      <c r="B4111" s="113" t="s">
        <v>12642</v>
      </c>
      <c r="C4111" s="114" t="s">
        <v>141</v>
      </c>
      <c r="D4111" s="113" t="s">
        <v>8535</v>
      </c>
      <c r="E4111" s="115">
        <v>297.77999999999997</v>
      </c>
    </row>
    <row r="4112" spans="1:5" ht="27.6" x14ac:dyDescent="0.3">
      <c r="A4112" s="113">
        <v>89684</v>
      </c>
      <c r="B4112" s="113" t="s">
        <v>12643</v>
      </c>
      <c r="C4112" s="114" t="s">
        <v>141</v>
      </c>
      <c r="D4112" s="113" t="s">
        <v>8535</v>
      </c>
      <c r="E4112" s="115">
        <v>47.08</v>
      </c>
    </row>
    <row r="4113" spans="1:5" ht="41.4" x14ac:dyDescent="0.3">
      <c r="A4113" s="113">
        <v>89685</v>
      </c>
      <c r="B4113" s="113" t="s">
        <v>12644</v>
      </c>
      <c r="C4113" s="114" t="s">
        <v>141</v>
      </c>
      <c r="D4113" s="113" t="s">
        <v>8535</v>
      </c>
      <c r="E4113" s="115">
        <v>64.94</v>
      </c>
    </row>
    <row r="4114" spans="1:5" ht="27.6" x14ac:dyDescent="0.3">
      <c r="A4114" s="113">
        <v>89686</v>
      </c>
      <c r="B4114" s="113" t="s">
        <v>12645</v>
      </c>
      <c r="C4114" s="114" t="s">
        <v>141</v>
      </c>
      <c r="D4114" s="113" t="s">
        <v>8535</v>
      </c>
      <c r="E4114" s="115">
        <v>59.42</v>
      </c>
    </row>
    <row r="4115" spans="1:5" ht="27.6" x14ac:dyDescent="0.3">
      <c r="A4115" s="113">
        <v>89687</v>
      </c>
      <c r="B4115" s="113" t="s">
        <v>12646</v>
      </c>
      <c r="C4115" s="114" t="s">
        <v>141</v>
      </c>
      <c r="D4115" s="113" t="s">
        <v>8535</v>
      </c>
      <c r="E4115" s="115">
        <v>55.88</v>
      </c>
    </row>
    <row r="4116" spans="1:5" ht="27.6" x14ac:dyDescent="0.3">
      <c r="A4116" s="113">
        <v>89689</v>
      </c>
      <c r="B4116" s="113" t="s">
        <v>12647</v>
      </c>
      <c r="C4116" s="114" t="s">
        <v>141</v>
      </c>
      <c r="D4116" s="113" t="s">
        <v>8535</v>
      </c>
      <c r="E4116" s="115">
        <v>39.909999999999997</v>
      </c>
    </row>
    <row r="4117" spans="1:5" ht="41.4" x14ac:dyDescent="0.3">
      <c r="A4117" s="113">
        <v>89690</v>
      </c>
      <c r="B4117" s="113" t="s">
        <v>12648</v>
      </c>
      <c r="C4117" s="114" t="s">
        <v>141</v>
      </c>
      <c r="D4117" s="113" t="s">
        <v>8535</v>
      </c>
      <c r="E4117" s="115">
        <v>95.68</v>
      </c>
    </row>
    <row r="4118" spans="1:5" ht="27.6" x14ac:dyDescent="0.3">
      <c r="A4118" s="113">
        <v>89691</v>
      </c>
      <c r="B4118" s="113" t="s">
        <v>12649</v>
      </c>
      <c r="C4118" s="114" t="s">
        <v>141</v>
      </c>
      <c r="D4118" s="113" t="s">
        <v>8535</v>
      </c>
      <c r="E4118" s="115">
        <v>15.44</v>
      </c>
    </row>
    <row r="4119" spans="1:5" ht="41.4" x14ac:dyDescent="0.3">
      <c r="A4119" s="113">
        <v>89692</v>
      </c>
      <c r="B4119" s="113" t="s">
        <v>12650</v>
      </c>
      <c r="C4119" s="114" t="s">
        <v>141</v>
      </c>
      <c r="D4119" s="113" t="s">
        <v>8535</v>
      </c>
      <c r="E4119" s="115">
        <v>108.32</v>
      </c>
    </row>
    <row r="4120" spans="1:5" ht="41.4" x14ac:dyDescent="0.3">
      <c r="A4120" s="113">
        <v>89693</v>
      </c>
      <c r="B4120" s="113" t="s">
        <v>12651</v>
      </c>
      <c r="C4120" s="114" t="s">
        <v>141</v>
      </c>
      <c r="D4120" s="113" t="s">
        <v>8535</v>
      </c>
      <c r="E4120" s="115">
        <v>84.27</v>
      </c>
    </row>
    <row r="4121" spans="1:5" ht="27.6" x14ac:dyDescent="0.3">
      <c r="A4121" s="113">
        <v>89694</v>
      </c>
      <c r="B4121" s="113" t="s">
        <v>12652</v>
      </c>
      <c r="C4121" s="114" t="s">
        <v>141</v>
      </c>
      <c r="D4121" s="113" t="s">
        <v>8535</v>
      </c>
      <c r="E4121" s="115">
        <v>22.24</v>
      </c>
    </row>
    <row r="4122" spans="1:5" ht="27.6" x14ac:dyDescent="0.3">
      <c r="A4122" s="113">
        <v>89695</v>
      </c>
      <c r="B4122" s="113" t="s">
        <v>12653</v>
      </c>
      <c r="C4122" s="114" t="s">
        <v>141</v>
      </c>
      <c r="D4122" s="113" t="s">
        <v>8535</v>
      </c>
      <c r="E4122" s="115">
        <v>19.100000000000001</v>
      </c>
    </row>
    <row r="4123" spans="1:5" ht="27.6" x14ac:dyDescent="0.3">
      <c r="A4123" s="113">
        <v>89696</v>
      </c>
      <c r="B4123" s="113" t="s">
        <v>12654</v>
      </c>
      <c r="C4123" s="114" t="s">
        <v>141</v>
      </c>
      <c r="D4123" s="113" t="s">
        <v>8535</v>
      </c>
      <c r="E4123" s="115">
        <v>89.85</v>
      </c>
    </row>
    <row r="4124" spans="1:5" ht="27.6" x14ac:dyDescent="0.3">
      <c r="A4124" s="113">
        <v>89697</v>
      </c>
      <c r="B4124" s="113" t="s">
        <v>12655</v>
      </c>
      <c r="C4124" s="114" t="s">
        <v>141</v>
      </c>
      <c r="D4124" s="113" t="s">
        <v>8535</v>
      </c>
      <c r="E4124" s="115">
        <v>19.98</v>
      </c>
    </row>
    <row r="4125" spans="1:5" ht="41.4" x14ac:dyDescent="0.3">
      <c r="A4125" s="113">
        <v>89698</v>
      </c>
      <c r="B4125" s="113" t="s">
        <v>12656</v>
      </c>
      <c r="C4125" s="114" t="s">
        <v>141</v>
      </c>
      <c r="D4125" s="113" t="s">
        <v>8535</v>
      </c>
      <c r="E4125" s="115">
        <v>279.38</v>
      </c>
    </row>
    <row r="4126" spans="1:5" ht="41.4" x14ac:dyDescent="0.3">
      <c r="A4126" s="113">
        <v>89699</v>
      </c>
      <c r="B4126" s="113" t="s">
        <v>12657</v>
      </c>
      <c r="C4126" s="114" t="s">
        <v>141</v>
      </c>
      <c r="D4126" s="113" t="s">
        <v>8535</v>
      </c>
      <c r="E4126" s="115">
        <v>211.35</v>
      </c>
    </row>
    <row r="4127" spans="1:5" ht="27.6" x14ac:dyDescent="0.3">
      <c r="A4127" s="113">
        <v>89700</v>
      </c>
      <c r="B4127" s="113" t="s">
        <v>12658</v>
      </c>
      <c r="C4127" s="114" t="s">
        <v>141</v>
      </c>
      <c r="D4127" s="113" t="s">
        <v>8535</v>
      </c>
      <c r="E4127" s="115">
        <v>25.37</v>
      </c>
    </row>
    <row r="4128" spans="1:5" ht="41.4" x14ac:dyDescent="0.3">
      <c r="A4128" s="113">
        <v>89701</v>
      </c>
      <c r="B4128" s="113" t="s">
        <v>12659</v>
      </c>
      <c r="C4128" s="114" t="s">
        <v>141</v>
      </c>
      <c r="D4128" s="113" t="s">
        <v>8535</v>
      </c>
      <c r="E4128" s="115">
        <v>206.11</v>
      </c>
    </row>
    <row r="4129" spans="1:5" ht="27.6" x14ac:dyDescent="0.3">
      <c r="A4129" s="113">
        <v>89702</v>
      </c>
      <c r="B4129" s="113" t="s">
        <v>12660</v>
      </c>
      <c r="C4129" s="114" t="s">
        <v>141</v>
      </c>
      <c r="D4129" s="113" t="s">
        <v>8535</v>
      </c>
      <c r="E4129" s="115">
        <v>24.44</v>
      </c>
    </row>
    <row r="4130" spans="1:5" ht="27.6" x14ac:dyDescent="0.3">
      <c r="A4130" s="113">
        <v>89703</v>
      </c>
      <c r="B4130" s="113" t="s">
        <v>12661</v>
      </c>
      <c r="C4130" s="114" t="s">
        <v>141</v>
      </c>
      <c r="D4130" s="113" t="s">
        <v>8535</v>
      </c>
      <c r="E4130" s="115">
        <v>51.25</v>
      </c>
    </row>
    <row r="4131" spans="1:5" ht="41.4" x14ac:dyDescent="0.3">
      <c r="A4131" s="113">
        <v>89704</v>
      </c>
      <c r="B4131" s="113" t="s">
        <v>12662</v>
      </c>
      <c r="C4131" s="114" t="s">
        <v>141</v>
      </c>
      <c r="D4131" s="113" t="s">
        <v>8535</v>
      </c>
      <c r="E4131" s="115">
        <v>159.69</v>
      </c>
    </row>
    <row r="4132" spans="1:5" ht="27.6" x14ac:dyDescent="0.3">
      <c r="A4132" s="113">
        <v>89705</v>
      </c>
      <c r="B4132" s="113" t="s">
        <v>12663</v>
      </c>
      <c r="C4132" s="114" t="s">
        <v>141</v>
      </c>
      <c r="D4132" s="113" t="s">
        <v>8535</v>
      </c>
      <c r="E4132" s="115">
        <v>28.32</v>
      </c>
    </row>
    <row r="4133" spans="1:5" ht="27.6" x14ac:dyDescent="0.3">
      <c r="A4133" s="113">
        <v>89706</v>
      </c>
      <c r="B4133" s="113" t="s">
        <v>12664</v>
      </c>
      <c r="C4133" s="114" t="s">
        <v>141</v>
      </c>
      <c r="D4133" s="113" t="s">
        <v>8535</v>
      </c>
      <c r="E4133" s="115">
        <v>60.64</v>
      </c>
    </row>
    <row r="4134" spans="1:5" ht="27.6" x14ac:dyDescent="0.3">
      <c r="A4134" s="113">
        <v>89718</v>
      </c>
      <c r="B4134" s="113" t="s">
        <v>12665</v>
      </c>
      <c r="C4134" s="114" t="s">
        <v>116</v>
      </c>
      <c r="D4134" s="113" t="s">
        <v>8535</v>
      </c>
      <c r="E4134" s="115">
        <v>59.04</v>
      </c>
    </row>
    <row r="4135" spans="1:5" ht="27.6" x14ac:dyDescent="0.3">
      <c r="A4135" s="113">
        <v>89719</v>
      </c>
      <c r="B4135" s="113" t="s">
        <v>12666</v>
      </c>
      <c r="C4135" s="114" t="s">
        <v>141</v>
      </c>
      <c r="D4135" s="113" t="s">
        <v>8535</v>
      </c>
      <c r="E4135" s="115">
        <v>14.49</v>
      </c>
    </row>
    <row r="4136" spans="1:5" ht="27.6" x14ac:dyDescent="0.3">
      <c r="A4136" s="113">
        <v>89720</v>
      </c>
      <c r="B4136" s="113" t="s">
        <v>12667</v>
      </c>
      <c r="C4136" s="114" t="s">
        <v>141</v>
      </c>
      <c r="D4136" s="113" t="s">
        <v>8535</v>
      </c>
      <c r="E4136" s="115">
        <v>16.16</v>
      </c>
    </row>
    <row r="4137" spans="1:5" ht="27.6" x14ac:dyDescent="0.3">
      <c r="A4137" s="113">
        <v>89721</v>
      </c>
      <c r="B4137" s="113" t="s">
        <v>12668</v>
      </c>
      <c r="C4137" s="114" t="s">
        <v>141</v>
      </c>
      <c r="D4137" s="113" t="s">
        <v>8535</v>
      </c>
      <c r="E4137" s="115">
        <v>17.489999999999998</v>
      </c>
    </row>
    <row r="4138" spans="1:5" ht="27.6" x14ac:dyDescent="0.3">
      <c r="A4138" s="113">
        <v>89723</v>
      </c>
      <c r="B4138" s="113" t="s">
        <v>12669</v>
      </c>
      <c r="C4138" s="114" t="s">
        <v>141</v>
      </c>
      <c r="D4138" s="113" t="s">
        <v>8535</v>
      </c>
      <c r="E4138" s="115">
        <v>21.73</v>
      </c>
    </row>
    <row r="4139" spans="1:5" ht="41.4" x14ac:dyDescent="0.3">
      <c r="A4139" s="113">
        <v>89724</v>
      </c>
      <c r="B4139" s="113" t="s">
        <v>12670</v>
      </c>
      <c r="C4139" s="114" t="s">
        <v>141</v>
      </c>
      <c r="D4139" s="113" t="s">
        <v>8535</v>
      </c>
      <c r="E4139" s="115">
        <v>11.62</v>
      </c>
    </row>
    <row r="4140" spans="1:5" ht="27.6" x14ac:dyDescent="0.3">
      <c r="A4140" s="113">
        <v>89725</v>
      </c>
      <c r="B4140" s="113" t="s">
        <v>12671</v>
      </c>
      <c r="C4140" s="114" t="s">
        <v>141</v>
      </c>
      <c r="D4140" s="113" t="s">
        <v>8535</v>
      </c>
      <c r="E4140" s="115">
        <v>21.04</v>
      </c>
    </row>
    <row r="4141" spans="1:5" ht="41.4" x14ac:dyDescent="0.3">
      <c r="A4141" s="113">
        <v>89726</v>
      </c>
      <c r="B4141" s="113" t="s">
        <v>12672</v>
      </c>
      <c r="C4141" s="114" t="s">
        <v>141</v>
      </c>
      <c r="D4141" s="113" t="s">
        <v>8535</v>
      </c>
      <c r="E4141" s="115">
        <v>11.88</v>
      </c>
    </row>
    <row r="4142" spans="1:5" ht="27.6" x14ac:dyDescent="0.3">
      <c r="A4142" s="113">
        <v>89727</v>
      </c>
      <c r="B4142" s="113" t="s">
        <v>12673</v>
      </c>
      <c r="C4142" s="114" t="s">
        <v>141</v>
      </c>
      <c r="D4142" s="113" t="s">
        <v>8535</v>
      </c>
      <c r="E4142" s="115">
        <v>26.25</v>
      </c>
    </row>
    <row r="4143" spans="1:5" ht="41.4" x14ac:dyDescent="0.3">
      <c r="A4143" s="113">
        <v>89728</v>
      </c>
      <c r="B4143" s="113" t="s">
        <v>12674</v>
      </c>
      <c r="C4143" s="114" t="s">
        <v>141</v>
      </c>
      <c r="D4143" s="113" t="s">
        <v>8535</v>
      </c>
      <c r="E4143" s="115">
        <v>14.82</v>
      </c>
    </row>
    <row r="4144" spans="1:5" ht="27.6" x14ac:dyDescent="0.3">
      <c r="A4144" s="113">
        <v>89729</v>
      </c>
      <c r="B4144" s="113" t="s">
        <v>12675</v>
      </c>
      <c r="C4144" s="114" t="s">
        <v>141</v>
      </c>
      <c r="D4144" s="113" t="s">
        <v>8535</v>
      </c>
      <c r="E4144" s="115">
        <v>31.9</v>
      </c>
    </row>
    <row r="4145" spans="1:5" ht="41.4" x14ac:dyDescent="0.3">
      <c r="A4145" s="113">
        <v>89730</v>
      </c>
      <c r="B4145" s="113" t="s">
        <v>12676</v>
      </c>
      <c r="C4145" s="114" t="s">
        <v>141</v>
      </c>
      <c r="D4145" s="113" t="s">
        <v>8535</v>
      </c>
      <c r="E4145" s="115">
        <v>16.899999999999999</v>
      </c>
    </row>
    <row r="4146" spans="1:5" ht="41.4" x14ac:dyDescent="0.3">
      <c r="A4146" s="113">
        <v>89731</v>
      </c>
      <c r="B4146" s="113" t="s">
        <v>12677</v>
      </c>
      <c r="C4146" s="114" t="s">
        <v>141</v>
      </c>
      <c r="D4146" s="113" t="s">
        <v>8535</v>
      </c>
      <c r="E4146" s="115">
        <v>16.14</v>
      </c>
    </row>
    <row r="4147" spans="1:5" ht="41.4" x14ac:dyDescent="0.3">
      <c r="A4147" s="113">
        <v>89732</v>
      </c>
      <c r="B4147" s="113" t="s">
        <v>12678</v>
      </c>
      <c r="C4147" s="114" t="s">
        <v>141</v>
      </c>
      <c r="D4147" s="113" t="s">
        <v>8535</v>
      </c>
      <c r="E4147" s="115">
        <v>16.940000000000001</v>
      </c>
    </row>
    <row r="4148" spans="1:5" ht="41.4" x14ac:dyDescent="0.3">
      <c r="A4148" s="113">
        <v>89733</v>
      </c>
      <c r="B4148" s="113" t="s">
        <v>12679</v>
      </c>
      <c r="C4148" s="114" t="s">
        <v>141</v>
      </c>
      <c r="D4148" s="113" t="s">
        <v>8535</v>
      </c>
      <c r="E4148" s="115">
        <v>25.4</v>
      </c>
    </row>
    <row r="4149" spans="1:5" ht="27.6" x14ac:dyDescent="0.3">
      <c r="A4149" s="113">
        <v>89734</v>
      </c>
      <c r="B4149" s="113" t="s">
        <v>12680</v>
      </c>
      <c r="C4149" s="114" t="s">
        <v>141</v>
      </c>
      <c r="D4149" s="113" t="s">
        <v>8535</v>
      </c>
      <c r="E4149" s="115">
        <v>30.19</v>
      </c>
    </row>
    <row r="4150" spans="1:5" ht="41.4" x14ac:dyDescent="0.3">
      <c r="A4150" s="113">
        <v>89735</v>
      </c>
      <c r="B4150" s="113" t="s">
        <v>12681</v>
      </c>
      <c r="C4150" s="114" t="s">
        <v>141</v>
      </c>
      <c r="D4150" s="113" t="s">
        <v>8535</v>
      </c>
      <c r="E4150" s="115">
        <v>27.79</v>
      </c>
    </row>
    <row r="4151" spans="1:5" ht="27.6" x14ac:dyDescent="0.3">
      <c r="A4151" s="113">
        <v>89736</v>
      </c>
      <c r="B4151" s="113" t="s">
        <v>12682</v>
      </c>
      <c r="C4151" s="114" t="s">
        <v>141</v>
      </c>
      <c r="D4151" s="113" t="s">
        <v>8535</v>
      </c>
      <c r="E4151" s="115">
        <v>9.92</v>
      </c>
    </row>
    <row r="4152" spans="1:5" ht="41.4" x14ac:dyDescent="0.3">
      <c r="A4152" s="113">
        <v>89737</v>
      </c>
      <c r="B4152" s="113" t="s">
        <v>12683</v>
      </c>
      <c r="C4152" s="114" t="s">
        <v>141</v>
      </c>
      <c r="D4152" s="113" t="s">
        <v>8535</v>
      </c>
      <c r="E4152" s="115">
        <v>24.18</v>
      </c>
    </row>
    <row r="4153" spans="1:5" ht="27.6" x14ac:dyDescent="0.3">
      <c r="A4153" s="113">
        <v>89738</v>
      </c>
      <c r="B4153" s="113" t="s">
        <v>12684</v>
      </c>
      <c r="C4153" s="114" t="s">
        <v>141</v>
      </c>
      <c r="D4153" s="113" t="s">
        <v>8535</v>
      </c>
      <c r="E4153" s="115">
        <v>17.920000000000002</v>
      </c>
    </row>
    <row r="4154" spans="1:5" ht="41.4" x14ac:dyDescent="0.3">
      <c r="A4154" s="113">
        <v>89739</v>
      </c>
      <c r="B4154" s="113" t="s">
        <v>12685</v>
      </c>
      <c r="C4154" s="114" t="s">
        <v>141</v>
      </c>
      <c r="D4154" s="113" t="s">
        <v>8535</v>
      </c>
      <c r="E4154" s="115">
        <v>25.25</v>
      </c>
    </row>
    <row r="4155" spans="1:5" ht="27.6" x14ac:dyDescent="0.3">
      <c r="A4155" s="113">
        <v>89740</v>
      </c>
      <c r="B4155" s="113" t="s">
        <v>12686</v>
      </c>
      <c r="C4155" s="114" t="s">
        <v>141</v>
      </c>
      <c r="D4155" s="113" t="s">
        <v>8535</v>
      </c>
      <c r="E4155" s="115">
        <v>10.11</v>
      </c>
    </row>
    <row r="4156" spans="1:5" ht="27.6" x14ac:dyDescent="0.3">
      <c r="A4156" s="113">
        <v>89741</v>
      </c>
      <c r="B4156" s="113" t="s">
        <v>12687</v>
      </c>
      <c r="C4156" s="114" t="s">
        <v>141</v>
      </c>
      <c r="D4156" s="113" t="s">
        <v>8535</v>
      </c>
      <c r="E4156" s="115">
        <v>24.5</v>
      </c>
    </row>
    <row r="4157" spans="1:5" ht="41.4" x14ac:dyDescent="0.3">
      <c r="A4157" s="113">
        <v>89742</v>
      </c>
      <c r="B4157" s="113" t="s">
        <v>12688</v>
      </c>
      <c r="C4157" s="114" t="s">
        <v>141</v>
      </c>
      <c r="D4157" s="113" t="s">
        <v>8535</v>
      </c>
      <c r="E4157" s="115">
        <v>42.86</v>
      </c>
    </row>
    <row r="4158" spans="1:5" ht="41.4" x14ac:dyDescent="0.3">
      <c r="A4158" s="113">
        <v>89743</v>
      </c>
      <c r="B4158" s="113" t="s">
        <v>12689</v>
      </c>
      <c r="C4158" s="114" t="s">
        <v>141</v>
      </c>
      <c r="D4158" s="113" t="s">
        <v>8535</v>
      </c>
      <c r="E4158" s="115">
        <v>65.38</v>
      </c>
    </row>
    <row r="4159" spans="1:5" ht="41.4" x14ac:dyDescent="0.3">
      <c r="A4159" s="113">
        <v>89744</v>
      </c>
      <c r="B4159" s="113" t="s">
        <v>12690</v>
      </c>
      <c r="C4159" s="114" t="s">
        <v>141</v>
      </c>
      <c r="D4159" s="113" t="s">
        <v>8535</v>
      </c>
      <c r="E4159" s="115">
        <v>29.24</v>
      </c>
    </row>
    <row r="4160" spans="1:5" ht="41.4" x14ac:dyDescent="0.3">
      <c r="A4160" s="113">
        <v>89746</v>
      </c>
      <c r="B4160" s="113" t="s">
        <v>12691</v>
      </c>
      <c r="C4160" s="114" t="s">
        <v>141</v>
      </c>
      <c r="D4160" s="113" t="s">
        <v>8535</v>
      </c>
      <c r="E4160" s="115">
        <v>30.15</v>
      </c>
    </row>
    <row r="4161" spans="1:5" ht="27.6" x14ac:dyDescent="0.3">
      <c r="A4161" s="113">
        <v>89747</v>
      </c>
      <c r="B4161" s="113" t="s">
        <v>12692</v>
      </c>
      <c r="C4161" s="114" t="s">
        <v>141</v>
      </c>
      <c r="D4161" s="113" t="s">
        <v>8535</v>
      </c>
      <c r="E4161" s="115">
        <v>31.25</v>
      </c>
    </row>
    <row r="4162" spans="1:5" ht="41.4" x14ac:dyDescent="0.3">
      <c r="A4162" s="113">
        <v>89748</v>
      </c>
      <c r="B4162" s="113" t="s">
        <v>12693</v>
      </c>
      <c r="C4162" s="114" t="s">
        <v>141</v>
      </c>
      <c r="D4162" s="113" t="s">
        <v>8535</v>
      </c>
      <c r="E4162" s="115">
        <v>45.7</v>
      </c>
    </row>
    <row r="4163" spans="1:5" ht="27.6" x14ac:dyDescent="0.3">
      <c r="A4163" s="113">
        <v>89749</v>
      </c>
      <c r="B4163" s="113" t="s">
        <v>12694</v>
      </c>
      <c r="C4163" s="114" t="s">
        <v>141</v>
      </c>
      <c r="D4163" s="113" t="s">
        <v>8535</v>
      </c>
      <c r="E4163" s="115">
        <v>17.850000000000001</v>
      </c>
    </row>
    <row r="4164" spans="1:5" ht="41.4" x14ac:dyDescent="0.3">
      <c r="A4164" s="113">
        <v>89750</v>
      </c>
      <c r="B4164" s="113" t="s">
        <v>12695</v>
      </c>
      <c r="C4164" s="114" t="s">
        <v>141</v>
      </c>
      <c r="D4164" s="113" t="s">
        <v>8535</v>
      </c>
      <c r="E4164" s="115">
        <v>84.04</v>
      </c>
    </row>
    <row r="4165" spans="1:5" ht="41.4" x14ac:dyDescent="0.3">
      <c r="A4165" s="113">
        <v>89752</v>
      </c>
      <c r="B4165" s="113" t="s">
        <v>12696</v>
      </c>
      <c r="C4165" s="114" t="s">
        <v>141</v>
      </c>
      <c r="D4165" s="113" t="s">
        <v>8535</v>
      </c>
      <c r="E4165" s="115">
        <v>8.4600000000000009</v>
      </c>
    </row>
    <row r="4166" spans="1:5" ht="41.4" x14ac:dyDescent="0.3">
      <c r="A4166" s="113">
        <v>89753</v>
      </c>
      <c r="B4166" s="113" t="s">
        <v>12697</v>
      </c>
      <c r="C4166" s="114" t="s">
        <v>141</v>
      </c>
      <c r="D4166" s="113" t="s">
        <v>8535</v>
      </c>
      <c r="E4166" s="115">
        <v>10.46</v>
      </c>
    </row>
    <row r="4167" spans="1:5" ht="41.4" x14ac:dyDescent="0.3">
      <c r="A4167" s="113">
        <v>89754</v>
      </c>
      <c r="B4167" s="113" t="s">
        <v>12698</v>
      </c>
      <c r="C4167" s="114" t="s">
        <v>141</v>
      </c>
      <c r="D4167" s="113" t="s">
        <v>8535</v>
      </c>
      <c r="E4167" s="115">
        <v>22.3</v>
      </c>
    </row>
    <row r="4168" spans="1:5" ht="27.6" x14ac:dyDescent="0.3">
      <c r="A4168" s="113">
        <v>89755</v>
      </c>
      <c r="B4168" s="113" t="s">
        <v>12699</v>
      </c>
      <c r="C4168" s="114" t="s">
        <v>141</v>
      </c>
      <c r="D4168" s="113" t="s">
        <v>8535</v>
      </c>
      <c r="E4168" s="115">
        <v>14.69</v>
      </c>
    </row>
    <row r="4169" spans="1:5" ht="27.6" x14ac:dyDescent="0.3">
      <c r="A4169" s="113">
        <v>89756</v>
      </c>
      <c r="B4169" s="113" t="s">
        <v>12700</v>
      </c>
      <c r="C4169" s="114" t="s">
        <v>141</v>
      </c>
      <c r="D4169" s="113" t="s">
        <v>8535</v>
      </c>
      <c r="E4169" s="115">
        <v>24.65</v>
      </c>
    </row>
    <row r="4170" spans="1:5" ht="27.6" x14ac:dyDescent="0.3">
      <c r="A4170" s="113">
        <v>89757</v>
      </c>
      <c r="B4170" s="113" t="s">
        <v>12701</v>
      </c>
      <c r="C4170" s="114" t="s">
        <v>141</v>
      </c>
      <c r="D4170" s="113" t="s">
        <v>8535</v>
      </c>
      <c r="E4170" s="115">
        <v>31.85</v>
      </c>
    </row>
    <row r="4171" spans="1:5" ht="27.6" x14ac:dyDescent="0.3">
      <c r="A4171" s="113">
        <v>89758</v>
      </c>
      <c r="B4171" s="113" t="s">
        <v>12702</v>
      </c>
      <c r="C4171" s="114" t="s">
        <v>141</v>
      </c>
      <c r="D4171" s="113" t="s">
        <v>8535</v>
      </c>
      <c r="E4171" s="115">
        <v>38.799999999999997</v>
      </c>
    </row>
    <row r="4172" spans="1:5" ht="27.6" x14ac:dyDescent="0.3">
      <c r="A4172" s="113">
        <v>89759</v>
      </c>
      <c r="B4172" s="113" t="s">
        <v>12703</v>
      </c>
      <c r="C4172" s="114" t="s">
        <v>141</v>
      </c>
      <c r="D4172" s="113" t="s">
        <v>8535</v>
      </c>
      <c r="E4172" s="115">
        <v>12.51</v>
      </c>
    </row>
    <row r="4173" spans="1:5" ht="27.6" x14ac:dyDescent="0.3">
      <c r="A4173" s="113">
        <v>89760</v>
      </c>
      <c r="B4173" s="113" t="s">
        <v>12704</v>
      </c>
      <c r="C4173" s="114" t="s">
        <v>141</v>
      </c>
      <c r="D4173" s="113" t="s">
        <v>8535</v>
      </c>
      <c r="E4173" s="115">
        <v>23.39</v>
      </c>
    </row>
    <row r="4174" spans="1:5" ht="27.6" x14ac:dyDescent="0.3">
      <c r="A4174" s="113">
        <v>89761</v>
      </c>
      <c r="B4174" s="113" t="s">
        <v>12705</v>
      </c>
      <c r="C4174" s="114" t="s">
        <v>141</v>
      </c>
      <c r="D4174" s="113" t="s">
        <v>8535</v>
      </c>
      <c r="E4174" s="115">
        <v>32.78</v>
      </c>
    </row>
    <row r="4175" spans="1:5" ht="27.6" x14ac:dyDescent="0.3">
      <c r="A4175" s="113">
        <v>89762</v>
      </c>
      <c r="B4175" s="113" t="s">
        <v>12706</v>
      </c>
      <c r="C4175" s="114" t="s">
        <v>141</v>
      </c>
      <c r="D4175" s="113" t="s">
        <v>8535</v>
      </c>
      <c r="E4175" s="115">
        <v>46.24</v>
      </c>
    </row>
    <row r="4176" spans="1:5" ht="27.6" x14ac:dyDescent="0.3">
      <c r="A4176" s="113">
        <v>89763</v>
      </c>
      <c r="B4176" s="113" t="s">
        <v>12707</v>
      </c>
      <c r="C4176" s="114" t="s">
        <v>141</v>
      </c>
      <c r="D4176" s="113" t="s">
        <v>8535</v>
      </c>
      <c r="E4176" s="115">
        <v>58.61</v>
      </c>
    </row>
    <row r="4177" spans="1:5" ht="27.6" x14ac:dyDescent="0.3">
      <c r="A4177" s="113">
        <v>89764</v>
      </c>
      <c r="B4177" s="113" t="s">
        <v>12708</v>
      </c>
      <c r="C4177" s="114" t="s">
        <v>141</v>
      </c>
      <c r="D4177" s="113" t="s">
        <v>8535</v>
      </c>
      <c r="E4177" s="115">
        <v>39.14</v>
      </c>
    </row>
    <row r="4178" spans="1:5" ht="27.6" x14ac:dyDescent="0.3">
      <c r="A4178" s="113">
        <v>89765</v>
      </c>
      <c r="B4178" s="113" t="s">
        <v>12709</v>
      </c>
      <c r="C4178" s="114" t="s">
        <v>141</v>
      </c>
      <c r="D4178" s="113" t="s">
        <v>8535</v>
      </c>
      <c r="E4178" s="115">
        <v>18.77</v>
      </c>
    </row>
    <row r="4179" spans="1:5" ht="27.6" x14ac:dyDescent="0.3">
      <c r="A4179" s="113">
        <v>89767</v>
      </c>
      <c r="B4179" s="113" t="s">
        <v>12710</v>
      </c>
      <c r="C4179" s="114" t="s">
        <v>141</v>
      </c>
      <c r="D4179" s="113" t="s">
        <v>8535</v>
      </c>
      <c r="E4179" s="115">
        <v>23.23</v>
      </c>
    </row>
    <row r="4180" spans="1:5" ht="27.6" x14ac:dyDescent="0.3">
      <c r="A4180" s="113">
        <v>89768</v>
      </c>
      <c r="B4180" s="113" t="s">
        <v>12711</v>
      </c>
      <c r="C4180" s="114" t="s">
        <v>141</v>
      </c>
      <c r="D4180" s="113" t="s">
        <v>8535</v>
      </c>
      <c r="E4180" s="115">
        <v>26.91</v>
      </c>
    </row>
    <row r="4181" spans="1:5" ht="27.6" x14ac:dyDescent="0.3">
      <c r="A4181" s="113">
        <v>89769</v>
      </c>
      <c r="B4181" s="113" t="s">
        <v>12712</v>
      </c>
      <c r="C4181" s="114" t="s">
        <v>141</v>
      </c>
      <c r="D4181" s="113" t="s">
        <v>8535</v>
      </c>
      <c r="E4181" s="115">
        <v>58.98</v>
      </c>
    </row>
    <row r="4182" spans="1:5" ht="27.6" x14ac:dyDescent="0.3">
      <c r="A4182" s="113">
        <v>89772</v>
      </c>
      <c r="B4182" s="113" t="s">
        <v>12713</v>
      </c>
      <c r="C4182" s="114" t="s">
        <v>116</v>
      </c>
      <c r="D4182" s="113" t="s">
        <v>8535</v>
      </c>
      <c r="E4182" s="115">
        <v>93.62</v>
      </c>
    </row>
    <row r="4183" spans="1:5" ht="41.4" x14ac:dyDescent="0.3">
      <c r="A4183" s="113">
        <v>89774</v>
      </c>
      <c r="B4183" s="113" t="s">
        <v>12714</v>
      </c>
      <c r="C4183" s="114" t="s">
        <v>141</v>
      </c>
      <c r="D4183" s="113" t="s">
        <v>8535</v>
      </c>
      <c r="E4183" s="115">
        <v>16.829999999999998</v>
      </c>
    </row>
    <row r="4184" spans="1:5" ht="41.4" x14ac:dyDescent="0.3">
      <c r="A4184" s="113">
        <v>89776</v>
      </c>
      <c r="B4184" s="113" t="s">
        <v>12715</v>
      </c>
      <c r="C4184" s="114" t="s">
        <v>141</v>
      </c>
      <c r="D4184" s="113" t="s">
        <v>8535</v>
      </c>
      <c r="E4184" s="115">
        <v>26.88</v>
      </c>
    </row>
    <row r="4185" spans="1:5" ht="27.6" x14ac:dyDescent="0.3">
      <c r="A4185" s="113">
        <v>89777</v>
      </c>
      <c r="B4185" s="113" t="s">
        <v>12716</v>
      </c>
      <c r="C4185" s="114" t="s">
        <v>141</v>
      </c>
      <c r="D4185" s="113" t="s">
        <v>8535</v>
      </c>
      <c r="E4185" s="115">
        <v>26.96</v>
      </c>
    </row>
    <row r="4186" spans="1:5" ht="41.4" x14ac:dyDescent="0.3">
      <c r="A4186" s="113">
        <v>89778</v>
      </c>
      <c r="B4186" s="113" t="s">
        <v>12717</v>
      </c>
      <c r="C4186" s="114" t="s">
        <v>141</v>
      </c>
      <c r="D4186" s="113" t="s">
        <v>8535</v>
      </c>
      <c r="E4186" s="115">
        <v>19.010000000000002</v>
      </c>
    </row>
    <row r="4187" spans="1:5" ht="41.4" x14ac:dyDescent="0.3">
      <c r="A4187" s="113">
        <v>89779</v>
      </c>
      <c r="B4187" s="113" t="s">
        <v>12718</v>
      </c>
      <c r="C4187" s="114" t="s">
        <v>141</v>
      </c>
      <c r="D4187" s="113" t="s">
        <v>8535</v>
      </c>
      <c r="E4187" s="115">
        <v>36.42</v>
      </c>
    </row>
    <row r="4188" spans="1:5" ht="27.6" x14ac:dyDescent="0.3">
      <c r="A4188" s="113">
        <v>89780</v>
      </c>
      <c r="B4188" s="113" t="s">
        <v>12719</v>
      </c>
      <c r="C4188" s="114" t="s">
        <v>141</v>
      </c>
      <c r="D4188" s="113" t="s">
        <v>8535</v>
      </c>
      <c r="E4188" s="115">
        <v>25.25</v>
      </c>
    </row>
    <row r="4189" spans="1:5" ht="27.6" x14ac:dyDescent="0.3">
      <c r="A4189" s="113">
        <v>89781</v>
      </c>
      <c r="B4189" s="113" t="s">
        <v>12720</v>
      </c>
      <c r="C4189" s="114" t="s">
        <v>141</v>
      </c>
      <c r="D4189" s="113" t="s">
        <v>8535</v>
      </c>
      <c r="E4189" s="115">
        <v>38.119999999999997</v>
      </c>
    </row>
    <row r="4190" spans="1:5" ht="41.4" x14ac:dyDescent="0.3">
      <c r="A4190" s="113">
        <v>89782</v>
      </c>
      <c r="B4190" s="113" t="s">
        <v>12721</v>
      </c>
      <c r="C4190" s="114" t="s">
        <v>141</v>
      </c>
      <c r="D4190" s="113" t="s">
        <v>8535</v>
      </c>
      <c r="E4190" s="115">
        <v>16.7</v>
      </c>
    </row>
    <row r="4191" spans="1:5" ht="41.4" x14ac:dyDescent="0.3">
      <c r="A4191" s="113">
        <v>89783</v>
      </c>
      <c r="B4191" s="113" t="s">
        <v>12722</v>
      </c>
      <c r="C4191" s="114" t="s">
        <v>141</v>
      </c>
      <c r="D4191" s="113" t="s">
        <v>8535</v>
      </c>
      <c r="E4191" s="115">
        <v>16.809999999999999</v>
      </c>
    </row>
    <row r="4192" spans="1:5" ht="41.4" x14ac:dyDescent="0.3">
      <c r="A4192" s="113">
        <v>89784</v>
      </c>
      <c r="B4192" s="113" t="s">
        <v>12723</v>
      </c>
      <c r="C4192" s="114" t="s">
        <v>141</v>
      </c>
      <c r="D4192" s="113" t="s">
        <v>8535</v>
      </c>
      <c r="E4192" s="115">
        <v>26.03</v>
      </c>
    </row>
    <row r="4193" spans="1:5" ht="41.4" x14ac:dyDescent="0.3">
      <c r="A4193" s="113">
        <v>89785</v>
      </c>
      <c r="B4193" s="113" t="s">
        <v>12724</v>
      </c>
      <c r="C4193" s="114" t="s">
        <v>141</v>
      </c>
      <c r="D4193" s="113" t="s">
        <v>8535</v>
      </c>
      <c r="E4193" s="115">
        <v>28.6</v>
      </c>
    </row>
    <row r="4194" spans="1:5" ht="41.4" x14ac:dyDescent="0.3">
      <c r="A4194" s="113">
        <v>89786</v>
      </c>
      <c r="B4194" s="113" t="s">
        <v>12725</v>
      </c>
      <c r="C4194" s="114" t="s">
        <v>141</v>
      </c>
      <c r="D4194" s="113" t="s">
        <v>8535</v>
      </c>
      <c r="E4194" s="115">
        <v>41.36</v>
      </c>
    </row>
    <row r="4195" spans="1:5" ht="27.6" x14ac:dyDescent="0.3">
      <c r="A4195" s="113">
        <v>89787</v>
      </c>
      <c r="B4195" s="113" t="s">
        <v>12726</v>
      </c>
      <c r="C4195" s="114" t="s">
        <v>141</v>
      </c>
      <c r="D4195" s="113" t="s">
        <v>8535</v>
      </c>
      <c r="E4195" s="115">
        <v>37.700000000000003</v>
      </c>
    </row>
    <row r="4196" spans="1:5" ht="27.6" x14ac:dyDescent="0.3">
      <c r="A4196" s="113">
        <v>89788</v>
      </c>
      <c r="B4196" s="113" t="s">
        <v>12727</v>
      </c>
      <c r="C4196" s="114" t="s">
        <v>141</v>
      </c>
      <c r="D4196" s="113" t="s">
        <v>8535</v>
      </c>
      <c r="E4196" s="115">
        <v>82.59</v>
      </c>
    </row>
    <row r="4197" spans="1:5" ht="27.6" x14ac:dyDescent="0.3">
      <c r="A4197" s="113">
        <v>89789</v>
      </c>
      <c r="B4197" s="113" t="s">
        <v>12728</v>
      </c>
      <c r="C4197" s="114" t="s">
        <v>141</v>
      </c>
      <c r="D4197" s="113" t="s">
        <v>8535</v>
      </c>
      <c r="E4197" s="115">
        <v>70.13</v>
      </c>
    </row>
    <row r="4198" spans="1:5" ht="27.6" x14ac:dyDescent="0.3">
      <c r="A4198" s="113">
        <v>89790</v>
      </c>
      <c r="B4198" s="113" t="s">
        <v>12729</v>
      </c>
      <c r="C4198" s="114" t="s">
        <v>141</v>
      </c>
      <c r="D4198" s="113" t="s">
        <v>8535</v>
      </c>
      <c r="E4198" s="115">
        <v>165.06</v>
      </c>
    </row>
    <row r="4199" spans="1:5" ht="27.6" x14ac:dyDescent="0.3">
      <c r="A4199" s="113">
        <v>89791</v>
      </c>
      <c r="B4199" s="113" t="s">
        <v>12730</v>
      </c>
      <c r="C4199" s="114" t="s">
        <v>141</v>
      </c>
      <c r="D4199" s="113" t="s">
        <v>8535</v>
      </c>
      <c r="E4199" s="115">
        <v>159.41999999999999</v>
      </c>
    </row>
    <row r="4200" spans="1:5" ht="27.6" x14ac:dyDescent="0.3">
      <c r="A4200" s="113">
        <v>89792</v>
      </c>
      <c r="B4200" s="113" t="s">
        <v>12731</v>
      </c>
      <c r="C4200" s="114" t="s">
        <v>141</v>
      </c>
      <c r="D4200" s="113" t="s">
        <v>8535</v>
      </c>
      <c r="E4200" s="115">
        <v>194.44</v>
      </c>
    </row>
    <row r="4201" spans="1:5" ht="27.6" x14ac:dyDescent="0.3">
      <c r="A4201" s="113">
        <v>89793</v>
      </c>
      <c r="B4201" s="113" t="s">
        <v>12732</v>
      </c>
      <c r="C4201" s="114" t="s">
        <v>141</v>
      </c>
      <c r="D4201" s="113" t="s">
        <v>8535</v>
      </c>
      <c r="E4201" s="115">
        <v>229.51</v>
      </c>
    </row>
    <row r="4202" spans="1:5" ht="27.6" x14ac:dyDescent="0.3">
      <c r="A4202" s="113">
        <v>89794</v>
      </c>
      <c r="B4202" s="113" t="s">
        <v>12733</v>
      </c>
      <c r="C4202" s="114" t="s">
        <v>141</v>
      </c>
      <c r="D4202" s="113" t="s">
        <v>8535</v>
      </c>
      <c r="E4202" s="115">
        <v>20.13</v>
      </c>
    </row>
    <row r="4203" spans="1:5" ht="41.4" x14ac:dyDescent="0.3">
      <c r="A4203" s="113">
        <v>89795</v>
      </c>
      <c r="B4203" s="113" t="s">
        <v>12734</v>
      </c>
      <c r="C4203" s="114" t="s">
        <v>141</v>
      </c>
      <c r="D4203" s="113" t="s">
        <v>8535</v>
      </c>
      <c r="E4203" s="115">
        <v>43.62</v>
      </c>
    </row>
    <row r="4204" spans="1:5" ht="41.4" x14ac:dyDescent="0.3">
      <c r="A4204" s="113">
        <v>89796</v>
      </c>
      <c r="B4204" s="113" t="s">
        <v>12735</v>
      </c>
      <c r="C4204" s="114" t="s">
        <v>141</v>
      </c>
      <c r="D4204" s="113" t="s">
        <v>8535</v>
      </c>
      <c r="E4204" s="115">
        <v>45.78</v>
      </c>
    </row>
    <row r="4205" spans="1:5" ht="41.4" x14ac:dyDescent="0.3">
      <c r="A4205" s="113">
        <v>89797</v>
      </c>
      <c r="B4205" s="113" t="s">
        <v>12736</v>
      </c>
      <c r="C4205" s="114" t="s">
        <v>141</v>
      </c>
      <c r="D4205" s="113" t="s">
        <v>8535</v>
      </c>
      <c r="E4205" s="115">
        <v>54.58</v>
      </c>
    </row>
    <row r="4206" spans="1:5" ht="41.4" x14ac:dyDescent="0.3">
      <c r="A4206" s="113">
        <v>89801</v>
      </c>
      <c r="B4206" s="113" t="s">
        <v>12737</v>
      </c>
      <c r="C4206" s="114" t="s">
        <v>141</v>
      </c>
      <c r="D4206" s="113" t="s">
        <v>8535</v>
      </c>
      <c r="E4206" s="115">
        <v>9.7899999999999991</v>
      </c>
    </row>
    <row r="4207" spans="1:5" ht="41.4" x14ac:dyDescent="0.3">
      <c r="A4207" s="113">
        <v>89802</v>
      </c>
      <c r="B4207" s="113" t="s">
        <v>12738</v>
      </c>
      <c r="C4207" s="114" t="s">
        <v>141</v>
      </c>
      <c r="D4207" s="113" t="s">
        <v>8535</v>
      </c>
      <c r="E4207" s="115">
        <v>10.59</v>
      </c>
    </row>
    <row r="4208" spans="1:5" ht="41.4" x14ac:dyDescent="0.3">
      <c r="A4208" s="113">
        <v>89803</v>
      </c>
      <c r="B4208" s="113" t="s">
        <v>12739</v>
      </c>
      <c r="C4208" s="114" t="s">
        <v>141</v>
      </c>
      <c r="D4208" s="113" t="s">
        <v>8535</v>
      </c>
      <c r="E4208" s="115">
        <v>19.05</v>
      </c>
    </row>
    <row r="4209" spans="1:5" ht="41.4" x14ac:dyDescent="0.3">
      <c r="A4209" s="113">
        <v>89804</v>
      </c>
      <c r="B4209" s="113" t="s">
        <v>12740</v>
      </c>
      <c r="C4209" s="114" t="s">
        <v>141</v>
      </c>
      <c r="D4209" s="113" t="s">
        <v>8535</v>
      </c>
      <c r="E4209" s="115">
        <v>21.44</v>
      </c>
    </row>
    <row r="4210" spans="1:5" ht="41.4" x14ac:dyDescent="0.3">
      <c r="A4210" s="113">
        <v>89805</v>
      </c>
      <c r="B4210" s="113" t="s">
        <v>12741</v>
      </c>
      <c r="C4210" s="114" t="s">
        <v>141</v>
      </c>
      <c r="D4210" s="113" t="s">
        <v>8535</v>
      </c>
      <c r="E4210" s="115">
        <v>21.75</v>
      </c>
    </row>
    <row r="4211" spans="1:5" ht="41.4" x14ac:dyDescent="0.3">
      <c r="A4211" s="113">
        <v>89806</v>
      </c>
      <c r="B4211" s="113" t="s">
        <v>12742</v>
      </c>
      <c r="C4211" s="114" t="s">
        <v>141</v>
      </c>
      <c r="D4211" s="113" t="s">
        <v>8535</v>
      </c>
      <c r="E4211" s="115">
        <v>22.82</v>
      </c>
    </row>
    <row r="4212" spans="1:5" ht="41.4" x14ac:dyDescent="0.3">
      <c r="A4212" s="113">
        <v>89807</v>
      </c>
      <c r="B4212" s="113" t="s">
        <v>12743</v>
      </c>
      <c r="C4212" s="114" t="s">
        <v>141</v>
      </c>
      <c r="D4212" s="113" t="s">
        <v>8535</v>
      </c>
      <c r="E4212" s="115">
        <v>40.43</v>
      </c>
    </row>
    <row r="4213" spans="1:5" ht="41.4" x14ac:dyDescent="0.3">
      <c r="A4213" s="113">
        <v>89808</v>
      </c>
      <c r="B4213" s="113" t="s">
        <v>12744</v>
      </c>
      <c r="C4213" s="114" t="s">
        <v>141</v>
      </c>
      <c r="D4213" s="113" t="s">
        <v>8535</v>
      </c>
      <c r="E4213" s="115">
        <v>62.95</v>
      </c>
    </row>
    <row r="4214" spans="1:5" ht="41.4" x14ac:dyDescent="0.3">
      <c r="A4214" s="113">
        <v>89809</v>
      </c>
      <c r="B4214" s="113" t="s">
        <v>12745</v>
      </c>
      <c r="C4214" s="114" t="s">
        <v>141</v>
      </c>
      <c r="D4214" s="113" t="s">
        <v>8535</v>
      </c>
      <c r="E4214" s="115">
        <v>30.75</v>
      </c>
    </row>
    <row r="4215" spans="1:5" ht="41.4" x14ac:dyDescent="0.3">
      <c r="A4215" s="113">
        <v>89810</v>
      </c>
      <c r="B4215" s="113" t="s">
        <v>12746</v>
      </c>
      <c r="C4215" s="114" t="s">
        <v>141</v>
      </c>
      <c r="D4215" s="113" t="s">
        <v>8535</v>
      </c>
      <c r="E4215" s="115">
        <v>31.66</v>
      </c>
    </row>
    <row r="4216" spans="1:5" ht="41.4" x14ac:dyDescent="0.3">
      <c r="A4216" s="113">
        <v>89811</v>
      </c>
      <c r="B4216" s="113" t="s">
        <v>12747</v>
      </c>
      <c r="C4216" s="114" t="s">
        <v>141</v>
      </c>
      <c r="D4216" s="113" t="s">
        <v>8535</v>
      </c>
      <c r="E4216" s="115">
        <v>47.21</v>
      </c>
    </row>
    <row r="4217" spans="1:5" ht="41.4" x14ac:dyDescent="0.3">
      <c r="A4217" s="113">
        <v>89812</v>
      </c>
      <c r="B4217" s="113" t="s">
        <v>12748</v>
      </c>
      <c r="C4217" s="114" t="s">
        <v>141</v>
      </c>
      <c r="D4217" s="113" t="s">
        <v>8535</v>
      </c>
      <c r="E4217" s="115">
        <v>85.55</v>
      </c>
    </row>
    <row r="4218" spans="1:5" ht="41.4" x14ac:dyDescent="0.3">
      <c r="A4218" s="113">
        <v>89813</v>
      </c>
      <c r="B4218" s="113" t="s">
        <v>12749</v>
      </c>
      <c r="C4218" s="114" t="s">
        <v>141</v>
      </c>
      <c r="D4218" s="113" t="s">
        <v>8535</v>
      </c>
      <c r="E4218" s="115">
        <v>6.14</v>
      </c>
    </row>
    <row r="4219" spans="1:5" ht="41.4" x14ac:dyDescent="0.3">
      <c r="A4219" s="113">
        <v>89814</v>
      </c>
      <c r="B4219" s="113" t="s">
        <v>12750</v>
      </c>
      <c r="C4219" s="114" t="s">
        <v>141</v>
      </c>
      <c r="D4219" s="113" t="s">
        <v>8535</v>
      </c>
      <c r="E4219" s="115">
        <v>18.059999999999999</v>
      </c>
    </row>
    <row r="4220" spans="1:5" ht="27.6" x14ac:dyDescent="0.3">
      <c r="A4220" s="113">
        <v>89815</v>
      </c>
      <c r="B4220" s="113" t="s">
        <v>12751</v>
      </c>
      <c r="C4220" s="114" t="s">
        <v>141</v>
      </c>
      <c r="D4220" s="113" t="s">
        <v>8535</v>
      </c>
      <c r="E4220" s="115">
        <v>29.52</v>
      </c>
    </row>
    <row r="4221" spans="1:5" ht="27.6" x14ac:dyDescent="0.3">
      <c r="A4221" s="113">
        <v>89816</v>
      </c>
      <c r="B4221" s="113" t="s">
        <v>12752</v>
      </c>
      <c r="C4221" s="114" t="s">
        <v>141</v>
      </c>
      <c r="D4221" s="113" t="s">
        <v>8535</v>
      </c>
      <c r="E4221" s="115">
        <v>42.98</v>
      </c>
    </row>
    <row r="4222" spans="1:5" ht="41.4" x14ac:dyDescent="0.3">
      <c r="A4222" s="113">
        <v>89817</v>
      </c>
      <c r="B4222" s="113" t="s">
        <v>12753</v>
      </c>
      <c r="C4222" s="114" t="s">
        <v>141</v>
      </c>
      <c r="D4222" s="113" t="s">
        <v>8535</v>
      </c>
      <c r="E4222" s="115">
        <v>15.18</v>
      </c>
    </row>
    <row r="4223" spans="1:5" ht="27.6" x14ac:dyDescent="0.3">
      <c r="A4223" s="113">
        <v>89818</v>
      </c>
      <c r="B4223" s="113" t="s">
        <v>12754</v>
      </c>
      <c r="C4223" s="114" t="s">
        <v>141</v>
      </c>
      <c r="D4223" s="113" t="s">
        <v>8535</v>
      </c>
      <c r="E4223" s="115">
        <v>55.43</v>
      </c>
    </row>
    <row r="4224" spans="1:5" ht="41.4" x14ac:dyDescent="0.3">
      <c r="A4224" s="113">
        <v>89819</v>
      </c>
      <c r="B4224" s="113" t="s">
        <v>12755</v>
      </c>
      <c r="C4224" s="114" t="s">
        <v>141</v>
      </c>
      <c r="D4224" s="113" t="s">
        <v>8535</v>
      </c>
      <c r="E4224" s="115">
        <v>25.27</v>
      </c>
    </row>
    <row r="4225" spans="1:5" ht="41.4" x14ac:dyDescent="0.3">
      <c r="A4225" s="113">
        <v>89821</v>
      </c>
      <c r="B4225" s="113" t="s">
        <v>12756</v>
      </c>
      <c r="C4225" s="114" t="s">
        <v>141</v>
      </c>
      <c r="D4225" s="113" t="s">
        <v>8535</v>
      </c>
      <c r="E4225" s="115">
        <v>20.010000000000002</v>
      </c>
    </row>
    <row r="4226" spans="1:5" ht="27.6" x14ac:dyDescent="0.3">
      <c r="A4226" s="113">
        <v>89822</v>
      </c>
      <c r="B4226" s="113" t="s">
        <v>12757</v>
      </c>
      <c r="C4226" s="114" t="s">
        <v>141</v>
      </c>
      <c r="D4226" s="113" t="s">
        <v>8535</v>
      </c>
      <c r="E4226" s="115">
        <v>26.31</v>
      </c>
    </row>
    <row r="4227" spans="1:5" ht="41.4" x14ac:dyDescent="0.3">
      <c r="A4227" s="113">
        <v>89823</v>
      </c>
      <c r="B4227" s="113" t="s">
        <v>12758</v>
      </c>
      <c r="C4227" s="114" t="s">
        <v>141</v>
      </c>
      <c r="D4227" s="113" t="s">
        <v>8535</v>
      </c>
      <c r="E4227" s="115">
        <v>37.42</v>
      </c>
    </row>
    <row r="4228" spans="1:5" ht="27.6" x14ac:dyDescent="0.3">
      <c r="A4228" s="113">
        <v>89824</v>
      </c>
      <c r="B4228" s="113" t="s">
        <v>12759</v>
      </c>
      <c r="C4228" s="114" t="s">
        <v>141</v>
      </c>
      <c r="D4228" s="113" t="s">
        <v>8535</v>
      </c>
      <c r="E4228" s="115">
        <v>40.119999999999997</v>
      </c>
    </row>
    <row r="4229" spans="1:5" ht="41.4" x14ac:dyDescent="0.3">
      <c r="A4229" s="113">
        <v>89825</v>
      </c>
      <c r="B4229" s="113" t="s">
        <v>12760</v>
      </c>
      <c r="C4229" s="114" t="s">
        <v>141</v>
      </c>
      <c r="D4229" s="113" t="s">
        <v>8535</v>
      </c>
      <c r="E4229" s="115">
        <v>17.559999999999999</v>
      </c>
    </row>
    <row r="4230" spans="1:5" ht="27.6" x14ac:dyDescent="0.3">
      <c r="A4230" s="113">
        <v>89826</v>
      </c>
      <c r="B4230" s="113" t="s">
        <v>12761</v>
      </c>
      <c r="C4230" s="114" t="s">
        <v>141</v>
      </c>
      <c r="D4230" s="113" t="s">
        <v>8535</v>
      </c>
      <c r="E4230" s="115">
        <v>131.81</v>
      </c>
    </row>
    <row r="4231" spans="1:5" ht="41.4" x14ac:dyDescent="0.3">
      <c r="A4231" s="113">
        <v>89827</v>
      </c>
      <c r="B4231" s="113" t="s">
        <v>12762</v>
      </c>
      <c r="C4231" s="114" t="s">
        <v>141</v>
      </c>
      <c r="D4231" s="113" t="s">
        <v>8535</v>
      </c>
      <c r="E4231" s="115">
        <v>20.13</v>
      </c>
    </row>
    <row r="4232" spans="1:5" ht="27.6" x14ac:dyDescent="0.3">
      <c r="A4232" s="113">
        <v>89828</v>
      </c>
      <c r="B4232" s="113" t="s">
        <v>12763</v>
      </c>
      <c r="C4232" s="114" t="s">
        <v>141</v>
      </c>
      <c r="D4232" s="113" t="s">
        <v>8535</v>
      </c>
      <c r="E4232" s="115">
        <v>62.64</v>
      </c>
    </row>
    <row r="4233" spans="1:5" ht="41.4" x14ac:dyDescent="0.3">
      <c r="A4233" s="113">
        <v>89829</v>
      </c>
      <c r="B4233" s="113" t="s">
        <v>12764</v>
      </c>
      <c r="C4233" s="114" t="s">
        <v>141</v>
      </c>
      <c r="D4233" s="113" t="s">
        <v>8535</v>
      </c>
      <c r="E4233" s="115">
        <v>38.130000000000003</v>
      </c>
    </row>
    <row r="4234" spans="1:5" ht="41.4" x14ac:dyDescent="0.3">
      <c r="A4234" s="113">
        <v>89830</v>
      </c>
      <c r="B4234" s="113" t="s">
        <v>12765</v>
      </c>
      <c r="C4234" s="114" t="s">
        <v>141</v>
      </c>
      <c r="D4234" s="113" t="s">
        <v>8535</v>
      </c>
      <c r="E4234" s="115">
        <v>40.39</v>
      </c>
    </row>
    <row r="4235" spans="1:5" ht="27.6" x14ac:dyDescent="0.3">
      <c r="A4235" s="113">
        <v>89831</v>
      </c>
      <c r="B4235" s="113" t="s">
        <v>12766</v>
      </c>
      <c r="C4235" s="114" t="s">
        <v>141</v>
      </c>
      <c r="D4235" s="113" t="s">
        <v>8535</v>
      </c>
      <c r="E4235" s="115">
        <v>67.040000000000006</v>
      </c>
    </row>
    <row r="4236" spans="1:5" ht="27.6" x14ac:dyDescent="0.3">
      <c r="A4236" s="113">
        <v>89832</v>
      </c>
      <c r="B4236" s="113" t="s">
        <v>12767</v>
      </c>
      <c r="C4236" s="114" t="s">
        <v>141</v>
      </c>
      <c r="D4236" s="113" t="s">
        <v>8535</v>
      </c>
      <c r="E4236" s="115">
        <v>43.57</v>
      </c>
    </row>
    <row r="4237" spans="1:5" ht="41.4" x14ac:dyDescent="0.3">
      <c r="A4237" s="113">
        <v>89833</v>
      </c>
      <c r="B4237" s="113" t="s">
        <v>12768</v>
      </c>
      <c r="C4237" s="114" t="s">
        <v>141</v>
      </c>
      <c r="D4237" s="113" t="s">
        <v>8535</v>
      </c>
      <c r="E4237" s="115">
        <v>47.79</v>
      </c>
    </row>
    <row r="4238" spans="1:5" ht="41.4" x14ac:dyDescent="0.3">
      <c r="A4238" s="113">
        <v>89834</v>
      </c>
      <c r="B4238" s="113" t="s">
        <v>12769</v>
      </c>
      <c r="C4238" s="114" t="s">
        <v>141</v>
      </c>
      <c r="D4238" s="113" t="s">
        <v>8535</v>
      </c>
      <c r="E4238" s="115">
        <v>56.59</v>
      </c>
    </row>
    <row r="4239" spans="1:5" ht="27.6" x14ac:dyDescent="0.3">
      <c r="A4239" s="113">
        <v>89835</v>
      </c>
      <c r="B4239" s="113" t="s">
        <v>12770</v>
      </c>
      <c r="C4239" s="114" t="s">
        <v>141</v>
      </c>
      <c r="D4239" s="113" t="s">
        <v>8535</v>
      </c>
      <c r="E4239" s="115">
        <v>45.47</v>
      </c>
    </row>
    <row r="4240" spans="1:5" ht="27.6" x14ac:dyDescent="0.3">
      <c r="A4240" s="113">
        <v>89836</v>
      </c>
      <c r="B4240" s="113" t="s">
        <v>12771</v>
      </c>
      <c r="C4240" s="114" t="s">
        <v>141</v>
      </c>
      <c r="D4240" s="113" t="s">
        <v>8535</v>
      </c>
      <c r="E4240" s="115">
        <v>207.26</v>
      </c>
    </row>
    <row r="4241" spans="1:5" ht="27.6" x14ac:dyDescent="0.3">
      <c r="A4241" s="113">
        <v>89837</v>
      </c>
      <c r="B4241" s="113" t="s">
        <v>12772</v>
      </c>
      <c r="C4241" s="114" t="s">
        <v>141</v>
      </c>
      <c r="D4241" s="113" t="s">
        <v>8535</v>
      </c>
      <c r="E4241" s="115">
        <v>138.85</v>
      </c>
    </row>
    <row r="4242" spans="1:5" ht="27.6" x14ac:dyDescent="0.3">
      <c r="A4242" s="113">
        <v>89838</v>
      </c>
      <c r="B4242" s="113" t="s">
        <v>12773</v>
      </c>
      <c r="C4242" s="114" t="s">
        <v>141</v>
      </c>
      <c r="D4242" s="113" t="s">
        <v>8535</v>
      </c>
      <c r="E4242" s="115">
        <v>159.12</v>
      </c>
    </row>
    <row r="4243" spans="1:5" ht="27.6" x14ac:dyDescent="0.3">
      <c r="A4243" s="113">
        <v>89839</v>
      </c>
      <c r="B4243" s="113" t="s">
        <v>12774</v>
      </c>
      <c r="C4243" s="114" t="s">
        <v>141</v>
      </c>
      <c r="D4243" s="113" t="s">
        <v>8535</v>
      </c>
      <c r="E4243" s="115">
        <v>180.5</v>
      </c>
    </row>
    <row r="4244" spans="1:5" ht="27.6" x14ac:dyDescent="0.3">
      <c r="A4244" s="113">
        <v>89840</v>
      </c>
      <c r="B4244" s="113" t="s">
        <v>12775</v>
      </c>
      <c r="C4244" s="114" t="s">
        <v>141</v>
      </c>
      <c r="D4244" s="113" t="s">
        <v>8535</v>
      </c>
      <c r="E4244" s="115">
        <v>186.82</v>
      </c>
    </row>
    <row r="4245" spans="1:5" ht="27.6" x14ac:dyDescent="0.3">
      <c r="A4245" s="113">
        <v>89841</v>
      </c>
      <c r="B4245" s="113" t="s">
        <v>12776</v>
      </c>
      <c r="C4245" s="114" t="s">
        <v>141</v>
      </c>
      <c r="D4245" s="113" t="s">
        <v>8535</v>
      </c>
      <c r="E4245" s="115">
        <v>273.54000000000002</v>
      </c>
    </row>
    <row r="4246" spans="1:5" ht="27.6" x14ac:dyDescent="0.3">
      <c r="A4246" s="113">
        <v>89842</v>
      </c>
      <c r="B4246" s="113" t="s">
        <v>12777</v>
      </c>
      <c r="C4246" s="114" t="s">
        <v>141</v>
      </c>
      <c r="D4246" s="113" t="s">
        <v>8535</v>
      </c>
      <c r="E4246" s="115">
        <v>52.45</v>
      </c>
    </row>
    <row r="4247" spans="1:5" ht="27.6" x14ac:dyDescent="0.3">
      <c r="A4247" s="113">
        <v>89844</v>
      </c>
      <c r="B4247" s="113" t="s">
        <v>12778</v>
      </c>
      <c r="C4247" s="114" t="s">
        <v>141</v>
      </c>
      <c r="D4247" s="113" t="s">
        <v>8535</v>
      </c>
      <c r="E4247" s="115">
        <v>66.02</v>
      </c>
    </row>
    <row r="4248" spans="1:5" ht="27.6" x14ac:dyDescent="0.3">
      <c r="A4248" s="113">
        <v>89845</v>
      </c>
      <c r="B4248" s="113" t="s">
        <v>12779</v>
      </c>
      <c r="C4248" s="114" t="s">
        <v>141</v>
      </c>
      <c r="D4248" s="113" t="s">
        <v>8535</v>
      </c>
      <c r="E4248" s="115">
        <v>103.57</v>
      </c>
    </row>
    <row r="4249" spans="1:5" ht="27.6" x14ac:dyDescent="0.3">
      <c r="A4249" s="113">
        <v>89846</v>
      </c>
      <c r="B4249" s="113" t="s">
        <v>12780</v>
      </c>
      <c r="C4249" s="114" t="s">
        <v>141</v>
      </c>
      <c r="D4249" s="113" t="s">
        <v>8535</v>
      </c>
      <c r="E4249" s="115">
        <v>221.89</v>
      </c>
    </row>
    <row r="4250" spans="1:5" ht="27.6" x14ac:dyDescent="0.3">
      <c r="A4250" s="113">
        <v>89847</v>
      </c>
      <c r="B4250" s="113" t="s">
        <v>12781</v>
      </c>
      <c r="C4250" s="114" t="s">
        <v>141</v>
      </c>
      <c r="D4250" s="113" t="s">
        <v>8535</v>
      </c>
      <c r="E4250" s="115">
        <v>263.87</v>
      </c>
    </row>
    <row r="4251" spans="1:5" ht="41.4" x14ac:dyDescent="0.3">
      <c r="A4251" s="113">
        <v>89850</v>
      </c>
      <c r="B4251" s="113" t="s">
        <v>12782</v>
      </c>
      <c r="C4251" s="114" t="s">
        <v>141</v>
      </c>
      <c r="D4251" s="113" t="s">
        <v>8535</v>
      </c>
      <c r="E4251" s="115">
        <v>34.450000000000003</v>
      </c>
    </row>
    <row r="4252" spans="1:5" ht="41.4" x14ac:dyDescent="0.3">
      <c r="A4252" s="113">
        <v>89851</v>
      </c>
      <c r="B4252" s="113" t="s">
        <v>12783</v>
      </c>
      <c r="C4252" s="114" t="s">
        <v>141</v>
      </c>
      <c r="D4252" s="113" t="s">
        <v>8535</v>
      </c>
      <c r="E4252" s="115">
        <v>35.36</v>
      </c>
    </row>
    <row r="4253" spans="1:5" ht="41.4" x14ac:dyDescent="0.3">
      <c r="A4253" s="113">
        <v>89852</v>
      </c>
      <c r="B4253" s="113" t="s">
        <v>12784</v>
      </c>
      <c r="C4253" s="114" t="s">
        <v>141</v>
      </c>
      <c r="D4253" s="113" t="s">
        <v>8535</v>
      </c>
      <c r="E4253" s="115">
        <v>50.91</v>
      </c>
    </row>
    <row r="4254" spans="1:5" ht="41.4" x14ac:dyDescent="0.3">
      <c r="A4254" s="113">
        <v>89853</v>
      </c>
      <c r="B4254" s="113" t="s">
        <v>12785</v>
      </c>
      <c r="C4254" s="114" t="s">
        <v>141</v>
      </c>
      <c r="D4254" s="113" t="s">
        <v>8535</v>
      </c>
      <c r="E4254" s="115">
        <v>89.25</v>
      </c>
    </row>
    <row r="4255" spans="1:5" ht="41.4" x14ac:dyDescent="0.3">
      <c r="A4255" s="113">
        <v>89854</v>
      </c>
      <c r="B4255" s="113" t="s">
        <v>12786</v>
      </c>
      <c r="C4255" s="114" t="s">
        <v>141</v>
      </c>
      <c r="D4255" s="113" t="s">
        <v>8535</v>
      </c>
      <c r="E4255" s="115">
        <v>111.97</v>
      </c>
    </row>
    <row r="4256" spans="1:5" ht="41.4" x14ac:dyDescent="0.3">
      <c r="A4256" s="113">
        <v>89855</v>
      </c>
      <c r="B4256" s="113" t="s">
        <v>12787</v>
      </c>
      <c r="C4256" s="114" t="s">
        <v>141</v>
      </c>
      <c r="D4256" s="113" t="s">
        <v>8535</v>
      </c>
      <c r="E4256" s="115">
        <v>117.67</v>
      </c>
    </row>
    <row r="4257" spans="1:5" ht="41.4" x14ac:dyDescent="0.3">
      <c r="A4257" s="113">
        <v>89856</v>
      </c>
      <c r="B4257" s="113" t="s">
        <v>12788</v>
      </c>
      <c r="C4257" s="114" t="s">
        <v>141</v>
      </c>
      <c r="D4257" s="113" t="s">
        <v>8535</v>
      </c>
      <c r="E4257" s="115">
        <v>22.49</v>
      </c>
    </row>
    <row r="4258" spans="1:5" ht="41.4" x14ac:dyDescent="0.3">
      <c r="A4258" s="113">
        <v>89857</v>
      </c>
      <c r="B4258" s="113" t="s">
        <v>12789</v>
      </c>
      <c r="C4258" s="114" t="s">
        <v>141</v>
      </c>
      <c r="D4258" s="113" t="s">
        <v>8535</v>
      </c>
      <c r="E4258" s="115">
        <v>39.89</v>
      </c>
    </row>
    <row r="4259" spans="1:5" ht="27.6" x14ac:dyDescent="0.3">
      <c r="A4259" s="113">
        <v>89860</v>
      </c>
      <c r="B4259" s="113" t="s">
        <v>12790</v>
      </c>
      <c r="C4259" s="114" t="s">
        <v>141</v>
      </c>
      <c r="D4259" s="113" t="s">
        <v>8535</v>
      </c>
      <c r="E4259" s="115">
        <v>52.72</v>
      </c>
    </row>
    <row r="4260" spans="1:5" ht="41.4" x14ac:dyDescent="0.3">
      <c r="A4260" s="113">
        <v>89861</v>
      </c>
      <c r="B4260" s="113" t="s">
        <v>12791</v>
      </c>
      <c r="C4260" s="114" t="s">
        <v>141</v>
      </c>
      <c r="D4260" s="113" t="s">
        <v>8535</v>
      </c>
      <c r="E4260" s="115">
        <v>61.52</v>
      </c>
    </row>
    <row r="4261" spans="1:5" ht="27.6" x14ac:dyDescent="0.3">
      <c r="A4261" s="113">
        <v>89866</v>
      </c>
      <c r="B4261" s="113" t="s">
        <v>12792</v>
      </c>
      <c r="C4261" s="114" t="s">
        <v>141</v>
      </c>
      <c r="D4261" s="113" t="s">
        <v>8535</v>
      </c>
      <c r="E4261" s="115">
        <v>8.39</v>
      </c>
    </row>
    <row r="4262" spans="1:5" ht="27.6" x14ac:dyDescent="0.3">
      <c r="A4262" s="113">
        <v>89867</v>
      </c>
      <c r="B4262" s="113" t="s">
        <v>12793</v>
      </c>
      <c r="C4262" s="114" t="s">
        <v>141</v>
      </c>
      <c r="D4262" s="113" t="s">
        <v>8535</v>
      </c>
      <c r="E4262" s="115">
        <v>9.1300000000000008</v>
      </c>
    </row>
    <row r="4263" spans="1:5" ht="27.6" x14ac:dyDescent="0.3">
      <c r="A4263" s="113">
        <v>89868</v>
      </c>
      <c r="B4263" s="113" t="s">
        <v>12794</v>
      </c>
      <c r="C4263" s="114" t="s">
        <v>141</v>
      </c>
      <c r="D4263" s="113" t="s">
        <v>8535</v>
      </c>
      <c r="E4263" s="115">
        <v>6.23</v>
      </c>
    </row>
    <row r="4264" spans="1:5" ht="27.6" x14ac:dyDescent="0.3">
      <c r="A4264" s="113">
        <v>89869</v>
      </c>
      <c r="B4264" s="113" t="s">
        <v>12795</v>
      </c>
      <c r="C4264" s="114" t="s">
        <v>141</v>
      </c>
      <c r="D4264" s="113" t="s">
        <v>8535</v>
      </c>
      <c r="E4264" s="115">
        <v>11.57</v>
      </c>
    </row>
    <row r="4265" spans="1:5" ht="27.6" x14ac:dyDescent="0.3">
      <c r="A4265" s="113">
        <v>89979</v>
      </c>
      <c r="B4265" s="113" t="s">
        <v>12796</v>
      </c>
      <c r="C4265" s="114" t="s">
        <v>141</v>
      </c>
      <c r="D4265" s="113" t="s">
        <v>8535</v>
      </c>
      <c r="E4265" s="115">
        <v>24.66</v>
      </c>
    </row>
    <row r="4266" spans="1:5" ht="27.6" x14ac:dyDescent="0.3">
      <c r="A4266" s="113">
        <v>89981</v>
      </c>
      <c r="B4266" s="113" t="s">
        <v>12797</v>
      </c>
      <c r="C4266" s="114" t="s">
        <v>141</v>
      </c>
      <c r="D4266" s="113" t="s">
        <v>8535</v>
      </c>
      <c r="E4266" s="115">
        <v>20.98</v>
      </c>
    </row>
    <row r="4267" spans="1:5" ht="41.4" x14ac:dyDescent="0.3">
      <c r="A4267" s="113">
        <v>90373</v>
      </c>
      <c r="B4267" s="113" t="s">
        <v>12798</v>
      </c>
      <c r="C4267" s="114" t="s">
        <v>141</v>
      </c>
      <c r="D4267" s="113" t="s">
        <v>8535</v>
      </c>
      <c r="E4267" s="115">
        <v>14.04</v>
      </c>
    </row>
    <row r="4268" spans="1:5" ht="41.4" x14ac:dyDescent="0.3">
      <c r="A4268" s="113">
        <v>90374</v>
      </c>
      <c r="B4268" s="113" t="s">
        <v>12799</v>
      </c>
      <c r="C4268" s="114" t="s">
        <v>141</v>
      </c>
      <c r="D4268" s="113" t="s">
        <v>8535</v>
      </c>
      <c r="E4268" s="115">
        <v>23.44</v>
      </c>
    </row>
    <row r="4269" spans="1:5" ht="27.6" x14ac:dyDescent="0.3">
      <c r="A4269" s="113">
        <v>92287</v>
      </c>
      <c r="B4269" s="113" t="s">
        <v>12800</v>
      </c>
      <c r="C4269" s="114" t="s">
        <v>141</v>
      </c>
      <c r="D4269" s="113" t="s">
        <v>8535</v>
      </c>
      <c r="E4269" s="115">
        <v>18.73</v>
      </c>
    </row>
    <row r="4270" spans="1:5" ht="27.6" x14ac:dyDescent="0.3">
      <c r="A4270" s="113">
        <v>92288</v>
      </c>
      <c r="B4270" s="113" t="s">
        <v>12801</v>
      </c>
      <c r="C4270" s="114" t="s">
        <v>141</v>
      </c>
      <c r="D4270" s="113" t="s">
        <v>8535</v>
      </c>
      <c r="E4270" s="115">
        <v>29.26</v>
      </c>
    </row>
    <row r="4271" spans="1:5" ht="27.6" x14ac:dyDescent="0.3">
      <c r="A4271" s="113">
        <v>92289</v>
      </c>
      <c r="B4271" s="113" t="s">
        <v>12802</v>
      </c>
      <c r="C4271" s="114" t="s">
        <v>141</v>
      </c>
      <c r="D4271" s="113" t="s">
        <v>8535</v>
      </c>
      <c r="E4271" s="115">
        <v>51.17</v>
      </c>
    </row>
    <row r="4272" spans="1:5" ht="27.6" x14ac:dyDescent="0.3">
      <c r="A4272" s="113">
        <v>92290</v>
      </c>
      <c r="B4272" s="113" t="s">
        <v>12803</v>
      </c>
      <c r="C4272" s="114" t="s">
        <v>141</v>
      </c>
      <c r="D4272" s="113" t="s">
        <v>8535</v>
      </c>
      <c r="E4272" s="115">
        <v>77.040000000000006</v>
      </c>
    </row>
    <row r="4273" spans="1:5" ht="27.6" x14ac:dyDescent="0.3">
      <c r="A4273" s="113">
        <v>92291</v>
      </c>
      <c r="B4273" s="113" t="s">
        <v>12804</v>
      </c>
      <c r="C4273" s="114" t="s">
        <v>141</v>
      </c>
      <c r="D4273" s="113" t="s">
        <v>8535</v>
      </c>
      <c r="E4273" s="115">
        <v>118.87</v>
      </c>
    </row>
    <row r="4274" spans="1:5" ht="27.6" x14ac:dyDescent="0.3">
      <c r="A4274" s="113">
        <v>92292</v>
      </c>
      <c r="B4274" s="113" t="s">
        <v>12805</v>
      </c>
      <c r="C4274" s="114" t="s">
        <v>141</v>
      </c>
      <c r="D4274" s="113" t="s">
        <v>8535</v>
      </c>
      <c r="E4274" s="115">
        <v>363.48</v>
      </c>
    </row>
    <row r="4275" spans="1:5" ht="27.6" x14ac:dyDescent="0.3">
      <c r="A4275" s="113">
        <v>92293</v>
      </c>
      <c r="B4275" s="113" t="s">
        <v>12806</v>
      </c>
      <c r="C4275" s="114" t="s">
        <v>141</v>
      </c>
      <c r="D4275" s="113" t="s">
        <v>8535</v>
      </c>
      <c r="E4275" s="115">
        <v>10.74</v>
      </c>
    </row>
    <row r="4276" spans="1:5" ht="27.6" x14ac:dyDescent="0.3">
      <c r="A4276" s="113">
        <v>92294</v>
      </c>
      <c r="B4276" s="113" t="s">
        <v>12807</v>
      </c>
      <c r="C4276" s="114" t="s">
        <v>141</v>
      </c>
      <c r="D4276" s="113" t="s">
        <v>8535</v>
      </c>
      <c r="E4276" s="115">
        <v>17.91</v>
      </c>
    </row>
    <row r="4277" spans="1:5" ht="27.6" x14ac:dyDescent="0.3">
      <c r="A4277" s="113">
        <v>92295</v>
      </c>
      <c r="B4277" s="113" t="s">
        <v>12808</v>
      </c>
      <c r="C4277" s="114" t="s">
        <v>141</v>
      </c>
      <c r="D4277" s="113" t="s">
        <v>8535</v>
      </c>
      <c r="E4277" s="115">
        <v>33.22</v>
      </c>
    </row>
    <row r="4278" spans="1:5" ht="27.6" x14ac:dyDescent="0.3">
      <c r="A4278" s="113">
        <v>92296</v>
      </c>
      <c r="B4278" s="113" t="s">
        <v>12809</v>
      </c>
      <c r="C4278" s="114" t="s">
        <v>141</v>
      </c>
      <c r="D4278" s="113" t="s">
        <v>8535</v>
      </c>
      <c r="E4278" s="115">
        <v>43.91</v>
      </c>
    </row>
    <row r="4279" spans="1:5" ht="27.6" x14ac:dyDescent="0.3">
      <c r="A4279" s="113">
        <v>92297</v>
      </c>
      <c r="B4279" s="113" t="s">
        <v>12810</v>
      </c>
      <c r="C4279" s="114" t="s">
        <v>141</v>
      </c>
      <c r="D4279" s="113" t="s">
        <v>8535</v>
      </c>
      <c r="E4279" s="115">
        <v>67.790000000000006</v>
      </c>
    </row>
    <row r="4280" spans="1:5" ht="27.6" x14ac:dyDescent="0.3">
      <c r="A4280" s="113">
        <v>92298</v>
      </c>
      <c r="B4280" s="113" t="s">
        <v>12811</v>
      </c>
      <c r="C4280" s="114" t="s">
        <v>141</v>
      </c>
      <c r="D4280" s="113" t="s">
        <v>8535</v>
      </c>
      <c r="E4280" s="115">
        <v>187.74</v>
      </c>
    </row>
    <row r="4281" spans="1:5" ht="27.6" x14ac:dyDescent="0.3">
      <c r="A4281" s="113">
        <v>92299</v>
      </c>
      <c r="B4281" s="113" t="s">
        <v>12812</v>
      </c>
      <c r="C4281" s="114" t="s">
        <v>141</v>
      </c>
      <c r="D4281" s="113" t="s">
        <v>8535</v>
      </c>
      <c r="E4281" s="115">
        <v>24.67</v>
      </c>
    </row>
    <row r="4282" spans="1:5" ht="27.6" x14ac:dyDescent="0.3">
      <c r="A4282" s="113">
        <v>92300</v>
      </c>
      <c r="B4282" s="113" t="s">
        <v>12813</v>
      </c>
      <c r="C4282" s="114" t="s">
        <v>141</v>
      </c>
      <c r="D4282" s="113" t="s">
        <v>8535</v>
      </c>
      <c r="E4282" s="115">
        <v>37.270000000000003</v>
      </c>
    </row>
    <row r="4283" spans="1:5" ht="27.6" x14ac:dyDescent="0.3">
      <c r="A4283" s="113">
        <v>92301</v>
      </c>
      <c r="B4283" s="113" t="s">
        <v>12814</v>
      </c>
      <c r="C4283" s="114" t="s">
        <v>141</v>
      </c>
      <c r="D4283" s="113" t="s">
        <v>8535</v>
      </c>
      <c r="E4283" s="115">
        <v>72.55</v>
      </c>
    </row>
    <row r="4284" spans="1:5" ht="27.6" x14ac:dyDescent="0.3">
      <c r="A4284" s="113">
        <v>92302</v>
      </c>
      <c r="B4284" s="113" t="s">
        <v>12815</v>
      </c>
      <c r="C4284" s="114" t="s">
        <v>141</v>
      </c>
      <c r="D4284" s="113" t="s">
        <v>8535</v>
      </c>
      <c r="E4284" s="115">
        <v>95.61</v>
      </c>
    </row>
    <row r="4285" spans="1:5" ht="27.6" x14ac:dyDescent="0.3">
      <c r="A4285" s="113">
        <v>92303</v>
      </c>
      <c r="B4285" s="113" t="s">
        <v>12816</v>
      </c>
      <c r="C4285" s="114" t="s">
        <v>141</v>
      </c>
      <c r="D4285" s="113" t="s">
        <v>8535</v>
      </c>
      <c r="E4285" s="115">
        <v>174.08</v>
      </c>
    </row>
    <row r="4286" spans="1:5" ht="27.6" x14ac:dyDescent="0.3">
      <c r="A4286" s="113">
        <v>92304</v>
      </c>
      <c r="B4286" s="113" t="s">
        <v>12817</v>
      </c>
      <c r="C4286" s="114" t="s">
        <v>141</v>
      </c>
      <c r="D4286" s="113" t="s">
        <v>8535</v>
      </c>
      <c r="E4286" s="115">
        <v>447.28</v>
      </c>
    </row>
    <row r="4287" spans="1:5" ht="27.6" x14ac:dyDescent="0.3">
      <c r="A4287" s="113">
        <v>92311</v>
      </c>
      <c r="B4287" s="113" t="s">
        <v>12818</v>
      </c>
      <c r="C4287" s="114" t="s">
        <v>141</v>
      </c>
      <c r="D4287" s="113" t="s">
        <v>8535</v>
      </c>
      <c r="E4287" s="115">
        <v>14.72</v>
      </c>
    </row>
    <row r="4288" spans="1:5" ht="41.4" x14ac:dyDescent="0.3">
      <c r="A4288" s="113">
        <v>92312</v>
      </c>
      <c r="B4288" s="113" t="s">
        <v>12819</v>
      </c>
      <c r="C4288" s="114" t="s">
        <v>141</v>
      </c>
      <c r="D4288" s="113" t="s">
        <v>8535</v>
      </c>
      <c r="E4288" s="115">
        <v>23.9</v>
      </c>
    </row>
    <row r="4289" spans="1:5" ht="41.4" x14ac:dyDescent="0.3">
      <c r="A4289" s="113">
        <v>92313</v>
      </c>
      <c r="B4289" s="113" t="s">
        <v>12820</v>
      </c>
      <c r="C4289" s="114" t="s">
        <v>141</v>
      </c>
      <c r="D4289" s="113" t="s">
        <v>8535</v>
      </c>
      <c r="E4289" s="115">
        <v>34.03</v>
      </c>
    </row>
    <row r="4290" spans="1:5" ht="41.4" x14ac:dyDescent="0.3">
      <c r="A4290" s="113">
        <v>92314</v>
      </c>
      <c r="B4290" s="113" t="s">
        <v>12821</v>
      </c>
      <c r="C4290" s="114" t="s">
        <v>141</v>
      </c>
      <c r="D4290" s="113" t="s">
        <v>8535</v>
      </c>
      <c r="E4290" s="115">
        <v>9.9700000000000006</v>
      </c>
    </row>
    <row r="4291" spans="1:5" ht="41.4" x14ac:dyDescent="0.3">
      <c r="A4291" s="113">
        <v>92315</v>
      </c>
      <c r="B4291" s="113" t="s">
        <v>12822</v>
      </c>
      <c r="C4291" s="114" t="s">
        <v>141</v>
      </c>
      <c r="D4291" s="113" t="s">
        <v>8535</v>
      </c>
      <c r="E4291" s="115">
        <v>14.2</v>
      </c>
    </row>
    <row r="4292" spans="1:5" ht="41.4" x14ac:dyDescent="0.3">
      <c r="A4292" s="113">
        <v>92316</v>
      </c>
      <c r="B4292" s="113" t="s">
        <v>12823</v>
      </c>
      <c r="C4292" s="114" t="s">
        <v>141</v>
      </c>
      <c r="D4292" s="113" t="s">
        <v>8535</v>
      </c>
      <c r="E4292" s="115">
        <v>21.11</v>
      </c>
    </row>
    <row r="4293" spans="1:5" ht="41.4" x14ac:dyDescent="0.3">
      <c r="A4293" s="113">
        <v>92317</v>
      </c>
      <c r="B4293" s="113" t="s">
        <v>12824</v>
      </c>
      <c r="C4293" s="114" t="s">
        <v>141</v>
      </c>
      <c r="D4293" s="113" t="s">
        <v>8535</v>
      </c>
      <c r="E4293" s="115">
        <v>20.75</v>
      </c>
    </row>
    <row r="4294" spans="1:5" ht="41.4" x14ac:dyDescent="0.3">
      <c r="A4294" s="113">
        <v>92318</v>
      </c>
      <c r="B4294" s="113" t="s">
        <v>12825</v>
      </c>
      <c r="C4294" s="114" t="s">
        <v>141</v>
      </c>
      <c r="D4294" s="113" t="s">
        <v>8535</v>
      </c>
      <c r="E4294" s="115">
        <v>31.57</v>
      </c>
    </row>
    <row r="4295" spans="1:5" ht="41.4" x14ac:dyDescent="0.3">
      <c r="A4295" s="113">
        <v>92319</v>
      </c>
      <c r="B4295" s="113" t="s">
        <v>12826</v>
      </c>
      <c r="C4295" s="114" t="s">
        <v>141</v>
      </c>
      <c r="D4295" s="113" t="s">
        <v>8535</v>
      </c>
      <c r="E4295" s="115">
        <v>43.64</v>
      </c>
    </row>
    <row r="4296" spans="1:5" ht="41.4" x14ac:dyDescent="0.3">
      <c r="A4296" s="113">
        <v>92326</v>
      </c>
      <c r="B4296" s="113" t="s">
        <v>12827</v>
      </c>
      <c r="C4296" s="114" t="s">
        <v>141</v>
      </c>
      <c r="D4296" s="113" t="s">
        <v>8535</v>
      </c>
      <c r="E4296" s="115">
        <v>15.63</v>
      </c>
    </row>
    <row r="4297" spans="1:5" ht="41.4" x14ac:dyDescent="0.3">
      <c r="A4297" s="113">
        <v>92327</v>
      </c>
      <c r="B4297" s="113" t="s">
        <v>12828</v>
      </c>
      <c r="C4297" s="114" t="s">
        <v>141</v>
      </c>
      <c r="D4297" s="113" t="s">
        <v>8535</v>
      </c>
      <c r="E4297" s="115">
        <v>27.73</v>
      </c>
    </row>
    <row r="4298" spans="1:5" ht="41.4" x14ac:dyDescent="0.3">
      <c r="A4298" s="113">
        <v>92328</v>
      </c>
      <c r="B4298" s="113" t="s">
        <v>12829</v>
      </c>
      <c r="C4298" s="114" t="s">
        <v>141</v>
      </c>
      <c r="D4298" s="113" t="s">
        <v>8535</v>
      </c>
      <c r="E4298" s="115">
        <v>40.86</v>
      </c>
    </row>
    <row r="4299" spans="1:5" ht="27.6" x14ac:dyDescent="0.3">
      <c r="A4299" s="113">
        <v>92329</v>
      </c>
      <c r="B4299" s="113" t="s">
        <v>12830</v>
      </c>
      <c r="C4299" s="114" t="s">
        <v>141</v>
      </c>
      <c r="D4299" s="113" t="s">
        <v>8535</v>
      </c>
      <c r="E4299" s="115">
        <v>10.18</v>
      </c>
    </row>
    <row r="4300" spans="1:5" ht="27.6" x14ac:dyDescent="0.3">
      <c r="A4300" s="113">
        <v>92330</v>
      </c>
      <c r="B4300" s="113" t="s">
        <v>12831</v>
      </c>
      <c r="C4300" s="114" t="s">
        <v>141</v>
      </c>
      <c r="D4300" s="113" t="s">
        <v>8535</v>
      </c>
      <c r="E4300" s="115">
        <v>16.77</v>
      </c>
    </row>
    <row r="4301" spans="1:5" ht="27.6" x14ac:dyDescent="0.3">
      <c r="A4301" s="113">
        <v>92331</v>
      </c>
      <c r="B4301" s="113" t="s">
        <v>12832</v>
      </c>
      <c r="C4301" s="114" t="s">
        <v>141</v>
      </c>
      <c r="D4301" s="113" t="s">
        <v>8535</v>
      </c>
      <c r="E4301" s="115">
        <v>25.69</v>
      </c>
    </row>
    <row r="4302" spans="1:5" ht="27.6" x14ac:dyDescent="0.3">
      <c r="A4302" s="113">
        <v>92332</v>
      </c>
      <c r="B4302" s="113" t="s">
        <v>12833</v>
      </c>
      <c r="C4302" s="114" t="s">
        <v>141</v>
      </c>
      <c r="D4302" s="113" t="s">
        <v>8535</v>
      </c>
      <c r="E4302" s="115">
        <v>21.18</v>
      </c>
    </row>
    <row r="4303" spans="1:5" ht="27.6" x14ac:dyDescent="0.3">
      <c r="A4303" s="113">
        <v>92333</v>
      </c>
      <c r="B4303" s="113" t="s">
        <v>12834</v>
      </c>
      <c r="C4303" s="114" t="s">
        <v>141</v>
      </c>
      <c r="D4303" s="113" t="s">
        <v>8535</v>
      </c>
      <c r="E4303" s="115">
        <v>36.68</v>
      </c>
    </row>
    <row r="4304" spans="1:5" ht="27.6" x14ac:dyDescent="0.3">
      <c r="A4304" s="113">
        <v>92334</v>
      </c>
      <c r="B4304" s="113" t="s">
        <v>12835</v>
      </c>
      <c r="C4304" s="114" t="s">
        <v>141</v>
      </c>
      <c r="D4304" s="113" t="s">
        <v>8535</v>
      </c>
      <c r="E4304" s="115">
        <v>52.77</v>
      </c>
    </row>
    <row r="4305" spans="1:5" ht="27.6" x14ac:dyDescent="0.3">
      <c r="A4305" s="113">
        <v>92344</v>
      </c>
      <c r="B4305" s="113" t="s">
        <v>12836</v>
      </c>
      <c r="C4305" s="114" t="s">
        <v>141</v>
      </c>
      <c r="D4305" s="113" t="s">
        <v>8535</v>
      </c>
      <c r="E4305" s="115">
        <v>79.3</v>
      </c>
    </row>
    <row r="4306" spans="1:5" ht="27.6" x14ac:dyDescent="0.3">
      <c r="A4306" s="113">
        <v>92345</v>
      </c>
      <c r="B4306" s="113" t="s">
        <v>12837</v>
      </c>
      <c r="C4306" s="114" t="s">
        <v>141</v>
      </c>
      <c r="D4306" s="113" t="s">
        <v>8535</v>
      </c>
      <c r="E4306" s="115">
        <v>79.27</v>
      </c>
    </row>
    <row r="4307" spans="1:5" ht="27.6" x14ac:dyDescent="0.3">
      <c r="A4307" s="113">
        <v>92346</v>
      </c>
      <c r="B4307" s="113" t="s">
        <v>12838</v>
      </c>
      <c r="C4307" s="114" t="s">
        <v>141</v>
      </c>
      <c r="D4307" s="113" t="s">
        <v>8535</v>
      </c>
      <c r="E4307" s="115">
        <v>103.71</v>
      </c>
    </row>
    <row r="4308" spans="1:5" ht="27.6" x14ac:dyDescent="0.3">
      <c r="A4308" s="113">
        <v>92347</v>
      </c>
      <c r="B4308" s="113" t="s">
        <v>12839</v>
      </c>
      <c r="C4308" s="114" t="s">
        <v>141</v>
      </c>
      <c r="D4308" s="113" t="s">
        <v>8535</v>
      </c>
      <c r="E4308" s="115">
        <v>115.18</v>
      </c>
    </row>
    <row r="4309" spans="1:5" ht="27.6" x14ac:dyDescent="0.3">
      <c r="A4309" s="113">
        <v>92348</v>
      </c>
      <c r="B4309" s="113" t="s">
        <v>12840</v>
      </c>
      <c r="C4309" s="114" t="s">
        <v>141</v>
      </c>
      <c r="D4309" s="113" t="s">
        <v>8535</v>
      </c>
      <c r="E4309" s="115">
        <v>144.88</v>
      </c>
    </row>
    <row r="4310" spans="1:5" ht="27.6" x14ac:dyDescent="0.3">
      <c r="A4310" s="113">
        <v>92349</v>
      </c>
      <c r="B4310" s="113" t="s">
        <v>12841</v>
      </c>
      <c r="C4310" s="114" t="s">
        <v>141</v>
      </c>
      <c r="D4310" s="113" t="s">
        <v>8535</v>
      </c>
      <c r="E4310" s="115">
        <v>155.09</v>
      </c>
    </row>
    <row r="4311" spans="1:5" ht="27.6" x14ac:dyDescent="0.3">
      <c r="A4311" s="113">
        <v>92350</v>
      </c>
      <c r="B4311" s="113" t="s">
        <v>12842</v>
      </c>
      <c r="C4311" s="114" t="s">
        <v>141</v>
      </c>
      <c r="D4311" s="113" t="s">
        <v>8535</v>
      </c>
      <c r="E4311" s="115">
        <v>118.07</v>
      </c>
    </row>
    <row r="4312" spans="1:5" ht="27.6" x14ac:dyDescent="0.3">
      <c r="A4312" s="113">
        <v>92351</v>
      </c>
      <c r="B4312" s="113" t="s">
        <v>12843</v>
      </c>
      <c r="C4312" s="114" t="s">
        <v>141</v>
      </c>
      <c r="D4312" s="113" t="s">
        <v>8535</v>
      </c>
      <c r="E4312" s="115">
        <v>115.52</v>
      </c>
    </row>
    <row r="4313" spans="1:5" ht="27.6" x14ac:dyDescent="0.3">
      <c r="A4313" s="113">
        <v>92352</v>
      </c>
      <c r="B4313" s="113" t="s">
        <v>12844</v>
      </c>
      <c r="C4313" s="114" t="s">
        <v>141</v>
      </c>
      <c r="D4313" s="113" t="s">
        <v>8535</v>
      </c>
      <c r="E4313" s="115">
        <v>177.73</v>
      </c>
    </row>
    <row r="4314" spans="1:5" ht="27.6" x14ac:dyDescent="0.3">
      <c r="A4314" s="113">
        <v>92353</v>
      </c>
      <c r="B4314" s="113" t="s">
        <v>12845</v>
      </c>
      <c r="C4314" s="114" t="s">
        <v>141</v>
      </c>
      <c r="D4314" s="113" t="s">
        <v>8535</v>
      </c>
      <c r="E4314" s="115">
        <v>166.5</v>
      </c>
    </row>
    <row r="4315" spans="1:5" ht="27.6" x14ac:dyDescent="0.3">
      <c r="A4315" s="113">
        <v>92354</v>
      </c>
      <c r="B4315" s="113" t="s">
        <v>12846</v>
      </c>
      <c r="C4315" s="114" t="s">
        <v>141</v>
      </c>
      <c r="D4315" s="113" t="s">
        <v>8535</v>
      </c>
      <c r="E4315" s="115">
        <v>235.06</v>
      </c>
    </row>
    <row r="4316" spans="1:5" ht="27.6" x14ac:dyDescent="0.3">
      <c r="A4316" s="113">
        <v>92355</v>
      </c>
      <c r="B4316" s="113" t="s">
        <v>12847</v>
      </c>
      <c r="C4316" s="114" t="s">
        <v>141</v>
      </c>
      <c r="D4316" s="113" t="s">
        <v>8535</v>
      </c>
      <c r="E4316" s="115">
        <v>213.42</v>
      </c>
    </row>
    <row r="4317" spans="1:5" ht="27.6" x14ac:dyDescent="0.3">
      <c r="A4317" s="113">
        <v>92356</v>
      </c>
      <c r="B4317" s="113" t="s">
        <v>12848</v>
      </c>
      <c r="C4317" s="114" t="s">
        <v>141</v>
      </c>
      <c r="D4317" s="113" t="s">
        <v>8535</v>
      </c>
      <c r="E4317" s="115">
        <v>153.94</v>
      </c>
    </row>
    <row r="4318" spans="1:5" ht="27.6" x14ac:dyDescent="0.3">
      <c r="A4318" s="113">
        <v>92357</v>
      </c>
      <c r="B4318" s="113" t="s">
        <v>12849</v>
      </c>
      <c r="C4318" s="114" t="s">
        <v>141</v>
      </c>
      <c r="D4318" s="113" t="s">
        <v>8535</v>
      </c>
      <c r="E4318" s="115">
        <v>227.6</v>
      </c>
    </row>
    <row r="4319" spans="1:5" ht="27.6" x14ac:dyDescent="0.3">
      <c r="A4319" s="113">
        <v>92358</v>
      </c>
      <c r="B4319" s="113" t="s">
        <v>12850</v>
      </c>
      <c r="C4319" s="114" t="s">
        <v>141</v>
      </c>
      <c r="D4319" s="113" t="s">
        <v>8535</v>
      </c>
      <c r="E4319" s="115">
        <v>282.43</v>
      </c>
    </row>
    <row r="4320" spans="1:5" ht="27.6" x14ac:dyDescent="0.3">
      <c r="A4320" s="113">
        <v>92369</v>
      </c>
      <c r="B4320" s="113" t="s">
        <v>12851</v>
      </c>
      <c r="C4320" s="114" t="s">
        <v>141</v>
      </c>
      <c r="D4320" s="113" t="s">
        <v>8535</v>
      </c>
      <c r="E4320" s="115">
        <v>43.2</v>
      </c>
    </row>
    <row r="4321" spans="1:5" ht="27.6" x14ac:dyDescent="0.3">
      <c r="A4321" s="113">
        <v>92370</v>
      </c>
      <c r="B4321" s="113" t="s">
        <v>12852</v>
      </c>
      <c r="C4321" s="114" t="s">
        <v>141</v>
      </c>
      <c r="D4321" s="113" t="s">
        <v>8535</v>
      </c>
      <c r="E4321" s="115">
        <v>45.26</v>
      </c>
    </row>
    <row r="4322" spans="1:5" ht="41.4" x14ac:dyDescent="0.3">
      <c r="A4322" s="113">
        <v>92371</v>
      </c>
      <c r="B4322" s="113" t="s">
        <v>12853</v>
      </c>
      <c r="C4322" s="114" t="s">
        <v>141</v>
      </c>
      <c r="D4322" s="113" t="s">
        <v>8535</v>
      </c>
      <c r="E4322" s="115">
        <v>52.02</v>
      </c>
    </row>
    <row r="4323" spans="1:5" ht="41.4" x14ac:dyDescent="0.3">
      <c r="A4323" s="113">
        <v>92372</v>
      </c>
      <c r="B4323" s="113" t="s">
        <v>12854</v>
      </c>
      <c r="C4323" s="114" t="s">
        <v>141</v>
      </c>
      <c r="D4323" s="113" t="s">
        <v>8535</v>
      </c>
      <c r="E4323" s="115">
        <v>53.95</v>
      </c>
    </row>
    <row r="4324" spans="1:5" ht="41.4" x14ac:dyDescent="0.3">
      <c r="A4324" s="113">
        <v>92373</v>
      </c>
      <c r="B4324" s="113" t="s">
        <v>12855</v>
      </c>
      <c r="C4324" s="114" t="s">
        <v>141</v>
      </c>
      <c r="D4324" s="113" t="s">
        <v>8535</v>
      </c>
      <c r="E4324" s="115">
        <v>61.32</v>
      </c>
    </row>
    <row r="4325" spans="1:5" ht="41.4" x14ac:dyDescent="0.3">
      <c r="A4325" s="113">
        <v>92374</v>
      </c>
      <c r="B4325" s="113" t="s">
        <v>12856</v>
      </c>
      <c r="C4325" s="114" t="s">
        <v>141</v>
      </c>
      <c r="D4325" s="113" t="s">
        <v>8535</v>
      </c>
      <c r="E4325" s="115">
        <v>61.69</v>
      </c>
    </row>
    <row r="4326" spans="1:5" ht="27.6" x14ac:dyDescent="0.3">
      <c r="A4326" s="113">
        <v>92375</v>
      </c>
      <c r="B4326" s="113" t="s">
        <v>12857</v>
      </c>
      <c r="C4326" s="114" t="s">
        <v>141</v>
      </c>
      <c r="D4326" s="113" t="s">
        <v>8535</v>
      </c>
      <c r="E4326" s="115">
        <v>79.23</v>
      </c>
    </row>
    <row r="4327" spans="1:5" ht="27.6" x14ac:dyDescent="0.3">
      <c r="A4327" s="113">
        <v>92376</v>
      </c>
      <c r="B4327" s="113" t="s">
        <v>12858</v>
      </c>
      <c r="C4327" s="114" t="s">
        <v>141</v>
      </c>
      <c r="D4327" s="113" t="s">
        <v>8535</v>
      </c>
      <c r="E4327" s="115">
        <v>79.2</v>
      </c>
    </row>
    <row r="4328" spans="1:5" ht="41.4" x14ac:dyDescent="0.3">
      <c r="A4328" s="113">
        <v>92377</v>
      </c>
      <c r="B4328" s="113" t="s">
        <v>12859</v>
      </c>
      <c r="C4328" s="114" t="s">
        <v>141</v>
      </c>
      <c r="D4328" s="113" t="s">
        <v>8535</v>
      </c>
      <c r="E4328" s="115">
        <v>105.8</v>
      </c>
    </row>
    <row r="4329" spans="1:5" ht="41.4" x14ac:dyDescent="0.3">
      <c r="A4329" s="113">
        <v>92378</v>
      </c>
      <c r="B4329" s="113" t="s">
        <v>12860</v>
      </c>
      <c r="C4329" s="114" t="s">
        <v>141</v>
      </c>
      <c r="D4329" s="113" t="s">
        <v>8535</v>
      </c>
      <c r="E4329" s="115">
        <v>117.27</v>
      </c>
    </row>
    <row r="4330" spans="1:5" ht="27.6" x14ac:dyDescent="0.3">
      <c r="A4330" s="113">
        <v>92379</v>
      </c>
      <c r="B4330" s="113" t="s">
        <v>12861</v>
      </c>
      <c r="C4330" s="114" t="s">
        <v>141</v>
      </c>
      <c r="D4330" s="113" t="s">
        <v>8535</v>
      </c>
      <c r="E4330" s="115">
        <v>149.18</v>
      </c>
    </row>
    <row r="4331" spans="1:5" ht="27.6" x14ac:dyDescent="0.3">
      <c r="A4331" s="113">
        <v>92380</v>
      </c>
      <c r="B4331" s="113" t="s">
        <v>12862</v>
      </c>
      <c r="C4331" s="114" t="s">
        <v>141</v>
      </c>
      <c r="D4331" s="113" t="s">
        <v>8535</v>
      </c>
      <c r="E4331" s="115">
        <v>159.38999999999999</v>
      </c>
    </row>
    <row r="4332" spans="1:5" ht="41.4" x14ac:dyDescent="0.3">
      <c r="A4332" s="113">
        <v>92381</v>
      </c>
      <c r="B4332" s="113" t="s">
        <v>12863</v>
      </c>
      <c r="C4332" s="114" t="s">
        <v>141</v>
      </c>
      <c r="D4332" s="113" t="s">
        <v>8535</v>
      </c>
      <c r="E4332" s="115">
        <v>65.47</v>
      </c>
    </row>
    <row r="4333" spans="1:5" ht="41.4" x14ac:dyDescent="0.3">
      <c r="A4333" s="113">
        <v>92382</v>
      </c>
      <c r="B4333" s="113" t="s">
        <v>12864</v>
      </c>
      <c r="C4333" s="114" t="s">
        <v>141</v>
      </c>
      <c r="D4333" s="113" t="s">
        <v>8535</v>
      </c>
      <c r="E4333" s="115">
        <v>62.73</v>
      </c>
    </row>
    <row r="4334" spans="1:5" ht="41.4" x14ac:dyDescent="0.3">
      <c r="A4334" s="113">
        <v>92383</v>
      </c>
      <c r="B4334" s="113" t="s">
        <v>12865</v>
      </c>
      <c r="C4334" s="114" t="s">
        <v>141</v>
      </c>
      <c r="D4334" s="113" t="s">
        <v>8535</v>
      </c>
      <c r="E4334" s="115">
        <v>82.05</v>
      </c>
    </row>
    <row r="4335" spans="1:5" ht="41.4" x14ac:dyDescent="0.3">
      <c r="A4335" s="113">
        <v>92384</v>
      </c>
      <c r="B4335" s="113" t="s">
        <v>12866</v>
      </c>
      <c r="C4335" s="114" t="s">
        <v>141</v>
      </c>
      <c r="D4335" s="113" t="s">
        <v>8535</v>
      </c>
      <c r="E4335" s="115">
        <v>76.599999999999994</v>
      </c>
    </row>
    <row r="4336" spans="1:5" ht="41.4" x14ac:dyDescent="0.3">
      <c r="A4336" s="113">
        <v>92385</v>
      </c>
      <c r="B4336" s="113" t="s">
        <v>12867</v>
      </c>
      <c r="C4336" s="114" t="s">
        <v>141</v>
      </c>
      <c r="D4336" s="113" t="s">
        <v>8535</v>
      </c>
      <c r="E4336" s="115">
        <v>93.96</v>
      </c>
    </row>
    <row r="4337" spans="1:5" ht="41.4" x14ac:dyDescent="0.3">
      <c r="A4337" s="113">
        <v>92386</v>
      </c>
      <c r="B4337" s="113" t="s">
        <v>12868</v>
      </c>
      <c r="C4337" s="114" t="s">
        <v>141</v>
      </c>
      <c r="D4337" s="113" t="s">
        <v>8535</v>
      </c>
      <c r="E4337" s="115">
        <v>90.2</v>
      </c>
    </row>
    <row r="4338" spans="1:5" ht="41.4" x14ac:dyDescent="0.3">
      <c r="A4338" s="113">
        <v>92387</v>
      </c>
      <c r="B4338" s="113" t="s">
        <v>12869</v>
      </c>
      <c r="C4338" s="114" t="s">
        <v>141</v>
      </c>
      <c r="D4338" s="113" t="s">
        <v>8535</v>
      </c>
      <c r="E4338" s="115">
        <v>117.94</v>
      </c>
    </row>
    <row r="4339" spans="1:5" ht="41.4" x14ac:dyDescent="0.3">
      <c r="A4339" s="113">
        <v>92388</v>
      </c>
      <c r="B4339" s="113" t="s">
        <v>12870</v>
      </c>
      <c r="C4339" s="114" t="s">
        <v>141</v>
      </c>
      <c r="D4339" s="113" t="s">
        <v>8535</v>
      </c>
      <c r="E4339" s="115">
        <v>115.39</v>
      </c>
    </row>
    <row r="4340" spans="1:5" ht="41.4" x14ac:dyDescent="0.3">
      <c r="A4340" s="113">
        <v>92389</v>
      </c>
      <c r="B4340" s="113" t="s">
        <v>12871</v>
      </c>
      <c r="C4340" s="114" t="s">
        <v>141</v>
      </c>
      <c r="D4340" s="113" t="s">
        <v>8535</v>
      </c>
      <c r="E4340" s="115">
        <v>180.92</v>
      </c>
    </row>
    <row r="4341" spans="1:5" ht="41.4" x14ac:dyDescent="0.3">
      <c r="A4341" s="113">
        <v>92390</v>
      </c>
      <c r="B4341" s="113" t="s">
        <v>12872</v>
      </c>
      <c r="C4341" s="114" t="s">
        <v>141</v>
      </c>
      <c r="D4341" s="113" t="s">
        <v>8535</v>
      </c>
      <c r="E4341" s="115">
        <v>169.69</v>
      </c>
    </row>
    <row r="4342" spans="1:5" ht="41.4" x14ac:dyDescent="0.3">
      <c r="A4342" s="113">
        <v>92635</v>
      </c>
      <c r="B4342" s="113" t="s">
        <v>12873</v>
      </c>
      <c r="C4342" s="114" t="s">
        <v>141</v>
      </c>
      <c r="D4342" s="113" t="s">
        <v>8535</v>
      </c>
      <c r="E4342" s="115">
        <v>241.5</v>
      </c>
    </row>
    <row r="4343" spans="1:5" ht="41.4" x14ac:dyDescent="0.3">
      <c r="A4343" s="113">
        <v>92636</v>
      </c>
      <c r="B4343" s="113" t="s">
        <v>12874</v>
      </c>
      <c r="C4343" s="114" t="s">
        <v>141</v>
      </c>
      <c r="D4343" s="113" t="s">
        <v>8535</v>
      </c>
      <c r="E4343" s="115">
        <v>219.86</v>
      </c>
    </row>
    <row r="4344" spans="1:5" ht="27.6" x14ac:dyDescent="0.3">
      <c r="A4344" s="113">
        <v>92637</v>
      </c>
      <c r="B4344" s="113" t="s">
        <v>12875</v>
      </c>
      <c r="C4344" s="114" t="s">
        <v>141</v>
      </c>
      <c r="D4344" s="113" t="s">
        <v>8535</v>
      </c>
      <c r="E4344" s="115">
        <v>84.63</v>
      </c>
    </row>
    <row r="4345" spans="1:5" ht="27.6" x14ac:dyDescent="0.3">
      <c r="A4345" s="113">
        <v>92638</v>
      </c>
      <c r="B4345" s="113" t="s">
        <v>12876</v>
      </c>
      <c r="C4345" s="114" t="s">
        <v>141</v>
      </c>
      <c r="D4345" s="113" t="s">
        <v>8535</v>
      </c>
      <c r="E4345" s="115">
        <v>102.8</v>
      </c>
    </row>
    <row r="4346" spans="1:5" ht="27.6" x14ac:dyDescent="0.3">
      <c r="A4346" s="113">
        <v>92639</v>
      </c>
      <c r="B4346" s="113" t="s">
        <v>12877</v>
      </c>
      <c r="C4346" s="114" t="s">
        <v>141</v>
      </c>
      <c r="D4346" s="113" t="s">
        <v>8535</v>
      </c>
      <c r="E4346" s="115">
        <v>118.75</v>
      </c>
    </row>
    <row r="4347" spans="1:5" ht="27.6" x14ac:dyDescent="0.3">
      <c r="A4347" s="113">
        <v>92640</v>
      </c>
      <c r="B4347" s="113" t="s">
        <v>12878</v>
      </c>
      <c r="C4347" s="114" t="s">
        <v>141</v>
      </c>
      <c r="D4347" s="113" t="s">
        <v>8535</v>
      </c>
      <c r="E4347" s="115">
        <v>153.75</v>
      </c>
    </row>
    <row r="4348" spans="1:5" ht="27.6" x14ac:dyDescent="0.3">
      <c r="A4348" s="113">
        <v>92642</v>
      </c>
      <c r="B4348" s="113" t="s">
        <v>12879</v>
      </c>
      <c r="C4348" s="114" t="s">
        <v>141</v>
      </c>
      <c r="D4348" s="113" t="s">
        <v>8535</v>
      </c>
      <c r="E4348" s="115">
        <v>231.77</v>
      </c>
    </row>
    <row r="4349" spans="1:5" ht="27.6" x14ac:dyDescent="0.3">
      <c r="A4349" s="113">
        <v>92644</v>
      </c>
      <c r="B4349" s="113" t="s">
        <v>12880</v>
      </c>
      <c r="C4349" s="114" t="s">
        <v>141</v>
      </c>
      <c r="D4349" s="113" t="s">
        <v>8535</v>
      </c>
      <c r="E4349" s="115">
        <v>291.02</v>
      </c>
    </row>
    <row r="4350" spans="1:5" ht="41.4" x14ac:dyDescent="0.3">
      <c r="A4350" s="113">
        <v>92657</v>
      </c>
      <c r="B4350" s="113" t="s">
        <v>12881</v>
      </c>
      <c r="C4350" s="114" t="s">
        <v>141</v>
      </c>
      <c r="D4350" s="113" t="s">
        <v>8535</v>
      </c>
      <c r="E4350" s="115">
        <v>31.6</v>
      </c>
    </row>
    <row r="4351" spans="1:5" ht="41.4" x14ac:dyDescent="0.3">
      <c r="A4351" s="113">
        <v>92658</v>
      </c>
      <c r="B4351" s="113" t="s">
        <v>12882</v>
      </c>
      <c r="C4351" s="114" t="s">
        <v>141</v>
      </c>
      <c r="D4351" s="113" t="s">
        <v>8535</v>
      </c>
      <c r="E4351" s="115">
        <v>33.659999999999997</v>
      </c>
    </row>
    <row r="4352" spans="1:5" ht="41.4" x14ac:dyDescent="0.3">
      <c r="A4352" s="113">
        <v>92659</v>
      </c>
      <c r="B4352" s="113" t="s">
        <v>12883</v>
      </c>
      <c r="C4352" s="114" t="s">
        <v>141</v>
      </c>
      <c r="D4352" s="113" t="s">
        <v>8535</v>
      </c>
      <c r="E4352" s="115">
        <v>38.82</v>
      </c>
    </row>
    <row r="4353" spans="1:5" ht="41.4" x14ac:dyDescent="0.3">
      <c r="A4353" s="113">
        <v>92660</v>
      </c>
      <c r="B4353" s="113" t="s">
        <v>12884</v>
      </c>
      <c r="C4353" s="114" t="s">
        <v>141</v>
      </c>
      <c r="D4353" s="113" t="s">
        <v>8535</v>
      </c>
      <c r="E4353" s="115">
        <v>40.75</v>
      </c>
    </row>
    <row r="4354" spans="1:5" ht="41.4" x14ac:dyDescent="0.3">
      <c r="A4354" s="113">
        <v>92661</v>
      </c>
      <c r="B4354" s="113" t="s">
        <v>12885</v>
      </c>
      <c r="C4354" s="114" t="s">
        <v>141</v>
      </c>
      <c r="D4354" s="113" t="s">
        <v>8535</v>
      </c>
      <c r="E4354" s="115">
        <v>46.28</v>
      </c>
    </row>
    <row r="4355" spans="1:5" ht="41.4" x14ac:dyDescent="0.3">
      <c r="A4355" s="113">
        <v>92662</v>
      </c>
      <c r="B4355" s="113" t="s">
        <v>12886</v>
      </c>
      <c r="C4355" s="114" t="s">
        <v>141</v>
      </c>
      <c r="D4355" s="113" t="s">
        <v>8535</v>
      </c>
      <c r="E4355" s="115">
        <v>46.65</v>
      </c>
    </row>
    <row r="4356" spans="1:5" ht="41.4" x14ac:dyDescent="0.3">
      <c r="A4356" s="113">
        <v>92663</v>
      </c>
      <c r="B4356" s="113" t="s">
        <v>12887</v>
      </c>
      <c r="C4356" s="114" t="s">
        <v>141</v>
      </c>
      <c r="D4356" s="113" t="s">
        <v>8535</v>
      </c>
      <c r="E4356" s="115">
        <v>61.93</v>
      </c>
    </row>
    <row r="4357" spans="1:5" ht="41.4" x14ac:dyDescent="0.3">
      <c r="A4357" s="113">
        <v>92664</v>
      </c>
      <c r="B4357" s="113" t="s">
        <v>12888</v>
      </c>
      <c r="C4357" s="114" t="s">
        <v>141</v>
      </c>
      <c r="D4357" s="113" t="s">
        <v>8535</v>
      </c>
      <c r="E4357" s="115">
        <v>61.9</v>
      </c>
    </row>
    <row r="4358" spans="1:5" ht="41.4" x14ac:dyDescent="0.3">
      <c r="A4358" s="113">
        <v>92665</v>
      </c>
      <c r="B4358" s="113" t="s">
        <v>12889</v>
      </c>
      <c r="C4358" s="114" t="s">
        <v>141</v>
      </c>
      <c r="D4358" s="113" t="s">
        <v>8535</v>
      </c>
      <c r="E4358" s="115">
        <v>85.05</v>
      </c>
    </row>
    <row r="4359" spans="1:5" ht="41.4" x14ac:dyDescent="0.3">
      <c r="A4359" s="113">
        <v>92666</v>
      </c>
      <c r="B4359" s="113" t="s">
        <v>12890</v>
      </c>
      <c r="C4359" s="114" t="s">
        <v>141</v>
      </c>
      <c r="D4359" s="113" t="s">
        <v>8535</v>
      </c>
      <c r="E4359" s="115">
        <v>96.52</v>
      </c>
    </row>
    <row r="4360" spans="1:5" ht="41.4" x14ac:dyDescent="0.3">
      <c r="A4360" s="113">
        <v>92667</v>
      </c>
      <c r="B4360" s="113" t="s">
        <v>12891</v>
      </c>
      <c r="C4360" s="114" t="s">
        <v>141</v>
      </c>
      <c r="D4360" s="113" t="s">
        <v>8535</v>
      </c>
      <c r="E4360" s="115">
        <v>125.05</v>
      </c>
    </row>
    <row r="4361" spans="1:5" ht="41.4" x14ac:dyDescent="0.3">
      <c r="A4361" s="113">
        <v>92668</v>
      </c>
      <c r="B4361" s="113" t="s">
        <v>12892</v>
      </c>
      <c r="C4361" s="114" t="s">
        <v>141</v>
      </c>
      <c r="D4361" s="113" t="s">
        <v>8535</v>
      </c>
      <c r="E4361" s="115">
        <v>135.26</v>
      </c>
    </row>
    <row r="4362" spans="1:5" ht="41.4" x14ac:dyDescent="0.3">
      <c r="A4362" s="113">
        <v>92669</v>
      </c>
      <c r="B4362" s="113" t="s">
        <v>12893</v>
      </c>
      <c r="C4362" s="114" t="s">
        <v>141</v>
      </c>
      <c r="D4362" s="113" t="s">
        <v>8535</v>
      </c>
      <c r="E4362" s="115">
        <v>48.04</v>
      </c>
    </row>
    <row r="4363" spans="1:5" ht="41.4" x14ac:dyDescent="0.3">
      <c r="A4363" s="113">
        <v>92670</v>
      </c>
      <c r="B4363" s="113" t="s">
        <v>12894</v>
      </c>
      <c r="C4363" s="114" t="s">
        <v>141</v>
      </c>
      <c r="D4363" s="113" t="s">
        <v>8535</v>
      </c>
      <c r="E4363" s="115">
        <v>45.3</v>
      </c>
    </row>
    <row r="4364" spans="1:5" ht="41.4" x14ac:dyDescent="0.3">
      <c r="A4364" s="113">
        <v>92671</v>
      </c>
      <c r="B4364" s="113" t="s">
        <v>12895</v>
      </c>
      <c r="C4364" s="114" t="s">
        <v>141</v>
      </c>
      <c r="D4364" s="113" t="s">
        <v>8535</v>
      </c>
      <c r="E4364" s="115">
        <v>62.29</v>
      </c>
    </row>
    <row r="4365" spans="1:5" ht="41.4" x14ac:dyDescent="0.3">
      <c r="A4365" s="113">
        <v>92672</v>
      </c>
      <c r="B4365" s="113" t="s">
        <v>12896</v>
      </c>
      <c r="C4365" s="114" t="s">
        <v>141</v>
      </c>
      <c r="D4365" s="113" t="s">
        <v>8535</v>
      </c>
      <c r="E4365" s="115">
        <v>56.84</v>
      </c>
    </row>
    <row r="4366" spans="1:5" ht="41.4" x14ac:dyDescent="0.3">
      <c r="A4366" s="113">
        <v>92673</v>
      </c>
      <c r="B4366" s="113" t="s">
        <v>12897</v>
      </c>
      <c r="C4366" s="114" t="s">
        <v>141</v>
      </c>
      <c r="D4366" s="113" t="s">
        <v>8535</v>
      </c>
      <c r="E4366" s="115">
        <v>71.44</v>
      </c>
    </row>
    <row r="4367" spans="1:5" ht="41.4" x14ac:dyDescent="0.3">
      <c r="A4367" s="113">
        <v>92674</v>
      </c>
      <c r="B4367" s="113" t="s">
        <v>12898</v>
      </c>
      <c r="C4367" s="114" t="s">
        <v>141</v>
      </c>
      <c r="D4367" s="113" t="s">
        <v>8535</v>
      </c>
      <c r="E4367" s="115">
        <v>67.680000000000007</v>
      </c>
    </row>
    <row r="4368" spans="1:5" ht="41.4" x14ac:dyDescent="0.3">
      <c r="A4368" s="113">
        <v>92675</v>
      </c>
      <c r="B4368" s="113" t="s">
        <v>12899</v>
      </c>
      <c r="C4368" s="114" t="s">
        <v>141</v>
      </c>
      <c r="D4368" s="113" t="s">
        <v>8535</v>
      </c>
      <c r="E4368" s="115">
        <v>92.05</v>
      </c>
    </row>
    <row r="4369" spans="1:5" ht="41.4" x14ac:dyDescent="0.3">
      <c r="A4369" s="113">
        <v>92676</v>
      </c>
      <c r="B4369" s="113" t="s">
        <v>12900</v>
      </c>
      <c r="C4369" s="114" t="s">
        <v>141</v>
      </c>
      <c r="D4369" s="113" t="s">
        <v>8535</v>
      </c>
      <c r="E4369" s="115">
        <v>89.5</v>
      </c>
    </row>
    <row r="4370" spans="1:5" ht="41.4" x14ac:dyDescent="0.3">
      <c r="A4370" s="113">
        <v>92677</v>
      </c>
      <c r="B4370" s="113" t="s">
        <v>12901</v>
      </c>
      <c r="C4370" s="114" t="s">
        <v>141</v>
      </c>
      <c r="D4370" s="113" t="s">
        <v>8535</v>
      </c>
      <c r="E4370" s="115">
        <v>149.87</v>
      </c>
    </row>
    <row r="4371" spans="1:5" ht="41.4" x14ac:dyDescent="0.3">
      <c r="A4371" s="113">
        <v>92678</v>
      </c>
      <c r="B4371" s="113" t="s">
        <v>12902</v>
      </c>
      <c r="C4371" s="114" t="s">
        <v>141</v>
      </c>
      <c r="D4371" s="113" t="s">
        <v>8535</v>
      </c>
      <c r="E4371" s="115">
        <v>138.63999999999999</v>
      </c>
    </row>
    <row r="4372" spans="1:5" ht="41.4" x14ac:dyDescent="0.3">
      <c r="A4372" s="113">
        <v>92679</v>
      </c>
      <c r="B4372" s="113" t="s">
        <v>12903</v>
      </c>
      <c r="C4372" s="114" t="s">
        <v>141</v>
      </c>
      <c r="D4372" s="113" t="s">
        <v>8535</v>
      </c>
      <c r="E4372" s="115">
        <v>205.36</v>
      </c>
    </row>
    <row r="4373" spans="1:5" ht="41.4" x14ac:dyDescent="0.3">
      <c r="A4373" s="113">
        <v>92680</v>
      </c>
      <c r="B4373" s="113" t="s">
        <v>12904</v>
      </c>
      <c r="C4373" s="114" t="s">
        <v>141</v>
      </c>
      <c r="D4373" s="113" t="s">
        <v>8535</v>
      </c>
      <c r="E4373" s="115">
        <v>183.72</v>
      </c>
    </row>
    <row r="4374" spans="1:5" ht="41.4" x14ac:dyDescent="0.3">
      <c r="A4374" s="113">
        <v>92681</v>
      </c>
      <c r="B4374" s="113" t="s">
        <v>12905</v>
      </c>
      <c r="C4374" s="114" t="s">
        <v>141</v>
      </c>
      <c r="D4374" s="113" t="s">
        <v>8535</v>
      </c>
      <c r="E4374" s="115">
        <v>61.37</v>
      </c>
    </row>
    <row r="4375" spans="1:5" ht="41.4" x14ac:dyDescent="0.3">
      <c r="A4375" s="113">
        <v>92682</v>
      </c>
      <c r="B4375" s="113" t="s">
        <v>12906</v>
      </c>
      <c r="C4375" s="114" t="s">
        <v>141</v>
      </c>
      <c r="D4375" s="113" t="s">
        <v>8535</v>
      </c>
      <c r="E4375" s="115">
        <v>76.349999999999994</v>
      </c>
    </row>
    <row r="4376" spans="1:5" ht="41.4" x14ac:dyDescent="0.3">
      <c r="A4376" s="113">
        <v>92683</v>
      </c>
      <c r="B4376" s="113" t="s">
        <v>12907</v>
      </c>
      <c r="C4376" s="114" t="s">
        <v>141</v>
      </c>
      <c r="D4376" s="113" t="s">
        <v>8535</v>
      </c>
      <c r="E4376" s="115">
        <v>88.73</v>
      </c>
    </row>
    <row r="4377" spans="1:5" ht="41.4" x14ac:dyDescent="0.3">
      <c r="A4377" s="113">
        <v>92684</v>
      </c>
      <c r="B4377" s="113" t="s">
        <v>12908</v>
      </c>
      <c r="C4377" s="114" t="s">
        <v>141</v>
      </c>
      <c r="D4377" s="113" t="s">
        <v>8535</v>
      </c>
      <c r="E4377" s="115">
        <v>119.2</v>
      </c>
    </row>
    <row r="4378" spans="1:5" ht="41.4" x14ac:dyDescent="0.3">
      <c r="A4378" s="113">
        <v>92685</v>
      </c>
      <c r="B4378" s="113" t="s">
        <v>12909</v>
      </c>
      <c r="C4378" s="114" t="s">
        <v>141</v>
      </c>
      <c r="D4378" s="113" t="s">
        <v>8535</v>
      </c>
      <c r="E4378" s="115">
        <v>190.42</v>
      </c>
    </row>
    <row r="4379" spans="1:5" ht="41.4" x14ac:dyDescent="0.3">
      <c r="A4379" s="113">
        <v>92686</v>
      </c>
      <c r="B4379" s="113" t="s">
        <v>12910</v>
      </c>
      <c r="C4379" s="114" t="s">
        <v>141</v>
      </c>
      <c r="D4379" s="113" t="s">
        <v>8535</v>
      </c>
      <c r="E4379" s="115">
        <v>242.78</v>
      </c>
    </row>
    <row r="4380" spans="1:5" ht="27.6" x14ac:dyDescent="0.3">
      <c r="A4380" s="113">
        <v>92692</v>
      </c>
      <c r="B4380" s="113" t="s">
        <v>12911</v>
      </c>
      <c r="C4380" s="114" t="s">
        <v>141</v>
      </c>
      <c r="D4380" s="113" t="s">
        <v>8535</v>
      </c>
      <c r="E4380" s="115">
        <v>17.07</v>
      </c>
    </row>
    <row r="4381" spans="1:5" ht="27.6" x14ac:dyDescent="0.3">
      <c r="A4381" s="113">
        <v>92693</v>
      </c>
      <c r="B4381" s="113" t="s">
        <v>12912</v>
      </c>
      <c r="C4381" s="114" t="s">
        <v>141</v>
      </c>
      <c r="D4381" s="113" t="s">
        <v>8535</v>
      </c>
      <c r="E4381" s="115">
        <v>17.53</v>
      </c>
    </row>
    <row r="4382" spans="1:5" ht="27.6" x14ac:dyDescent="0.3">
      <c r="A4382" s="113">
        <v>92694</v>
      </c>
      <c r="B4382" s="113" t="s">
        <v>12913</v>
      </c>
      <c r="C4382" s="114" t="s">
        <v>141</v>
      </c>
      <c r="D4382" s="113" t="s">
        <v>8535</v>
      </c>
      <c r="E4382" s="115">
        <v>27.18</v>
      </c>
    </row>
    <row r="4383" spans="1:5" ht="27.6" x14ac:dyDescent="0.3">
      <c r="A4383" s="113">
        <v>92695</v>
      </c>
      <c r="B4383" s="113" t="s">
        <v>12914</v>
      </c>
      <c r="C4383" s="114" t="s">
        <v>141</v>
      </c>
      <c r="D4383" s="113" t="s">
        <v>8535</v>
      </c>
      <c r="E4383" s="115">
        <v>27.64</v>
      </c>
    </row>
    <row r="4384" spans="1:5" ht="27.6" x14ac:dyDescent="0.3">
      <c r="A4384" s="113">
        <v>92696</v>
      </c>
      <c r="B4384" s="113" t="s">
        <v>12915</v>
      </c>
      <c r="C4384" s="114" t="s">
        <v>141</v>
      </c>
      <c r="D4384" s="113" t="s">
        <v>8535</v>
      </c>
      <c r="E4384" s="115">
        <v>42.71</v>
      </c>
    </row>
    <row r="4385" spans="1:5" ht="27.6" x14ac:dyDescent="0.3">
      <c r="A4385" s="113">
        <v>92697</v>
      </c>
      <c r="B4385" s="113" t="s">
        <v>12916</v>
      </c>
      <c r="C4385" s="114" t="s">
        <v>141</v>
      </c>
      <c r="D4385" s="113" t="s">
        <v>8535</v>
      </c>
      <c r="E4385" s="115">
        <v>44.77</v>
      </c>
    </row>
    <row r="4386" spans="1:5" ht="41.4" x14ac:dyDescent="0.3">
      <c r="A4386" s="113">
        <v>92698</v>
      </c>
      <c r="B4386" s="113" t="s">
        <v>12917</v>
      </c>
      <c r="C4386" s="114" t="s">
        <v>141</v>
      </c>
      <c r="D4386" s="113" t="s">
        <v>8535</v>
      </c>
      <c r="E4386" s="115">
        <v>25.27</v>
      </c>
    </row>
    <row r="4387" spans="1:5" ht="41.4" x14ac:dyDescent="0.3">
      <c r="A4387" s="113">
        <v>92699</v>
      </c>
      <c r="B4387" s="113" t="s">
        <v>12918</v>
      </c>
      <c r="C4387" s="114" t="s">
        <v>141</v>
      </c>
      <c r="D4387" s="113" t="s">
        <v>8535</v>
      </c>
      <c r="E4387" s="115">
        <v>23.78</v>
      </c>
    </row>
    <row r="4388" spans="1:5" ht="41.4" x14ac:dyDescent="0.3">
      <c r="A4388" s="113">
        <v>92700</v>
      </c>
      <c r="B4388" s="113" t="s">
        <v>12919</v>
      </c>
      <c r="C4388" s="114" t="s">
        <v>141</v>
      </c>
      <c r="D4388" s="113" t="s">
        <v>8535</v>
      </c>
      <c r="E4388" s="115">
        <v>41.32</v>
      </c>
    </row>
    <row r="4389" spans="1:5" ht="41.4" x14ac:dyDescent="0.3">
      <c r="A4389" s="113">
        <v>92701</v>
      </c>
      <c r="B4389" s="113" t="s">
        <v>12920</v>
      </c>
      <c r="C4389" s="114" t="s">
        <v>141</v>
      </c>
      <c r="D4389" s="113" t="s">
        <v>8535</v>
      </c>
      <c r="E4389" s="115">
        <v>39.1</v>
      </c>
    </row>
    <row r="4390" spans="1:5" ht="41.4" x14ac:dyDescent="0.3">
      <c r="A4390" s="113">
        <v>92702</v>
      </c>
      <c r="B4390" s="113" t="s">
        <v>12921</v>
      </c>
      <c r="C4390" s="114" t="s">
        <v>141</v>
      </c>
      <c r="D4390" s="113" t="s">
        <v>8535</v>
      </c>
      <c r="E4390" s="115">
        <v>64.790000000000006</v>
      </c>
    </row>
    <row r="4391" spans="1:5" ht="41.4" x14ac:dyDescent="0.3">
      <c r="A4391" s="113">
        <v>92703</v>
      </c>
      <c r="B4391" s="113" t="s">
        <v>12922</v>
      </c>
      <c r="C4391" s="114" t="s">
        <v>141</v>
      </c>
      <c r="D4391" s="113" t="s">
        <v>8535</v>
      </c>
      <c r="E4391" s="115">
        <v>62.05</v>
      </c>
    </row>
    <row r="4392" spans="1:5" ht="27.6" x14ac:dyDescent="0.3">
      <c r="A4392" s="113">
        <v>92704</v>
      </c>
      <c r="B4392" s="113" t="s">
        <v>12923</v>
      </c>
      <c r="C4392" s="114" t="s">
        <v>141</v>
      </c>
      <c r="D4392" s="113" t="s">
        <v>8535</v>
      </c>
      <c r="E4392" s="115">
        <v>31.98</v>
      </c>
    </row>
    <row r="4393" spans="1:5" ht="27.6" x14ac:dyDescent="0.3">
      <c r="A4393" s="113">
        <v>92705</v>
      </c>
      <c r="B4393" s="113" t="s">
        <v>12924</v>
      </c>
      <c r="C4393" s="114" t="s">
        <v>141</v>
      </c>
      <c r="D4393" s="113" t="s">
        <v>8535</v>
      </c>
      <c r="E4393" s="115">
        <v>51.68</v>
      </c>
    </row>
    <row r="4394" spans="1:5" ht="27.6" x14ac:dyDescent="0.3">
      <c r="A4394" s="113">
        <v>92706</v>
      </c>
      <c r="B4394" s="113" t="s">
        <v>12925</v>
      </c>
      <c r="C4394" s="114" t="s">
        <v>141</v>
      </c>
      <c r="D4394" s="113" t="s">
        <v>8535</v>
      </c>
      <c r="E4394" s="115">
        <v>83.71</v>
      </c>
    </row>
    <row r="4395" spans="1:5" ht="27.6" x14ac:dyDescent="0.3">
      <c r="A4395" s="113">
        <v>92889</v>
      </c>
      <c r="B4395" s="113" t="s">
        <v>12926</v>
      </c>
      <c r="C4395" s="114" t="s">
        <v>141</v>
      </c>
      <c r="D4395" s="113" t="s">
        <v>8535</v>
      </c>
      <c r="E4395" s="115">
        <v>153.76</v>
      </c>
    </row>
    <row r="4396" spans="1:5" ht="27.6" x14ac:dyDescent="0.3">
      <c r="A4396" s="113">
        <v>92890</v>
      </c>
      <c r="B4396" s="113" t="s">
        <v>12927</v>
      </c>
      <c r="C4396" s="114" t="s">
        <v>141</v>
      </c>
      <c r="D4396" s="113" t="s">
        <v>8535</v>
      </c>
      <c r="E4396" s="115">
        <v>231.77</v>
      </c>
    </row>
    <row r="4397" spans="1:5" ht="27.6" x14ac:dyDescent="0.3">
      <c r="A4397" s="113">
        <v>92891</v>
      </c>
      <c r="B4397" s="113" t="s">
        <v>12928</v>
      </c>
      <c r="C4397" s="114" t="s">
        <v>141</v>
      </c>
      <c r="D4397" s="113" t="s">
        <v>8535</v>
      </c>
      <c r="E4397" s="115">
        <v>338.63</v>
      </c>
    </row>
    <row r="4398" spans="1:5" ht="27.6" x14ac:dyDescent="0.3">
      <c r="A4398" s="113">
        <v>92892</v>
      </c>
      <c r="B4398" s="113" t="s">
        <v>12929</v>
      </c>
      <c r="C4398" s="114" t="s">
        <v>141</v>
      </c>
      <c r="D4398" s="113" t="s">
        <v>8535</v>
      </c>
      <c r="E4398" s="115">
        <v>67.430000000000007</v>
      </c>
    </row>
    <row r="4399" spans="1:5" ht="41.4" x14ac:dyDescent="0.3">
      <c r="A4399" s="113">
        <v>92893</v>
      </c>
      <c r="B4399" s="113" t="s">
        <v>12930</v>
      </c>
      <c r="C4399" s="114" t="s">
        <v>141</v>
      </c>
      <c r="D4399" s="113" t="s">
        <v>8535</v>
      </c>
      <c r="E4399" s="115">
        <v>95.16</v>
      </c>
    </row>
    <row r="4400" spans="1:5" ht="41.4" x14ac:dyDescent="0.3">
      <c r="A4400" s="113">
        <v>92894</v>
      </c>
      <c r="B4400" s="113" t="s">
        <v>12931</v>
      </c>
      <c r="C4400" s="114" t="s">
        <v>141</v>
      </c>
      <c r="D4400" s="113" t="s">
        <v>8535</v>
      </c>
      <c r="E4400" s="115">
        <v>113.41</v>
      </c>
    </row>
    <row r="4401" spans="1:5" ht="27.6" x14ac:dyDescent="0.3">
      <c r="A4401" s="113">
        <v>92895</v>
      </c>
      <c r="B4401" s="113" t="s">
        <v>12932</v>
      </c>
      <c r="C4401" s="114" t="s">
        <v>141</v>
      </c>
      <c r="D4401" s="113" t="s">
        <v>8535</v>
      </c>
      <c r="E4401" s="115">
        <v>153.69</v>
      </c>
    </row>
    <row r="4402" spans="1:5" ht="41.4" x14ac:dyDescent="0.3">
      <c r="A4402" s="113">
        <v>92896</v>
      </c>
      <c r="B4402" s="113" t="s">
        <v>12933</v>
      </c>
      <c r="C4402" s="114" t="s">
        <v>141</v>
      </c>
      <c r="D4402" s="113" t="s">
        <v>8535</v>
      </c>
      <c r="E4402" s="115">
        <v>233.86</v>
      </c>
    </row>
    <row r="4403" spans="1:5" ht="27.6" x14ac:dyDescent="0.3">
      <c r="A4403" s="113">
        <v>92897</v>
      </c>
      <c r="B4403" s="113" t="s">
        <v>12934</v>
      </c>
      <c r="C4403" s="114" t="s">
        <v>141</v>
      </c>
      <c r="D4403" s="113" t="s">
        <v>8535</v>
      </c>
      <c r="E4403" s="115">
        <v>342.93</v>
      </c>
    </row>
    <row r="4404" spans="1:5" ht="41.4" x14ac:dyDescent="0.3">
      <c r="A4404" s="113">
        <v>92898</v>
      </c>
      <c r="B4404" s="113" t="s">
        <v>12935</v>
      </c>
      <c r="C4404" s="114" t="s">
        <v>141</v>
      </c>
      <c r="D4404" s="113" t="s">
        <v>8535</v>
      </c>
      <c r="E4404" s="115">
        <v>55.83</v>
      </c>
    </row>
    <row r="4405" spans="1:5" ht="41.4" x14ac:dyDescent="0.3">
      <c r="A4405" s="113">
        <v>92899</v>
      </c>
      <c r="B4405" s="113" t="s">
        <v>12936</v>
      </c>
      <c r="C4405" s="114" t="s">
        <v>141</v>
      </c>
      <c r="D4405" s="113" t="s">
        <v>8535</v>
      </c>
      <c r="E4405" s="115">
        <v>81.96</v>
      </c>
    </row>
    <row r="4406" spans="1:5" ht="41.4" x14ac:dyDescent="0.3">
      <c r="A4406" s="113">
        <v>92900</v>
      </c>
      <c r="B4406" s="113" t="s">
        <v>12937</v>
      </c>
      <c r="C4406" s="114" t="s">
        <v>141</v>
      </c>
      <c r="D4406" s="113" t="s">
        <v>8535</v>
      </c>
      <c r="E4406" s="115">
        <v>98.37</v>
      </c>
    </row>
    <row r="4407" spans="1:5" ht="41.4" x14ac:dyDescent="0.3">
      <c r="A4407" s="113">
        <v>92901</v>
      </c>
      <c r="B4407" s="113" t="s">
        <v>12938</v>
      </c>
      <c r="C4407" s="114" t="s">
        <v>141</v>
      </c>
      <c r="D4407" s="113" t="s">
        <v>8535</v>
      </c>
      <c r="E4407" s="115">
        <v>136.38999999999999</v>
      </c>
    </row>
    <row r="4408" spans="1:5" ht="41.4" x14ac:dyDescent="0.3">
      <c r="A4408" s="113">
        <v>92902</v>
      </c>
      <c r="B4408" s="113" t="s">
        <v>12939</v>
      </c>
      <c r="C4408" s="114" t="s">
        <v>141</v>
      </c>
      <c r="D4408" s="113" t="s">
        <v>8535</v>
      </c>
      <c r="E4408" s="115">
        <v>213.11</v>
      </c>
    </row>
    <row r="4409" spans="1:5" ht="41.4" x14ac:dyDescent="0.3">
      <c r="A4409" s="113">
        <v>92903</v>
      </c>
      <c r="B4409" s="113" t="s">
        <v>12940</v>
      </c>
      <c r="C4409" s="114" t="s">
        <v>141</v>
      </c>
      <c r="D4409" s="113" t="s">
        <v>8535</v>
      </c>
      <c r="E4409" s="115">
        <v>318.8</v>
      </c>
    </row>
    <row r="4410" spans="1:5" ht="27.6" x14ac:dyDescent="0.3">
      <c r="A4410" s="113">
        <v>92904</v>
      </c>
      <c r="B4410" s="113" t="s">
        <v>12941</v>
      </c>
      <c r="C4410" s="114" t="s">
        <v>141</v>
      </c>
      <c r="D4410" s="113" t="s">
        <v>8535</v>
      </c>
      <c r="E4410" s="115">
        <v>37.880000000000003</v>
      </c>
    </row>
    <row r="4411" spans="1:5" ht="27.6" x14ac:dyDescent="0.3">
      <c r="A4411" s="113">
        <v>92905</v>
      </c>
      <c r="B4411" s="113" t="s">
        <v>12942</v>
      </c>
      <c r="C4411" s="114" t="s">
        <v>141</v>
      </c>
      <c r="D4411" s="113" t="s">
        <v>8535</v>
      </c>
      <c r="E4411" s="115">
        <v>54.34</v>
      </c>
    </row>
    <row r="4412" spans="1:5" ht="27.6" x14ac:dyDescent="0.3">
      <c r="A4412" s="113">
        <v>92906</v>
      </c>
      <c r="B4412" s="113" t="s">
        <v>12943</v>
      </c>
      <c r="C4412" s="114" t="s">
        <v>141</v>
      </c>
      <c r="D4412" s="113" t="s">
        <v>8535</v>
      </c>
      <c r="E4412" s="115">
        <v>66.94</v>
      </c>
    </row>
    <row r="4413" spans="1:5" ht="27.6" x14ac:dyDescent="0.3">
      <c r="A4413" s="113">
        <v>92907</v>
      </c>
      <c r="B4413" s="113" t="s">
        <v>12944</v>
      </c>
      <c r="C4413" s="114" t="s">
        <v>141</v>
      </c>
      <c r="D4413" s="113" t="s">
        <v>8535</v>
      </c>
      <c r="E4413" s="115">
        <v>83.6</v>
      </c>
    </row>
    <row r="4414" spans="1:5" ht="27.6" x14ac:dyDescent="0.3">
      <c r="A4414" s="113">
        <v>92908</v>
      </c>
      <c r="B4414" s="113" t="s">
        <v>12945</v>
      </c>
      <c r="C4414" s="114" t="s">
        <v>141</v>
      </c>
      <c r="D4414" s="113" t="s">
        <v>8535</v>
      </c>
      <c r="E4414" s="115">
        <v>83.6</v>
      </c>
    </row>
    <row r="4415" spans="1:5" ht="27.6" x14ac:dyDescent="0.3">
      <c r="A4415" s="113">
        <v>92909</v>
      </c>
      <c r="B4415" s="113" t="s">
        <v>12946</v>
      </c>
      <c r="C4415" s="114" t="s">
        <v>141</v>
      </c>
      <c r="D4415" s="113" t="s">
        <v>8535</v>
      </c>
      <c r="E4415" s="115">
        <v>83.6</v>
      </c>
    </row>
    <row r="4416" spans="1:5" ht="27.6" x14ac:dyDescent="0.3">
      <c r="A4416" s="113">
        <v>92910</v>
      </c>
      <c r="B4416" s="113" t="s">
        <v>12947</v>
      </c>
      <c r="C4416" s="114" t="s">
        <v>141</v>
      </c>
      <c r="D4416" s="113" t="s">
        <v>8535</v>
      </c>
      <c r="E4416" s="115">
        <v>120.03</v>
      </c>
    </row>
    <row r="4417" spans="1:5" ht="27.6" x14ac:dyDescent="0.3">
      <c r="A4417" s="113">
        <v>92911</v>
      </c>
      <c r="B4417" s="113" t="s">
        <v>12948</v>
      </c>
      <c r="C4417" s="114" t="s">
        <v>141</v>
      </c>
      <c r="D4417" s="113" t="s">
        <v>8535</v>
      </c>
      <c r="E4417" s="115">
        <v>120.03</v>
      </c>
    </row>
    <row r="4418" spans="1:5" ht="27.6" x14ac:dyDescent="0.3">
      <c r="A4418" s="113">
        <v>92912</v>
      </c>
      <c r="B4418" s="113" t="s">
        <v>12949</v>
      </c>
      <c r="C4418" s="114" t="s">
        <v>141</v>
      </c>
      <c r="D4418" s="113" t="s">
        <v>8535</v>
      </c>
      <c r="E4418" s="115">
        <v>160.02000000000001</v>
      </c>
    </row>
    <row r="4419" spans="1:5" ht="27.6" x14ac:dyDescent="0.3">
      <c r="A4419" s="113">
        <v>92913</v>
      </c>
      <c r="B4419" s="113" t="s">
        <v>12950</v>
      </c>
      <c r="C4419" s="114" t="s">
        <v>141</v>
      </c>
      <c r="D4419" s="113" t="s">
        <v>8535</v>
      </c>
      <c r="E4419" s="115">
        <v>163.55000000000001</v>
      </c>
    </row>
    <row r="4420" spans="1:5" ht="27.6" x14ac:dyDescent="0.3">
      <c r="A4420" s="113">
        <v>92914</v>
      </c>
      <c r="B4420" s="113" t="s">
        <v>12951</v>
      </c>
      <c r="C4420" s="114" t="s">
        <v>141</v>
      </c>
      <c r="D4420" s="113" t="s">
        <v>8535</v>
      </c>
      <c r="E4420" s="115">
        <v>163.55000000000001</v>
      </c>
    </row>
    <row r="4421" spans="1:5" ht="41.4" x14ac:dyDescent="0.3">
      <c r="A4421" s="113">
        <v>92918</v>
      </c>
      <c r="B4421" s="113" t="s">
        <v>12952</v>
      </c>
      <c r="C4421" s="114" t="s">
        <v>141</v>
      </c>
      <c r="D4421" s="113" t="s">
        <v>8535</v>
      </c>
      <c r="E4421" s="115">
        <v>45.09</v>
      </c>
    </row>
    <row r="4422" spans="1:5" ht="41.4" x14ac:dyDescent="0.3">
      <c r="A4422" s="113">
        <v>92920</v>
      </c>
      <c r="B4422" s="113" t="s">
        <v>12953</v>
      </c>
      <c r="C4422" s="114" t="s">
        <v>141</v>
      </c>
      <c r="D4422" s="113" t="s">
        <v>8535</v>
      </c>
      <c r="E4422" s="115">
        <v>45.38</v>
      </c>
    </row>
    <row r="4423" spans="1:5" ht="41.4" x14ac:dyDescent="0.3">
      <c r="A4423" s="113">
        <v>92925</v>
      </c>
      <c r="B4423" s="113" t="s">
        <v>12954</v>
      </c>
      <c r="C4423" s="114" t="s">
        <v>141</v>
      </c>
      <c r="D4423" s="113" t="s">
        <v>8535</v>
      </c>
      <c r="E4423" s="115">
        <v>55.48</v>
      </c>
    </row>
    <row r="4424" spans="1:5" ht="41.4" x14ac:dyDescent="0.3">
      <c r="A4424" s="113">
        <v>92926</v>
      </c>
      <c r="B4424" s="113" t="s">
        <v>12955</v>
      </c>
      <c r="C4424" s="114" t="s">
        <v>141</v>
      </c>
      <c r="D4424" s="113" t="s">
        <v>8535</v>
      </c>
      <c r="E4424" s="115">
        <v>55.47</v>
      </c>
    </row>
    <row r="4425" spans="1:5" ht="41.4" x14ac:dyDescent="0.3">
      <c r="A4425" s="113">
        <v>92927</v>
      </c>
      <c r="B4425" s="113" t="s">
        <v>12956</v>
      </c>
      <c r="C4425" s="114" t="s">
        <v>141</v>
      </c>
      <c r="D4425" s="113" t="s">
        <v>8535</v>
      </c>
      <c r="E4425" s="115">
        <v>55.47</v>
      </c>
    </row>
    <row r="4426" spans="1:5" ht="41.4" x14ac:dyDescent="0.3">
      <c r="A4426" s="113">
        <v>92928</v>
      </c>
      <c r="B4426" s="113" t="s">
        <v>12957</v>
      </c>
      <c r="C4426" s="114" t="s">
        <v>141</v>
      </c>
      <c r="D4426" s="113" t="s">
        <v>8535</v>
      </c>
      <c r="E4426" s="115">
        <v>63.29</v>
      </c>
    </row>
    <row r="4427" spans="1:5" ht="41.4" x14ac:dyDescent="0.3">
      <c r="A4427" s="113">
        <v>92929</v>
      </c>
      <c r="B4427" s="113" t="s">
        <v>12958</v>
      </c>
      <c r="C4427" s="114" t="s">
        <v>141</v>
      </c>
      <c r="D4427" s="113" t="s">
        <v>8535</v>
      </c>
      <c r="E4427" s="115">
        <v>63.29</v>
      </c>
    </row>
    <row r="4428" spans="1:5" ht="41.4" x14ac:dyDescent="0.3">
      <c r="A4428" s="113">
        <v>92930</v>
      </c>
      <c r="B4428" s="113" t="s">
        <v>12959</v>
      </c>
      <c r="C4428" s="114" t="s">
        <v>141</v>
      </c>
      <c r="D4428" s="113" t="s">
        <v>8535</v>
      </c>
      <c r="E4428" s="115">
        <v>63.29</v>
      </c>
    </row>
    <row r="4429" spans="1:5" ht="41.4" x14ac:dyDescent="0.3">
      <c r="A4429" s="113">
        <v>92931</v>
      </c>
      <c r="B4429" s="113" t="s">
        <v>12960</v>
      </c>
      <c r="C4429" s="114" t="s">
        <v>141</v>
      </c>
      <c r="D4429" s="113" t="s">
        <v>8535</v>
      </c>
      <c r="E4429" s="115">
        <v>83.53</v>
      </c>
    </row>
    <row r="4430" spans="1:5" ht="41.4" x14ac:dyDescent="0.3">
      <c r="A4430" s="113">
        <v>92932</v>
      </c>
      <c r="B4430" s="113" t="s">
        <v>12961</v>
      </c>
      <c r="C4430" s="114" t="s">
        <v>141</v>
      </c>
      <c r="D4430" s="113" t="s">
        <v>8535</v>
      </c>
      <c r="E4430" s="115">
        <v>83.53</v>
      </c>
    </row>
    <row r="4431" spans="1:5" ht="41.4" x14ac:dyDescent="0.3">
      <c r="A4431" s="113">
        <v>92933</v>
      </c>
      <c r="B4431" s="113" t="s">
        <v>12962</v>
      </c>
      <c r="C4431" s="114" t="s">
        <v>141</v>
      </c>
      <c r="D4431" s="113" t="s">
        <v>8535</v>
      </c>
      <c r="E4431" s="115">
        <v>83.53</v>
      </c>
    </row>
    <row r="4432" spans="1:5" ht="41.4" x14ac:dyDescent="0.3">
      <c r="A4432" s="113">
        <v>92934</v>
      </c>
      <c r="B4432" s="113" t="s">
        <v>12963</v>
      </c>
      <c r="C4432" s="114" t="s">
        <v>141</v>
      </c>
      <c r="D4432" s="113" t="s">
        <v>8535</v>
      </c>
      <c r="E4432" s="115">
        <v>122.12</v>
      </c>
    </row>
    <row r="4433" spans="1:5" ht="41.4" x14ac:dyDescent="0.3">
      <c r="A4433" s="113">
        <v>92935</v>
      </c>
      <c r="B4433" s="113" t="s">
        <v>12964</v>
      </c>
      <c r="C4433" s="114" t="s">
        <v>141</v>
      </c>
      <c r="D4433" s="113" t="s">
        <v>8535</v>
      </c>
      <c r="E4433" s="115">
        <v>122.12</v>
      </c>
    </row>
    <row r="4434" spans="1:5" ht="41.4" x14ac:dyDescent="0.3">
      <c r="A4434" s="113">
        <v>92936</v>
      </c>
      <c r="B4434" s="113" t="s">
        <v>12965</v>
      </c>
      <c r="C4434" s="114" t="s">
        <v>141</v>
      </c>
      <c r="D4434" s="113" t="s">
        <v>8535</v>
      </c>
      <c r="E4434" s="115">
        <v>167.85</v>
      </c>
    </row>
    <row r="4435" spans="1:5" ht="41.4" x14ac:dyDescent="0.3">
      <c r="A4435" s="113">
        <v>92937</v>
      </c>
      <c r="B4435" s="113" t="s">
        <v>12966</v>
      </c>
      <c r="C4435" s="114" t="s">
        <v>141</v>
      </c>
      <c r="D4435" s="113" t="s">
        <v>8535</v>
      </c>
      <c r="E4435" s="115">
        <v>167.85</v>
      </c>
    </row>
    <row r="4436" spans="1:5" ht="41.4" x14ac:dyDescent="0.3">
      <c r="A4436" s="113">
        <v>92938</v>
      </c>
      <c r="B4436" s="113" t="s">
        <v>12967</v>
      </c>
      <c r="C4436" s="114" t="s">
        <v>141</v>
      </c>
      <c r="D4436" s="113" t="s">
        <v>8535</v>
      </c>
      <c r="E4436" s="115">
        <v>33.49</v>
      </c>
    </row>
    <row r="4437" spans="1:5" ht="41.4" x14ac:dyDescent="0.3">
      <c r="A4437" s="113">
        <v>92939</v>
      </c>
      <c r="B4437" s="113" t="s">
        <v>12968</v>
      </c>
      <c r="C4437" s="114" t="s">
        <v>141</v>
      </c>
      <c r="D4437" s="113" t="s">
        <v>8535</v>
      </c>
      <c r="E4437" s="115">
        <v>33.78</v>
      </c>
    </row>
    <row r="4438" spans="1:5" ht="41.4" x14ac:dyDescent="0.3">
      <c r="A4438" s="113">
        <v>92940</v>
      </c>
      <c r="B4438" s="113" t="s">
        <v>12969</v>
      </c>
      <c r="C4438" s="114" t="s">
        <v>141</v>
      </c>
      <c r="D4438" s="113" t="s">
        <v>8535</v>
      </c>
      <c r="E4438" s="115">
        <v>42.28</v>
      </c>
    </row>
    <row r="4439" spans="1:5" ht="41.4" x14ac:dyDescent="0.3">
      <c r="A4439" s="113">
        <v>92941</v>
      </c>
      <c r="B4439" s="113" t="s">
        <v>12970</v>
      </c>
      <c r="C4439" s="114" t="s">
        <v>141</v>
      </c>
      <c r="D4439" s="113" t="s">
        <v>8535</v>
      </c>
      <c r="E4439" s="115">
        <v>42.27</v>
      </c>
    </row>
    <row r="4440" spans="1:5" ht="41.4" x14ac:dyDescent="0.3">
      <c r="A4440" s="113">
        <v>92942</v>
      </c>
      <c r="B4440" s="113" t="s">
        <v>12971</v>
      </c>
      <c r="C4440" s="114" t="s">
        <v>141</v>
      </c>
      <c r="D4440" s="113" t="s">
        <v>8535</v>
      </c>
      <c r="E4440" s="115">
        <v>42.27</v>
      </c>
    </row>
    <row r="4441" spans="1:5" ht="41.4" x14ac:dyDescent="0.3">
      <c r="A4441" s="113">
        <v>92943</v>
      </c>
      <c r="B4441" s="113" t="s">
        <v>12972</v>
      </c>
      <c r="C4441" s="114" t="s">
        <v>141</v>
      </c>
      <c r="D4441" s="113" t="s">
        <v>8535</v>
      </c>
      <c r="E4441" s="115">
        <v>48.25</v>
      </c>
    </row>
    <row r="4442" spans="1:5" ht="41.4" x14ac:dyDescent="0.3">
      <c r="A4442" s="113">
        <v>92944</v>
      </c>
      <c r="B4442" s="113" t="s">
        <v>12973</v>
      </c>
      <c r="C4442" s="114" t="s">
        <v>141</v>
      </c>
      <c r="D4442" s="113" t="s">
        <v>8535</v>
      </c>
      <c r="E4442" s="115">
        <v>48.25</v>
      </c>
    </row>
    <row r="4443" spans="1:5" ht="41.4" x14ac:dyDescent="0.3">
      <c r="A4443" s="113">
        <v>92945</v>
      </c>
      <c r="B4443" s="113" t="s">
        <v>12974</v>
      </c>
      <c r="C4443" s="114" t="s">
        <v>141</v>
      </c>
      <c r="D4443" s="113" t="s">
        <v>8535</v>
      </c>
      <c r="E4443" s="115">
        <v>48.25</v>
      </c>
    </row>
    <row r="4444" spans="1:5" ht="41.4" x14ac:dyDescent="0.3">
      <c r="A4444" s="113">
        <v>92946</v>
      </c>
      <c r="B4444" s="113" t="s">
        <v>12975</v>
      </c>
      <c r="C4444" s="114" t="s">
        <v>141</v>
      </c>
      <c r="D4444" s="113" t="s">
        <v>8535</v>
      </c>
      <c r="E4444" s="115">
        <v>66.23</v>
      </c>
    </row>
    <row r="4445" spans="1:5" ht="41.4" x14ac:dyDescent="0.3">
      <c r="A4445" s="113">
        <v>92947</v>
      </c>
      <c r="B4445" s="113" t="s">
        <v>12976</v>
      </c>
      <c r="C4445" s="114" t="s">
        <v>141</v>
      </c>
      <c r="D4445" s="113" t="s">
        <v>8535</v>
      </c>
      <c r="E4445" s="115">
        <v>66.23</v>
      </c>
    </row>
    <row r="4446" spans="1:5" ht="41.4" x14ac:dyDescent="0.3">
      <c r="A4446" s="113">
        <v>92948</v>
      </c>
      <c r="B4446" s="113" t="s">
        <v>12977</v>
      </c>
      <c r="C4446" s="114" t="s">
        <v>141</v>
      </c>
      <c r="D4446" s="113" t="s">
        <v>8535</v>
      </c>
      <c r="E4446" s="115">
        <v>66.23</v>
      </c>
    </row>
    <row r="4447" spans="1:5" ht="41.4" x14ac:dyDescent="0.3">
      <c r="A4447" s="113">
        <v>92949</v>
      </c>
      <c r="B4447" s="113" t="s">
        <v>12978</v>
      </c>
      <c r="C4447" s="114" t="s">
        <v>141</v>
      </c>
      <c r="D4447" s="113" t="s">
        <v>8535</v>
      </c>
      <c r="E4447" s="115">
        <v>101.37</v>
      </c>
    </row>
    <row r="4448" spans="1:5" ht="41.4" x14ac:dyDescent="0.3">
      <c r="A4448" s="113">
        <v>92950</v>
      </c>
      <c r="B4448" s="113" t="s">
        <v>12979</v>
      </c>
      <c r="C4448" s="114" t="s">
        <v>141</v>
      </c>
      <c r="D4448" s="113" t="s">
        <v>8535</v>
      </c>
      <c r="E4448" s="115">
        <v>101.37</v>
      </c>
    </row>
    <row r="4449" spans="1:5" ht="41.4" x14ac:dyDescent="0.3">
      <c r="A4449" s="113">
        <v>92951</v>
      </c>
      <c r="B4449" s="113" t="s">
        <v>12980</v>
      </c>
      <c r="C4449" s="114" t="s">
        <v>141</v>
      </c>
      <c r="D4449" s="113" t="s">
        <v>8535</v>
      </c>
      <c r="E4449" s="115">
        <v>143.72</v>
      </c>
    </row>
    <row r="4450" spans="1:5" ht="41.4" x14ac:dyDescent="0.3">
      <c r="A4450" s="113">
        <v>92952</v>
      </c>
      <c r="B4450" s="113" t="s">
        <v>12981</v>
      </c>
      <c r="C4450" s="114" t="s">
        <v>141</v>
      </c>
      <c r="D4450" s="113" t="s">
        <v>8535</v>
      </c>
      <c r="E4450" s="115">
        <v>143.72</v>
      </c>
    </row>
    <row r="4451" spans="1:5" ht="41.4" x14ac:dyDescent="0.3">
      <c r="A4451" s="113">
        <v>92953</v>
      </c>
      <c r="B4451" s="113" t="s">
        <v>12982</v>
      </c>
      <c r="C4451" s="114" t="s">
        <v>141</v>
      </c>
      <c r="D4451" s="113" t="s">
        <v>8535</v>
      </c>
      <c r="E4451" s="115">
        <v>29.13</v>
      </c>
    </row>
    <row r="4452" spans="1:5" ht="27.6" x14ac:dyDescent="0.3">
      <c r="A4452" s="113">
        <v>93050</v>
      </c>
      <c r="B4452" s="113" t="s">
        <v>12983</v>
      </c>
      <c r="C4452" s="114" t="s">
        <v>141</v>
      </c>
      <c r="D4452" s="113" t="s">
        <v>8535</v>
      </c>
      <c r="E4452" s="115">
        <v>12.07</v>
      </c>
    </row>
    <row r="4453" spans="1:5" ht="27.6" x14ac:dyDescent="0.3">
      <c r="A4453" s="113">
        <v>93052</v>
      </c>
      <c r="B4453" s="113" t="s">
        <v>12984</v>
      </c>
      <c r="C4453" s="114" t="s">
        <v>141</v>
      </c>
      <c r="D4453" s="113" t="s">
        <v>8535</v>
      </c>
      <c r="E4453" s="115">
        <v>524.63</v>
      </c>
    </row>
    <row r="4454" spans="1:5" ht="41.4" x14ac:dyDescent="0.3">
      <c r="A4454" s="113">
        <v>93054</v>
      </c>
      <c r="B4454" s="113" t="s">
        <v>12985</v>
      </c>
      <c r="C4454" s="114" t="s">
        <v>141</v>
      </c>
      <c r="D4454" s="113" t="s">
        <v>8535</v>
      </c>
      <c r="E4454" s="115">
        <v>23.58</v>
      </c>
    </row>
    <row r="4455" spans="1:5" ht="41.4" x14ac:dyDescent="0.3">
      <c r="A4455" s="113">
        <v>93055</v>
      </c>
      <c r="B4455" s="113" t="s">
        <v>12986</v>
      </c>
      <c r="C4455" s="114" t="s">
        <v>141</v>
      </c>
      <c r="D4455" s="113" t="s">
        <v>8535</v>
      </c>
      <c r="E4455" s="115">
        <v>46.02</v>
      </c>
    </row>
    <row r="4456" spans="1:5" ht="27.6" x14ac:dyDescent="0.3">
      <c r="A4456" s="113">
        <v>93056</v>
      </c>
      <c r="B4456" s="113" t="s">
        <v>12987</v>
      </c>
      <c r="C4456" s="114" t="s">
        <v>141</v>
      </c>
      <c r="D4456" s="113" t="s">
        <v>8535</v>
      </c>
      <c r="E4456" s="115">
        <v>17.91</v>
      </c>
    </row>
    <row r="4457" spans="1:5" ht="41.4" x14ac:dyDescent="0.3">
      <c r="A4457" s="113">
        <v>93057</v>
      </c>
      <c r="B4457" s="113" t="s">
        <v>12988</v>
      </c>
      <c r="C4457" s="114" t="s">
        <v>141</v>
      </c>
      <c r="D4457" s="113" t="s">
        <v>8535</v>
      </c>
      <c r="E4457" s="115">
        <v>14.93</v>
      </c>
    </row>
    <row r="4458" spans="1:5" ht="27.6" x14ac:dyDescent="0.3">
      <c r="A4458" s="113">
        <v>93058</v>
      </c>
      <c r="B4458" s="113" t="s">
        <v>12989</v>
      </c>
      <c r="C4458" s="114" t="s">
        <v>141</v>
      </c>
      <c r="D4458" s="113" t="s">
        <v>8535</v>
      </c>
      <c r="E4458" s="115">
        <v>577.29999999999995</v>
      </c>
    </row>
    <row r="4459" spans="1:5" ht="41.4" x14ac:dyDescent="0.3">
      <c r="A4459" s="113">
        <v>93059</v>
      </c>
      <c r="B4459" s="113" t="s">
        <v>12990</v>
      </c>
      <c r="C4459" s="114" t="s">
        <v>141</v>
      </c>
      <c r="D4459" s="113" t="s">
        <v>8535</v>
      </c>
      <c r="E4459" s="115">
        <v>30.37</v>
      </c>
    </row>
    <row r="4460" spans="1:5" ht="41.4" x14ac:dyDescent="0.3">
      <c r="A4460" s="113">
        <v>93060</v>
      </c>
      <c r="B4460" s="113" t="s">
        <v>12991</v>
      </c>
      <c r="C4460" s="114" t="s">
        <v>141</v>
      </c>
      <c r="D4460" s="113" t="s">
        <v>8535</v>
      </c>
      <c r="E4460" s="115">
        <v>80.319999999999993</v>
      </c>
    </row>
    <row r="4461" spans="1:5" ht="27.6" x14ac:dyDescent="0.3">
      <c r="A4461" s="113">
        <v>93061</v>
      </c>
      <c r="B4461" s="113" t="s">
        <v>12992</v>
      </c>
      <c r="C4461" s="114" t="s">
        <v>141</v>
      </c>
      <c r="D4461" s="113" t="s">
        <v>8535</v>
      </c>
      <c r="E4461" s="115">
        <v>33.35</v>
      </c>
    </row>
    <row r="4462" spans="1:5" ht="41.4" x14ac:dyDescent="0.3">
      <c r="A4462" s="113">
        <v>93062</v>
      </c>
      <c r="B4462" s="113" t="s">
        <v>12993</v>
      </c>
      <c r="C4462" s="114" t="s">
        <v>141</v>
      </c>
      <c r="D4462" s="113" t="s">
        <v>8535</v>
      </c>
      <c r="E4462" s="115">
        <v>28.19</v>
      </c>
    </row>
    <row r="4463" spans="1:5" ht="27.6" x14ac:dyDescent="0.3">
      <c r="A4463" s="113">
        <v>93063</v>
      </c>
      <c r="B4463" s="113" t="s">
        <v>12994</v>
      </c>
      <c r="C4463" s="114" t="s">
        <v>141</v>
      </c>
      <c r="D4463" s="113" t="s">
        <v>8535</v>
      </c>
      <c r="E4463" s="115">
        <v>661.65</v>
      </c>
    </row>
    <row r="4464" spans="1:5" ht="27.6" x14ac:dyDescent="0.3">
      <c r="A4464" s="113">
        <v>93064</v>
      </c>
      <c r="B4464" s="113" t="s">
        <v>12995</v>
      </c>
      <c r="C4464" s="114" t="s">
        <v>141</v>
      </c>
      <c r="D4464" s="113" t="s">
        <v>8535</v>
      </c>
      <c r="E4464" s="115">
        <v>50.83</v>
      </c>
    </row>
    <row r="4465" spans="1:5" ht="41.4" x14ac:dyDescent="0.3">
      <c r="A4465" s="113">
        <v>93065</v>
      </c>
      <c r="B4465" s="113" t="s">
        <v>12996</v>
      </c>
      <c r="C4465" s="114" t="s">
        <v>141</v>
      </c>
      <c r="D4465" s="113" t="s">
        <v>8535</v>
      </c>
      <c r="E4465" s="115">
        <v>45.67</v>
      </c>
    </row>
    <row r="4466" spans="1:5" ht="27.6" x14ac:dyDescent="0.3">
      <c r="A4466" s="113">
        <v>93066</v>
      </c>
      <c r="B4466" s="113" t="s">
        <v>12997</v>
      </c>
      <c r="C4466" s="114" t="s">
        <v>141</v>
      </c>
      <c r="D4466" s="113" t="s">
        <v>8535</v>
      </c>
      <c r="E4466" s="115">
        <v>830.29</v>
      </c>
    </row>
    <row r="4467" spans="1:5" ht="27.6" x14ac:dyDescent="0.3">
      <c r="A4467" s="113">
        <v>93067</v>
      </c>
      <c r="B4467" s="113" t="s">
        <v>12998</v>
      </c>
      <c r="C4467" s="114" t="s">
        <v>141</v>
      </c>
      <c r="D4467" s="113" t="s">
        <v>8535</v>
      </c>
      <c r="E4467" s="115">
        <v>75.319999999999993</v>
      </c>
    </row>
    <row r="4468" spans="1:5" ht="41.4" x14ac:dyDescent="0.3">
      <c r="A4468" s="113">
        <v>93068</v>
      </c>
      <c r="B4468" s="113" t="s">
        <v>12999</v>
      </c>
      <c r="C4468" s="114" t="s">
        <v>141</v>
      </c>
      <c r="D4468" s="113" t="s">
        <v>8535</v>
      </c>
      <c r="E4468" s="115">
        <v>64.11</v>
      </c>
    </row>
    <row r="4469" spans="1:5" ht="27.6" x14ac:dyDescent="0.3">
      <c r="A4469" s="113">
        <v>93069</v>
      </c>
      <c r="B4469" s="113" t="s">
        <v>13000</v>
      </c>
      <c r="C4469" s="114" t="s">
        <v>141</v>
      </c>
      <c r="D4469" s="113" t="s">
        <v>8535</v>
      </c>
      <c r="E4469" s="115">
        <v>1150.78</v>
      </c>
    </row>
    <row r="4470" spans="1:5" ht="27.6" x14ac:dyDescent="0.3">
      <c r="A4470" s="113">
        <v>93070</v>
      </c>
      <c r="B4470" s="113" t="s">
        <v>13001</v>
      </c>
      <c r="C4470" s="114" t="s">
        <v>141</v>
      </c>
      <c r="D4470" s="113" t="s">
        <v>8535</v>
      </c>
      <c r="E4470" s="115">
        <v>187.74</v>
      </c>
    </row>
    <row r="4471" spans="1:5" ht="41.4" x14ac:dyDescent="0.3">
      <c r="A4471" s="113">
        <v>93071</v>
      </c>
      <c r="B4471" s="113" t="s">
        <v>13002</v>
      </c>
      <c r="C4471" s="114" t="s">
        <v>141</v>
      </c>
      <c r="D4471" s="113" t="s">
        <v>8535</v>
      </c>
      <c r="E4471" s="115">
        <v>172.58</v>
      </c>
    </row>
    <row r="4472" spans="1:5" ht="27.6" x14ac:dyDescent="0.3">
      <c r="A4472" s="113">
        <v>93072</v>
      </c>
      <c r="B4472" s="113" t="s">
        <v>13003</v>
      </c>
      <c r="C4472" s="114" t="s">
        <v>141</v>
      </c>
      <c r="D4472" s="113" t="s">
        <v>8535</v>
      </c>
      <c r="E4472" s="115">
        <v>1518.55</v>
      </c>
    </row>
    <row r="4473" spans="1:5" ht="41.4" x14ac:dyDescent="0.3">
      <c r="A4473" s="113">
        <v>93074</v>
      </c>
      <c r="B4473" s="113" t="s">
        <v>13004</v>
      </c>
      <c r="C4473" s="114" t="s">
        <v>141</v>
      </c>
      <c r="D4473" s="113" t="s">
        <v>8535</v>
      </c>
      <c r="E4473" s="115">
        <v>15.3</v>
      </c>
    </row>
    <row r="4474" spans="1:5" ht="41.4" x14ac:dyDescent="0.3">
      <c r="A4474" s="113">
        <v>93075</v>
      </c>
      <c r="B4474" s="113" t="s">
        <v>13005</v>
      </c>
      <c r="C4474" s="114" t="s">
        <v>141</v>
      </c>
      <c r="D4474" s="113" t="s">
        <v>8535</v>
      </c>
      <c r="E4474" s="115">
        <v>21.15</v>
      </c>
    </row>
    <row r="4475" spans="1:5" ht="41.4" x14ac:dyDescent="0.3">
      <c r="A4475" s="113">
        <v>93076</v>
      </c>
      <c r="B4475" s="113" t="s">
        <v>13006</v>
      </c>
      <c r="C4475" s="114" t="s">
        <v>141</v>
      </c>
      <c r="D4475" s="113" t="s">
        <v>8535</v>
      </c>
      <c r="E4475" s="115">
        <v>23.61</v>
      </c>
    </row>
    <row r="4476" spans="1:5" ht="41.4" x14ac:dyDescent="0.3">
      <c r="A4476" s="113">
        <v>93077</v>
      </c>
      <c r="B4476" s="113" t="s">
        <v>13007</v>
      </c>
      <c r="C4476" s="114" t="s">
        <v>141</v>
      </c>
      <c r="D4476" s="113" t="s">
        <v>8535</v>
      </c>
      <c r="E4476" s="115">
        <v>29.53</v>
      </c>
    </row>
    <row r="4477" spans="1:5" ht="41.4" x14ac:dyDescent="0.3">
      <c r="A4477" s="113">
        <v>93078</v>
      </c>
      <c r="B4477" s="113" t="s">
        <v>13008</v>
      </c>
      <c r="C4477" s="114" t="s">
        <v>141</v>
      </c>
      <c r="D4477" s="113" t="s">
        <v>8535</v>
      </c>
      <c r="E4477" s="115">
        <v>33.270000000000003</v>
      </c>
    </row>
    <row r="4478" spans="1:5" ht="41.4" x14ac:dyDescent="0.3">
      <c r="A4478" s="113">
        <v>93079</v>
      </c>
      <c r="B4478" s="113" t="s">
        <v>13009</v>
      </c>
      <c r="C4478" s="114" t="s">
        <v>141</v>
      </c>
      <c r="D4478" s="113" t="s">
        <v>8535</v>
      </c>
      <c r="E4478" s="115">
        <v>32.25</v>
      </c>
    </row>
    <row r="4479" spans="1:5" ht="41.4" x14ac:dyDescent="0.3">
      <c r="A4479" s="113">
        <v>93080</v>
      </c>
      <c r="B4479" s="113" t="s">
        <v>13010</v>
      </c>
      <c r="C4479" s="114" t="s">
        <v>141</v>
      </c>
      <c r="D4479" s="113" t="s">
        <v>8535</v>
      </c>
      <c r="E4479" s="115">
        <v>10</v>
      </c>
    </row>
    <row r="4480" spans="1:5" ht="41.4" x14ac:dyDescent="0.3">
      <c r="A4480" s="113">
        <v>93081</v>
      </c>
      <c r="B4480" s="113" t="s">
        <v>13011</v>
      </c>
      <c r="C4480" s="114" t="s">
        <v>141</v>
      </c>
      <c r="D4480" s="113" t="s">
        <v>8535</v>
      </c>
      <c r="E4480" s="115">
        <v>19.71</v>
      </c>
    </row>
    <row r="4481" spans="1:5" ht="41.4" x14ac:dyDescent="0.3">
      <c r="A4481" s="113">
        <v>93082</v>
      </c>
      <c r="B4481" s="113" t="s">
        <v>13012</v>
      </c>
      <c r="C4481" s="114" t="s">
        <v>141</v>
      </c>
      <c r="D4481" s="113" t="s">
        <v>8535</v>
      </c>
      <c r="E4481" s="115">
        <v>25.44</v>
      </c>
    </row>
    <row r="4482" spans="1:5" ht="41.4" x14ac:dyDescent="0.3">
      <c r="A4482" s="113">
        <v>93083</v>
      </c>
      <c r="B4482" s="113" t="s">
        <v>13013</v>
      </c>
      <c r="C4482" s="114" t="s">
        <v>141</v>
      </c>
      <c r="D4482" s="113" t="s">
        <v>8535</v>
      </c>
      <c r="E4482" s="115">
        <v>454.89</v>
      </c>
    </row>
    <row r="4483" spans="1:5" ht="41.4" x14ac:dyDescent="0.3">
      <c r="A4483" s="113">
        <v>93084</v>
      </c>
      <c r="B4483" s="113" t="s">
        <v>13014</v>
      </c>
      <c r="C4483" s="114" t="s">
        <v>141</v>
      </c>
      <c r="D4483" s="113" t="s">
        <v>8535</v>
      </c>
      <c r="E4483" s="115">
        <v>15.53</v>
      </c>
    </row>
    <row r="4484" spans="1:5" ht="41.4" x14ac:dyDescent="0.3">
      <c r="A4484" s="113">
        <v>93085</v>
      </c>
      <c r="B4484" s="113" t="s">
        <v>13015</v>
      </c>
      <c r="C4484" s="114" t="s">
        <v>141</v>
      </c>
      <c r="D4484" s="113" t="s">
        <v>8535</v>
      </c>
      <c r="E4484" s="115">
        <v>17.14</v>
      </c>
    </row>
    <row r="4485" spans="1:5" ht="41.4" x14ac:dyDescent="0.3">
      <c r="A4485" s="113">
        <v>93086</v>
      </c>
      <c r="B4485" s="113" t="s">
        <v>13016</v>
      </c>
      <c r="C4485" s="114" t="s">
        <v>141</v>
      </c>
      <c r="D4485" s="113" t="s">
        <v>8535</v>
      </c>
      <c r="E4485" s="115">
        <v>528.09</v>
      </c>
    </row>
    <row r="4486" spans="1:5" ht="41.4" x14ac:dyDescent="0.3">
      <c r="A4486" s="113">
        <v>93087</v>
      </c>
      <c r="B4486" s="113" t="s">
        <v>13017</v>
      </c>
      <c r="C4486" s="114" t="s">
        <v>141</v>
      </c>
      <c r="D4486" s="113" t="s">
        <v>8535</v>
      </c>
      <c r="E4486" s="115">
        <v>20.71</v>
      </c>
    </row>
    <row r="4487" spans="1:5" ht="41.4" x14ac:dyDescent="0.3">
      <c r="A4487" s="113">
        <v>93088</v>
      </c>
      <c r="B4487" s="113" t="s">
        <v>13018</v>
      </c>
      <c r="C4487" s="114" t="s">
        <v>141</v>
      </c>
      <c r="D4487" s="113" t="s">
        <v>8535</v>
      </c>
      <c r="E4487" s="115">
        <v>25.62</v>
      </c>
    </row>
    <row r="4488" spans="1:5" ht="41.4" x14ac:dyDescent="0.3">
      <c r="A4488" s="113">
        <v>93089</v>
      </c>
      <c r="B4488" s="113" t="s">
        <v>13019</v>
      </c>
      <c r="C4488" s="114" t="s">
        <v>141</v>
      </c>
      <c r="D4488" s="113" t="s">
        <v>8535</v>
      </c>
      <c r="E4488" s="115">
        <v>49.48</v>
      </c>
    </row>
    <row r="4489" spans="1:5" ht="41.4" x14ac:dyDescent="0.3">
      <c r="A4489" s="113">
        <v>93090</v>
      </c>
      <c r="B4489" s="113" t="s">
        <v>13020</v>
      </c>
      <c r="C4489" s="114" t="s">
        <v>141</v>
      </c>
      <c r="D4489" s="113" t="s">
        <v>8535</v>
      </c>
      <c r="E4489" s="115">
        <v>21.11</v>
      </c>
    </row>
    <row r="4490" spans="1:5" ht="41.4" x14ac:dyDescent="0.3">
      <c r="A4490" s="113">
        <v>93091</v>
      </c>
      <c r="B4490" s="113" t="s">
        <v>13021</v>
      </c>
      <c r="C4490" s="114" t="s">
        <v>141</v>
      </c>
      <c r="D4490" s="113" t="s">
        <v>8535</v>
      </c>
      <c r="E4490" s="115">
        <v>18.27</v>
      </c>
    </row>
    <row r="4491" spans="1:5" ht="41.4" x14ac:dyDescent="0.3">
      <c r="A4491" s="113">
        <v>93092</v>
      </c>
      <c r="B4491" s="113" t="s">
        <v>13022</v>
      </c>
      <c r="C4491" s="114" t="s">
        <v>141</v>
      </c>
      <c r="D4491" s="113" t="s">
        <v>8535</v>
      </c>
      <c r="E4491" s="115">
        <v>580.5</v>
      </c>
    </row>
    <row r="4492" spans="1:5" ht="41.4" x14ac:dyDescent="0.3">
      <c r="A4492" s="113">
        <v>93093</v>
      </c>
      <c r="B4492" s="113" t="s">
        <v>13023</v>
      </c>
      <c r="C4492" s="114" t="s">
        <v>141</v>
      </c>
      <c r="D4492" s="113" t="s">
        <v>8535</v>
      </c>
      <c r="E4492" s="115">
        <v>31.97</v>
      </c>
    </row>
    <row r="4493" spans="1:5" ht="41.4" x14ac:dyDescent="0.3">
      <c r="A4493" s="113">
        <v>93094</v>
      </c>
      <c r="B4493" s="113" t="s">
        <v>13024</v>
      </c>
      <c r="C4493" s="114" t="s">
        <v>141</v>
      </c>
      <c r="D4493" s="113" t="s">
        <v>8535</v>
      </c>
      <c r="E4493" s="115">
        <v>83.52</v>
      </c>
    </row>
    <row r="4494" spans="1:5" ht="41.4" x14ac:dyDescent="0.3">
      <c r="A4494" s="113">
        <v>93097</v>
      </c>
      <c r="B4494" s="113" t="s">
        <v>13025</v>
      </c>
      <c r="C4494" s="114" t="s">
        <v>141</v>
      </c>
      <c r="D4494" s="113" t="s">
        <v>8535</v>
      </c>
      <c r="E4494" s="115">
        <v>15.62</v>
      </c>
    </row>
    <row r="4495" spans="1:5" ht="41.4" x14ac:dyDescent="0.3">
      <c r="A4495" s="113">
        <v>93098</v>
      </c>
      <c r="B4495" s="113" t="s">
        <v>13026</v>
      </c>
      <c r="C4495" s="114" t="s">
        <v>141</v>
      </c>
      <c r="D4495" s="113" t="s">
        <v>8535</v>
      </c>
      <c r="E4495" s="115">
        <v>21.32</v>
      </c>
    </row>
    <row r="4496" spans="1:5" ht="41.4" x14ac:dyDescent="0.3">
      <c r="A4496" s="113">
        <v>93099</v>
      </c>
      <c r="B4496" s="113" t="s">
        <v>13027</v>
      </c>
      <c r="C4496" s="114" t="s">
        <v>141</v>
      </c>
      <c r="D4496" s="113" t="s">
        <v>8535</v>
      </c>
      <c r="E4496" s="115">
        <v>27.44</v>
      </c>
    </row>
    <row r="4497" spans="1:5" ht="41.4" x14ac:dyDescent="0.3">
      <c r="A4497" s="113">
        <v>93100</v>
      </c>
      <c r="B4497" s="113" t="s">
        <v>13028</v>
      </c>
      <c r="C4497" s="114" t="s">
        <v>141</v>
      </c>
      <c r="D4497" s="113" t="s">
        <v>8535</v>
      </c>
      <c r="E4497" s="115">
        <v>31.44</v>
      </c>
    </row>
    <row r="4498" spans="1:5" ht="41.4" x14ac:dyDescent="0.3">
      <c r="A4498" s="113">
        <v>93101</v>
      </c>
      <c r="B4498" s="113" t="s">
        <v>13029</v>
      </c>
      <c r="C4498" s="114" t="s">
        <v>141</v>
      </c>
      <c r="D4498" s="113" t="s">
        <v>8535</v>
      </c>
      <c r="E4498" s="115">
        <v>35.19</v>
      </c>
    </row>
    <row r="4499" spans="1:5" ht="41.4" x14ac:dyDescent="0.3">
      <c r="A4499" s="113">
        <v>93102</v>
      </c>
      <c r="B4499" s="113" t="s">
        <v>13030</v>
      </c>
      <c r="C4499" s="114" t="s">
        <v>141</v>
      </c>
      <c r="D4499" s="113" t="s">
        <v>8535</v>
      </c>
      <c r="E4499" s="115">
        <v>39.08</v>
      </c>
    </row>
    <row r="4500" spans="1:5" ht="27.6" x14ac:dyDescent="0.3">
      <c r="A4500" s="113">
        <v>93103</v>
      </c>
      <c r="B4500" s="113" t="s">
        <v>13031</v>
      </c>
      <c r="C4500" s="114" t="s">
        <v>141</v>
      </c>
      <c r="D4500" s="113" t="s">
        <v>8535</v>
      </c>
      <c r="E4500" s="115">
        <v>10.210000000000001</v>
      </c>
    </row>
    <row r="4501" spans="1:5" ht="41.4" x14ac:dyDescent="0.3">
      <c r="A4501" s="113">
        <v>93104</v>
      </c>
      <c r="B4501" s="113" t="s">
        <v>13032</v>
      </c>
      <c r="C4501" s="114" t="s">
        <v>141</v>
      </c>
      <c r="D4501" s="113" t="s">
        <v>8535</v>
      </c>
      <c r="E4501" s="115">
        <v>19.829999999999998</v>
      </c>
    </row>
    <row r="4502" spans="1:5" ht="41.4" x14ac:dyDescent="0.3">
      <c r="A4502" s="113">
        <v>93105</v>
      </c>
      <c r="B4502" s="113" t="s">
        <v>13033</v>
      </c>
      <c r="C4502" s="114" t="s">
        <v>141</v>
      </c>
      <c r="D4502" s="113" t="s">
        <v>8535</v>
      </c>
      <c r="E4502" s="115">
        <v>25.65</v>
      </c>
    </row>
    <row r="4503" spans="1:5" ht="27.6" x14ac:dyDescent="0.3">
      <c r="A4503" s="113">
        <v>93106</v>
      </c>
      <c r="B4503" s="113" t="s">
        <v>13034</v>
      </c>
      <c r="C4503" s="114" t="s">
        <v>141</v>
      </c>
      <c r="D4503" s="113" t="s">
        <v>8535</v>
      </c>
      <c r="E4503" s="115">
        <v>455.1</v>
      </c>
    </row>
    <row r="4504" spans="1:5" ht="27.6" x14ac:dyDescent="0.3">
      <c r="A4504" s="113">
        <v>93107</v>
      </c>
      <c r="B4504" s="113" t="s">
        <v>13035</v>
      </c>
      <c r="C4504" s="114" t="s">
        <v>141</v>
      </c>
      <c r="D4504" s="113" t="s">
        <v>8535</v>
      </c>
      <c r="E4504" s="115">
        <v>18.100000000000001</v>
      </c>
    </row>
    <row r="4505" spans="1:5" ht="41.4" x14ac:dyDescent="0.3">
      <c r="A4505" s="113">
        <v>93108</v>
      </c>
      <c r="B4505" s="113" t="s">
        <v>13036</v>
      </c>
      <c r="C4505" s="114" t="s">
        <v>141</v>
      </c>
      <c r="D4505" s="113" t="s">
        <v>8535</v>
      </c>
      <c r="E4505" s="115">
        <v>15.24</v>
      </c>
    </row>
    <row r="4506" spans="1:5" ht="27.6" x14ac:dyDescent="0.3">
      <c r="A4506" s="113">
        <v>93109</v>
      </c>
      <c r="B4506" s="113" t="s">
        <v>13037</v>
      </c>
      <c r="C4506" s="114" t="s">
        <v>141</v>
      </c>
      <c r="D4506" s="113" t="s">
        <v>8535</v>
      </c>
      <c r="E4506" s="115">
        <v>530.66</v>
      </c>
    </row>
    <row r="4507" spans="1:5" ht="41.4" x14ac:dyDescent="0.3">
      <c r="A4507" s="113">
        <v>93110</v>
      </c>
      <c r="B4507" s="113" t="s">
        <v>13038</v>
      </c>
      <c r="C4507" s="114" t="s">
        <v>141</v>
      </c>
      <c r="D4507" s="113" t="s">
        <v>8535</v>
      </c>
      <c r="E4507" s="115">
        <v>22</v>
      </c>
    </row>
    <row r="4508" spans="1:5" ht="41.4" x14ac:dyDescent="0.3">
      <c r="A4508" s="113">
        <v>93111</v>
      </c>
      <c r="B4508" s="113" t="s">
        <v>13039</v>
      </c>
      <c r="C4508" s="114" t="s">
        <v>141</v>
      </c>
      <c r="D4508" s="113" t="s">
        <v>8535</v>
      </c>
      <c r="E4508" s="115">
        <v>26.6</v>
      </c>
    </row>
    <row r="4509" spans="1:5" ht="41.4" x14ac:dyDescent="0.3">
      <c r="A4509" s="113">
        <v>93112</v>
      </c>
      <c r="B4509" s="113" t="s">
        <v>13040</v>
      </c>
      <c r="C4509" s="114" t="s">
        <v>141</v>
      </c>
      <c r="D4509" s="113" t="s">
        <v>8535</v>
      </c>
      <c r="E4509" s="115">
        <v>52.05</v>
      </c>
    </row>
    <row r="4510" spans="1:5" ht="27.6" x14ac:dyDescent="0.3">
      <c r="A4510" s="113">
        <v>93113</v>
      </c>
      <c r="B4510" s="113" t="s">
        <v>13041</v>
      </c>
      <c r="C4510" s="114" t="s">
        <v>141</v>
      </c>
      <c r="D4510" s="113" t="s">
        <v>8535</v>
      </c>
      <c r="E4510" s="115">
        <v>25.69</v>
      </c>
    </row>
    <row r="4511" spans="1:5" ht="41.4" x14ac:dyDescent="0.3">
      <c r="A4511" s="113">
        <v>93114</v>
      </c>
      <c r="B4511" s="113" t="s">
        <v>13042</v>
      </c>
      <c r="C4511" s="114" t="s">
        <v>141</v>
      </c>
      <c r="D4511" s="113" t="s">
        <v>8535</v>
      </c>
      <c r="E4511" s="115">
        <v>34.270000000000003</v>
      </c>
    </row>
    <row r="4512" spans="1:5" ht="41.4" x14ac:dyDescent="0.3">
      <c r="A4512" s="113">
        <v>93115</v>
      </c>
      <c r="B4512" s="113" t="s">
        <v>13043</v>
      </c>
      <c r="C4512" s="114" t="s">
        <v>141</v>
      </c>
      <c r="D4512" s="113" t="s">
        <v>8535</v>
      </c>
      <c r="E4512" s="115">
        <v>88.1</v>
      </c>
    </row>
    <row r="4513" spans="1:5" ht="27.6" x14ac:dyDescent="0.3">
      <c r="A4513" s="113">
        <v>93116</v>
      </c>
      <c r="B4513" s="113" t="s">
        <v>13044</v>
      </c>
      <c r="C4513" s="114" t="s">
        <v>141</v>
      </c>
      <c r="D4513" s="113" t="s">
        <v>8535</v>
      </c>
      <c r="E4513" s="115">
        <v>585.08000000000004</v>
      </c>
    </row>
    <row r="4514" spans="1:5" ht="41.4" x14ac:dyDescent="0.3">
      <c r="A4514" s="113">
        <v>93117</v>
      </c>
      <c r="B4514" s="113" t="s">
        <v>13045</v>
      </c>
      <c r="C4514" s="114" t="s">
        <v>141</v>
      </c>
      <c r="D4514" s="113" t="s">
        <v>8535</v>
      </c>
      <c r="E4514" s="115">
        <v>60.16</v>
      </c>
    </row>
    <row r="4515" spans="1:5" ht="41.4" x14ac:dyDescent="0.3">
      <c r="A4515" s="113">
        <v>93118</v>
      </c>
      <c r="B4515" s="113" t="s">
        <v>13046</v>
      </c>
      <c r="C4515" s="114" t="s">
        <v>141</v>
      </c>
      <c r="D4515" s="113" t="s">
        <v>8535</v>
      </c>
      <c r="E4515" s="115">
        <v>88.79</v>
      </c>
    </row>
    <row r="4516" spans="1:5" ht="41.4" x14ac:dyDescent="0.3">
      <c r="A4516" s="113">
        <v>93119</v>
      </c>
      <c r="B4516" s="113" t="s">
        <v>13047</v>
      </c>
      <c r="C4516" s="114" t="s">
        <v>141</v>
      </c>
      <c r="D4516" s="113" t="s">
        <v>8535</v>
      </c>
      <c r="E4516" s="115">
        <v>18.440000000000001</v>
      </c>
    </row>
    <row r="4517" spans="1:5" ht="41.4" x14ac:dyDescent="0.3">
      <c r="A4517" s="113">
        <v>93120</v>
      </c>
      <c r="B4517" s="113" t="s">
        <v>13048</v>
      </c>
      <c r="C4517" s="114" t="s">
        <v>141</v>
      </c>
      <c r="D4517" s="113" t="s">
        <v>8535</v>
      </c>
      <c r="E4517" s="115">
        <v>26.95</v>
      </c>
    </row>
    <row r="4518" spans="1:5" ht="41.4" x14ac:dyDescent="0.3">
      <c r="A4518" s="113">
        <v>93121</v>
      </c>
      <c r="B4518" s="113" t="s">
        <v>13049</v>
      </c>
      <c r="C4518" s="114" t="s">
        <v>141</v>
      </c>
      <c r="D4518" s="113" t="s">
        <v>8535</v>
      </c>
      <c r="E4518" s="115">
        <v>30.7</v>
      </c>
    </row>
    <row r="4519" spans="1:5" ht="41.4" x14ac:dyDescent="0.3">
      <c r="A4519" s="113">
        <v>93122</v>
      </c>
      <c r="B4519" s="113" t="s">
        <v>13050</v>
      </c>
      <c r="C4519" s="114" t="s">
        <v>141</v>
      </c>
      <c r="D4519" s="113" t="s">
        <v>8535</v>
      </c>
      <c r="E4519" s="115">
        <v>27.48</v>
      </c>
    </row>
    <row r="4520" spans="1:5" ht="41.4" x14ac:dyDescent="0.3">
      <c r="A4520" s="113">
        <v>93123</v>
      </c>
      <c r="B4520" s="113" t="s">
        <v>13051</v>
      </c>
      <c r="C4520" s="114" t="s">
        <v>141</v>
      </c>
      <c r="D4520" s="113" t="s">
        <v>8535</v>
      </c>
      <c r="E4520" s="115">
        <v>59.93</v>
      </c>
    </row>
    <row r="4521" spans="1:5" ht="41.4" x14ac:dyDescent="0.3">
      <c r="A4521" s="113">
        <v>93124</v>
      </c>
      <c r="B4521" s="113" t="s">
        <v>13052</v>
      </c>
      <c r="C4521" s="114" t="s">
        <v>141</v>
      </c>
      <c r="D4521" s="113" t="s">
        <v>8535</v>
      </c>
      <c r="E4521" s="115">
        <v>93.47</v>
      </c>
    </row>
    <row r="4522" spans="1:5" ht="41.4" x14ac:dyDescent="0.3">
      <c r="A4522" s="113">
        <v>93125</v>
      </c>
      <c r="B4522" s="113" t="s">
        <v>13053</v>
      </c>
      <c r="C4522" s="114" t="s">
        <v>141</v>
      </c>
      <c r="D4522" s="113" t="s">
        <v>8535</v>
      </c>
      <c r="E4522" s="115">
        <v>137.08000000000001</v>
      </c>
    </row>
    <row r="4523" spans="1:5" ht="41.4" x14ac:dyDescent="0.3">
      <c r="A4523" s="113">
        <v>93126</v>
      </c>
      <c r="B4523" s="113" t="s">
        <v>13054</v>
      </c>
      <c r="C4523" s="114" t="s">
        <v>141</v>
      </c>
      <c r="D4523" s="113" t="s">
        <v>8535</v>
      </c>
      <c r="E4523" s="115">
        <v>300.17</v>
      </c>
    </row>
    <row r="4524" spans="1:5" ht="41.4" x14ac:dyDescent="0.3">
      <c r="A4524" s="113">
        <v>93133</v>
      </c>
      <c r="B4524" s="113" t="s">
        <v>13055</v>
      </c>
      <c r="C4524" s="114" t="s">
        <v>141</v>
      </c>
      <c r="D4524" s="113" t="s">
        <v>8535</v>
      </c>
      <c r="E4524" s="115">
        <v>21.84</v>
      </c>
    </row>
    <row r="4525" spans="1:5" ht="27.6" x14ac:dyDescent="0.3">
      <c r="A4525" s="113">
        <v>94465</v>
      </c>
      <c r="B4525" s="113" t="s">
        <v>13056</v>
      </c>
      <c r="C4525" s="114" t="s">
        <v>141</v>
      </c>
      <c r="D4525" s="113" t="s">
        <v>8535</v>
      </c>
      <c r="E4525" s="115">
        <v>58.88</v>
      </c>
    </row>
    <row r="4526" spans="1:5" ht="27.6" x14ac:dyDescent="0.3">
      <c r="A4526" s="113">
        <v>94466</v>
      </c>
      <c r="B4526" s="113" t="s">
        <v>13057</v>
      </c>
      <c r="C4526" s="114" t="s">
        <v>141</v>
      </c>
      <c r="D4526" s="113" t="s">
        <v>8535</v>
      </c>
      <c r="E4526" s="115">
        <v>58.91</v>
      </c>
    </row>
    <row r="4527" spans="1:5" ht="41.4" x14ac:dyDescent="0.3">
      <c r="A4527" s="113">
        <v>94467</v>
      </c>
      <c r="B4527" s="113" t="s">
        <v>13058</v>
      </c>
      <c r="C4527" s="114" t="s">
        <v>141</v>
      </c>
      <c r="D4527" s="113" t="s">
        <v>8535</v>
      </c>
      <c r="E4527" s="115">
        <v>94.56</v>
      </c>
    </row>
    <row r="4528" spans="1:5" ht="41.4" x14ac:dyDescent="0.3">
      <c r="A4528" s="113">
        <v>94468</v>
      </c>
      <c r="B4528" s="113" t="s">
        <v>13059</v>
      </c>
      <c r="C4528" s="114" t="s">
        <v>141</v>
      </c>
      <c r="D4528" s="113" t="s">
        <v>8535</v>
      </c>
      <c r="E4528" s="115">
        <v>83.09</v>
      </c>
    </row>
    <row r="4529" spans="1:5" ht="27.6" x14ac:dyDescent="0.3">
      <c r="A4529" s="113">
        <v>94469</v>
      </c>
      <c r="B4529" s="113" t="s">
        <v>13060</v>
      </c>
      <c r="C4529" s="114" t="s">
        <v>141</v>
      </c>
      <c r="D4529" s="113" t="s">
        <v>8535</v>
      </c>
      <c r="E4529" s="115">
        <v>135.09</v>
      </c>
    </row>
    <row r="4530" spans="1:5" ht="27.6" x14ac:dyDescent="0.3">
      <c r="A4530" s="113">
        <v>94470</v>
      </c>
      <c r="B4530" s="113" t="s">
        <v>13061</v>
      </c>
      <c r="C4530" s="114" t="s">
        <v>141</v>
      </c>
      <c r="D4530" s="113" t="s">
        <v>8535</v>
      </c>
      <c r="E4530" s="115">
        <v>124.88</v>
      </c>
    </row>
    <row r="4531" spans="1:5" ht="41.4" x14ac:dyDescent="0.3">
      <c r="A4531" s="113">
        <v>94471</v>
      </c>
      <c r="B4531" s="113" t="s">
        <v>13062</v>
      </c>
      <c r="C4531" s="114" t="s">
        <v>141</v>
      </c>
      <c r="D4531" s="113" t="s">
        <v>8535</v>
      </c>
      <c r="E4531" s="115">
        <v>84.98</v>
      </c>
    </row>
    <row r="4532" spans="1:5" ht="41.4" x14ac:dyDescent="0.3">
      <c r="A4532" s="113">
        <v>94472</v>
      </c>
      <c r="B4532" s="113" t="s">
        <v>13063</v>
      </c>
      <c r="C4532" s="114" t="s">
        <v>141</v>
      </c>
      <c r="D4532" s="113" t="s">
        <v>8535</v>
      </c>
      <c r="E4532" s="115">
        <v>87.53</v>
      </c>
    </row>
    <row r="4533" spans="1:5" ht="41.4" x14ac:dyDescent="0.3">
      <c r="A4533" s="113">
        <v>94473</v>
      </c>
      <c r="B4533" s="113" t="s">
        <v>13064</v>
      </c>
      <c r="C4533" s="114" t="s">
        <v>141</v>
      </c>
      <c r="D4533" s="113" t="s">
        <v>8535</v>
      </c>
      <c r="E4533" s="115">
        <v>135.63</v>
      </c>
    </row>
    <row r="4534" spans="1:5" ht="41.4" x14ac:dyDescent="0.3">
      <c r="A4534" s="113">
        <v>94474</v>
      </c>
      <c r="B4534" s="113" t="s">
        <v>13065</v>
      </c>
      <c r="C4534" s="114" t="s">
        <v>141</v>
      </c>
      <c r="D4534" s="113" t="s">
        <v>8535</v>
      </c>
      <c r="E4534" s="115">
        <v>146.86000000000001</v>
      </c>
    </row>
    <row r="4535" spans="1:5" ht="41.4" x14ac:dyDescent="0.3">
      <c r="A4535" s="113">
        <v>94475</v>
      </c>
      <c r="B4535" s="113" t="s">
        <v>13066</v>
      </c>
      <c r="C4535" s="114" t="s">
        <v>141</v>
      </c>
      <c r="D4535" s="113" t="s">
        <v>8535</v>
      </c>
      <c r="E4535" s="115">
        <v>183.41</v>
      </c>
    </row>
    <row r="4536" spans="1:5" ht="41.4" x14ac:dyDescent="0.3">
      <c r="A4536" s="113">
        <v>94476</v>
      </c>
      <c r="B4536" s="113" t="s">
        <v>13067</v>
      </c>
      <c r="C4536" s="114" t="s">
        <v>141</v>
      </c>
      <c r="D4536" s="113" t="s">
        <v>8535</v>
      </c>
      <c r="E4536" s="115">
        <v>205.05</v>
      </c>
    </row>
    <row r="4537" spans="1:5" ht="27.6" x14ac:dyDescent="0.3">
      <c r="A4537" s="113">
        <v>94477</v>
      </c>
      <c r="B4537" s="113" t="s">
        <v>13068</v>
      </c>
      <c r="C4537" s="114" t="s">
        <v>141</v>
      </c>
      <c r="D4537" s="113" t="s">
        <v>8535</v>
      </c>
      <c r="E4537" s="115">
        <v>113.18</v>
      </c>
    </row>
    <row r="4538" spans="1:5" ht="27.6" x14ac:dyDescent="0.3">
      <c r="A4538" s="113">
        <v>94478</v>
      </c>
      <c r="B4538" s="113" t="s">
        <v>13069</v>
      </c>
      <c r="C4538" s="114" t="s">
        <v>141</v>
      </c>
      <c r="D4538" s="113" t="s">
        <v>8535</v>
      </c>
      <c r="E4538" s="115">
        <v>186.41</v>
      </c>
    </row>
    <row r="4539" spans="1:5" ht="27.6" x14ac:dyDescent="0.3">
      <c r="A4539" s="113">
        <v>94479</v>
      </c>
      <c r="B4539" s="113" t="s">
        <v>13070</v>
      </c>
      <c r="C4539" s="114" t="s">
        <v>141</v>
      </c>
      <c r="D4539" s="113" t="s">
        <v>8535</v>
      </c>
      <c r="E4539" s="115">
        <v>242.37</v>
      </c>
    </row>
    <row r="4540" spans="1:5" ht="27.6" x14ac:dyDescent="0.3">
      <c r="A4540" s="113">
        <v>94606</v>
      </c>
      <c r="B4540" s="113" t="s">
        <v>13071</v>
      </c>
      <c r="C4540" s="114" t="s">
        <v>141</v>
      </c>
      <c r="D4540" s="113" t="s">
        <v>8535</v>
      </c>
      <c r="E4540" s="115">
        <v>83.54</v>
      </c>
    </row>
    <row r="4541" spans="1:5" ht="27.6" x14ac:dyDescent="0.3">
      <c r="A4541" s="113">
        <v>94608</v>
      </c>
      <c r="B4541" s="113" t="s">
        <v>13072</v>
      </c>
      <c r="C4541" s="114" t="s">
        <v>141</v>
      </c>
      <c r="D4541" s="113" t="s">
        <v>8535</v>
      </c>
      <c r="E4541" s="115">
        <v>202.42</v>
      </c>
    </row>
    <row r="4542" spans="1:5" ht="27.6" x14ac:dyDescent="0.3">
      <c r="A4542" s="113">
        <v>94610</v>
      </c>
      <c r="B4542" s="113" t="s">
        <v>13073</v>
      </c>
      <c r="C4542" s="114" t="s">
        <v>141</v>
      </c>
      <c r="D4542" s="113" t="s">
        <v>8535</v>
      </c>
      <c r="E4542" s="115">
        <v>294.02999999999997</v>
      </c>
    </row>
    <row r="4543" spans="1:5" ht="27.6" x14ac:dyDescent="0.3">
      <c r="A4543" s="113">
        <v>94612</v>
      </c>
      <c r="B4543" s="113" t="s">
        <v>13074</v>
      </c>
      <c r="C4543" s="114" t="s">
        <v>141</v>
      </c>
      <c r="D4543" s="113" t="s">
        <v>8535</v>
      </c>
      <c r="E4543" s="115">
        <v>416.16</v>
      </c>
    </row>
    <row r="4544" spans="1:5" ht="27.6" x14ac:dyDescent="0.3">
      <c r="A4544" s="113">
        <v>94614</v>
      </c>
      <c r="B4544" s="113" t="s">
        <v>13075</v>
      </c>
      <c r="C4544" s="114" t="s">
        <v>141</v>
      </c>
      <c r="D4544" s="113" t="s">
        <v>8535</v>
      </c>
      <c r="E4544" s="115">
        <v>141.52000000000001</v>
      </c>
    </row>
    <row r="4545" spans="1:5" ht="41.4" x14ac:dyDescent="0.3">
      <c r="A4545" s="113">
        <v>94615</v>
      </c>
      <c r="B4545" s="113" t="s">
        <v>13076</v>
      </c>
      <c r="C4545" s="114" t="s">
        <v>141</v>
      </c>
      <c r="D4545" s="113" t="s">
        <v>8535</v>
      </c>
      <c r="E4545" s="115">
        <v>159.72999999999999</v>
      </c>
    </row>
    <row r="4546" spans="1:5" ht="27.6" x14ac:dyDescent="0.3">
      <c r="A4546" s="113">
        <v>94616</v>
      </c>
      <c r="B4546" s="113" t="s">
        <v>13077</v>
      </c>
      <c r="C4546" s="114" t="s">
        <v>141</v>
      </c>
      <c r="D4546" s="113" t="s">
        <v>8535</v>
      </c>
      <c r="E4546" s="115">
        <v>384.27</v>
      </c>
    </row>
    <row r="4547" spans="1:5" ht="41.4" x14ac:dyDescent="0.3">
      <c r="A4547" s="113">
        <v>94617</v>
      </c>
      <c r="B4547" s="113" t="s">
        <v>13078</v>
      </c>
      <c r="C4547" s="114" t="s">
        <v>141</v>
      </c>
      <c r="D4547" s="113" t="s">
        <v>8535</v>
      </c>
      <c r="E4547" s="115">
        <v>320.95999999999998</v>
      </c>
    </row>
    <row r="4548" spans="1:5" ht="27.6" x14ac:dyDescent="0.3">
      <c r="A4548" s="113">
        <v>94618</v>
      </c>
      <c r="B4548" s="113" t="s">
        <v>13079</v>
      </c>
      <c r="C4548" s="114" t="s">
        <v>141</v>
      </c>
      <c r="D4548" s="113" t="s">
        <v>8535</v>
      </c>
      <c r="E4548" s="115">
        <v>374.04</v>
      </c>
    </row>
    <row r="4549" spans="1:5" ht="27.6" x14ac:dyDescent="0.3">
      <c r="A4549" s="113">
        <v>94620</v>
      </c>
      <c r="B4549" s="113" t="s">
        <v>13080</v>
      </c>
      <c r="C4549" s="114" t="s">
        <v>141</v>
      </c>
      <c r="D4549" s="113" t="s">
        <v>8535</v>
      </c>
      <c r="E4549" s="115">
        <v>853.76</v>
      </c>
    </row>
    <row r="4550" spans="1:5" ht="27.6" x14ac:dyDescent="0.3">
      <c r="A4550" s="113">
        <v>94622</v>
      </c>
      <c r="B4550" s="113" t="s">
        <v>13081</v>
      </c>
      <c r="C4550" s="114" t="s">
        <v>141</v>
      </c>
      <c r="D4550" s="113" t="s">
        <v>8535</v>
      </c>
      <c r="E4550" s="115">
        <v>205.57</v>
      </c>
    </row>
    <row r="4551" spans="1:5" ht="27.6" x14ac:dyDescent="0.3">
      <c r="A4551" s="113">
        <v>94623</v>
      </c>
      <c r="B4551" s="113" t="s">
        <v>13082</v>
      </c>
      <c r="C4551" s="114" t="s">
        <v>141</v>
      </c>
      <c r="D4551" s="113" t="s">
        <v>8535</v>
      </c>
      <c r="E4551" s="115">
        <v>476.63</v>
      </c>
    </row>
    <row r="4552" spans="1:5" ht="27.6" x14ac:dyDescent="0.3">
      <c r="A4552" s="113">
        <v>94624</v>
      </c>
      <c r="B4552" s="113" t="s">
        <v>13083</v>
      </c>
      <c r="C4552" s="114" t="s">
        <v>141</v>
      </c>
      <c r="D4552" s="113" t="s">
        <v>8535</v>
      </c>
      <c r="E4552" s="115">
        <v>713.36</v>
      </c>
    </row>
    <row r="4553" spans="1:5" ht="27.6" x14ac:dyDescent="0.3">
      <c r="A4553" s="113">
        <v>94625</v>
      </c>
      <c r="B4553" s="113" t="s">
        <v>13084</v>
      </c>
      <c r="C4553" s="114" t="s">
        <v>141</v>
      </c>
      <c r="D4553" s="113" t="s">
        <v>8535</v>
      </c>
      <c r="E4553" s="115">
        <v>1483.71</v>
      </c>
    </row>
    <row r="4554" spans="1:5" ht="41.4" x14ac:dyDescent="0.3">
      <c r="A4554" s="113">
        <v>94656</v>
      </c>
      <c r="B4554" s="113" t="s">
        <v>13085</v>
      </c>
      <c r="C4554" s="114" t="s">
        <v>141</v>
      </c>
      <c r="D4554" s="113" t="s">
        <v>8535</v>
      </c>
      <c r="E4554" s="115">
        <v>3.67</v>
      </c>
    </row>
    <row r="4555" spans="1:5" ht="27.6" x14ac:dyDescent="0.3">
      <c r="A4555" s="113">
        <v>94657</v>
      </c>
      <c r="B4555" s="113" t="s">
        <v>13086</v>
      </c>
      <c r="C4555" s="114" t="s">
        <v>141</v>
      </c>
      <c r="D4555" s="113" t="s">
        <v>8535</v>
      </c>
      <c r="E4555" s="115">
        <v>4.05</v>
      </c>
    </row>
    <row r="4556" spans="1:5" ht="41.4" x14ac:dyDescent="0.3">
      <c r="A4556" s="113">
        <v>94658</v>
      </c>
      <c r="B4556" s="113" t="s">
        <v>13087</v>
      </c>
      <c r="C4556" s="114" t="s">
        <v>141</v>
      </c>
      <c r="D4556" s="113" t="s">
        <v>8535</v>
      </c>
      <c r="E4556" s="115">
        <v>5.46</v>
      </c>
    </row>
    <row r="4557" spans="1:5" ht="27.6" x14ac:dyDescent="0.3">
      <c r="A4557" s="113">
        <v>94659</v>
      </c>
      <c r="B4557" s="113" t="s">
        <v>13088</v>
      </c>
      <c r="C4557" s="114" t="s">
        <v>141</v>
      </c>
      <c r="D4557" s="113" t="s">
        <v>8535</v>
      </c>
      <c r="E4557" s="115">
        <v>6.24</v>
      </c>
    </row>
    <row r="4558" spans="1:5" ht="41.4" x14ac:dyDescent="0.3">
      <c r="A4558" s="113">
        <v>94660</v>
      </c>
      <c r="B4558" s="113" t="s">
        <v>13089</v>
      </c>
      <c r="C4558" s="114" t="s">
        <v>141</v>
      </c>
      <c r="D4558" s="113" t="s">
        <v>8535</v>
      </c>
      <c r="E4558" s="115">
        <v>8.51</v>
      </c>
    </row>
    <row r="4559" spans="1:5" ht="27.6" x14ac:dyDescent="0.3">
      <c r="A4559" s="113">
        <v>94661</v>
      </c>
      <c r="B4559" s="113" t="s">
        <v>13090</v>
      </c>
      <c r="C4559" s="114" t="s">
        <v>141</v>
      </c>
      <c r="D4559" s="113" t="s">
        <v>8535</v>
      </c>
      <c r="E4559" s="115">
        <v>9.77</v>
      </c>
    </row>
    <row r="4560" spans="1:5" ht="41.4" x14ac:dyDescent="0.3">
      <c r="A4560" s="113">
        <v>94662</v>
      </c>
      <c r="B4560" s="113" t="s">
        <v>13091</v>
      </c>
      <c r="C4560" s="114" t="s">
        <v>141</v>
      </c>
      <c r="D4560" s="113" t="s">
        <v>8535</v>
      </c>
      <c r="E4560" s="115">
        <v>11.27</v>
      </c>
    </row>
    <row r="4561" spans="1:5" ht="27.6" x14ac:dyDescent="0.3">
      <c r="A4561" s="113">
        <v>94663</v>
      </c>
      <c r="B4561" s="113" t="s">
        <v>13092</v>
      </c>
      <c r="C4561" s="114" t="s">
        <v>141</v>
      </c>
      <c r="D4561" s="113" t="s">
        <v>8535</v>
      </c>
      <c r="E4561" s="115">
        <v>12.29</v>
      </c>
    </row>
    <row r="4562" spans="1:5" ht="41.4" x14ac:dyDescent="0.3">
      <c r="A4562" s="113">
        <v>94664</v>
      </c>
      <c r="B4562" s="113" t="s">
        <v>13093</v>
      </c>
      <c r="C4562" s="114" t="s">
        <v>141</v>
      </c>
      <c r="D4562" s="113" t="s">
        <v>8535</v>
      </c>
      <c r="E4562" s="115">
        <v>20.11</v>
      </c>
    </row>
    <row r="4563" spans="1:5" ht="27.6" x14ac:dyDescent="0.3">
      <c r="A4563" s="113">
        <v>94665</v>
      </c>
      <c r="B4563" s="113" t="s">
        <v>13094</v>
      </c>
      <c r="C4563" s="114" t="s">
        <v>141</v>
      </c>
      <c r="D4563" s="113" t="s">
        <v>8535</v>
      </c>
      <c r="E4563" s="115">
        <v>23.7</v>
      </c>
    </row>
    <row r="4564" spans="1:5" ht="41.4" x14ac:dyDescent="0.3">
      <c r="A4564" s="113">
        <v>94666</v>
      </c>
      <c r="B4564" s="113" t="s">
        <v>13095</v>
      </c>
      <c r="C4564" s="114" t="s">
        <v>141</v>
      </c>
      <c r="D4564" s="113" t="s">
        <v>8535</v>
      </c>
      <c r="E4564" s="115">
        <v>32.520000000000003</v>
      </c>
    </row>
    <row r="4565" spans="1:5" ht="27.6" x14ac:dyDescent="0.3">
      <c r="A4565" s="113">
        <v>94667</v>
      </c>
      <c r="B4565" s="113" t="s">
        <v>13096</v>
      </c>
      <c r="C4565" s="114" t="s">
        <v>141</v>
      </c>
      <c r="D4565" s="113" t="s">
        <v>8535</v>
      </c>
      <c r="E4565" s="115">
        <v>34.85</v>
      </c>
    </row>
    <row r="4566" spans="1:5" ht="41.4" x14ac:dyDescent="0.3">
      <c r="A4566" s="113">
        <v>94668</v>
      </c>
      <c r="B4566" s="113" t="s">
        <v>13097</v>
      </c>
      <c r="C4566" s="114" t="s">
        <v>141</v>
      </c>
      <c r="D4566" s="113" t="s">
        <v>8535</v>
      </c>
      <c r="E4566" s="115">
        <v>43.09</v>
      </c>
    </row>
    <row r="4567" spans="1:5" ht="27.6" x14ac:dyDescent="0.3">
      <c r="A4567" s="113">
        <v>94669</v>
      </c>
      <c r="B4567" s="113" t="s">
        <v>13098</v>
      </c>
      <c r="C4567" s="114" t="s">
        <v>141</v>
      </c>
      <c r="D4567" s="113" t="s">
        <v>8535</v>
      </c>
      <c r="E4567" s="115">
        <v>62.29</v>
      </c>
    </row>
    <row r="4568" spans="1:5" ht="41.4" x14ac:dyDescent="0.3">
      <c r="A4568" s="113">
        <v>94670</v>
      </c>
      <c r="B4568" s="113" t="s">
        <v>13099</v>
      </c>
      <c r="C4568" s="114" t="s">
        <v>141</v>
      </c>
      <c r="D4568" s="113" t="s">
        <v>8535</v>
      </c>
      <c r="E4568" s="115">
        <v>68.73</v>
      </c>
    </row>
    <row r="4569" spans="1:5" ht="27.6" x14ac:dyDescent="0.3">
      <c r="A4569" s="113">
        <v>94671</v>
      </c>
      <c r="B4569" s="113" t="s">
        <v>13100</v>
      </c>
      <c r="C4569" s="114" t="s">
        <v>141</v>
      </c>
      <c r="D4569" s="113" t="s">
        <v>8535</v>
      </c>
      <c r="E4569" s="115">
        <v>102.5</v>
      </c>
    </row>
    <row r="4570" spans="1:5" ht="41.4" x14ac:dyDescent="0.3">
      <c r="A4570" s="113">
        <v>94672</v>
      </c>
      <c r="B4570" s="113" t="s">
        <v>13101</v>
      </c>
      <c r="C4570" s="114" t="s">
        <v>141</v>
      </c>
      <c r="D4570" s="113" t="s">
        <v>8535</v>
      </c>
      <c r="E4570" s="115">
        <v>6.34</v>
      </c>
    </row>
    <row r="4571" spans="1:5" ht="27.6" x14ac:dyDescent="0.3">
      <c r="A4571" s="113">
        <v>94673</v>
      </c>
      <c r="B4571" s="113" t="s">
        <v>13102</v>
      </c>
      <c r="C4571" s="114" t="s">
        <v>141</v>
      </c>
      <c r="D4571" s="113" t="s">
        <v>8535</v>
      </c>
      <c r="E4571" s="115">
        <v>7.32</v>
      </c>
    </row>
    <row r="4572" spans="1:5" ht="27.6" x14ac:dyDescent="0.3">
      <c r="A4572" s="113">
        <v>94674</v>
      </c>
      <c r="B4572" s="113" t="s">
        <v>13103</v>
      </c>
      <c r="C4572" s="114" t="s">
        <v>141</v>
      </c>
      <c r="D4572" s="113" t="s">
        <v>8535</v>
      </c>
      <c r="E4572" s="115">
        <v>8.18</v>
      </c>
    </row>
    <row r="4573" spans="1:5" ht="27.6" x14ac:dyDescent="0.3">
      <c r="A4573" s="113">
        <v>94675</v>
      </c>
      <c r="B4573" s="113" t="s">
        <v>13104</v>
      </c>
      <c r="C4573" s="114" t="s">
        <v>141</v>
      </c>
      <c r="D4573" s="113" t="s">
        <v>8535</v>
      </c>
      <c r="E4573" s="115">
        <v>12.05</v>
      </c>
    </row>
    <row r="4574" spans="1:5" ht="27.6" x14ac:dyDescent="0.3">
      <c r="A4574" s="113">
        <v>94676</v>
      </c>
      <c r="B4574" s="113" t="s">
        <v>13105</v>
      </c>
      <c r="C4574" s="114" t="s">
        <v>141</v>
      </c>
      <c r="D4574" s="113" t="s">
        <v>8535</v>
      </c>
      <c r="E4574" s="115">
        <v>13.41</v>
      </c>
    </row>
    <row r="4575" spans="1:5" ht="27.6" x14ac:dyDescent="0.3">
      <c r="A4575" s="113">
        <v>94677</v>
      </c>
      <c r="B4575" s="113" t="s">
        <v>13106</v>
      </c>
      <c r="C4575" s="114" t="s">
        <v>141</v>
      </c>
      <c r="D4575" s="113" t="s">
        <v>8535</v>
      </c>
      <c r="E4575" s="115">
        <v>19.29</v>
      </c>
    </row>
    <row r="4576" spans="1:5" ht="27.6" x14ac:dyDescent="0.3">
      <c r="A4576" s="113">
        <v>94678</v>
      </c>
      <c r="B4576" s="113" t="s">
        <v>13107</v>
      </c>
      <c r="C4576" s="114" t="s">
        <v>141</v>
      </c>
      <c r="D4576" s="113" t="s">
        <v>8535</v>
      </c>
      <c r="E4576" s="115">
        <v>15.76</v>
      </c>
    </row>
    <row r="4577" spans="1:5" ht="27.6" x14ac:dyDescent="0.3">
      <c r="A4577" s="113">
        <v>94679</v>
      </c>
      <c r="B4577" s="113" t="s">
        <v>13108</v>
      </c>
      <c r="C4577" s="114" t="s">
        <v>141</v>
      </c>
      <c r="D4577" s="113" t="s">
        <v>8535</v>
      </c>
      <c r="E4577" s="115">
        <v>23.49</v>
      </c>
    </row>
    <row r="4578" spans="1:5" ht="27.6" x14ac:dyDescent="0.3">
      <c r="A4578" s="113">
        <v>94680</v>
      </c>
      <c r="B4578" s="113" t="s">
        <v>13109</v>
      </c>
      <c r="C4578" s="114" t="s">
        <v>141</v>
      </c>
      <c r="D4578" s="113" t="s">
        <v>8535</v>
      </c>
      <c r="E4578" s="115">
        <v>42.54</v>
      </c>
    </row>
    <row r="4579" spans="1:5" ht="27.6" x14ac:dyDescent="0.3">
      <c r="A4579" s="113">
        <v>94681</v>
      </c>
      <c r="B4579" s="113" t="s">
        <v>13110</v>
      </c>
      <c r="C4579" s="114" t="s">
        <v>141</v>
      </c>
      <c r="D4579" s="113" t="s">
        <v>8535</v>
      </c>
      <c r="E4579" s="115">
        <v>47.48</v>
      </c>
    </row>
    <row r="4580" spans="1:5" ht="27.6" x14ac:dyDescent="0.3">
      <c r="A4580" s="113">
        <v>94682</v>
      </c>
      <c r="B4580" s="113" t="s">
        <v>13111</v>
      </c>
      <c r="C4580" s="114" t="s">
        <v>141</v>
      </c>
      <c r="D4580" s="113" t="s">
        <v>8535</v>
      </c>
      <c r="E4580" s="115">
        <v>103.79</v>
      </c>
    </row>
    <row r="4581" spans="1:5" ht="27.6" x14ac:dyDescent="0.3">
      <c r="A4581" s="113">
        <v>94683</v>
      </c>
      <c r="B4581" s="113" t="s">
        <v>13112</v>
      </c>
      <c r="C4581" s="114" t="s">
        <v>141</v>
      </c>
      <c r="D4581" s="113" t="s">
        <v>8535</v>
      </c>
      <c r="E4581" s="115">
        <v>72.069999999999993</v>
      </c>
    </row>
    <row r="4582" spans="1:5" ht="27.6" x14ac:dyDescent="0.3">
      <c r="A4582" s="113">
        <v>94684</v>
      </c>
      <c r="B4582" s="113" t="s">
        <v>13113</v>
      </c>
      <c r="C4582" s="114" t="s">
        <v>141</v>
      </c>
      <c r="D4582" s="113" t="s">
        <v>8535</v>
      </c>
      <c r="E4582" s="115">
        <v>125.34</v>
      </c>
    </row>
    <row r="4583" spans="1:5" ht="27.6" x14ac:dyDescent="0.3">
      <c r="A4583" s="113">
        <v>94685</v>
      </c>
      <c r="B4583" s="113" t="s">
        <v>13114</v>
      </c>
      <c r="C4583" s="114" t="s">
        <v>141</v>
      </c>
      <c r="D4583" s="113" t="s">
        <v>8535</v>
      </c>
      <c r="E4583" s="115">
        <v>91.72</v>
      </c>
    </row>
    <row r="4584" spans="1:5" ht="27.6" x14ac:dyDescent="0.3">
      <c r="A4584" s="113">
        <v>94686</v>
      </c>
      <c r="B4584" s="113" t="s">
        <v>13115</v>
      </c>
      <c r="C4584" s="114" t="s">
        <v>141</v>
      </c>
      <c r="D4584" s="113" t="s">
        <v>8535</v>
      </c>
      <c r="E4584" s="115">
        <v>241.17</v>
      </c>
    </row>
    <row r="4585" spans="1:5" ht="27.6" x14ac:dyDescent="0.3">
      <c r="A4585" s="113">
        <v>94687</v>
      </c>
      <c r="B4585" s="113" t="s">
        <v>13116</v>
      </c>
      <c r="C4585" s="114" t="s">
        <v>141</v>
      </c>
      <c r="D4585" s="113" t="s">
        <v>8535</v>
      </c>
      <c r="E4585" s="115">
        <v>218.85</v>
      </c>
    </row>
    <row r="4586" spans="1:5" ht="27.6" x14ac:dyDescent="0.3">
      <c r="A4586" s="113">
        <v>94688</v>
      </c>
      <c r="B4586" s="113" t="s">
        <v>13117</v>
      </c>
      <c r="C4586" s="114" t="s">
        <v>141</v>
      </c>
      <c r="D4586" s="113" t="s">
        <v>8535</v>
      </c>
      <c r="E4586" s="115">
        <v>7.23</v>
      </c>
    </row>
    <row r="4587" spans="1:5" ht="41.4" x14ac:dyDescent="0.3">
      <c r="A4587" s="113">
        <v>94689</v>
      </c>
      <c r="B4587" s="113" t="s">
        <v>13118</v>
      </c>
      <c r="C4587" s="114" t="s">
        <v>141</v>
      </c>
      <c r="D4587" s="113" t="s">
        <v>8535</v>
      </c>
      <c r="E4587" s="115">
        <v>9.7200000000000006</v>
      </c>
    </row>
    <row r="4588" spans="1:5" ht="27.6" x14ac:dyDescent="0.3">
      <c r="A4588" s="113">
        <v>94690</v>
      </c>
      <c r="B4588" s="113" t="s">
        <v>13119</v>
      </c>
      <c r="C4588" s="114" t="s">
        <v>141</v>
      </c>
      <c r="D4588" s="113" t="s">
        <v>8535</v>
      </c>
      <c r="E4588" s="115">
        <v>11.63</v>
      </c>
    </row>
    <row r="4589" spans="1:5" ht="27.6" x14ac:dyDescent="0.3">
      <c r="A4589" s="113">
        <v>94691</v>
      </c>
      <c r="B4589" s="113" t="s">
        <v>13120</v>
      </c>
      <c r="C4589" s="114" t="s">
        <v>141</v>
      </c>
      <c r="D4589" s="113" t="s">
        <v>8535</v>
      </c>
      <c r="E4589" s="115">
        <v>13.72</v>
      </c>
    </row>
    <row r="4590" spans="1:5" ht="27.6" x14ac:dyDescent="0.3">
      <c r="A4590" s="113">
        <v>94692</v>
      </c>
      <c r="B4590" s="113" t="s">
        <v>13121</v>
      </c>
      <c r="C4590" s="114" t="s">
        <v>141</v>
      </c>
      <c r="D4590" s="113" t="s">
        <v>8535</v>
      </c>
      <c r="E4590" s="115">
        <v>19.440000000000001</v>
      </c>
    </row>
    <row r="4591" spans="1:5" ht="27.6" x14ac:dyDescent="0.3">
      <c r="A4591" s="113">
        <v>94693</v>
      </c>
      <c r="B4591" s="113" t="s">
        <v>13122</v>
      </c>
      <c r="C4591" s="114" t="s">
        <v>141</v>
      </c>
      <c r="D4591" s="113" t="s">
        <v>8535</v>
      </c>
      <c r="E4591" s="115">
        <v>17.989999999999998</v>
      </c>
    </row>
    <row r="4592" spans="1:5" ht="27.6" x14ac:dyDescent="0.3">
      <c r="A4592" s="113">
        <v>94694</v>
      </c>
      <c r="B4592" s="113" t="s">
        <v>13123</v>
      </c>
      <c r="C4592" s="114" t="s">
        <v>141</v>
      </c>
      <c r="D4592" s="113" t="s">
        <v>8535</v>
      </c>
      <c r="E4592" s="115">
        <v>24.27</v>
      </c>
    </row>
    <row r="4593" spans="1:5" ht="27.6" x14ac:dyDescent="0.3">
      <c r="A4593" s="113">
        <v>94695</v>
      </c>
      <c r="B4593" s="113" t="s">
        <v>13124</v>
      </c>
      <c r="C4593" s="114" t="s">
        <v>141</v>
      </c>
      <c r="D4593" s="113" t="s">
        <v>8535</v>
      </c>
      <c r="E4593" s="115">
        <v>30.92</v>
      </c>
    </row>
    <row r="4594" spans="1:5" ht="27.6" x14ac:dyDescent="0.3">
      <c r="A4594" s="113">
        <v>94696</v>
      </c>
      <c r="B4594" s="113" t="s">
        <v>13125</v>
      </c>
      <c r="C4594" s="114" t="s">
        <v>141</v>
      </c>
      <c r="D4594" s="113" t="s">
        <v>8535</v>
      </c>
      <c r="E4594" s="115">
        <v>49.91</v>
      </c>
    </row>
    <row r="4595" spans="1:5" ht="27.6" x14ac:dyDescent="0.3">
      <c r="A4595" s="113">
        <v>94697</v>
      </c>
      <c r="B4595" s="113" t="s">
        <v>13126</v>
      </c>
      <c r="C4595" s="114" t="s">
        <v>141</v>
      </c>
      <c r="D4595" s="113" t="s">
        <v>8535</v>
      </c>
      <c r="E4595" s="115">
        <v>84.99</v>
      </c>
    </row>
    <row r="4596" spans="1:5" ht="27.6" x14ac:dyDescent="0.3">
      <c r="A4596" s="113">
        <v>94698</v>
      </c>
      <c r="B4596" s="113" t="s">
        <v>13127</v>
      </c>
      <c r="C4596" s="114" t="s">
        <v>141</v>
      </c>
      <c r="D4596" s="113" t="s">
        <v>8535</v>
      </c>
      <c r="E4596" s="115">
        <v>65.81</v>
      </c>
    </row>
    <row r="4597" spans="1:5" ht="27.6" x14ac:dyDescent="0.3">
      <c r="A4597" s="113">
        <v>94699</v>
      </c>
      <c r="B4597" s="113" t="s">
        <v>13128</v>
      </c>
      <c r="C4597" s="114" t="s">
        <v>141</v>
      </c>
      <c r="D4597" s="113" t="s">
        <v>8535</v>
      </c>
      <c r="E4597" s="115">
        <v>112.41</v>
      </c>
    </row>
    <row r="4598" spans="1:5" ht="27.6" x14ac:dyDescent="0.3">
      <c r="A4598" s="113">
        <v>94700</v>
      </c>
      <c r="B4598" s="113" t="s">
        <v>13129</v>
      </c>
      <c r="C4598" s="114" t="s">
        <v>141</v>
      </c>
      <c r="D4598" s="113" t="s">
        <v>8535</v>
      </c>
      <c r="E4598" s="115">
        <v>126.19</v>
      </c>
    </row>
    <row r="4599" spans="1:5" ht="27.6" x14ac:dyDescent="0.3">
      <c r="A4599" s="113">
        <v>94701</v>
      </c>
      <c r="B4599" s="113" t="s">
        <v>13130</v>
      </c>
      <c r="C4599" s="114" t="s">
        <v>141</v>
      </c>
      <c r="D4599" s="113" t="s">
        <v>8535</v>
      </c>
      <c r="E4599" s="115">
        <v>219.04</v>
      </c>
    </row>
    <row r="4600" spans="1:5" ht="27.6" x14ac:dyDescent="0.3">
      <c r="A4600" s="113">
        <v>94702</v>
      </c>
      <c r="B4600" s="113" t="s">
        <v>13131</v>
      </c>
      <c r="C4600" s="114" t="s">
        <v>141</v>
      </c>
      <c r="D4600" s="113" t="s">
        <v>8535</v>
      </c>
      <c r="E4600" s="115">
        <v>182.17</v>
      </c>
    </row>
    <row r="4601" spans="1:5" ht="41.4" x14ac:dyDescent="0.3">
      <c r="A4601" s="113">
        <v>94703</v>
      </c>
      <c r="B4601" s="113" t="s">
        <v>13132</v>
      </c>
      <c r="C4601" s="114" t="s">
        <v>141</v>
      </c>
      <c r="D4601" s="113" t="s">
        <v>8535</v>
      </c>
      <c r="E4601" s="115">
        <v>20.48</v>
      </c>
    </row>
    <row r="4602" spans="1:5" ht="41.4" x14ac:dyDescent="0.3">
      <c r="A4602" s="113">
        <v>94704</v>
      </c>
      <c r="B4602" s="113" t="s">
        <v>13133</v>
      </c>
      <c r="C4602" s="114" t="s">
        <v>141</v>
      </c>
      <c r="D4602" s="113" t="s">
        <v>8535</v>
      </c>
      <c r="E4602" s="115">
        <v>26.85</v>
      </c>
    </row>
    <row r="4603" spans="1:5" ht="41.4" x14ac:dyDescent="0.3">
      <c r="A4603" s="113">
        <v>94705</v>
      </c>
      <c r="B4603" s="113" t="s">
        <v>13134</v>
      </c>
      <c r="C4603" s="114" t="s">
        <v>141</v>
      </c>
      <c r="D4603" s="113" t="s">
        <v>8535</v>
      </c>
      <c r="E4603" s="115">
        <v>36.130000000000003</v>
      </c>
    </row>
    <row r="4604" spans="1:5" ht="41.4" x14ac:dyDescent="0.3">
      <c r="A4604" s="113">
        <v>94706</v>
      </c>
      <c r="B4604" s="113" t="s">
        <v>13135</v>
      </c>
      <c r="C4604" s="114" t="s">
        <v>141</v>
      </c>
      <c r="D4604" s="113" t="s">
        <v>8535</v>
      </c>
      <c r="E4604" s="115">
        <v>35.39</v>
      </c>
    </row>
    <row r="4605" spans="1:5" ht="41.4" x14ac:dyDescent="0.3">
      <c r="A4605" s="113">
        <v>94707</v>
      </c>
      <c r="B4605" s="113" t="s">
        <v>13136</v>
      </c>
      <c r="C4605" s="114" t="s">
        <v>141</v>
      </c>
      <c r="D4605" s="113" t="s">
        <v>8535</v>
      </c>
      <c r="E4605" s="115">
        <v>54.95</v>
      </c>
    </row>
    <row r="4606" spans="1:5" ht="27.6" x14ac:dyDescent="0.3">
      <c r="A4606" s="113">
        <v>94713</v>
      </c>
      <c r="B4606" s="113" t="s">
        <v>13137</v>
      </c>
      <c r="C4606" s="114" t="s">
        <v>141</v>
      </c>
      <c r="D4606" s="113" t="s">
        <v>8535</v>
      </c>
      <c r="E4606" s="115">
        <v>224.26</v>
      </c>
    </row>
    <row r="4607" spans="1:5" ht="27.6" x14ac:dyDescent="0.3">
      <c r="A4607" s="113">
        <v>94714</v>
      </c>
      <c r="B4607" s="113" t="s">
        <v>13138</v>
      </c>
      <c r="C4607" s="114" t="s">
        <v>141</v>
      </c>
      <c r="D4607" s="113" t="s">
        <v>8535</v>
      </c>
      <c r="E4607" s="115">
        <v>313.57</v>
      </c>
    </row>
    <row r="4608" spans="1:5" ht="27.6" x14ac:dyDescent="0.3">
      <c r="A4608" s="113">
        <v>94715</v>
      </c>
      <c r="B4608" s="113" t="s">
        <v>13139</v>
      </c>
      <c r="C4608" s="114" t="s">
        <v>141</v>
      </c>
      <c r="D4608" s="113" t="s">
        <v>8535</v>
      </c>
      <c r="E4608" s="115">
        <v>279.27999999999997</v>
      </c>
    </row>
    <row r="4609" spans="1:5" ht="27.6" x14ac:dyDescent="0.3">
      <c r="A4609" s="113">
        <v>94724</v>
      </c>
      <c r="B4609" s="113" t="s">
        <v>13140</v>
      </c>
      <c r="C4609" s="114" t="s">
        <v>141</v>
      </c>
      <c r="D4609" s="113" t="s">
        <v>8535</v>
      </c>
      <c r="E4609" s="115">
        <v>26.52</v>
      </c>
    </row>
    <row r="4610" spans="1:5" ht="27.6" x14ac:dyDescent="0.3">
      <c r="A4610" s="113">
        <v>94725</v>
      </c>
      <c r="B4610" s="113" t="s">
        <v>13141</v>
      </c>
      <c r="C4610" s="114" t="s">
        <v>141</v>
      </c>
      <c r="D4610" s="113" t="s">
        <v>8535</v>
      </c>
      <c r="E4610" s="115">
        <v>6.92</v>
      </c>
    </row>
    <row r="4611" spans="1:5" ht="27.6" x14ac:dyDescent="0.3">
      <c r="A4611" s="113">
        <v>94726</v>
      </c>
      <c r="B4611" s="113" t="s">
        <v>13142</v>
      </c>
      <c r="C4611" s="114" t="s">
        <v>141</v>
      </c>
      <c r="D4611" s="113" t="s">
        <v>8535</v>
      </c>
      <c r="E4611" s="115">
        <v>34.15</v>
      </c>
    </row>
    <row r="4612" spans="1:5" ht="27.6" x14ac:dyDescent="0.3">
      <c r="A4612" s="113">
        <v>94727</v>
      </c>
      <c r="B4612" s="113" t="s">
        <v>13143</v>
      </c>
      <c r="C4612" s="114" t="s">
        <v>141</v>
      </c>
      <c r="D4612" s="113" t="s">
        <v>8535</v>
      </c>
      <c r="E4612" s="115">
        <v>11.3</v>
      </c>
    </row>
    <row r="4613" spans="1:5" ht="27.6" x14ac:dyDescent="0.3">
      <c r="A4613" s="113">
        <v>94728</v>
      </c>
      <c r="B4613" s="113" t="s">
        <v>13144</v>
      </c>
      <c r="C4613" s="114" t="s">
        <v>141</v>
      </c>
      <c r="D4613" s="113" t="s">
        <v>8535</v>
      </c>
      <c r="E4613" s="115">
        <v>53.31</v>
      </c>
    </row>
    <row r="4614" spans="1:5" ht="27.6" x14ac:dyDescent="0.3">
      <c r="A4614" s="113">
        <v>94729</v>
      </c>
      <c r="B4614" s="113" t="s">
        <v>13145</v>
      </c>
      <c r="C4614" s="114" t="s">
        <v>141</v>
      </c>
      <c r="D4614" s="113" t="s">
        <v>8535</v>
      </c>
      <c r="E4614" s="115">
        <v>19.73</v>
      </c>
    </row>
    <row r="4615" spans="1:5" ht="27.6" x14ac:dyDescent="0.3">
      <c r="A4615" s="113">
        <v>94730</v>
      </c>
      <c r="B4615" s="113" t="s">
        <v>13146</v>
      </c>
      <c r="C4615" s="114" t="s">
        <v>141</v>
      </c>
      <c r="D4615" s="113" t="s">
        <v>8535</v>
      </c>
      <c r="E4615" s="115">
        <v>65.42</v>
      </c>
    </row>
    <row r="4616" spans="1:5" ht="27.6" x14ac:dyDescent="0.3">
      <c r="A4616" s="113">
        <v>94731</v>
      </c>
      <c r="B4616" s="113" t="s">
        <v>13147</v>
      </c>
      <c r="C4616" s="114" t="s">
        <v>141</v>
      </c>
      <c r="D4616" s="113" t="s">
        <v>8535</v>
      </c>
      <c r="E4616" s="115">
        <v>26.24</v>
      </c>
    </row>
    <row r="4617" spans="1:5" ht="27.6" x14ac:dyDescent="0.3">
      <c r="A4617" s="113">
        <v>94732</v>
      </c>
      <c r="B4617" s="113" t="s">
        <v>13148</v>
      </c>
      <c r="C4617" s="114" t="s">
        <v>141</v>
      </c>
      <c r="D4617" s="113" t="s">
        <v>8535</v>
      </c>
      <c r="E4617" s="115">
        <v>105.04</v>
      </c>
    </row>
    <row r="4618" spans="1:5" ht="27.6" x14ac:dyDescent="0.3">
      <c r="A4618" s="113">
        <v>94733</v>
      </c>
      <c r="B4618" s="113" t="s">
        <v>13149</v>
      </c>
      <c r="C4618" s="114" t="s">
        <v>141</v>
      </c>
      <c r="D4618" s="113" t="s">
        <v>8535</v>
      </c>
      <c r="E4618" s="115">
        <v>46.39</v>
      </c>
    </row>
    <row r="4619" spans="1:5" ht="27.6" x14ac:dyDescent="0.3">
      <c r="A4619" s="113">
        <v>94734</v>
      </c>
      <c r="B4619" s="113" t="s">
        <v>13150</v>
      </c>
      <c r="C4619" s="114" t="s">
        <v>141</v>
      </c>
      <c r="D4619" s="113" t="s">
        <v>8535</v>
      </c>
      <c r="E4619" s="115">
        <v>383.15</v>
      </c>
    </row>
    <row r="4620" spans="1:5" ht="27.6" x14ac:dyDescent="0.3">
      <c r="A4620" s="113">
        <v>94736</v>
      </c>
      <c r="B4620" s="113" t="s">
        <v>13151</v>
      </c>
      <c r="C4620" s="114" t="s">
        <v>141</v>
      </c>
      <c r="D4620" s="113" t="s">
        <v>8535</v>
      </c>
      <c r="E4620" s="115">
        <v>556.91</v>
      </c>
    </row>
    <row r="4621" spans="1:5" ht="27.6" x14ac:dyDescent="0.3">
      <c r="A4621" s="113">
        <v>94737</v>
      </c>
      <c r="B4621" s="113" t="s">
        <v>13152</v>
      </c>
      <c r="C4621" s="114" t="s">
        <v>141</v>
      </c>
      <c r="D4621" s="113" t="s">
        <v>8535</v>
      </c>
      <c r="E4621" s="115">
        <v>193.43</v>
      </c>
    </row>
    <row r="4622" spans="1:5" ht="27.6" x14ac:dyDescent="0.3">
      <c r="A4622" s="113">
        <v>94738</v>
      </c>
      <c r="B4622" s="113" t="s">
        <v>13153</v>
      </c>
      <c r="C4622" s="114" t="s">
        <v>141</v>
      </c>
      <c r="D4622" s="113" t="s">
        <v>8535</v>
      </c>
      <c r="E4622" s="115">
        <v>1676.3</v>
      </c>
    </row>
    <row r="4623" spans="1:5" ht="27.6" x14ac:dyDescent="0.3">
      <c r="A4623" s="113">
        <v>94739</v>
      </c>
      <c r="B4623" s="113" t="s">
        <v>13154</v>
      </c>
      <c r="C4623" s="114" t="s">
        <v>141</v>
      </c>
      <c r="D4623" s="113" t="s">
        <v>8535</v>
      </c>
      <c r="E4623" s="115">
        <v>237.4</v>
      </c>
    </row>
    <row r="4624" spans="1:5" ht="27.6" x14ac:dyDescent="0.3">
      <c r="A4624" s="113">
        <v>94740</v>
      </c>
      <c r="B4624" s="113" t="s">
        <v>13155</v>
      </c>
      <c r="C4624" s="114" t="s">
        <v>141</v>
      </c>
      <c r="D4624" s="113" t="s">
        <v>8535</v>
      </c>
      <c r="E4624" s="115">
        <v>9.99</v>
      </c>
    </row>
    <row r="4625" spans="1:5" ht="27.6" x14ac:dyDescent="0.3">
      <c r="A4625" s="113">
        <v>94741</v>
      </c>
      <c r="B4625" s="113" t="s">
        <v>13156</v>
      </c>
      <c r="C4625" s="114" t="s">
        <v>141</v>
      </c>
      <c r="D4625" s="113" t="s">
        <v>8535</v>
      </c>
      <c r="E4625" s="115">
        <v>12.99</v>
      </c>
    </row>
    <row r="4626" spans="1:5" ht="27.6" x14ac:dyDescent="0.3">
      <c r="A4626" s="113">
        <v>94742</v>
      </c>
      <c r="B4626" s="113" t="s">
        <v>13157</v>
      </c>
      <c r="C4626" s="114" t="s">
        <v>141</v>
      </c>
      <c r="D4626" s="113" t="s">
        <v>8535</v>
      </c>
      <c r="E4626" s="115">
        <v>16.66</v>
      </c>
    </row>
    <row r="4627" spans="1:5" ht="27.6" x14ac:dyDescent="0.3">
      <c r="A4627" s="113">
        <v>94743</v>
      </c>
      <c r="B4627" s="113" t="s">
        <v>13158</v>
      </c>
      <c r="C4627" s="114" t="s">
        <v>141</v>
      </c>
      <c r="D4627" s="113" t="s">
        <v>8535</v>
      </c>
      <c r="E4627" s="115">
        <v>21.18</v>
      </c>
    </row>
    <row r="4628" spans="1:5" ht="27.6" x14ac:dyDescent="0.3">
      <c r="A4628" s="113">
        <v>94744</v>
      </c>
      <c r="B4628" s="113" t="s">
        <v>13159</v>
      </c>
      <c r="C4628" s="114" t="s">
        <v>141</v>
      </c>
      <c r="D4628" s="113" t="s">
        <v>8535</v>
      </c>
      <c r="E4628" s="115">
        <v>26.41</v>
      </c>
    </row>
    <row r="4629" spans="1:5" ht="27.6" x14ac:dyDescent="0.3">
      <c r="A4629" s="113">
        <v>94746</v>
      </c>
      <c r="B4629" s="113" t="s">
        <v>13160</v>
      </c>
      <c r="C4629" s="114" t="s">
        <v>141</v>
      </c>
      <c r="D4629" s="113" t="s">
        <v>8535</v>
      </c>
      <c r="E4629" s="115">
        <v>38.020000000000003</v>
      </c>
    </row>
    <row r="4630" spans="1:5" ht="27.6" x14ac:dyDescent="0.3">
      <c r="A4630" s="113">
        <v>94748</v>
      </c>
      <c r="B4630" s="113" t="s">
        <v>13161</v>
      </c>
      <c r="C4630" s="114" t="s">
        <v>141</v>
      </c>
      <c r="D4630" s="113" t="s">
        <v>8535</v>
      </c>
      <c r="E4630" s="115">
        <v>83.94</v>
      </c>
    </row>
    <row r="4631" spans="1:5" ht="27.6" x14ac:dyDescent="0.3">
      <c r="A4631" s="113">
        <v>94750</v>
      </c>
      <c r="B4631" s="113" t="s">
        <v>13162</v>
      </c>
      <c r="C4631" s="114" t="s">
        <v>141</v>
      </c>
      <c r="D4631" s="113" t="s">
        <v>8535</v>
      </c>
      <c r="E4631" s="115">
        <v>170.26</v>
      </c>
    </row>
    <row r="4632" spans="1:5" ht="27.6" x14ac:dyDescent="0.3">
      <c r="A4632" s="113">
        <v>94752</v>
      </c>
      <c r="B4632" s="113" t="s">
        <v>13163</v>
      </c>
      <c r="C4632" s="114" t="s">
        <v>141</v>
      </c>
      <c r="D4632" s="113" t="s">
        <v>8535</v>
      </c>
      <c r="E4632" s="115">
        <v>204.38</v>
      </c>
    </row>
    <row r="4633" spans="1:5" ht="27.6" x14ac:dyDescent="0.3">
      <c r="A4633" s="113">
        <v>94754</v>
      </c>
      <c r="B4633" s="113" t="s">
        <v>13164</v>
      </c>
      <c r="C4633" s="114" t="s">
        <v>141</v>
      </c>
      <c r="D4633" s="113" t="s">
        <v>8535</v>
      </c>
      <c r="E4633" s="115">
        <v>292.64</v>
      </c>
    </row>
    <row r="4634" spans="1:5" ht="27.6" x14ac:dyDescent="0.3">
      <c r="A4634" s="113">
        <v>94756</v>
      </c>
      <c r="B4634" s="113" t="s">
        <v>13165</v>
      </c>
      <c r="C4634" s="114" t="s">
        <v>141</v>
      </c>
      <c r="D4634" s="113" t="s">
        <v>8535</v>
      </c>
      <c r="E4634" s="115">
        <v>12.77</v>
      </c>
    </row>
    <row r="4635" spans="1:5" ht="27.6" x14ac:dyDescent="0.3">
      <c r="A4635" s="113">
        <v>94757</v>
      </c>
      <c r="B4635" s="113" t="s">
        <v>13166</v>
      </c>
      <c r="C4635" s="114" t="s">
        <v>141</v>
      </c>
      <c r="D4635" s="113" t="s">
        <v>8535</v>
      </c>
      <c r="E4635" s="115">
        <v>20.14</v>
      </c>
    </row>
    <row r="4636" spans="1:5" ht="27.6" x14ac:dyDescent="0.3">
      <c r="A4636" s="113">
        <v>94758</v>
      </c>
      <c r="B4636" s="113" t="s">
        <v>13167</v>
      </c>
      <c r="C4636" s="114" t="s">
        <v>141</v>
      </c>
      <c r="D4636" s="113" t="s">
        <v>8535</v>
      </c>
      <c r="E4636" s="115">
        <v>51.66</v>
      </c>
    </row>
    <row r="4637" spans="1:5" ht="27.6" x14ac:dyDescent="0.3">
      <c r="A4637" s="113">
        <v>94759</v>
      </c>
      <c r="B4637" s="113" t="s">
        <v>13168</v>
      </c>
      <c r="C4637" s="114" t="s">
        <v>141</v>
      </c>
      <c r="D4637" s="113" t="s">
        <v>8535</v>
      </c>
      <c r="E4637" s="115">
        <v>65.87</v>
      </c>
    </row>
    <row r="4638" spans="1:5" ht="27.6" x14ac:dyDescent="0.3">
      <c r="A4638" s="113">
        <v>94760</v>
      </c>
      <c r="B4638" s="113" t="s">
        <v>13169</v>
      </c>
      <c r="C4638" s="114" t="s">
        <v>141</v>
      </c>
      <c r="D4638" s="113" t="s">
        <v>8535</v>
      </c>
      <c r="E4638" s="115">
        <v>105.34</v>
      </c>
    </row>
    <row r="4639" spans="1:5" ht="27.6" x14ac:dyDescent="0.3">
      <c r="A4639" s="113">
        <v>94761</v>
      </c>
      <c r="B4639" s="113" t="s">
        <v>13170</v>
      </c>
      <c r="C4639" s="114" t="s">
        <v>141</v>
      </c>
      <c r="D4639" s="113" t="s">
        <v>8535</v>
      </c>
      <c r="E4639" s="115">
        <v>228.81</v>
      </c>
    </row>
    <row r="4640" spans="1:5" ht="27.6" x14ac:dyDescent="0.3">
      <c r="A4640" s="113">
        <v>94762</v>
      </c>
      <c r="B4640" s="113" t="s">
        <v>13171</v>
      </c>
      <c r="C4640" s="114" t="s">
        <v>141</v>
      </c>
      <c r="D4640" s="113" t="s">
        <v>8535</v>
      </c>
      <c r="E4640" s="115">
        <v>277.16000000000003</v>
      </c>
    </row>
    <row r="4641" spans="1:5" ht="27.6" x14ac:dyDescent="0.3">
      <c r="A4641" s="113">
        <v>94763</v>
      </c>
      <c r="B4641" s="113" t="s">
        <v>13172</v>
      </c>
      <c r="C4641" s="114" t="s">
        <v>141</v>
      </c>
      <c r="D4641" s="113" t="s">
        <v>8535</v>
      </c>
      <c r="E4641" s="115">
        <v>364.02</v>
      </c>
    </row>
    <row r="4642" spans="1:5" ht="41.4" x14ac:dyDescent="0.3">
      <c r="A4642" s="113">
        <v>94764</v>
      </c>
      <c r="B4642" s="113" t="s">
        <v>13173</v>
      </c>
      <c r="C4642" s="114" t="s">
        <v>141</v>
      </c>
      <c r="D4642" s="113" t="s">
        <v>8535</v>
      </c>
      <c r="E4642" s="115">
        <v>38.53</v>
      </c>
    </row>
    <row r="4643" spans="1:5" ht="41.4" x14ac:dyDescent="0.3">
      <c r="A4643" s="113">
        <v>94765</v>
      </c>
      <c r="B4643" s="113" t="s">
        <v>13174</v>
      </c>
      <c r="C4643" s="114" t="s">
        <v>141</v>
      </c>
      <c r="D4643" s="113" t="s">
        <v>8535</v>
      </c>
      <c r="E4643" s="115">
        <v>42.32</v>
      </c>
    </row>
    <row r="4644" spans="1:5" ht="41.4" x14ac:dyDescent="0.3">
      <c r="A4644" s="113">
        <v>94766</v>
      </c>
      <c r="B4644" s="113" t="s">
        <v>13175</v>
      </c>
      <c r="C4644" s="114" t="s">
        <v>141</v>
      </c>
      <c r="D4644" s="113" t="s">
        <v>8535</v>
      </c>
      <c r="E4644" s="115">
        <v>47.16</v>
      </c>
    </row>
    <row r="4645" spans="1:5" ht="41.4" x14ac:dyDescent="0.3">
      <c r="A4645" s="113">
        <v>94767</v>
      </c>
      <c r="B4645" s="113" t="s">
        <v>13176</v>
      </c>
      <c r="C4645" s="114" t="s">
        <v>141</v>
      </c>
      <c r="D4645" s="113" t="s">
        <v>8535</v>
      </c>
      <c r="E4645" s="115">
        <v>69.569999999999993</v>
      </c>
    </row>
    <row r="4646" spans="1:5" ht="41.4" x14ac:dyDescent="0.3">
      <c r="A4646" s="113">
        <v>94768</v>
      </c>
      <c r="B4646" s="113" t="s">
        <v>13177</v>
      </c>
      <c r="C4646" s="114" t="s">
        <v>141</v>
      </c>
      <c r="D4646" s="113" t="s">
        <v>8535</v>
      </c>
      <c r="E4646" s="115">
        <v>78.67</v>
      </c>
    </row>
    <row r="4647" spans="1:5" ht="41.4" x14ac:dyDescent="0.3">
      <c r="A4647" s="113">
        <v>94769</v>
      </c>
      <c r="B4647" s="113" t="s">
        <v>13178</v>
      </c>
      <c r="C4647" s="114" t="s">
        <v>141</v>
      </c>
      <c r="D4647" s="113" t="s">
        <v>8535</v>
      </c>
      <c r="E4647" s="115">
        <v>104.79</v>
      </c>
    </row>
    <row r="4648" spans="1:5" ht="41.4" x14ac:dyDescent="0.3">
      <c r="A4648" s="113">
        <v>94783</v>
      </c>
      <c r="B4648" s="113" t="s">
        <v>13179</v>
      </c>
      <c r="C4648" s="114" t="s">
        <v>141</v>
      </c>
      <c r="D4648" s="113" t="s">
        <v>8535</v>
      </c>
      <c r="E4648" s="115">
        <v>19.23</v>
      </c>
    </row>
    <row r="4649" spans="1:5" ht="27.6" x14ac:dyDescent="0.3">
      <c r="A4649" s="113">
        <v>94863</v>
      </c>
      <c r="B4649" s="113" t="s">
        <v>13180</v>
      </c>
      <c r="C4649" s="114" t="s">
        <v>141</v>
      </c>
      <c r="D4649" s="113" t="s">
        <v>8535</v>
      </c>
      <c r="E4649" s="115">
        <v>162.58000000000001</v>
      </c>
    </row>
    <row r="4650" spans="1:5" ht="27.6" x14ac:dyDescent="0.3">
      <c r="A4650" s="113">
        <v>95237</v>
      </c>
      <c r="B4650" s="113" t="s">
        <v>13181</v>
      </c>
      <c r="C4650" s="114" t="s">
        <v>141</v>
      </c>
      <c r="D4650" s="113" t="s">
        <v>8535</v>
      </c>
      <c r="E4650" s="115">
        <v>23.93</v>
      </c>
    </row>
    <row r="4651" spans="1:5" ht="41.4" x14ac:dyDescent="0.3">
      <c r="A4651" s="113">
        <v>95693</v>
      </c>
      <c r="B4651" s="113" t="s">
        <v>13182</v>
      </c>
      <c r="C4651" s="114" t="s">
        <v>141</v>
      </c>
      <c r="D4651" s="113" t="s">
        <v>8535</v>
      </c>
      <c r="E4651" s="115">
        <v>55.64</v>
      </c>
    </row>
    <row r="4652" spans="1:5" ht="27.6" x14ac:dyDescent="0.3">
      <c r="A4652" s="113">
        <v>95694</v>
      </c>
      <c r="B4652" s="113" t="s">
        <v>13183</v>
      </c>
      <c r="C4652" s="114" t="s">
        <v>141</v>
      </c>
      <c r="D4652" s="113" t="s">
        <v>8535</v>
      </c>
      <c r="E4652" s="115">
        <v>56.07</v>
      </c>
    </row>
    <row r="4653" spans="1:5" ht="41.4" x14ac:dyDescent="0.3">
      <c r="A4653" s="113">
        <v>95695</v>
      </c>
      <c r="B4653" s="113" t="s">
        <v>13184</v>
      </c>
      <c r="C4653" s="114" t="s">
        <v>141</v>
      </c>
      <c r="D4653" s="113" t="s">
        <v>8535</v>
      </c>
      <c r="E4653" s="115">
        <v>64.92</v>
      </c>
    </row>
    <row r="4654" spans="1:5" ht="27.6" x14ac:dyDescent="0.3">
      <c r="A4654" s="113">
        <v>95696</v>
      </c>
      <c r="B4654" s="113" t="s">
        <v>13185</v>
      </c>
      <c r="C4654" s="114" t="s">
        <v>141</v>
      </c>
      <c r="D4654" s="113" t="s">
        <v>8535</v>
      </c>
      <c r="E4654" s="115">
        <v>37.979999999999997</v>
      </c>
    </row>
    <row r="4655" spans="1:5" ht="27.6" x14ac:dyDescent="0.3">
      <c r="A4655" s="113">
        <v>96637</v>
      </c>
      <c r="B4655" s="113" t="s">
        <v>13186</v>
      </c>
      <c r="C4655" s="114" t="s">
        <v>141</v>
      </c>
      <c r="D4655" s="113" t="s">
        <v>8535</v>
      </c>
      <c r="E4655" s="115">
        <v>18.309999999999999</v>
      </c>
    </row>
    <row r="4656" spans="1:5" ht="27.6" x14ac:dyDescent="0.3">
      <c r="A4656" s="113">
        <v>96638</v>
      </c>
      <c r="B4656" s="113" t="s">
        <v>13187</v>
      </c>
      <c r="C4656" s="114" t="s">
        <v>141</v>
      </c>
      <c r="D4656" s="113" t="s">
        <v>8535</v>
      </c>
      <c r="E4656" s="115">
        <v>18.649999999999999</v>
      </c>
    </row>
    <row r="4657" spans="1:5" ht="27.6" x14ac:dyDescent="0.3">
      <c r="A4657" s="113">
        <v>96639</v>
      </c>
      <c r="B4657" s="113" t="s">
        <v>13188</v>
      </c>
      <c r="C4657" s="114" t="s">
        <v>141</v>
      </c>
      <c r="D4657" s="113" t="s">
        <v>8535</v>
      </c>
      <c r="E4657" s="115">
        <v>12.61</v>
      </c>
    </row>
    <row r="4658" spans="1:5" ht="27.6" x14ac:dyDescent="0.3">
      <c r="A4658" s="113">
        <v>96640</v>
      </c>
      <c r="B4658" s="113" t="s">
        <v>13189</v>
      </c>
      <c r="C4658" s="114" t="s">
        <v>141</v>
      </c>
      <c r="D4658" s="113" t="s">
        <v>8535</v>
      </c>
      <c r="E4658" s="115">
        <v>24.58</v>
      </c>
    </row>
    <row r="4659" spans="1:5" ht="27.6" x14ac:dyDescent="0.3">
      <c r="A4659" s="113">
        <v>96641</v>
      </c>
      <c r="B4659" s="113" t="s">
        <v>13190</v>
      </c>
      <c r="C4659" s="114" t="s">
        <v>141</v>
      </c>
      <c r="D4659" s="113" t="s">
        <v>8535</v>
      </c>
      <c r="E4659" s="115">
        <v>17.100000000000001</v>
      </c>
    </row>
    <row r="4660" spans="1:5" ht="27.6" x14ac:dyDescent="0.3">
      <c r="A4660" s="113">
        <v>96642</v>
      </c>
      <c r="B4660" s="113" t="s">
        <v>13191</v>
      </c>
      <c r="C4660" s="114" t="s">
        <v>141</v>
      </c>
      <c r="D4660" s="113" t="s">
        <v>8535</v>
      </c>
      <c r="E4660" s="115">
        <v>24.17</v>
      </c>
    </row>
    <row r="4661" spans="1:5" ht="27.6" x14ac:dyDescent="0.3">
      <c r="A4661" s="113">
        <v>96643</v>
      </c>
      <c r="B4661" s="113" t="s">
        <v>13192</v>
      </c>
      <c r="C4661" s="114" t="s">
        <v>141</v>
      </c>
      <c r="D4661" s="113" t="s">
        <v>8535</v>
      </c>
      <c r="E4661" s="115">
        <v>43.62</v>
      </c>
    </row>
    <row r="4662" spans="1:5" ht="27.6" x14ac:dyDescent="0.3">
      <c r="A4662" s="113">
        <v>96650</v>
      </c>
      <c r="B4662" s="113" t="s">
        <v>13193</v>
      </c>
      <c r="C4662" s="114" t="s">
        <v>141</v>
      </c>
      <c r="D4662" s="113" t="s">
        <v>8535</v>
      </c>
      <c r="E4662" s="115">
        <v>9.89</v>
      </c>
    </row>
    <row r="4663" spans="1:5" ht="27.6" x14ac:dyDescent="0.3">
      <c r="A4663" s="113">
        <v>96651</v>
      </c>
      <c r="B4663" s="113" t="s">
        <v>13194</v>
      </c>
      <c r="C4663" s="114" t="s">
        <v>141</v>
      </c>
      <c r="D4663" s="113" t="s">
        <v>8535</v>
      </c>
      <c r="E4663" s="115">
        <v>10.23</v>
      </c>
    </row>
    <row r="4664" spans="1:5" ht="27.6" x14ac:dyDescent="0.3">
      <c r="A4664" s="113">
        <v>96652</v>
      </c>
      <c r="B4664" s="113" t="s">
        <v>13195</v>
      </c>
      <c r="C4664" s="114" t="s">
        <v>141</v>
      </c>
      <c r="D4664" s="113" t="s">
        <v>8535</v>
      </c>
      <c r="E4664" s="115">
        <v>11.45</v>
      </c>
    </row>
    <row r="4665" spans="1:5" ht="27.6" x14ac:dyDescent="0.3">
      <c r="A4665" s="113">
        <v>96653</v>
      </c>
      <c r="B4665" s="113" t="s">
        <v>13196</v>
      </c>
      <c r="C4665" s="114" t="s">
        <v>141</v>
      </c>
      <c r="D4665" s="113" t="s">
        <v>8535</v>
      </c>
      <c r="E4665" s="115">
        <v>14.35</v>
      </c>
    </row>
    <row r="4666" spans="1:5" ht="27.6" x14ac:dyDescent="0.3">
      <c r="A4666" s="113">
        <v>96654</v>
      </c>
      <c r="B4666" s="113" t="s">
        <v>13197</v>
      </c>
      <c r="C4666" s="114" t="s">
        <v>141</v>
      </c>
      <c r="D4666" s="113" t="s">
        <v>8535</v>
      </c>
      <c r="E4666" s="115">
        <v>16.149999999999999</v>
      </c>
    </row>
    <row r="4667" spans="1:5" ht="27.6" x14ac:dyDescent="0.3">
      <c r="A4667" s="113">
        <v>96655</v>
      </c>
      <c r="B4667" s="113" t="s">
        <v>13198</v>
      </c>
      <c r="C4667" s="114" t="s">
        <v>141</v>
      </c>
      <c r="D4667" s="113" t="s">
        <v>8535</v>
      </c>
      <c r="E4667" s="115">
        <v>20.88</v>
      </c>
    </row>
    <row r="4668" spans="1:5" ht="27.6" x14ac:dyDescent="0.3">
      <c r="A4668" s="113">
        <v>96656</v>
      </c>
      <c r="B4668" s="113" t="s">
        <v>13199</v>
      </c>
      <c r="C4668" s="114" t="s">
        <v>141</v>
      </c>
      <c r="D4668" s="113" t="s">
        <v>8535</v>
      </c>
      <c r="E4668" s="115">
        <v>7.01</v>
      </c>
    </row>
    <row r="4669" spans="1:5" ht="27.6" x14ac:dyDescent="0.3">
      <c r="A4669" s="113">
        <v>96657</v>
      </c>
      <c r="B4669" s="113" t="s">
        <v>13200</v>
      </c>
      <c r="C4669" s="114" t="s">
        <v>141</v>
      </c>
      <c r="D4669" s="113" t="s">
        <v>8535</v>
      </c>
      <c r="E4669" s="115">
        <v>22.08</v>
      </c>
    </row>
    <row r="4670" spans="1:5" ht="27.6" x14ac:dyDescent="0.3">
      <c r="A4670" s="113">
        <v>96658</v>
      </c>
      <c r="B4670" s="113" t="s">
        <v>13201</v>
      </c>
      <c r="C4670" s="114" t="s">
        <v>141</v>
      </c>
      <c r="D4670" s="113" t="s">
        <v>8535</v>
      </c>
      <c r="E4670" s="115">
        <v>14.6</v>
      </c>
    </row>
    <row r="4671" spans="1:5" ht="27.6" x14ac:dyDescent="0.3">
      <c r="A4671" s="113">
        <v>96659</v>
      </c>
      <c r="B4671" s="113" t="s">
        <v>13202</v>
      </c>
      <c r="C4671" s="114" t="s">
        <v>141</v>
      </c>
      <c r="D4671" s="113" t="s">
        <v>8535</v>
      </c>
      <c r="E4671" s="115">
        <v>8.7799999999999994</v>
      </c>
    </row>
    <row r="4672" spans="1:5" ht="27.6" x14ac:dyDescent="0.3">
      <c r="A4672" s="113">
        <v>96660</v>
      </c>
      <c r="B4672" s="113" t="s">
        <v>13203</v>
      </c>
      <c r="C4672" s="114" t="s">
        <v>141</v>
      </c>
      <c r="D4672" s="113" t="s">
        <v>8535</v>
      </c>
      <c r="E4672" s="115">
        <v>29.52</v>
      </c>
    </row>
    <row r="4673" spans="1:5" ht="27.6" x14ac:dyDescent="0.3">
      <c r="A4673" s="113">
        <v>96661</v>
      </c>
      <c r="B4673" s="113" t="s">
        <v>13204</v>
      </c>
      <c r="C4673" s="114" t="s">
        <v>141</v>
      </c>
      <c r="D4673" s="113" t="s">
        <v>8535</v>
      </c>
      <c r="E4673" s="115">
        <v>29.25</v>
      </c>
    </row>
    <row r="4674" spans="1:5" ht="27.6" x14ac:dyDescent="0.3">
      <c r="A4674" s="113">
        <v>96662</v>
      </c>
      <c r="B4674" s="113" t="s">
        <v>13205</v>
      </c>
      <c r="C4674" s="114" t="s">
        <v>141</v>
      </c>
      <c r="D4674" s="113" t="s">
        <v>8535</v>
      </c>
      <c r="E4674" s="115">
        <v>9.57</v>
      </c>
    </row>
    <row r="4675" spans="1:5" ht="27.6" x14ac:dyDescent="0.3">
      <c r="A4675" s="113">
        <v>96663</v>
      </c>
      <c r="B4675" s="113" t="s">
        <v>13206</v>
      </c>
      <c r="C4675" s="114" t="s">
        <v>141</v>
      </c>
      <c r="D4675" s="113" t="s">
        <v>8535</v>
      </c>
      <c r="E4675" s="115">
        <v>15.39</v>
      </c>
    </row>
    <row r="4676" spans="1:5" ht="27.6" x14ac:dyDescent="0.3">
      <c r="A4676" s="113">
        <v>96664</v>
      </c>
      <c r="B4676" s="113" t="s">
        <v>13207</v>
      </c>
      <c r="C4676" s="114" t="s">
        <v>141</v>
      </c>
      <c r="D4676" s="113" t="s">
        <v>8535</v>
      </c>
      <c r="E4676" s="115">
        <v>16.66</v>
      </c>
    </row>
    <row r="4677" spans="1:5" ht="27.6" x14ac:dyDescent="0.3">
      <c r="A4677" s="113">
        <v>96665</v>
      </c>
      <c r="B4677" s="113" t="s">
        <v>13208</v>
      </c>
      <c r="C4677" s="114" t="s">
        <v>141</v>
      </c>
      <c r="D4677" s="113" t="s">
        <v>8535</v>
      </c>
      <c r="E4677" s="115">
        <v>12.94</v>
      </c>
    </row>
    <row r="4678" spans="1:5" ht="27.6" x14ac:dyDescent="0.3">
      <c r="A4678" s="113">
        <v>96666</v>
      </c>
      <c r="B4678" s="113" t="s">
        <v>13209</v>
      </c>
      <c r="C4678" s="114" t="s">
        <v>141</v>
      </c>
      <c r="D4678" s="113" t="s">
        <v>8535</v>
      </c>
      <c r="E4678" s="115">
        <v>17.53</v>
      </c>
    </row>
    <row r="4679" spans="1:5" ht="27.6" x14ac:dyDescent="0.3">
      <c r="A4679" s="113">
        <v>96667</v>
      </c>
      <c r="B4679" s="113" t="s">
        <v>13210</v>
      </c>
      <c r="C4679" s="114" t="s">
        <v>141</v>
      </c>
      <c r="D4679" s="113" t="s">
        <v>8535</v>
      </c>
      <c r="E4679" s="115">
        <v>23.73</v>
      </c>
    </row>
    <row r="4680" spans="1:5" ht="27.6" x14ac:dyDescent="0.3">
      <c r="A4680" s="113">
        <v>96684</v>
      </c>
      <c r="B4680" s="113" t="s">
        <v>13211</v>
      </c>
      <c r="C4680" s="114" t="s">
        <v>141</v>
      </c>
      <c r="D4680" s="113" t="s">
        <v>8535</v>
      </c>
      <c r="E4680" s="115">
        <v>12.92</v>
      </c>
    </row>
    <row r="4681" spans="1:5" ht="27.6" x14ac:dyDescent="0.3">
      <c r="A4681" s="113">
        <v>96685</v>
      </c>
      <c r="B4681" s="113" t="s">
        <v>13212</v>
      </c>
      <c r="C4681" s="114" t="s">
        <v>141</v>
      </c>
      <c r="D4681" s="113" t="s">
        <v>8535</v>
      </c>
      <c r="E4681" s="115">
        <v>13.26</v>
      </c>
    </row>
    <row r="4682" spans="1:5" ht="27.6" x14ac:dyDescent="0.3">
      <c r="A4682" s="113">
        <v>96686</v>
      </c>
      <c r="B4682" s="113" t="s">
        <v>13213</v>
      </c>
      <c r="C4682" s="114" t="s">
        <v>141</v>
      </c>
      <c r="D4682" s="113" t="s">
        <v>8535</v>
      </c>
      <c r="E4682" s="115">
        <v>16.440000000000001</v>
      </c>
    </row>
    <row r="4683" spans="1:5" ht="27.6" x14ac:dyDescent="0.3">
      <c r="A4683" s="113">
        <v>96687</v>
      </c>
      <c r="B4683" s="113" t="s">
        <v>13214</v>
      </c>
      <c r="C4683" s="114" t="s">
        <v>141</v>
      </c>
      <c r="D4683" s="113" t="s">
        <v>8535</v>
      </c>
      <c r="E4683" s="115">
        <v>19.34</v>
      </c>
    </row>
    <row r="4684" spans="1:5" ht="27.6" x14ac:dyDescent="0.3">
      <c r="A4684" s="113">
        <v>96688</v>
      </c>
      <c r="B4684" s="113" t="s">
        <v>13215</v>
      </c>
      <c r="C4684" s="114" t="s">
        <v>141</v>
      </c>
      <c r="D4684" s="113" t="s">
        <v>8535</v>
      </c>
      <c r="E4684" s="115">
        <v>23.36</v>
      </c>
    </row>
    <row r="4685" spans="1:5" ht="27.6" x14ac:dyDescent="0.3">
      <c r="A4685" s="113">
        <v>96689</v>
      </c>
      <c r="B4685" s="113" t="s">
        <v>13216</v>
      </c>
      <c r="C4685" s="114" t="s">
        <v>141</v>
      </c>
      <c r="D4685" s="113" t="s">
        <v>8535</v>
      </c>
      <c r="E4685" s="115">
        <v>28.09</v>
      </c>
    </row>
    <row r="4686" spans="1:5" ht="27.6" x14ac:dyDescent="0.3">
      <c r="A4686" s="113">
        <v>96690</v>
      </c>
      <c r="B4686" s="113" t="s">
        <v>13217</v>
      </c>
      <c r="C4686" s="114" t="s">
        <v>141</v>
      </c>
      <c r="D4686" s="113" t="s">
        <v>8535</v>
      </c>
      <c r="E4686" s="115">
        <v>31.75</v>
      </c>
    </row>
    <row r="4687" spans="1:5" ht="27.6" x14ac:dyDescent="0.3">
      <c r="A4687" s="113">
        <v>96691</v>
      </c>
      <c r="B4687" s="113" t="s">
        <v>13218</v>
      </c>
      <c r="C4687" s="114" t="s">
        <v>141</v>
      </c>
      <c r="D4687" s="113" t="s">
        <v>8535</v>
      </c>
      <c r="E4687" s="115">
        <v>39.24</v>
      </c>
    </row>
    <row r="4688" spans="1:5" ht="27.6" x14ac:dyDescent="0.3">
      <c r="A4688" s="113">
        <v>96692</v>
      </c>
      <c r="B4688" s="113" t="s">
        <v>13219</v>
      </c>
      <c r="C4688" s="114" t="s">
        <v>141</v>
      </c>
      <c r="D4688" s="113" t="s">
        <v>8535</v>
      </c>
      <c r="E4688" s="115">
        <v>44</v>
      </c>
    </row>
    <row r="4689" spans="1:5" ht="27.6" x14ac:dyDescent="0.3">
      <c r="A4689" s="113">
        <v>96693</v>
      </c>
      <c r="B4689" s="113" t="s">
        <v>13220</v>
      </c>
      <c r="C4689" s="114" t="s">
        <v>141</v>
      </c>
      <c r="D4689" s="113" t="s">
        <v>8535</v>
      </c>
      <c r="E4689" s="115">
        <v>57.36</v>
      </c>
    </row>
    <row r="4690" spans="1:5" ht="27.6" x14ac:dyDescent="0.3">
      <c r="A4690" s="113">
        <v>96694</v>
      </c>
      <c r="B4690" s="113" t="s">
        <v>13221</v>
      </c>
      <c r="C4690" s="114" t="s">
        <v>141</v>
      </c>
      <c r="D4690" s="113" t="s">
        <v>8535</v>
      </c>
      <c r="E4690" s="115">
        <v>87.18</v>
      </c>
    </row>
    <row r="4691" spans="1:5" ht="27.6" x14ac:dyDescent="0.3">
      <c r="A4691" s="113">
        <v>96695</v>
      </c>
      <c r="B4691" s="113" t="s">
        <v>13222</v>
      </c>
      <c r="C4691" s="114" t="s">
        <v>141</v>
      </c>
      <c r="D4691" s="113" t="s">
        <v>8535</v>
      </c>
      <c r="E4691" s="115">
        <v>95.33</v>
      </c>
    </row>
    <row r="4692" spans="1:5" ht="27.6" x14ac:dyDescent="0.3">
      <c r="A4692" s="113">
        <v>96696</v>
      </c>
      <c r="B4692" s="113" t="s">
        <v>13223</v>
      </c>
      <c r="C4692" s="114" t="s">
        <v>141</v>
      </c>
      <c r="D4692" s="113" t="s">
        <v>8535</v>
      </c>
      <c r="E4692" s="115">
        <v>108.36</v>
      </c>
    </row>
    <row r="4693" spans="1:5" ht="27.6" x14ac:dyDescent="0.3">
      <c r="A4693" s="113">
        <v>96697</v>
      </c>
      <c r="B4693" s="113" t="s">
        <v>13224</v>
      </c>
      <c r="C4693" s="114" t="s">
        <v>141</v>
      </c>
      <c r="D4693" s="113" t="s">
        <v>8535</v>
      </c>
      <c r="E4693" s="115">
        <v>305.13</v>
      </c>
    </row>
    <row r="4694" spans="1:5" ht="27.6" x14ac:dyDescent="0.3">
      <c r="A4694" s="113">
        <v>96698</v>
      </c>
      <c r="B4694" s="113" t="s">
        <v>13225</v>
      </c>
      <c r="C4694" s="114" t="s">
        <v>141</v>
      </c>
      <c r="D4694" s="113" t="s">
        <v>8535</v>
      </c>
      <c r="E4694" s="115">
        <v>9.0399999999999991</v>
      </c>
    </row>
    <row r="4695" spans="1:5" ht="27.6" x14ac:dyDescent="0.3">
      <c r="A4695" s="113">
        <v>96699</v>
      </c>
      <c r="B4695" s="113" t="s">
        <v>13226</v>
      </c>
      <c r="C4695" s="114" t="s">
        <v>141</v>
      </c>
      <c r="D4695" s="113" t="s">
        <v>8535</v>
      </c>
      <c r="E4695" s="115">
        <v>24.11</v>
      </c>
    </row>
    <row r="4696" spans="1:5" ht="27.6" x14ac:dyDescent="0.3">
      <c r="A4696" s="113">
        <v>96700</v>
      </c>
      <c r="B4696" s="113" t="s">
        <v>13227</v>
      </c>
      <c r="C4696" s="114" t="s">
        <v>141</v>
      </c>
      <c r="D4696" s="113" t="s">
        <v>8535</v>
      </c>
      <c r="E4696" s="115">
        <v>16.63</v>
      </c>
    </row>
    <row r="4697" spans="1:5" ht="27.6" x14ac:dyDescent="0.3">
      <c r="A4697" s="113">
        <v>96701</v>
      </c>
      <c r="B4697" s="113" t="s">
        <v>13228</v>
      </c>
      <c r="C4697" s="114" t="s">
        <v>141</v>
      </c>
      <c r="D4697" s="113" t="s">
        <v>8535</v>
      </c>
      <c r="E4697" s="115">
        <v>12.11</v>
      </c>
    </row>
    <row r="4698" spans="1:5" ht="27.6" x14ac:dyDescent="0.3">
      <c r="A4698" s="113">
        <v>96702</v>
      </c>
      <c r="B4698" s="113" t="s">
        <v>13229</v>
      </c>
      <c r="C4698" s="114" t="s">
        <v>141</v>
      </c>
      <c r="D4698" s="113" t="s">
        <v>8535</v>
      </c>
      <c r="E4698" s="115">
        <v>12.24</v>
      </c>
    </row>
    <row r="4699" spans="1:5" ht="27.6" x14ac:dyDescent="0.3">
      <c r="A4699" s="113">
        <v>96703</v>
      </c>
      <c r="B4699" s="113" t="s">
        <v>13230</v>
      </c>
      <c r="C4699" s="114" t="s">
        <v>141</v>
      </c>
      <c r="D4699" s="113" t="s">
        <v>8535</v>
      </c>
      <c r="E4699" s="115">
        <v>20.2</v>
      </c>
    </row>
    <row r="4700" spans="1:5" ht="27.6" x14ac:dyDescent="0.3">
      <c r="A4700" s="113">
        <v>96704</v>
      </c>
      <c r="B4700" s="113" t="s">
        <v>13231</v>
      </c>
      <c r="C4700" s="114" t="s">
        <v>141</v>
      </c>
      <c r="D4700" s="113" t="s">
        <v>8535</v>
      </c>
      <c r="E4700" s="115">
        <v>20.09</v>
      </c>
    </row>
    <row r="4701" spans="1:5" ht="27.6" x14ac:dyDescent="0.3">
      <c r="A4701" s="113">
        <v>96705</v>
      </c>
      <c r="B4701" s="113" t="s">
        <v>13232</v>
      </c>
      <c r="C4701" s="114" t="s">
        <v>141</v>
      </c>
      <c r="D4701" s="113" t="s">
        <v>8535</v>
      </c>
      <c r="E4701" s="115">
        <v>24.51</v>
      </c>
    </row>
    <row r="4702" spans="1:5" ht="27.6" x14ac:dyDescent="0.3">
      <c r="A4702" s="113">
        <v>96706</v>
      </c>
      <c r="B4702" s="113" t="s">
        <v>13233</v>
      </c>
      <c r="C4702" s="114" t="s">
        <v>141</v>
      </c>
      <c r="D4702" s="113" t="s">
        <v>8535</v>
      </c>
      <c r="E4702" s="115">
        <v>35.43</v>
      </c>
    </row>
    <row r="4703" spans="1:5" ht="27.6" x14ac:dyDescent="0.3">
      <c r="A4703" s="113">
        <v>96707</v>
      </c>
      <c r="B4703" s="113" t="s">
        <v>13234</v>
      </c>
      <c r="C4703" s="114" t="s">
        <v>141</v>
      </c>
      <c r="D4703" s="113" t="s">
        <v>8535</v>
      </c>
      <c r="E4703" s="115">
        <v>55.08</v>
      </c>
    </row>
    <row r="4704" spans="1:5" ht="27.6" x14ac:dyDescent="0.3">
      <c r="A4704" s="113">
        <v>96708</v>
      </c>
      <c r="B4704" s="113" t="s">
        <v>13235</v>
      </c>
      <c r="C4704" s="114" t="s">
        <v>141</v>
      </c>
      <c r="D4704" s="113" t="s">
        <v>8535</v>
      </c>
      <c r="E4704" s="115">
        <v>81.83</v>
      </c>
    </row>
    <row r="4705" spans="1:5" ht="27.6" x14ac:dyDescent="0.3">
      <c r="A4705" s="113">
        <v>96709</v>
      </c>
      <c r="B4705" s="113" t="s">
        <v>13236</v>
      </c>
      <c r="C4705" s="114" t="s">
        <v>141</v>
      </c>
      <c r="D4705" s="113" t="s">
        <v>8535</v>
      </c>
      <c r="E4705" s="115">
        <v>104.03</v>
      </c>
    </row>
    <row r="4706" spans="1:5" ht="27.6" x14ac:dyDescent="0.3">
      <c r="A4706" s="113">
        <v>96710</v>
      </c>
      <c r="B4706" s="113" t="s">
        <v>13237</v>
      </c>
      <c r="C4706" s="114" t="s">
        <v>141</v>
      </c>
      <c r="D4706" s="113" t="s">
        <v>8535</v>
      </c>
      <c r="E4706" s="115">
        <v>16.989999999999998</v>
      </c>
    </row>
    <row r="4707" spans="1:5" ht="27.6" x14ac:dyDescent="0.3">
      <c r="A4707" s="113">
        <v>96711</v>
      </c>
      <c r="B4707" s="113" t="s">
        <v>13238</v>
      </c>
      <c r="C4707" s="114" t="s">
        <v>141</v>
      </c>
      <c r="D4707" s="113" t="s">
        <v>8535</v>
      </c>
      <c r="E4707" s="115">
        <v>24.18</v>
      </c>
    </row>
    <row r="4708" spans="1:5" ht="27.6" x14ac:dyDescent="0.3">
      <c r="A4708" s="113">
        <v>96712</v>
      </c>
      <c r="B4708" s="113" t="s">
        <v>13239</v>
      </c>
      <c r="C4708" s="114" t="s">
        <v>141</v>
      </c>
      <c r="D4708" s="113" t="s">
        <v>8535</v>
      </c>
      <c r="E4708" s="115">
        <v>33.35</v>
      </c>
    </row>
    <row r="4709" spans="1:5" ht="27.6" x14ac:dyDescent="0.3">
      <c r="A4709" s="113">
        <v>96713</v>
      </c>
      <c r="B4709" s="113" t="s">
        <v>13240</v>
      </c>
      <c r="C4709" s="114" t="s">
        <v>141</v>
      </c>
      <c r="D4709" s="113" t="s">
        <v>8535</v>
      </c>
      <c r="E4709" s="115">
        <v>49.3</v>
      </c>
    </row>
    <row r="4710" spans="1:5" ht="27.6" x14ac:dyDescent="0.3">
      <c r="A4710" s="113">
        <v>96714</v>
      </c>
      <c r="B4710" s="113" t="s">
        <v>13241</v>
      </c>
      <c r="C4710" s="114" t="s">
        <v>141</v>
      </c>
      <c r="D4710" s="113" t="s">
        <v>8535</v>
      </c>
      <c r="E4710" s="115">
        <v>68.75</v>
      </c>
    </row>
    <row r="4711" spans="1:5" ht="27.6" x14ac:dyDescent="0.3">
      <c r="A4711" s="113">
        <v>96715</v>
      </c>
      <c r="B4711" s="113" t="s">
        <v>13242</v>
      </c>
      <c r="C4711" s="114" t="s">
        <v>141</v>
      </c>
      <c r="D4711" s="113" t="s">
        <v>8535</v>
      </c>
      <c r="E4711" s="115">
        <v>117.16</v>
      </c>
    </row>
    <row r="4712" spans="1:5" ht="27.6" x14ac:dyDescent="0.3">
      <c r="A4712" s="113">
        <v>96716</v>
      </c>
      <c r="B4712" s="113" t="s">
        <v>13243</v>
      </c>
      <c r="C4712" s="114" t="s">
        <v>141</v>
      </c>
      <c r="D4712" s="113" t="s">
        <v>8535</v>
      </c>
      <c r="E4712" s="115">
        <v>151.38999999999999</v>
      </c>
    </row>
    <row r="4713" spans="1:5" ht="27.6" x14ac:dyDescent="0.3">
      <c r="A4713" s="113">
        <v>96717</v>
      </c>
      <c r="B4713" s="113" t="s">
        <v>13244</v>
      </c>
      <c r="C4713" s="114" t="s">
        <v>141</v>
      </c>
      <c r="D4713" s="113" t="s">
        <v>8535</v>
      </c>
      <c r="E4713" s="115">
        <v>282.20999999999998</v>
      </c>
    </row>
    <row r="4714" spans="1:5" ht="27.6" x14ac:dyDescent="0.3">
      <c r="A4714" s="113">
        <v>96736</v>
      </c>
      <c r="B4714" s="113" t="s">
        <v>13245</v>
      </c>
      <c r="C4714" s="114" t="s">
        <v>141</v>
      </c>
      <c r="D4714" s="113" t="s">
        <v>8535</v>
      </c>
      <c r="E4714" s="115">
        <v>6.24</v>
      </c>
    </row>
    <row r="4715" spans="1:5" ht="27.6" x14ac:dyDescent="0.3">
      <c r="A4715" s="113">
        <v>96737</v>
      </c>
      <c r="B4715" s="113" t="s">
        <v>13246</v>
      </c>
      <c r="C4715" s="114" t="s">
        <v>141</v>
      </c>
      <c r="D4715" s="113" t="s">
        <v>8535</v>
      </c>
      <c r="E4715" s="115">
        <v>6.46</v>
      </c>
    </row>
    <row r="4716" spans="1:5" ht="27.6" x14ac:dyDescent="0.3">
      <c r="A4716" s="113">
        <v>96738</v>
      </c>
      <c r="B4716" s="113" t="s">
        <v>13247</v>
      </c>
      <c r="C4716" s="114" t="s">
        <v>141</v>
      </c>
      <c r="D4716" s="113" t="s">
        <v>8535</v>
      </c>
      <c r="E4716" s="115">
        <v>21.54</v>
      </c>
    </row>
    <row r="4717" spans="1:5" ht="27.6" x14ac:dyDescent="0.3">
      <c r="A4717" s="113">
        <v>96739</v>
      </c>
      <c r="B4717" s="113" t="s">
        <v>13248</v>
      </c>
      <c r="C4717" s="114" t="s">
        <v>141</v>
      </c>
      <c r="D4717" s="113" t="s">
        <v>8535</v>
      </c>
      <c r="E4717" s="115">
        <v>8.68</v>
      </c>
    </row>
    <row r="4718" spans="1:5" ht="27.6" x14ac:dyDescent="0.3">
      <c r="A4718" s="113">
        <v>96740</v>
      </c>
      <c r="B4718" s="113" t="s">
        <v>13249</v>
      </c>
      <c r="C4718" s="114" t="s">
        <v>141</v>
      </c>
      <c r="D4718" s="113" t="s">
        <v>8535</v>
      </c>
      <c r="E4718" s="115">
        <v>29.57</v>
      </c>
    </row>
    <row r="4719" spans="1:5" ht="27.6" x14ac:dyDescent="0.3">
      <c r="A4719" s="113">
        <v>96741</v>
      </c>
      <c r="B4719" s="113" t="s">
        <v>13250</v>
      </c>
      <c r="C4719" s="114" t="s">
        <v>141</v>
      </c>
      <c r="D4719" s="113" t="s">
        <v>8535</v>
      </c>
      <c r="E4719" s="115">
        <v>16.03</v>
      </c>
    </row>
    <row r="4720" spans="1:5" ht="27.6" x14ac:dyDescent="0.3">
      <c r="A4720" s="113">
        <v>96742</v>
      </c>
      <c r="B4720" s="113" t="s">
        <v>13251</v>
      </c>
      <c r="C4720" s="114" t="s">
        <v>141</v>
      </c>
      <c r="D4720" s="113" t="s">
        <v>8535</v>
      </c>
      <c r="E4720" s="115">
        <v>19.73</v>
      </c>
    </row>
    <row r="4721" spans="1:5" ht="27.6" x14ac:dyDescent="0.3">
      <c r="A4721" s="113">
        <v>96743</v>
      </c>
      <c r="B4721" s="113" t="s">
        <v>13252</v>
      </c>
      <c r="C4721" s="114" t="s">
        <v>141</v>
      </c>
      <c r="D4721" s="113" t="s">
        <v>8535</v>
      </c>
      <c r="E4721" s="115">
        <v>30.42</v>
      </c>
    </row>
    <row r="4722" spans="1:5" ht="27.6" x14ac:dyDescent="0.3">
      <c r="A4722" s="113">
        <v>96744</v>
      </c>
      <c r="B4722" s="113" t="s">
        <v>13253</v>
      </c>
      <c r="C4722" s="114" t="s">
        <v>141</v>
      </c>
      <c r="D4722" s="113" t="s">
        <v>8535</v>
      </c>
      <c r="E4722" s="115">
        <v>50.38</v>
      </c>
    </row>
    <row r="4723" spans="1:5" ht="27.6" x14ac:dyDescent="0.3">
      <c r="A4723" s="113">
        <v>96745</v>
      </c>
      <c r="B4723" s="113" t="s">
        <v>13254</v>
      </c>
      <c r="C4723" s="114" t="s">
        <v>141</v>
      </c>
      <c r="D4723" s="113" t="s">
        <v>8535</v>
      </c>
      <c r="E4723" s="115">
        <v>78.28</v>
      </c>
    </row>
    <row r="4724" spans="1:5" ht="27.6" x14ac:dyDescent="0.3">
      <c r="A4724" s="113">
        <v>96746</v>
      </c>
      <c r="B4724" s="113" t="s">
        <v>13255</v>
      </c>
      <c r="C4724" s="114" t="s">
        <v>141</v>
      </c>
      <c r="D4724" s="113" t="s">
        <v>8535</v>
      </c>
      <c r="E4724" s="115">
        <v>103.25</v>
      </c>
    </row>
    <row r="4725" spans="1:5" ht="27.6" x14ac:dyDescent="0.3">
      <c r="A4725" s="113">
        <v>96747</v>
      </c>
      <c r="B4725" s="113" t="s">
        <v>13256</v>
      </c>
      <c r="C4725" s="114" t="s">
        <v>141</v>
      </c>
      <c r="D4725" s="113" t="s">
        <v>8535</v>
      </c>
      <c r="E4725" s="115">
        <v>7.88</v>
      </c>
    </row>
    <row r="4726" spans="1:5" ht="27.6" x14ac:dyDescent="0.3">
      <c r="A4726" s="113">
        <v>96748</v>
      </c>
      <c r="B4726" s="113" t="s">
        <v>13257</v>
      </c>
      <c r="C4726" s="114" t="s">
        <v>141</v>
      </c>
      <c r="D4726" s="113" t="s">
        <v>8535</v>
      </c>
      <c r="E4726" s="115">
        <v>9.07</v>
      </c>
    </row>
    <row r="4727" spans="1:5" ht="27.6" x14ac:dyDescent="0.3">
      <c r="A4727" s="113">
        <v>96749</v>
      </c>
      <c r="B4727" s="113" t="s">
        <v>13258</v>
      </c>
      <c r="C4727" s="114" t="s">
        <v>141</v>
      </c>
      <c r="D4727" s="113" t="s">
        <v>8535</v>
      </c>
      <c r="E4727" s="115">
        <v>11.32</v>
      </c>
    </row>
    <row r="4728" spans="1:5" ht="27.6" x14ac:dyDescent="0.3">
      <c r="A4728" s="113">
        <v>96750</v>
      </c>
      <c r="B4728" s="113" t="s">
        <v>13259</v>
      </c>
      <c r="C4728" s="114" t="s">
        <v>141</v>
      </c>
      <c r="D4728" s="113" t="s">
        <v>8535</v>
      </c>
      <c r="E4728" s="115">
        <v>17.12</v>
      </c>
    </row>
    <row r="4729" spans="1:5" ht="27.6" x14ac:dyDescent="0.3">
      <c r="A4729" s="113">
        <v>96751</v>
      </c>
      <c r="B4729" s="113" t="s">
        <v>13260</v>
      </c>
      <c r="C4729" s="114" t="s">
        <v>141</v>
      </c>
      <c r="D4729" s="113" t="s">
        <v>8535</v>
      </c>
      <c r="E4729" s="115">
        <v>24.6</v>
      </c>
    </row>
    <row r="4730" spans="1:5" ht="27.6" x14ac:dyDescent="0.3">
      <c r="A4730" s="113">
        <v>96752</v>
      </c>
      <c r="B4730" s="113" t="s">
        <v>13261</v>
      </c>
      <c r="C4730" s="114" t="s">
        <v>141</v>
      </c>
      <c r="D4730" s="113" t="s">
        <v>8535</v>
      </c>
      <c r="E4730" s="115">
        <v>36.479999999999997</v>
      </c>
    </row>
    <row r="4731" spans="1:5" ht="27.6" x14ac:dyDescent="0.3">
      <c r="A4731" s="113">
        <v>96753</v>
      </c>
      <c r="B4731" s="113" t="s">
        <v>13262</v>
      </c>
      <c r="C4731" s="114" t="s">
        <v>141</v>
      </c>
      <c r="D4731" s="113" t="s">
        <v>8535</v>
      </c>
      <c r="E4731" s="115">
        <v>80.12</v>
      </c>
    </row>
    <row r="4732" spans="1:5" ht="27.6" x14ac:dyDescent="0.3">
      <c r="A4732" s="113">
        <v>96754</v>
      </c>
      <c r="B4732" s="113" t="s">
        <v>13263</v>
      </c>
      <c r="C4732" s="114" t="s">
        <v>141</v>
      </c>
      <c r="D4732" s="113" t="s">
        <v>8535</v>
      </c>
      <c r="E4732" s="115">
        <v>103.02</v>
      </c>
    </row>
    <row r="4733" spans="1:5" ht="27.6" x14ac:dyDescent="0.3">
      <c r="A4733" s="113">
        <v>96755</v>
      </c>
      <c r="B4733" s="113" t="s">
        <v>13264</v>
      </c>
      <c r="C4733" s="114" t="s">
        <v>141</v>
      </c>
      <c r="D4733" s="113" t="s">
        <v>8535</v>
      </c>
      <c r="E4733" s="115">
        <v>303.97000000000003</v>
      </c>
    </row>
    <row r="4734" spans="1:5" ht="27.6" x14ac:dyDescent="0.3">
      <c r="A4734" s="113">
        <v>96758</v>
      </c>
      <c r="B4734" s="113" t="s">
        <v>13265</v>
      </c>
      <c r="C4734" s="114" t="s">
        <v>141</v>
      </c>
      <c r="D4734" s="113" t="s">
        <v>8535</v>
      </c>
      <c r="E4734" s="115">
        <v>17.350000000000001</v>
      </c>
    </row>
    <row r="4735" spans="1:5" ht="27.6" x14ac:dyDescent="0.3">
      <c r="A4735" s="113">
        <v>96759</v>
      </c>
      <c r="B4735" s="113" t="s">
        <v>13266</v>
      </c>
      <c r="C4735" s="114" t="s">
        <v>141</v>
      </c>
      <c r="D4735" s="113" t="s">
        <v>8535</v>
      </c>
      <c r="E4735" s="115">
        <v>25.04</v>
      </c>
    </row>
    <row r="4736" spans="1:5" ht="27.6" x14ac:dyDescent="0.3">
      <c r="A4736" s="113">
        <v>96760</v>
      </c>
      <c r="B4736" s="113" t="s">
        <v>13267</v>
      </c>
      <c r="C4736" s="114" t="s">
        <v>141</v>
      </c>
      <c r="D4736" s="113" t="s">
        <v>8535</v>
      </c>
      <c r="E4736" s="115">
        <v>39.770000000000003</v>
      </c>
    </row>
    <row r="4737" spans="1:5" ht="27.6" x14ac:dyDescent="0.3">
      <c r="A4737" s="113">
        <v>96761</v>
      </c>
      <c r="B4737" s="113" t="s">
        <v>13268</v>
      </c>
      <c r="C4737" s="114" t="s">
        <v>141</v>
      </c>
      <c r="D4737" s="113" t="s">
        <v>8535</v>
      </c>
      <c r="E4737" s="115">
        <v>58.74</v>
      </c>
    </row>
    <row r="4738" spans="1:5" ht="27.6" x14ac:dyDescent="0.3">
      <c r="A4738" s="113">
        <v>96762</v>
      </c>
      <c r="B4738" s="113" t="s">
        <v>13269</v>
      </c>
      <c r="C4738" s="114" t="s">
        <v>141</v>
      </c>
      <c r="D4738" s="113" t="s">
        <v>8535</v>
      </c>
      <c r="E4738" s="115">
        <v>107.77</v>
      </c>
    </row>
    <row r="4739" spans="1:5" ht="27.6" x14ac:dyDescent="0.3">
      <c r="A4739" s="113">
        <v>96763</v>
      </c>
      <c r="B4739" s="113" t="s">
        <v>13270</v>
      </c>
      <c r="C4739" s="114" t="s">
        <v>141</v>
      </c>
      <c r="D4739" s="113" t="s">
        <v>8535</v>
      </c>
      <c r="E4739" s="115">
        <v>144.27000000000001</v>
      </c>
    </row>
    <row r="4740" spans="1:5" ht="27.6" x14ac:dyDescent="0.3">
      <c r="A4740" s="113">
        <v>96764</v>
      </c>
      <c r="B4740" s="113" t="s">
        <v>13271</v>
      </c>
      <c r="C4740" s="114" t="s">
        <v>141</v>
      </c>
      <c r="D4740" s="113" t="s">
        <v>8535</v>
      </c>
      <c r="E4740" s="115">
        <v>280.66000000000003</v>
      </c>
    </row>
    <row r="4741" spans="1:5" ht="41.4" x14ac:dyDescent="0.3">
      <c r="A4741" s="113">
        <v>96802</v>
      </c>
      <c r="B4741" s="113" t="s">
        <v>13272</v>
      </c>
      <c r="C4741" s="114" t="s">
        <v>141</v>
      </c>
      <c r="D4741" s="113" t="s">
        <v>8535</v>
      </c>
      <c r="E4741" s="115">
        <v>426.15</v>
      </c>
    </row>
    <row r="4742" spans="1:5" ht="41.4" x14ac:dyDescent="0.3">
      <c r="A4742" s="113">
        <v>96803</v>
      </c>
      <c r="B4742" s="113" t="s">
        <v>13273</v>
      </c>
      <c r="C4742" s="114" t="s">
        <v>141</v>
      </c>
      <c r="D4742" s="113" t="s">
        <v>8535</v>
      </c>
      <c r="E4742" s="115">
        <v>79.5</v>
      </c>
    </row>
    <row r="4743" spans="1:5" ht="41.4" x14ac:dyDescent="0.3">
      <c r="A4743" s="113">
        <v>96804</v>
      </c>
      <c r="B4743" s="113" t="s">
        <v>13274</v>
      </c>
      <c r="C4743" s="114" t="s">
        <v>141</v>
      </c>
      <c r="D4743" s="113" t="s">
        <v>8535</v>
      </c>
      <c r="E4743" s="115">
        <v>129.82</v>
      </c>
    </row>
    <row r="4744" spans="1:5" ht="41.4" x14ac:dyDescent="0.3">
      <c r="A4744" s="113">
        <v>96805</v>
      </c>
      <c r="B4744" s="113" t="s">
        <v>13275</v>
      </c>
      <c r="C4744" s="114" t="s">
        <v>141</v>
      </c>
      <c r="D4744" s="113" t="s">
        <v>8535</v>
      </c>
      <c r="E4744" s="115">
        <v>222.65</v>
      </c>
    </row>
    <row r="4745" spans="1:5" ht="41.4" x14ac:dyDescent="0.3">
      <c r="A4745" s="113">
        <v>96806</v>
      </c>
      <c r="B4745" s="113" t="s">
        <v>13276</v>
      </c>
      <c r="C4745" s="114" t="s">
        <v>141</v>
      </c>
      <c r="D4745" s="113" t="s">
        <v>8535</v>
      </c>
      <c r="E4745" s="115">
        <v>87.59</v>
      </c>
    </row>
    <row r="4746" spans="1:5" ht="41.4" x14ac:dyDescent="0.3">
      <c r="A4746" s="113">
        <v>96807</v>
      </c>
      <c r="B4746" s="113" t="s">
        <v>13277</v>
      </c>
      <c r="C4746" s="114" t="s">
        <v>141</v>
      </c>
      <c r="D4746" s="113" t="s">
        <v>8535</v>
      </c>
      <c r="E4746" s="115">
        <v>141.88</v>
      </c>
    </row>
    <row r="4747" spans="1:5" ht="27.6" x14ac:dyDescent="0.3">
      <c r="A4747" s="113">
        <v>96808</v>
      </c>
      <c r="B4747" s="113" t="s">
        <v>13278</v>
      </c>
      <c r="C4747" s="114" t="s">
        <v>141</v>
      </c>
      <c r="D4747" s="113" t="s">
        <v>8535</v>
      </c>
      <c r="E4747" s="115">
        <v>18.53</v>
      </c>
    </row>
    <row r="4748" spans="1:5" ht="27.6" x14ac:dyDescent="0.3">
      <c r="A4748" s="113">
        <v>96809</v>
      </c>
      <c r="B4748" s="113" t="s">
        <v>13279</v>
      </c>
      <c r="C4748" s="114" t="s">
        <v>141</v>
      </c>
      <c r="D4748" s="113" t="s">
        <v>8535</v>
      </c>
      <c r="E4748" s="115">
        <v>20.309999999999999</v>
      </c>
    </row>
    <row r="4749" spans="1:5" ht="27.6" x14ac:dyDescent="0.3">
      <c r="A4749" s="113">
        <v>96810</v>
      </c>
      <c r="B4749" s="113" t="s">
        <v>13280</v>
      </c>
      <c r="C4749" s="114" t="s">
        <v>141</v>
      </c>
      <c r="D4749" s="113" t="s">
        <v>8535</v>
      </c>
      <c r="E4749" s="115">
        <v>22.09</v>
      </c>
    </row>
    <row r="4750" spans="1:5" ht="27.6" x14ac:dyDescent="0.3">
      <c r="A4750" s="113">
        <v>96811</v>
      </c>
      <c r="B4750" s="113" t="s">
        <v>13281</v>
      </c>
      <c r="C4750" s="114" t="s">
        <v>141</v>
      </c>
      <c r="D4750" s="113" t="s">
        <v>8535</v>
      </c>
      <c r="E4750" s="115">
        <v>23.31</v>
      </c>
    </row>
    <row r="4751" spans="1:5" ht="27.6" x14ac:dyDescent="0.3">
      <c r="A4751" s="113">
        <v>96812</v>
      </c>
      <c r="B4751" s="113" t="s">
        <v>13282</v>
      </c>
      <c r="C4751" s="114" t="s">
        <v>141</v>
      </c>
      <c r="D4751" s="113" t="s">
        <v>8535</v>
      </c>
      <c r="E4751" s="115">
        <v>21.21</v>
      </c>
    </row>
    <row r="4752" spans="1:5" ht="27.6" x14ac:dyDescent="0.3">
      <c r="A4752" s="113">
        <v>96813</v>
      </c>
      <c r="B4752" s="113" t="s">
        <v>13283</v>
      </c>
      <c r="C4752" s="114" t="s">
        <v>141</v>
      </c>
      <c r="D4752" s="113" t="s">
        <v>8535</v>
      </c>
      <c r="E4752" s="115">
        <v>24.14</v>
      </c>
    </row>
    <row r="4753" spans="1:5" ht="27.6" x14ac:dyDescent="0.3">
      <c r="A4753" s="113">
        <v>96814</v>
      </c>
      <c r="B4753" s="113" t="s">
        <v>13284</v>
      </c>
      <c r="C4753" s="114" t="s">
        <v>141</v>
      </c>
      <c r="D4753" s="113" t="s">
        <v>8535</v>
      </c>
      <c r="E4753" s="115">
        <v>17.32</v>
      </c>
    </row>
    <row r="4754" spans="1:5" ht="27.6" x14ac:dyDescent="0.3">
      <c r="A4754" s="113">
        <v>96815</v>
      </c>
      <c r="B4754" s="113" t="s">
        <v>13285</v>
      </c>
      <c r="C4754" s="114" t="s">
        <v>141</v>
      </c>
      <c r="D4754" s="113" t="s">
        <v>8535</v>
      </c>
      <c r="E4754" s="115">
        <v>35.64</v>
      </c>
    </row>
    <row r="4755" spans="1:5" ht="27.6" x14ac:dyDescent="0.3">
      <c r="A4755" s="113">
        <v>96816</v>
      </c>
      <c r="B4755" s="113" t="s">
        <v>13286</v>
      </c>
      <c r="C4755" s="114" t="s">
        <v>141</v>
      </c>
      <c r="D4755" s="113" t="s">
        <v>8535</v>
      </c>
      <c r="E4755" s="115">
        <v>27.18</v>
      </c>
    </row>
    <row r="4756" spans="1:5" ht="27.6" x14ac:dyDescent="0.3">
      <c r="A4756" s="113">
        <v>96817</v>
      </c>
      <c r="B4756" s="113" t="s">
        <v>13287</v>
      </c>
      <c r="C4756" s="114" t="s">
        <v>141</v>
      </c>
      <c r="D4756" s="113" t="s">
        <v>8535</v>
      </c>
      <c r="E4756" s="115">
        <v>35.909999999999997</v>
      </c>
    </row>
    <row r="4757" spans="1:5" ht="27.6" x14ac:dyDescent="0.3">
      <c r="A4757" s="113">
        <v>96818</v>
      </c>
      <c r="B4757" s="113" t="s">
        <v>13288</v>
      </c>
      <c r="C4757" s="114" t="s">
        <v>141</v>
      </c>
      <c r="D4757" s="113" t="s">
        <v>8535</v>
      </c>
      <c r="E4757" s="115">
        <v>23.05</v>
      </c>
    </row>
    <row r="4758" spans="1:5" ht="27.6" x14ac:dyDescent="0.3">
      <c r="A4758" s="113">
        <v>96819</v>
      </c>
      <c r="B4758" s="113" t="s">
        <v>13289</v>
      </c>
      <c r="C4758" s="114" t="s">
        <v>141</v>
      </c>
      <c r="D4758" s="113" t="s">
        <v>8535</v>
      </c>
      <c r="E4758" s="115">
        <v>24.72</v>
      </c>
    </row>
    <row r="4759" spans="1:5" ht="27.6" x14ac:dyDescent="0.3">
      <c r="A4759" s="113">
        <v>96820</v>
      </c>
      <c r="B4759" s="113" t="s">
        <v>13290</v>
      </c>
      <c r="C4759" s="114" t="s">
        <v>141</v>
      </c>
      <c r="D4759" s="113" t="s">
        <v>8535</v>
      </c>
      <c r="E4759" s="115">
        <v>42.9</v>
      </c>
    </row>
    <row r="4760" spans="1:5" ht="27.6" x14ac:dyDescent="0.3">
      <c r="A4760" s="113">
        <v>96821</v>
      </c>
      <c r="B4760" s="113" t="s">
        <v>13291</v>
      </c>
      <c r="C4760" s="114" t="s">
        <v>141</v>
      </c>
      <c r="D4760" s="113" t="s">
        <v>8535</v>
      </c>
      <c r="E4760" s="115">
        <v>39.92</v>
      </c>
    </row>
    <row r="4761" spans="1:5" ht="27.6" x14ac:dyDescent="0.3">
      <c r="A4761" s="113">
        <v>96822</v>
      </c>
      <c r="B4761" s="113" t="s">
        <v>13292</v>
      </c>
      <c r="C4761" s="114" t="s">
        <v>141</v>
      </c>
      <c r="D4761" s="113" t="s">
        <v>8535</v>
      </c>
      <c r="E4761" s="115">
        <v>32.31</v>
      </c>
    </row>
    <row r="4762" spans="1:5" ht="27.6" x14ac:dyDescent="0.3">
      <c r="A4762" s="113">
        <v>96823</v>
      </c>
      <c r="B4762" s="113" t="s">
        <v>13293</v>
      </c>
      <c r="C4762" s="114" t="s">
        <v>141</v>
      </c>
      <c r="D4762" s="113" t="s">
        <v>8535</v>
      </c>
      <c r="E4762" s="115">
        <v>12.13</v>
      </c>
    </row>
    <row r="4763" spans="1:5" ht="27.6" x14ac:dyDescent="0.3">
      <c r="A4763" s="113">
        <v>96824</v>
      </c>
      <c r="B4763" s="113" t="s">
        <v>13294</v>
      </c>
      <c r="C4763" s="114" t="s">
        <v>141</v>
      </c>
      <c r="D4763" s="113" t="s">
        <v>8535</v>
      </c>
      <c r="E4763" s="115">
        <v>18.98</v>
      </c>
    </row>
    <row r="4764" spans="1:5" ht="27.6" x14ac:dyDescent="0.3">
      <c r="A4764" s="113">
        <v>96826</v>
      </c>
      <c r="B4764" s="113" t="s">
        <v>13295</v>
      </c>
      <c r="C4764" s="114" t="s">
        <v>141</v>
      </c>
      <c r="D4764" s="113" t="s">
        <v>8535</v>
      </c>
      <c r="E4764" s="115">
        <v>14.07</v>
      </c>
    </row>
    <row r="4765" spans="1:5" ht="27.6" x14ac:dyDescent="0.3">
      <c r="A4765" s="113">
        <v>96827</v>
      </c>
      <c r="B4765" s="113" t="s">
        <v>13296</v>
      </c>
      <c r="C4765" s="114" t="s">
        <v>141</v>
      </c>
      <c r="D4765" s="113" t="s">
        <v>8535</v>
      </c>
      <c r="E4765" s="115">
        <v>20.63</v>
      </c>
    </row>
    <row r="4766" spans="1:5" ht="27.6" x14ac:dyDescent="0.3">
      <c r="A4766" s="113">
        <v>96828</v>
      </c>
      <c r="B4766" s="113" t="s">
        <v>13297</v>
      </c>
      <c r="C4766" s="114" t="s">
        <v>141</v>
      </c>
      <c r="D4766" s="113" t="s">
        <v>8535</v>
      </c>
      <c r="E4766" s="115">
        <v>25.32</v>
      </c>
    </row>
    <row r="4767" spans="1:5" ht="27.6" x14ac:dyDescent="0.3">
      <c r="A4767" s="113">
        <v>96829</v>
      </c>
      <c r="B4767" s="113" t="s">
        <v>13298</v>
      </c>
      <c r="C4767" s="114" t="s">
        <v>141</v>
      </c>
      <c r="D4767" s="113" t="s">
        <v>8535</v>
      </c>
      <c r="E4767" s="115">
        <v>19.34</v>
      </c>
    </row>
    <row r="4768" spans="1:5" ht="27.6" x14ac:dyDescent="0.3">
      <c r="A4768" s="113">
        <v>96830</v>
      </c>
      <c r="B4768" s="113" t="s">
        <v>13299</v>
      </c>
      <c r="C4768" s="114" t="s">
        <v>141</v>
      </c>
      <c r="D4768" s="113" t="s">
        <v>8535</v>
      </c>
      <c r="E4768" s="115">
        <v>21.87</v>
      </c>
    </row>
    <row r="4769" spans="1:5" ht="27.6" x14ac:dyDescent="0.3">
      <c r="A4769" s="113">
        <v>96832</v>
      </c>
      <c r="B4769" s="113" t="s">
        <v>13300</v>
      </c>
      <c r="C4769" s="114" t="s">
        <v>141</v>
      </c>
      <c r="D4769" s="113" t="s">
        <v>8535</v>
      </c>
      <c r="E4769" s="115">
        <v>31.57</v>
      </c>
    </row>
    <row r="4770" spans="1:5" ht="27.6" x14ac:dyDescent="0.3">
      <c r="A4770" s="113">
        <v>96833</v>
      </c>
      <c r="B4770" s="113" t="s">
        <v>13301</v>
      </c>
      <c r="C4770" s="114" t="s">
        <v>141</v>
      </c>
      <c r="D4770" s="113" t="s">
        <v>8535</v>
      </c>
      <c r="E4770" s="115">
        <v>24.54</v>
      </c>
    </row>
    <row r="4771" spans="1:5" ht="27.6" x14ac:dyDescent="0.3">
      <c r="A4771" s="113">
        <v>96834</v>
      </c>
      <c r="B4771" s="113" t="s">
        <v>13302</v>
      </c>
      <c r="C4771" s="114" t="s">
        <v>141</v>
      </c>
      <c r="D4771" s="113" t="s">
        <v>8535</v>
      </c>
      <c r="E4771" s="115">
        <v>29.51</v>
      </c>
    </row>
    <row r="4772" spans="1:5" ht="27.6" x14ac:dyDescent="0.3">
      <c r="A4772" s="113">
        <v>96836</v>
      </c>
      <c r="B4772" s="113" t="s">
        <v>13303</v>
      </c>
      <c r="C4772" s="114" t="s">
        <v>141</v>
      </c>
      <c r="D4772" s="113" t="s">
        <v>8535</v>
      </c>
      <c r="E4772" s="115">
        <v>35.01</v>
      </c>
    </row>
    <row r="4773" spans="1:5" ht="27.6" x14ac:dyDescent="0.3">
      <c r="A4773" s="113">
        <v>96837</v>
      </c>
      <c r="B4773" s="113" t="s">
        <v>13304</v>
      </c>
      <c r="C4773" s="114" t="s">
        <v>141</v>
      </c>
      <c r="D4773" s="113" t="s">
        <v>8535</v>
      </c>
      <c r="E4773" s="115">
        <v>22.66</v>
      </c>
    </row>
    <row r="4774" spans="1:5" ht="41.4" x14ac:dyDescent="0.3">
      <c r="A4774" s="113">
        <v>96838</v>
      </c>
      <c r="B4774" s="113" t="s">
        <v>13305</v>
      </c>
      <c r="C4774" s="114" t="s">
        <v>141</v>
      </c>
      <c r="D4774" s="113" t="s">
        <v>8535</v>
      </c>
      <c r="E4774" s="115">
        <v>27.46</v>
      </c>
    </row>
    <row r="4775" spans="1:5" ht="41.4" x14ac:dyDescent="0.3">
      <c r="A4775" s="113">
        <v>96839</v>
      </c>
      <c r="B4775" s="113" t="s">
        <v>13306</v>
      </c>
      <c r="C4775" s="114" t="s">
        <v>141</v>
      </c>
      <c r="D4775" s="113" t="s">
        <v>8535</v>
      </c>
      <c r="E4775" s="115">
        <v>28.33</v>
      </c>
    </row>
    <row r="4776" spans="1:5" ht="27.6" x14ac:dyDescent="0.3">
      <c r="A4776" s="113">
        <v>96840</v>
      </c>
      <c r="B4776" s="113" t="s">
        <v>13307</v>
      </c>
      <c r="C4776" s="114" t="s">
        <v>141</v>
      </c>
      <c r="D4776" s="113" t="s">
        <v>8535</v>
      </c>
      <c r="E4776" s="115">
        <v>27.32</v>
      </c>
    </row>
    <row r="4777" spans="1:5" ht="41.4" x14ac:dyDescent="0.3">
      <c r="A4777" s="113">
        <v>96841</v>
      </c>
      <c r="B4777" s="113" t="s">
        <v>13308</v>
      </c>
      <c r="C4777" s="114" t="s">
        <v>141</v>
      </c>
      <c r="D4777" s="113" t="s">
        <v>8535</v>
      </c>
      <c r="E4777" s="115">
        <v>30.41</v>
      </c>
    </row>
    <row r="4778" spans="1:5" ht="41.4" x14ac:dyDescent="0.3">
      <c r="A4778" s="113">
        <v>96842</v>
      </c>
      <c r="B4778" s="113" t="s">
        <v>13309</v>
      </c>
      <c r="C4778" s="114" t="s">
        <v>141</v>
      </c>
      <c r="D4778" s="113" t="s">
        <v>8535</v>
      </c>
      <c r="E4778" s="115">
        <v>34.76</v>
      </c>
    </row>
    <row r="4779" spans="1:5" ht="41.4" x14ac:dyDescent="0.3">
      <c r="A4779" s="113">
        <v>96843</v>
      </c>
      <c r="B4779" s="113" t="s">
        <v>13310</v>
      </c>
      <c r="C4779" s="114" t="s">
        <v>141</v>
      </c>
      <c r="D4779" s="113" t="s">
        <v>8535</v>
      </c>
      <c r="E4779" s="115">
        <v>31.59</v>
      </c>
    </row>
    <row r="4780" spans="1:5" ht="41.4" x14ac:dyDescent="0.3">
      <c r="A4780" s="113">
        <v>96844</v>
      </c>
      <c r="B4780" s="113" t="s">
        <v>13311</v>
      </c>
      <c r="C4780" s="114" t="s">
        <v>141</v>
      </c>
      <c r="D4780" s="113" t="s">
        <v>8535</v>
      </c>
      <c r="E4780" s="115">
        <v>36.28</v>
      </c>
    </row>
    <row r="4781" spans="1:5" ht="27.6" x14ac:dyDescent="0.3">
      <c r="A4781" s="113">
        <v>96845</v>
      </c>
      <c r="B4781" s="113" t="s">
        <v>13312</v>
      </c>
      <c r="C4781" s="114" t="s">
        <v>141</v>
      </c>
      <c r="D4781" s="113" t="s">
        <v>8535</v>
      </c>
      <c r="E4781" s="115">
        <v>42.34</v>
      </c>
    </row>
    <row r="4782" spans="1:5" ht="41.4" x14ac:dyDescent="0.3">
      <c r="A4782" s="113">
        <v>96846</v>
      </c>
      <c r="B4782" s="113" t="s">
        <v>13313</v>
      </c>
      <c r="C4782" s="114" t="s">
        <v>141</v>
      </c>
      <c r="D4782" s="113" t="s">
        <v>8535</v>
      </c>
      <c r="E4782" s="115">
        <v>40.31</v>
      </c>
    </row>
    <row r="4783" spans="1:5" ht="41.4" x14ac:dyDescent="0.3">
      <c r="A4783" s="113">
        <v>96847</v>
      </c>
      <c r="B4783" s="113" t="s">
        <v>13314</v>
      </c>
      <c r="C4783" s="114" t="s">
        <v>141</v>
      </c>
      <c r="D4783" s="113" t="s">
        <v>8535</v>
      </c>
      <c r="E4783" s="115">
        <v>39.79</v>
      </c>
    </row>
    <row r="4784" spans="1:5" ht="27.6" x14ac:dyDescent="0.3">
      <c r="A4784" s="113">
        <v>96848</v>
      </c>
      <c r="B4784" s="113" t="s">
        <v>13315</v>
      </c>
      <c r="C4784" s="114" t="s">
        <v>141</v>
      </c>
      <c r="D4784" s="113" t="s">
        <v>8535</v>
      </c>
      <c r="E4784" s="115">
        <v>56</v>
      </c>
    </row>
    <row r="4785" spans="1:5" ht="27.6" x14ac:dyDescent="0.3">
      <c r="A4785" s="113">
        <v>96849</v>
      </c>
      <c r="B4785" s="113" t="s">
        <v>13316</v>
      </c>
      <c r="C4785" s="114" t="s">
        <v>141</v>
      </c>
      <c r="D4785" s="113" t="s">
        <v>8535</v>
      </c>
      <c r="E4785" s="115">
        <v>17.91</v>
      </c>
    </row>
    <row r="4786" spans="1:5" ht="41.4" x14ac:dyDescent="0.3">
      <c r="A4786" s="113">
        <v>96850</v>
      </c>
      <c r="B4786" s="113" t="s">
        <v>13317</v>
      </c>
      <c r="C4786" s="114" t="s">
        <v>141</v>
      </c>
      <c r="D4786" s="113" t="s">
        <v>8535</v>
      </c>
      <c r="E4786" s="115">
        <v>25.52</v>
      </c>
    </row>
    <row r="4787" spans="1:5" ht="27.6" x14ac:dyDescent="0.3">
      <c r="A4787" s="113">
        <v>96852</v>
      </c>
      <c r="B4787" s="113" t="s">
        <v>13318</v>
      </c>
      <c r="C4787" s="114" t="s">
        <v>141</v>
      </c>
      <c r="D4787" s="113" t="s">
        <v>8535</v>
      </c>
      <c r="E4787" s="115">
        <v>22.72</v>
      </c>
    </row>
    <row r="4788" spans="1:5" ht="41.4" x14ac:dyDescent="0.3">
      <c r="A4788" s="113">
        <v>96853</v>
      </c>
      <c r="B4788" s="113" t="s">
        <v>13319</v>
      </c>
      <c r="C4788" s="114" t="s">
        <v>141</v>
      </c>
      <c r="D4788" s="113" t="s">
        <v>8535</v>
      </c>
      <c r="E4788" s="115">
        <v>27.39</v>
      </c>
    </row>
    <row r="4789" spans="1:5" ht="41.4" x14ac:dyDescent="0.3">
      <c r="A4789" s="113">
        <v>96854</v>
      </c>
      <c r="B4789" s="113" t="s">
        <v>13320</v>
      </c>
      <c r="C4789" s="114" t="s">
        <v>141</v>
      </c>
      <c r="D4789" s="113" t="s">
        <v>8535</v>
      </c>
      <c r="E4789" s="115">
        <v>33.54</v>
      </c>
    </row>
    <row r="4790" spans="1:5" ht="27.6" x14ac:dyDescent="0.3">
      <c r="A4790" s="113">
        <v>96855</v>
      </c>
      <c r="B4790" s="113" t="s">
        <v>13321</v>
      </c>
      <c r="C4790" s="114" t="s">
        <v>141</v>
      </c>
      <c r="D4790" s="113" t="s">
        <v>8535</v>
      </c>
      <c r="E4790" s="115">
        <v>35.17</v>
      </c>
    </row>
    <row r="4791" spans="1:5" ht="41.4" x14ac:dyDescent="0.3">
      <c r="A4791" s="113">
        <v>96856</v>
      </c>
      <c r="B4791" s="113" t="s">
        <v>13322</v>
      </c>
      <c r="C4791" s="114" t="s">
        <v>141</v>
      </c>
      <c r="D4791" s="113" t="s">
        <v>8535</v>
      </c>
      <c r="E4791" s="115">
        <v>38.04</v>
      </c>
    </row>
    <row r="4792" spans="1:5" ht="27.6" x14ac:dyDescent="0.3">
      <c r="A4792" s="113">
        <v>96860</v>
      </c>
      <c r="B4792" s="113" t="s">
        <v>13323</v>
      </c>
      <c r="C4792" s="114" t="s">
        <v>141</v>
      </c>
      <c r="D4792" s="113" t="s">
        <v>8535</v>
      </c>
      <c r="E4792" s="115">
        <v>32.25</v>
      </c>
    </row>
    <row r="4793" spans="1:5" ht="27.6" x14ac:dyDescent="0.3">
      <c r="A4793" s="113">
        <v>96861</v>
      </c>
      <c r="B4793" s="113" t="s">
        <v>13324</v>
      </c>
      <c r="C4793" s="114" t="s">
        <v>141</v>
      </c>
      <c r="D4793" s="113" t="s">
        <v>8535</v>
      </c>
      <c r="E4793" s="115">
        <v>40.68</v>
      </c>
    </row>
    <row r="4794" spans="1:5" ht="27.6" x14ac:dyDescent="0.3">
      <c r="A4794" s="113">
        <v>96862</v>
      </c>
      <c r="B4794" s="113" t="s">
        <v>13325</v>
      </c>
      <c r="C4794" s="114" t="s">
        <v>141</v>
      </c>
      <c r="D4794" s="113" t="s">
        <v>8535</v>
      </c>
      <c r="E4794" s="115">
        <v>39.58</v>
      </c>
    </row>
    <row r="4795" spans="1:5" ht="27.6" x14ac:dyDescent="0.3">
      <c r="A4795" s="113">
        <v>96863</v>
      </c>
      <c r="B4795" s="113" t="s">
        <v>13326</v>
      </c>
      <c r="C4795" s="114" t="s">
        <v>141</v>
      </c>
      <c r="D4795" s="113" t="s">
        <v>8535</v>
      </c>
      <c r="E4795" s="115">
        <v>41.87</v>
      </c>
    </row>
    <row r="4796" spans="1:5" ht="27.6" x14ac:dyDescent="0.3">
      <c r="A4796" s="113">
        <v>96864</v>
      </c>
      <c r="B4796" s="113" t="s">
        <v>13327</v>
      </c>
      <c r="C4796" s="114" t="s">
        <v>141</v>
      </c>
      <c r="D4796" s="113" t="s">
        <v>8535</v>
      </c>
      <c r="E4796" s="115">
        <v>55.4</v>
      </c>
    </row>
    <row r="4797" spans="1:5" ht="27.6" x14ac:dyDescent="0.3">
      <c r="A4797" s="113">
        <v>96865</v>
      </c>
      <c r="B4797" s="113" t="s">
        <v>13328</v>
      </c>
      <c r="C4797" s="114" t="s">
        <v>141</v>
      </c>
      <c r="D4797" s="113" t="s">
        <v>8535</v>
      </c>
      <c r="E4797" s="115">
        <v>49.44</v>
      </c>
    </row>
    <row r="4798" spans="1:5" ht="27.6" x14ac:dyDescent="0.3">
      <c r="A4798" s="113">
        <v>96866</v>
      </c>
      <c r="B4798" s="113" t="s">
        <v>13329</v>
      </c>
      <c r="C4798" s="114" t="s">
        <v>141</v>
      </c>
      <c r="D4798" s="113" t="s">
        <v>8535</v>
      </c>
      <c r="E4798" s="115">
        <v>71.87</v>
      </c>
    </row>
    <row r="4799" spans="1:5" ht="27.6" x14ac:dyDescent="0.3">
      <c r="A4799" s="113">
        <v>96868</v>
      </c>
      <c r="B4799" s="113" t="s">
        <v>13330</v>
      </c>
      <c r="C4799" s="114" t="s">
        <v>141</v>
      </c>
      <c r="D4799" s="113" t="s">
        <v>8535</v>
      </c>
      <c r="E4799" s="115">
        <v>21.16</v>
      </c>
    </row>
    <row r="4800" spans="1:5" ht="27.6" x14ac:dyDescent="0.3">
      <c r="A4800" s="113">
        <v>96869</v>
      </c>
      <c r="B4800" s="113" t="s">
        <v>13331</v>
      </c>
      <c r="C4800" s="114" t="s">
        <v>141</v>
      </c>
      <c r="D4800" s="113" t="s">
        <v>8535</v>
      </c>
      <c r="E4800" s="115">
        <v>31.95</v>
      </c>
    </row>
    <row r="4801" spans="1:5" ht="27.6" x14ac:dyDescent="0.3">
      <c r="A4801" s="113">
        <v>96870</v>
      </c>
      <c r="B4801" s="113" t="s">
        <v>13332</v>
      </c>
      <c r="C4801" s="114" t="s">
        <v>141</v>
      </c>
      <c r="D4801" s="113" t="s">
        <v>8535</v>
      </c>
      <c r="E4801" s="115">
        <v>47.47</v>
      </c>
    </row>
    <row r="4802" spans="1:5" ht="27.6" x14ac:dyDescent="0.3">
      <c r="A4802" s="113">
        <v>96871</v>
      </c>
      <c r="B4802" s="113" t="s">
        <v>13333</v>
      </c>
      <c r="C4802" s="114" t="s">
        <v>141</v>
      </c>
      <c r="D4802" s="113" t="s">
        <v>8535</v>
      </c>
      <c r="E4802" s="115">
        <v>54.43</v>
      </c>
    </row>
    <row r="4803" spans="1:5" ht="41.4" x14ac:dyDescent="0.3">
      <c r="A4803" s="113">
        <v>96872</v>
      </c>
      <c r="B4803" s="113" t="s">
        <v>13334</v>
      </c>
      <c r="C4803" s="114" t="s">
        <v>141</v>
      </c>
      <c r="D4803" s="113" t="s">
        <v>8535</v>
      </c>
      <c r="E4803" s="115">
        <v>50.92</v>
      </c>
    </row>
    <row r="4804" spans="1:5" ht="41.4" x14ac:dyDescent="0.3">
      <c r="A4804" s="113">
        <v>96873</v>
      </c>
      <c r="B4804" s="113" t="s">
        <v>13335</v>
      </c>
      <c r="C4804" s="114" t="s">
        <v>141</v>
      </c>
      <c r="D4804" s="113" t="s">
        <v>8535</v>
      </c>
      <c r="E4804" s="115">
        <v>67.260000000000005</v>
      </c>
    </row>
    <row r="4805" spans="1:5" ht="41.4" x14ac:dyDescent="0.3">
      <c r="A4805" s="113">
        <v>96874</v>
      </c>
      <c r="B4805" s="113" t="s">
        <v>13336</v>
      </c>
      <c r="C4805" s="114" t="s">
        <v>141</v>
      </c>
      <c r="D4805" s="113" t="s">
        <v>8535</v>
      </c>
      <c r="E4805" s="115">
        <v>61.84</v>
      </c>
    </row>
    <row r="4806" spans="1:5" ht="41.4" x14ac:dyDescent="0.3">
      <c r="A4806" s="113">
        <v>96875</v>
      </c>
      <c r="B4806" s="113" t="s">
        <v>13337</v>
      </c>
      <c r="C4806" s="114" t="s">
        <v>141</v>
      </c>
      <c r="D4806" s="113" t="s">
        <v>8535</v>
      </c>
      <c r="E4806" s="115">
        <v>80.48</v>
      </c>
    </row>
    <row r="4807" spans="1:5" ht="41.4" x14ac:dyDescent="0.3">
      <c r="A4807" s="113">
        <v>96876</v>
      </c>
      <c r="B4807" s="113" t="s">
        <v>13338</v>
      </c>
      <c r="C4807" s="114" t="s">
        <v>141</v>
      </c>
      <c r="D4807" s="113" t="s">
        <v>8535</v>
      </c>
      <c r="E4807" s="115">
        <v>183.05</v>
      </c>
    </row>
    <row r="4808" spans="1:5" ht="41.4" x14ac:dyDescent="0.3">
      <c r="A4808" s="113">
        <v>96878</v>
      </c>
      <c r="B4808" s="113" t="s">
        <v>13339</v>
      </c>
      <c r="C4808" s="114" t="s">
        <v>141</v>
      </c>
      <c r="D4808" s="113" t="s">
        <v>8535</v>
      </c>
      <c r="E4808" s="115">
        <v>205.26</v>
      </c>
    </row>
    <row r="4809" spans="1:5" ht="41.4" x14ac:dyDescent="0.3">
      <c r="A4809" s="113">
        <v>96879</v>
      </c>
      <c r="B4809" s="113" t="s">
        <v>13340</v>
      </c>
      <c r="C4809" s="114" t="s">
        <v>141</v>
      </c>
      <c r="D4809" s="113" t="s">
        <v>8535</v>
      </c>
      <c r="E4809" s="115">
        <v>199.09</v>
      </c>
    </row>
    <row r="4810" spans="1:5" ht="41.4" x14ac:dyDescent="0.3">
      <c r="A4810" s="113">
        <v>96881</v>
      </c>
      <c r="B4810" s="113" t="s">
        <v>13341</v>
      </c>
      <c r="C4810" s="114" t="s">
        <v>141</v>
      </c>
      <c r="D4810" s="113" t="s">
        <v>8535</v>
      </c>
      <c r="E4810" s="115">
        <v>235.7</v>
      </c>
    </row>
    <row r="4811" spans="1:5" ht="27.6" x14ac:dyDescent="0.3">
      <c r="A4811" s="113">
        <v>97430</v>
      </c>
      <c r="B4811" s="113" t="s">
        <v>13342</v>
      </c>
      <c r="C4811" s="114" t="s">
        <v>141</v>
      </c>
      <c r="D4811" s="113" t="s">
        <v>8535</v>
      </c>
      <c r="E4811" s="115">
        <v>44.38</v>
      </c>
    </row>
    <row r="4812" spans="1:5" ht="27.6" x14ac:dyDescent="0.3">
      <c r="A4812" s="113">
        <v>97431</v>
      </c>
      <c r="B4812" s="113" t="s">
        <v>13343</v>
      </c>
      <c r="C4812" s="114" t="s">
        <v>141</v>
      </c>
      <c r="D4812" s="113" t="s">
        <v>8535</v>
      </c>
      <c r="E4812" s="115">
        <v>49.72</v>
      </c>
    </row>
    <row r="4813" spans="1:5" ht="27.6" x14ac:dyDescent="0.3">
      <c r="A4813" s="113">
        <v>97432</v>
      </c>
      <c r="B4813" s="113" t="s">
        <v>13344</v>
      </c>
      <c r="C4813" s="114" t="s">
        <v>141</v>
      </c>
      <c r="D4813" s="113" t="s">
        <v>8535</v>
      </c>
      <c r="E4813" s="115">
        <v>56.08</v>
      </c>
    </row>
    <row r="4814" spans="1:5" ht="27.6" x14ac:dyDescent="0.3">
      <c r="A4814" s="113">
        <v>97433</v>
      </c>
      <c r="B4814" s="113" t="s">
        <v>13345</v>
      </c>
      <c r="C4814" s="114" t="s">
        <v>141</v>
      </c>
      <c r="D4814" s="113" t="s">
        <v>8535</v>
      </c>
      <c r="E4814" s="115">
        <v>97.29</v>
      </c>
    </row>
    <row r="4815" spans="1:5" ht="27.6" x14ac:dyDescent="0.3">
      <c r="A4815" s="113">
        <v>97434</v>
      </c>
      <c r="B4815" s="113" t="s">
        <v>13346</v>
      </c>
      <c r="C4815" s="114" t="s">
        <v>141</v>
      </c>
      <c r="D4815" s="113" t="s">
        <v>8535</v>
      </c>
      <c r="E4815" s="115">
        <v>98.98</v>
      </c>
    </row>
    <row r="4816" spans="1:5" ht="27.6" x14ac:dyDescent="0.3">
      <c r="A4816" s="113">
        <v>97435</v>
      </c>
      <c r="B4816" s="113" t="s">
        <v>13347</v>
      </c>
      <c r="C4816" s="114" t="s">
        <v>141</v>
      </c>
      <c r="D4816" s="113" t="s">
        <v>8535</v>
      </c>
      <c r="E4816" s="115">
        <v>113.69</v>
      </c>
    </row>
    <row r="4817" spans="1:5" ht="27.6" x14ac:dyDescent="0.3">
      <c r="A4817" s="113">
        <v>97436</v>
      </c>
      <c r="B4817" s="113" t="s">
        <v>13348</v>
      </c>
      <c r="C4817" s="114" t="s">
        <v>141</v>
      </c>
      <c r="D4817" s="113" t="s">
        <v>8535</v>
      </c>
      <c r="E4817" s="115">
        <v>116.92</v>
      </c>
    </row>
    <row r="4818" spans="1:5" ht="27.6" x14ac:dyDescent="0.3">
      <c r="A4818" s="113">
        <v>97437</v>
      </c>
      <c r="B4818" s="113" t="s">
        <v>13349</v>
      </c>
      <c r="C4818" s="114" t="s">
        <v>141</v>
      </c>
      <c r="D4818" s="113" t="s">
        <v>8535</v>
      </c>
      <c r="E4818" s="115">
        <v>129.96</v>
      </c>
    </row>
    <row r="4819" spans="1:5" ht="27.6" x14ac:dyDescent="0.3">
      <c r="A4819" s="113">
        <v>97438</v>
      </c>
      <c r="B4819" s="113" t="s">
        <v>13350</v>
      </c>
      <c r="C4819" s="114" t="s">
        <v>141</v>
      </c>
      <c r="D4819" s="113" t="s">
        <v>8535</v>
      </c>
      <c r="E4819" s="115">
        <v>133.41999999999999</v>
      </c>
    </row>
    <row r="4820" spans="1:5" ht="27.6" x14ac:dyDescent="0.3">
      <c r="A4820" s="113">
        <v>97439</v>
      </c>
      <c r="B4820" s="113" t="s">
        <v>13351</v>
      </c>
      <c r="C4820" s="114" t="s">
        <v>141</v>
      </c>
      <c r="D4820" s="113" t="s">
        <v>8535</v>
      </c>
      <c r="E4820" s="115">
        <v>145.85</v>
      </c>
    </row>
    <row r="4821" spans="1:5" ht="27.6" x14ac:dyDescent="0.3">
      <c r="A4821" s="113">
        <v>97440</v>
      </c>
      <c r="B4821" s="113" t="s">
        <v>13352</v>
      </c>
      <c r="C4821" s="114" t="s">
        <v>141</v>
      </c>
      <c r="D4821" s="113" t="s">
        <v>8535</v>
      </c>
      <c r="E4821" s="115">
        <v>174.37</v>
      </c>
    </row>
    <row r="4822" spans="1:5" ht="27.6" x14ac:dyDescent="0.3">
      <c r="A4822" s="113">
        <v>97442</v>
      </c>
      <c r="B4822" s="113" t="s">
        <v>13353</v>
      </c>
      <c r="C4822" s="114" t="s">
        <v>141</v>
      </c>
      <c r="D4822" s="113" t="s">
        <v>8535</v>
      </c>
      <c r="E4822" s="115">
        <v>192.94</v>
      </c>
    </row>
    <row r="4823" spans="1:5" ht="27.6" x14ac:dyDescent="0.3">
      <c r="A4823" s="113">
        <v>97443</v>
      </c>
      <c r="B4823" s="113" t="s">
        <v>13354</v>
      </c>
      <c r="C4823" s="114" t="s">
        <v>141</v>
      </c>
      <c r="D4823" s="113" t="s">
        <v>8535</v>
      </c>
      <c r="E4823" s="115">
        <v>123.07</v>
      </c>
    </row>
    <row r="4824" spans="1:5" ht="27.6" x14ac:dyDescent="0.3">
      <c r="A4824" s="113">
        <v>97444</v>
      </c>
      <c r="B4824" s="113" t="s">
        <v>13355</v>
      </c>
      <c r="C4824" s="114" t="s">
        <v>141</v>
      </c>
      <c r="D4824" s="113" t="s">
        <v>8535</v>
      </c>
      <c r="E4824" s="115">
        <v>143.46</v>
      </c>
    </row>
    <row r="4825" spans="1:5" ht="27.6" x14ac:dyDescent="0.3">
      <c r="A4825" s="113">
        <v>97446</v>
      </c>
      <c r="B4825" s="113" t="s">
        <v>13356</v>
      </c>
      <c r="C4825" s="114" t="s">
        <v>141</v>
      </c>
      <c r="D4825" s="113" t="s">
        <v>8535</v>
      </c>
      <c r="E4825" s="115">
        <v>243.59</v>
      </c>
    </row>
    <row r="4826" spans="1:5" ht="27.6" x14ac:dyDescent="0.3">
      <c r="A4826" s="113">
        <v>97447</v>
      </c>
      <c r="B4826" s="113" t="s">
        <v>13357</v>
      </c>
      <c r="C4826" s="114" t="s">
        <v>141</v>
      </c>
      <c r="D4826" s="113" t="s">
        <v>8535</v>
      </c>
      <c r="E4826" s="115">
        <v>243.59</v>
      </c>
    </row>
    <row r="4827" spans="1:5" ht="27.6" x14ac:dyDescent="0.3">
      <c r="A4827" s="113">
        <v>97449</v>
      </c>
      <c r="B4827" s="113" t="s">
        <v>13358</v>
      </c>
      <c r="C4827" s="114" t="s">
        <v>141</v>
      </c>
      <c r="D4827" s="113" t="s">
        <v>8535</v>
      </c>
      <c r="E4827" s="115">
        <v>259.97000000000003</v>
      </c>
    </row>
    <row r="4828" spans="1:5" ht="27.6" x14ac:dyDescent="0.3">
      <c r="A4828" s="113">
        <v>97450</v>
      </c>
      <c r="B4828" s="113" t="s">
        <v>13359</v>
      </c>
      <c r="C4828" s="114" t="s">
        <v>141</v>
      </c>
      <c r="D4828" s="113" t="s">
        <v>8535</v>
      </c>
      <c r="E4828" s="115">
        <v>315.49</v>
      </c>
    </row>
    <row r="4829" spans="1:5" ht="27.6" x14ac:dyDescent="0.3">
      <c r="A4829" s="113">
        <v>97452</v>
      </c>
      <c r="B4829" s="113" t="s">
        <v>13360</v>
      </c>
      <c r="C4829" s="114" t="s">
        <v>141</v>
      </c>
      <c r="D4829" s="113" t="s">
        <v>8535</v>
      </c>
      <c r="E4829" s="115">
        <v>200.99</v>
      </c>
    </row>
    <row r="4830" spans="1:5" ht="27.6" x14ac:dyDescent="0.3">
      <c r="A4830" s="113">
        <v>97453</v>
      </c>
      <c r="B4830" s="113" t="s">
        <v>13361</v>
      </c>
      <c r="C4830" s="114" t="s">
        <v>141</v>
      </c>
      <c r="D4830" s="113" t="s">
        <v>8535</v>
      </c>
      <c r="E4830" s="115">
        <v>212.63</v>
      </c>
    </row>
    <row r="4831" spans="1:5" ht="27.6" x14ac:dyDescent="0.3">
      <c r="A4831" s="113">
        <v>97454</v>
      </c>
      <c r="B4831" s="113" t="s">
        <v>13362</v>
      </c>
      <c r="C4831" s="114" t="s">
        <v>141</v>
      </c>
      <c r="D4831" s="113" t="s">
        <v>8535</v>
      </c>
      <c r="E4831" s="115">
        <v>335.46</v>
      </c>
    </row>
    <row r="4832" spans="1:5" ht="27.6" x14ac:dyDescent="0.3">
      <c r="A4832" s="113">
        <v>97455</v>
      </c>
      <c r="B4832" s="113" t="s">
        <v>13363</v>
      </c>
      <c r="C4832" s="114" t="s">
        <v>141</v>
      </c>
      <c r="D4832" s="113" t="s">
        <v>8535</v>
      </c>
      <c r="E4832" s="115">
        <v>354.07</v>
      </c>
    </row>
    <row r="4833" spans="1:5" ht="27.6" x14ac:dyDescent="0.3">
      <c r="A4833" s="113">
        <v>97456</v>
      </c>
      <c r="B4833" s="113" t="s">
        <v>13364</v>
      </c>
      <c r="C4833" s="114" t="s">
        <v>141</v>
      </c>
      <c r="D4833" s="113" t="s">
        <v>8535</v>
      </c>
      <c r="E4833" s="115">
        <v>744.43</v>
      </c>
    </row>
    <row r="4834" spans="1:5" ht="27.6" x14ac:dyDescent="0.3">
      <c r="A4834" s="113">
        <v>97457</v>
      </c>
      <c r="B4834" s="113" t="s">
        <v>13365</v>
      </c>
      <c r="C4834" s="114" t="s">
        <v>141</v>
      </c>
      <c r="D4834" s="113" t="s">
        <v>8535</v>
      </c>
      <c r="E4834" s="115">
        <v>660.94</v>
      </c>
    </row>
    <row r="4835" spans="1:5" ht="27.6" x14ac:dyDescent="0.3">
      <c r="A4835" s="113">
        <v>97458</v>
      </c>
      <c r="B4835" s="113" t="s">
        <v>13366</v>
      </c>
      <c r="C4835" s="114" t="s">
        <v>141</v>
      </c>
      <c r="D4835" s="113" t="s">
        <v>8535</v>
      </c>
      <c r="E4835" s="115">
        <v>314.86</v>
      </c>
    </row>
    <row r="4836" spans="1:5" ht="27.6" x14ac:dyDescent="0.3">
      <c r="A4836" s="113">
        <v>97459</v>
      </c>
      <c r="B4836" s="113" t="s">
        <v>13367</v>
      </c>
      <c r="C4836" s="114" t="s">
        <v>141</v>
      </c>
      <c r="D4836" s="113" t="s">
        <v>8535</v>
      </c>
      <c r="E4836" s="115">
        <v>531.07000000000005</v>
      </c>
    </row>
    <row r="4837" spans="1:5" ht="27.6" x14ac:dyDescent="0.3">
      <c r="A4837" s="113">
        <v>97460</v>
      </c>
      <c r="B4837" s="113" t="s">
        <v>13368</v>
      </c>
      <c r="C4837" s="114" t="s">
        <v>141</v>
      </c>
      <c r="D4837" s="113" t="s">
        <v>8535</v>
      </c>
      <c r="E4837" s="115">
        <v>808.6</v>
      </c>
    </row>
    <row r="4838" spans="1:5" ht="27.6" x14ac:dyDescent="0.3">
      <c r="A4838" s="113">
        <v>97461</v>
      </c>
      <c r="B4838" s="113" t="s">
        <v>13369</v>
      </c>
      <c r="C4838" s="114" t="s">
        <v>141</v>
      </c>
      <c r="D4838" s="113" t="s">
        <v>8535</v>
      </c>
      <c r="E4838" s="115">
        <v>38.729999999999997</v>
      </c>
    </row>
    <row r="4839" spans="1:5" ht="41.4" x14ac:dyDescent="0.3">
      <c r="A4839" s="113">
        <v>97462</v>
      </c>
      <c r="B4839" s="113" t="s">
        <v>13370</v>
      </c>
      <c r="C4839" s="114" t="s">
        <v>141</v>
      </c>
      <c r="D4839" s="113" t="s">
        <v>8535</v>
      </c>
      <c r="E4839" s="115">
        <v>32.76</v>
      </c>
    </row>
    <row r="4840" spans="1:5" ht="27.6" x14ac:dyDescent="0.3">
      <c r="A4840" s="113">
        <v>97464</v>
      </c>
      <c r="B4840" s="113" t="s">
        <v>13371</v>
      </c>
      <c r="C4840" s="114" t="s">
        <v>141</v>
      </c>
      <c r="D4840" s="113" t="s">
        <v>8535</v>
      </c>
      <c r="E4840" s="115">
        <v>55.38</v>
      </c>
    </row>
    <row r="4841" spans="1:5" ht="41.4" x14ac:dyDescent="0.3">
      <c r="A4841" s="113">
        <v>97465</v>
      </c>
      <c r="B4841" s="113" t="s">
        <v>13372</v>
      </c>
      <c r="C4841" s="114" t="s">
        <v>141</v>
      </c>
      <c r="D4841" s="113" t="s">
        <v>8535</v>
      </c>
      <c r="E4841" s="115">
        <v>65.45</v>
      </c>
    </row>
    <row r="4842" spans="1:5" ht="27.6" x14ac:dyDescent="0.3">
      <c r="A4842" s="113">
        <v>97467</v>
      </c>
      <c r="B4842" s="113" t="s">
        <v>13373</v>
      </c>
      <c r="C4842" s="114" t="s">
        <v>141</v>
      </c>
      <c r="D4842" s="113" t="s">
        <v>8535</v>
      </c>
      <c r="E4842" s="115">
        <v>70.19</v>
      </c>
    </row>
    <row r="4843" spans="1:5" ht="41.4" x14ac:dyDescent="0.3">
      <c r="A4843" s="113">
        <v>97468</v>
      </c>
      <c r="B4843" s="113" t="s">
        <v>13374</v>
      </c>
      <c r="C4843" s="114" t="s">
        <v>141</v>
      </c>
      <c r="D4843" s="113" t="s">
        <v>8535</v>
      </c>
      <c r="E4843" s="115">
        <v>83.09</v>
      </c>
    </row>
    <row r="4844" spans="1:5" ht="27.6" x14ac:dyDescent="0.3">
      <c r="A4844" s="113">
        <v>97470</v>
      </c>
      <c r="B4844" s="113" t="s">
        <v>13375</v>
      </c>
      <c r="C4844" s="114" t="s">
        <v>141</v>
      </c>
      <c r="D4844" s="113" t="s">
        <v>8535</v>
      </c>
      <c r="E4844" s="115">
        <v>102.8</v>
      </c>
    </row>
    <row r="4845" spans="1:5" ht="41.4" x14ac:dyDescent="0.3">
      <c r="A4845" s="113">
        <v>97471</v>
      </c>
      <c r="B4845" s="113" t="s">
        <v>13376</v>
      </c>
      <c r="C4845" s="114" t="s">
        <v>141</v>
      </c>
      <c r="D4845" s="113" t="s">
        <v>8535</v>
      </c>
      <c r="E4845" s="115">
        <v>123.19</v>
      </c>
    </row>
    <row r="4846" spans="1:5" ht="27.6" x14ac:dyDescent="0.3">
      <c r="A4846" s="113">
        <v>97474</v>
      </c>
      <c r="B4846" s="113" t="s">
        <v>13377</v>
      </c>
      <c r="C4846" s="114" t="s">
        <v>141</v>
      </c>
      <c r="D4846" s="113" t="s">
        <v>8535</v>
      </c>
      <c r="E4846" s="115">
        <v>185.57</v>
      </c>
    </row>
    <row r="4847" spans="1:5" ht="41.4" x14ac:dyDescent="0.3">
      <c r="A4847" s="113">
        <v>97475</v>
      </c>
      <c r="B4847" s="113" t="s">
        <v>13378</v>
      </c>
      <c r="C4847" s="114" t="s">
        <v>141</v>
      </c>
      <c r="D4847" s="113" t="s">
        <v>8535</v>
      </c>
      <c r="E4847" s="115">
        <v>226.78</v>
      </c>
    </row>
    <row r="4848" spans="1:5" ht="27.6" x14ac:dyDescent="0.3">
      <c r="A4848" s="113">
        <v>97477</v>
      </c>
      <c r="B4848" s="113" t="s">
        <v>13379</v>
      </c>
      <c r="C4848" s="114" t="s">
        <v>141</v>
      </c>
      <c r="D4848" s="113" t="s">
        <v>8535</v>
      </c>
      <c r="E4848" s="115">
        <v>246.62</v>
      </c>
    </row>
    <row r="4849" spans="1:5" ht="41.4" x14ac:dyDescent="0.3">
      <c r="A4849" s="113">
        <v>97478</v>
      </c>
      <c r="B4849" s="113" t="s">
        <v>13380</v>
      </c>
      <c r="C4849" s="114" t="s">
        <v>141</v>
      </c>
      <c r="D4849" s="113" t="s">
        <v>8535</v>
      </c>
      <c r="E4849" s="115">
        <v>302.14</v>
      </c>
    </row>
    <row r="4850" spans="1:5" ht="27.6" x14ac:dyDescent="0.3">
      <c r="A4850" s="113">
        <v>97479</v>
      </c>
      <c r="B4850" s="113" t="s">
        <v>13381</v>
      </c>
      <c r="C4850" s="114" t="s">
        <v>141</v>
      </c>
      <c r="D4850" s="113" t="s">
        <v>8535</v>
      </c>
      <c r="E4850" s="115">
        <v>62.02</v>
      </c>
    </row>
    <row r="4851" spans="1:5" ht="27.6" x14ac:dyDescent="0.3">
      <c r="A4851" s="113">
        <v>97480</v>
      </c>
      <c r="B4851" s="113" t="s">
        <v>13382</v>
      </c>
      <c r="C4851" s="114" t="s">
        <v>141</v>
      </c>
      <c r="D4851" s="113" t="s">
        <v>8535</v>
      </c>
      <c r="E4851" s="115">
        <v>62.02</v>
      </c>
    </row>
    <row r="4852" spans="1:5" ht="27.6" x14ac:dyDescent="0.3">
      <c r="A4852" s="113">
        <v>97481</v>
      </c>
      <c r="B4852" s="113" t="s">
        <v>13383</v>
      </c>
      <c r="C4852" s="114" t="s">
        <v>141</v>
      </c>
      <c r="D4852" s="113" t="s">
        <v>8535</v>
      </c>
      <c r="E4852" s="115">
        <v>89.26</v>
      </c>
    </row>
    <row r="4853" spans="1:5" ht="27.6" x14ac:dyDescent="0.3">
      <c r="A4853" s="113">
        <v>97482</v>
      </c>
      <c r="B4853" s="113" t="s">
        <v>13384</v>
      </c>
      <c r="C4853" s="114" t="s">
        <v>141</v>
      </c>
      <c r="D4853" s="113" t="s">
        <v>8535</v>
      </c>
      <c r="E4853" s="115">
        <v>89.26</v>
      </c>
    </row>
    <row r="4854" spans="1:5" ht="27.6" x14ac:dyDescent="0.3">
      <c r="A4854" s="113">
        <v>97483</v>
      </c>
      <c r="B4854" s="113" t="s">
        <v>13385</v>
      </c>
      <c r="C4854" s="114" t="s">
        <v>141</v>
      </c>
      <c r="D4854" s="113" t="s">
        <v>8535</v>
      </c>
      <c r="E4854" s="115">
        <v>124.26</v>
      </c>
    </row>
    <row r="4855" spans="1:5" ht="27.6" x14ac:dyDescent="0.3">
      <c r="A4855" s="113">
        <v>97484</v>
      </c>
      <c r="B4855" s="113" t="s">
        <v>13386</v>
      </c>
      <c r="C4855" s="114" t="s">
        <v>141</v>
      </c>
      <c r="D4855" s="113" t="s">
        <v>8535</v>
      </c>
      <c r="E4855" s="115">
        <v>124.26</v>
      </c>
    </row>
    <row r="4856" spans="1:5" ht="27.6" x14ac:dyDescent="0.3">
      <c r="A4856" s="113">
        <v>97485</v>
      </c>
      <c r="B4856" s="113" t="s">
        <v>13387</v>
      </c>
      <c r="C4856" s="114" t="s">
        <v>141</v>
      </c>
      <c r="D4856" s="113" t="s">
        <v>8535</v>
      </c>
      <c r="E4856" s="115">
        <v>170.64</v>
      </c>
    </row>
    <row r="4857" spans="1:5" ht="27.6" x14ac:dyDescent="0.3">
      <c r="A4857" s="113">
        <v>97486</v>
      </c>
      <c r="B4857" s="113" t="s">
        <v>13388</v>
      </c>
      <c r="C4857" s="114" t="s">
        <v>141</v>
      </c>
      <c r="D4857" s="113" t="s">
        <v>8535</v>
      </c>
      <c r="E4857" s="115">
        <v>182.28</v>
      </c>
    </row>
    <row r="4858" spans="1:5" ht="27.6" x14ac:dyDescent="0.3">
      <c r="A4858" s="113">
        <v>97487</v>
      </c>
      <c r="B4858" s="113" t="s">
        <v>13389</v>
      </c>
      <c r="C4858" s="114" t="s">
        <v>141</v>
      </c>
      <c r="D4858" s="113" t="s">
        <v>8535</v>
      </c>
      <c r="E4858" s="115">
        <v>310.29000000000002</v>
      </c>
    </row>
    <row r="4859" spans="1:5" ht="27.6" x14ac:dyDescent="0.3">
      <c r="A4859" s="113">
        <v>97488</v>
      </c>
      <c r="B4859" s="113" t="s">
        <v>13390</v>
      </c>
      <c r="C4859" s="114" t="s">
        <v>141</v>
      </c>
      <c r="D4859" s="113" t="s">
        <v>8535</v>
      </c>
      <c r="E4859" s="115">
        <v>328.9</v>
      </c>
    </row>
    <row r="4860" spans="1:5" ht="27.6" x14ac:dyDescent="0.3">
      <c r="A4860" s="113">
        <v>97489</v>
      </c>
      <c r="B4860" s="113" t="s">
        <v>13391</v>
      </c>
      <c r="C4860" s="114" t="s">
        <v>141</v>
      </c>
      <c r="D4860" s="113" t="s">
        <v>8535</v>
      </c>
      <c r="E4860" s="115">
        <v>724.35</v>
      </c>
    </row>
    <row r="4861" spans="1:5" ht="27.6" x14ac:dyDescent="0.3">
      <c r="A4861" s="113">
        <v>97490</v>
      </c>
      <c r="B4861" s="113" t="s">
        <v>13392</v>
      </c>
      <c r="C4861" s="114" t="s">
        <v>141</v>
      </c>
      <c r="D4861" s="113" t="s">
        <v>8535</v>
      </c>
      <c r="E4861" s="115">
        <v>640.86</v>
      </c>
    </row>
    <row r="4862" spans="1:5" ht="27.6" x14ac:dyDescent="0.3">
      <c r="A4862" s="113">
        <v>97491</v>
      </c>
      <c r="B4862" s="113" t="s">
        <v>13393</v>
      </c>
      <c r="C4862" s="114" t="s">
        <v>141</v>
      </c>
      <c r="D4862" s="113" t="s">
        <v>8535</v>
      </c>
      <c r="E4862" s="115">
        <v>95.06</v>
      </c>
    </row>
    <row r="4863" spans="1:5" ht="27.6" x14ac:dyDescent="0.3">
      <c r="A4863" s="113">
        <v>97492</v>
      </c>
      <c r="B4863" s="113" t="s">
        <v>13394</v>
      </c>
      <c r="C4863" s="114" t="s">
        <v>141</v>
      </c>
      <c r="D4863" s="113" t="s">
        <v>8535</v>
      </c>
      <c r="E4863" s="115">
        <v>138.56</v>
      </c>
    </row>
    <row r="4864" spans="1:5" ht="27.6" x14ac:dyDescent="0.3">
      <c r="A4864" s="113">
        <v>97493</v>
      </c>
      <c r="B4864" s="113" t="s">
        <v>13395</v>
      </c>
      <c r="C4864" s="114" t="s">
        <v>141</v>
      </c>
      <c r="D4864" s="113" t="s">
        <v>8535</v>
      </c>
      <c r="E4864" s="115">
        <v>178.39</v>
      </c>
    </row>
    <row r="4865" spans="1:5" ht="27.6" x14ac:dyDescent="0.3">
      <c r="A4865" s="113">
        <v>97494</v>
      </c>
      <c r="B4865" s="113" t="s">
        <v>13396</v>
      </c>
      <c r="C4865" s="114" t="s">
        <v>141</v>
      </c>
      <c r="D4865" s="113" t="s">
        <v>8535</v>
      </c>
      <c r="E4865" s="115">
        <v>274.32</v>
      </c>
    </row>
    <row r="4866" spans="1:5" ht="27.6" x14ac:dyDescent="0.3">
      <c r="A4866" s="113">
        <v>97495</v>
      </c>
      <c r="B4866" s="113" t="s">
        <v>13397</v>
      </c>
      <c r="C4866" s="114" t="s">
        <v>141</v>
      </c>
      <c r="D4866" s="113" t="s">
        <v>8535</v>
      </c>
      <c r="E4866" s="115">
        <v>497.45</v>
      </c>
    </row>
    <row r="4867" spans="1:5" ht="27.6" x14ac:dyDescent="0.3">
      <c r="A4867" s="113">
        <v>97496</v>
      </c>
      <c r="B4867" s="113" t="s">
        <v>13398</v>
      </c>
      <c r="C4867" s="114" t="s">
        <v>141</v>
      </c>
      <c r="D4867" s="113" t="s">
        <v>8535</v>
      </c>
      <c r="E4867" s="115">
        <v>781.91</v>
      </c>
    </row>
    <row r="4868" spans="1:5" ht="27.6" x14ac:dyDescent="0.3">
      <c r="A4868" s="113">
        <v>97499</v>
      </c>
      <c r="B4868" s="113" t="s">
        <v>13399</v>
      </c>
      <c r="C4868" s="114" t="s">
        <v>141</v>
      </c>
      <c r="D4868" s="113" t="s">
        <v>8535</v>
      </c>
      <c r="E4868" s="115">
        <v>35.46</v>
      </c>
    </row>
    <row r="4869" spans="1:5" ht="41.4" x14ac:dyDescent="0.3">
      <c r="A4869" s="113">
        <v>97500</v>
      </c>
      <c r="B4869" s="113" t="s">
        <v>13400</v>
      </c>
      <c r="C4869" s="114" t="s">
        <v>141</v>
      </c>
      <c r="D4869" s="113" t="s">
        <v>8535</v>
      </c>
      <c r="E4869" s="115">
        <v>29.49</v>
      </c>
    </row>
    <row r="4870" spans="1:5" ht="27.6" x14ac:dyDescent="0.3">
      <c r="A4870" s="113">
        <v>97502</v>
      </c>
      <c r="B4870" s="113" t="s">
        <v>13401</v>
      </c>
      <c r="C4870" s="114" t="s">
        <v>141</v>
      </c>
      <c r="D4870" s="113" t="s">
        <v>8535</v>
      </c>
      <c r="E4870" s="115">
        <v>49.31</v>
      </c>
    </row>
    <row r="4871" spans="1:5" ht="41.4" x14ac:dyDescent="0.3">
      <c r="A4871" s="113">
        <v>97503</v>
      </c>
      <c r="B4871" s="113" t="s">
        <v>13402</v>
      </c>
      <c r="C4871" s="114" t="s">
        <v>141</v>
      </c>
      <c r="D4871" s="113" t="s">
        <v>8535</v>
      </c>
      <c r="E4871" s="115">
        <v>59.68</v>
      </c>
    </row>
    <row r="4872" spans="1:5" ht="27.6" x14ac:dyDescent="0.3">
      <c r="A4872" s="113">
        <v>97505</v>
      </c>
      <c r="B4872" s="113" t="s">
        <v>13403</v>
      </c>
      <c r="C4872" s="114" t="s">
        <v>141</v>
      </c>
      <c r="D4872" s="113" t="s">
        <v>8535</v>
      </c>
      <c r="E4872" s="115">
        <v>61.65</v>
      </c>
    </row>
    <row r="4873" spans="1:5" ht="41.4" x14ac:dyDescent="0.3">
      <c r="A4873" s="113">
        <v>97506</v>
      </c>
      <c r="B4873" s="113" t="s">
        <v>13404</v>
      </c>
      <c r="C4873" s="114" t="s">
        <v>141</v>
      </c>
      <c r="D4873" s="113" t="s">
        <v>8535</v>
      </c>
      <c r="E4873" s="115">
        <v>74.55</v>
      </c>
    </row>
    <row r="4874" spans="1:5" ht="27.6" x14ac:dyDescent="0.3">
      <c r="A4874" s="113">
        <v>97508</v>
      </c>
      <c r="B4874" s="113" t="s">
        <v>13405</v>
      </c>
      <c r="C4874" s="114" t="s">
        <v>141</v>
      </c>
      <c r="D4874" s="113" t="s">
        <v>8535</v>
      </c>
      <c r="E4874" s="115">
        <v>90.7</v>
      </c>
    </row>
    <row r="4875" spans="1:5" ht="41.4" x14ac:dyDescent="0.3">
      <c r="A4875" s="113">
        <v>97509</v>
      </c>
      <c r="B4875" s="113" t="s">
        <v>13406</v>
      </c>
      <c r="C4875" s="114" t="s">
        <v>141</v>
      </c>
      <c r="D4875" s="113" t="s">
        <v>8535</v>
      </c>
      <c r="E4875" s="115">
        <v>111.09</v>
      </c>
    </row>
    <row r="4876" spans="1:5" ht="27.6" x14ac:dyDescent="0.3">
      <c r="A4876" s="113">
        <v>97511</v>
      </c>
      <c r="B4876" s="113" t="s">
        <v>13407</v>
      </c>
      <c r="C4876" s="114" t="s">
        <v>141</v>
      </c>
      <c r="D4876" s="113" t="s">
        <v>8535</v>
      </c>
      <c r="E4876" s="115">
        <v>168.18</v>
      </c>
    </row>
    <row r="4877" spans="1:5" ht="41.4" x14ac:dyDescent="0.3">
      <c r="A4877" s="113">
        <v>97512</v>
      </c>
      <c r="B4877" s="113" t="s">
        <v>13408</v>
      </c>
      <c r="C4877" s="114" t="s">
        <v>141</v>
      </c>
      <c r="D4877" s="113" t="s">
        <v>8535</v>
      </c>
      <c r="E4877" s="115">
        <v>209.39</v>
      </c>
    </row>
    <row r="4878" spans="1:5" ht="27.6" x14ac:dyDescent="0.3">
      <c r="A4878" s="113">
        <v>97514</v>
      </c>
      <c r="B4878" s="113" t="s">
        <v>13409</v>
      </c>
      <c r="C4878" s="114" t="s">
        <v>141</v>
      </c>
      <c r="D4878" s="113" t="s">
        <v>8535</v>
      </c>
      <c r="E4878" s="115">
        <v>223.76</v>
      </c>
    </row>
    <row r="4879" spans="1:5" ht="41.4" x14ac:dyDescent="0.3">
      <c r="A4879" s="113">
        <v>97515</v>
      </c>
      <c r="B4879" s="113" t="s">
        <v>13410</v>
      </c>
      <c r="C4879" s="114" t="s">
        <v>141</v>
      </c>
      <c r="D4879" s="113" t="s">
        <v>8535</v>
      </c>
      <c r="E4879" s="115">
        <v>279.27999999999997</v>
      </c>
    </row>
    <row r="4880" spans="1:5" ht="27.6" x14ac:dyDescent="0.3">
      <c r="A4880" s="113">
        <v>97517</v>
      </c>
      <c r="B4880" s="113" t="s">
        <v>13411</v>
      </c>
      <c r="C4880" s="114" t="s">
        <v>141</v>
      </c>
      <c r="D4880" s="113" t="s">
        <v>8535</v>
      </c>
      <c r="E4880" s="115">
        <v>57.12</v>
      </c>
    </row>
    <row r="4881" spans="1:5" ht="27.6" x14ac:dyDescent="0.3">
      <c r="A4881" s="113">
        <v>97518</v>
      </c>
      <c r="B4881" s="113" t="s">
        <v>13412</v>
      </c>
      <c r="C4881" s="114" t="s">
        <v>141</v>
      </c>
      <c r="D4881" s="113" t="s">
        <v>8535</v>
      </c>
      <c r="E4881" s="115">
        <v>57.12</v>
      </c>
    </row>
    <row r="4882" spans="1:5" ht="41.4" x14ac:dyDescent="0.3">
      <c r="A4882" s="113">
        <v>97519</v>
      </c>
      <c r="B4882" s="113" t="s">
        <v>13413</v>
      </c>
      <c r="C4882" s="114" t="s">
        <v>141</v>
      </c>
      <c r="D4882" s="113" t="s">
        <v>8535</v>
      </c>
      <c r="E4882" s="115">
        <v>80.62</v>
      </c>
    </row>
    <row r="4883" spans="1:5" ht="41.4" x14ac:dyDescent="0.3">
      <c r="A4883" s="113">
        <v>97520</v>
      </c>
      <c r="B4883" s="113" t="s">
        <v>13414</v>
      </c>
      <c r="C4883" s="114" t="s">
        <v>141</v>
      </c>
      <c r="D4883" s="113" t="s">
        <v>8535</v>
      </c>
      <c r="E4883" s="115">
        <v>80.62</v>
      </c>
    </row>
    <row r="4884" spans="1:5" ht="41.4" x14ac:dyDescent="0.3">
      <c r="A4884" s="113">
        <v>97521</v>
      </c>
      <c r="B4884" s="113" t="s">
        <v>13415</v>
      </c>
      <c r="C4884" s="114" t="s">
        <v>141</v>
      </c>
      <c r="D4884" s="113" t="s">
        <v>8535</v>
      </c>
      <c r="E4884" s="115">
        <v>111.39</v>
      </c>
    </row>
    <row r="4885" spans="1:5" ht="41.4" x14ac:dyDescent="0.3">
      <c r="A4885" s="113">
        <v>97522</v>
      </c>
      <c r="B4885" s="113" t="s">
        <v>13416</v>
      </c>
      <c r="C4885" s="114" t="s">
        <v>141</v>
      </c>
      <c r="D4885" s="113" t="s">
        <v>8535</v>
      </c>
      <c r="E4885" s="115">
        <v>111.39</v>
      </c>
    </row>
    <row r="4886" spans="1:5" ht="27.6" x14ac:dyDescent="0.3">
      <c r="A4886" s="113">
        <v>97523</v>
      </c>
      <c r="B4886" s="113" t="s">
        <v>13417</v>
      </c>
      <c r="C4886" s="114" t="s">
        <v>141</v>
      </c>
      <c r="D4886" s="113" t="s">
        <v>8535</v>
      </c>
      <c r="E4886" s="115">
        <v>152.47999999999999</v>
      </c>
    </row>
    <row r="4887" spans="1:5" ht="27.6" x14ac:dyDescent="0.3">
      <c r="A4887" s="113">
        <v>97524</v>
      </c>
      <c r="B4887" s="113" t="s">
        <v>13418</v>
      </c>
      <c r="C4887" s="114" t="s">
        <v>141</v>
      </c>
      <c r="D4887" s="113" t="s">
        <v>8535</v>
      </c>
      <c r="E4887" s="115">
        <v>164.12</v>
      </c>
    </row>
    <row r="4888" spans="1:5" ht="41.4" x14ac:dyDescent="0.3">
      <c r="A4888" s="113">
        <v>97525</v>
      </c>
      <c r="B4888" s="113" t="s">
        <v>13419</v>
      </c>
      <c r="C4888" s="114" t="s">
        <v>141</v>
      </c>
      <c r="D4888" s="113" t="s">
        <v>8535</v>
      </c>
      <c r="E4888" s="115">
        <v>284.07</v>
      </c>
    </row>
    <row r="4889" spans="1:5" ht="41.4" x14ac:dyDescent="0.3">
      <c r="A4889" s="113">
        <v>97526</v>
      </c>
      <c r="B4889" s="113" t="s">
        <v>13420</v>
      </c>
      <c r="C4889" s="114" t="s">
        <v>141</v>
      </c>
      <c r="D4889" s="113" t="s">
        <v>8535</v>
      </c>
      <c r="E4889" s="115">
        <v>302.68</v>
      </c>
    </row>
    <row r="4890" spans="1:5" ht="27.6" x14ac:dyDescent="0.3">
      <c r="A4890" s="113">
        <v>97527</v>
      </c>
      <c r="B4890" s="113" t="s">
        <v>13421</v>
      </c>
      <c r="C4890" s="114" t="s">
        <v>141</v>
      </c>
      <c r="D4890" s="113" t="s">
        <v>8535</v>
      </c>
      <c r="E4890" s="115">
        <v>690.15</v>
      </c>
    </row>
    <row r="4891" spans="1:5" ht="27.6" x14ac:dyDescent="0.3">
      <c r="A4891" s="113">
        <v>97528</v>
      </c>
      <c r="B4891" s="113" t="s">
        <v>13422</v>
      </c>
      <c r="C4891" s="114" t="s">
        <v>141</v>
      </c>
      <c r="D4891" s="113" t="s">
        <v>8535</v>
      </c>
      <c r="E4891" s="115">
        <v>606.66</v>
      </c>
    </row>
    <row r="4892" spans="1:5" ht="27.6" x14ac:dyDescent="0.3">
      <c r="A4892" s="113">
        <v>97529</v>
      </c>
      <c r="B4892" s="113" t="s">
        <v>13423</v>
      </c>
      <c r="C4892" s="114" t="s">
        <v>141</v>
      </c>
      <c r="D4892" s="113" t="s">
        <v>8535</v>
      </c>
      <c r="E4892" s="115">
        <v>88.62</v>
      </c>
    </row>
    <row r="4893" spans="1:5" ht="27.6" x14ac:dyDescent="0.3">
      <c r="A4893" s="113">
        <v>97530</v>
      </c>
      <c r="B4893" s="113" t="s">
        <v>13424</v>
      </c>
      <c r="C4893" s="114" t="s">
        <v>141</v>
      </c>
      <c r="D4893" s="113" t="s">
        <v>8535</v>
      </c>
      <c r="E4893" s="115">
        <v>127.03</v>
      </c>
    </row>
    <row r="4894" spans="1:5" ht="27.6" x14ac:dyDescent="0.3">
      <c r="A4894" s="113">
        <v>97531</v>
      </c>
      <c r="B4894" s="113" t="s">
        <v>13425</v>
      </c>
      <c r="C4894" s="114" t="s">
        <v>141</v>
      </c>
      <c r="D4894" s="113" t="s">
        <v>8535</v>
      </c>
      <c r="E4894" s="115">
        <v>161.19999999999999</v>
      </c>
    </row>
    <row r="4895" spans="1:5" ht="27.6" x14ac:dyDescent="0.3">
      <c r="A4895" s="113">
        <v>97532</v>
      </c>
      <c r="B4895" s="113" t="s">
        <v>13426</v>
      </c>
      <c r="C4895" s="114" t="s">
        <v>141</v>
      </c>
      <c r="D4895" s="113" t="s">
        <v>8535</v>
      </c>
      <c r="E4895" s="115">
        <v>250.12</v>
      </c>
    </row>
    <row r="4896" spans="1:5" ht="27.6" x14ac:dyDescent="0.3">
      <c r="A4896" s="113">
        <v>97533</v>
      </c>
      <c r="B4896" s="113" t="s">
        <v>13427</v>
      </c>
      <c r="C4896" s="114" t="s">
        <v>141</v>
      </c>
      <c r="D4896" s="113" t="s">
        <v>8535</v>
      </c>
      <c r="E4896" s="115">
        <v>467.66</v>
      </c>
    </row>
    <row r="4897" spans="1:5" ht="27.6" x14ac:dyDescent="0.3">
      <c r="A4897" s="113">
        <v>97534</v>
      </c>
      <c r="B4897" s="113" t="s">
        <v>13428</v>
      </c>
      <c r="C4897" s="114" t="s">
        <v>141</v>
      </c>
      <c r="D4897" s="113" t="s">
        <v>8535</v>
      </c>
      <c r="E4897" s="115">
        <v>736.28</v>
      </c>
    </row>
    <row r="4898" spans="1:5" ht="27.6" x14ac:dyDescent="0.3">
      <c r="A4898" s="113">
        <v>97537</v>
      </c>
      <c r="B4898" s="113" t="s">
        <v>13429</v>
      </c>
      <c r="C4898" s="114" t="s">
        <v>141</v>
      </c>
      <c r="D4898" s="113" t="s">
        <v>8535</v>
      </c>
      <c r="E4898" s="115">
        <v>26.95</v>
      </c>
    </row>
    <row r="4899" spans="1:5" ht="27.6" x14ac:dyDescent="0.3">
      <c r="A4899" s="113">
        <v>97540</v>
      </c>
      <c r="B4899" s="113" t="s">
        <v>13430</v>
      </c>
      <c r="C4899" s="114" t="s">
        <v>141</v>
      </c>
      <c r="D4899" s="113" t="s">
        <v>8535</v>
      </c>
      <c r="E4899" s="115">
        <v>36.869999999999997</v>
      </c>
    </row>
    <row r="4900" spans="1:5" ht="41.4" x14ac:dyDescent="0.3">
      <c r="A4900" s="113">
        <v>97541</v>
      </c>
      <c r="B4900" s="113" t="s">
        <v>13431</v>
      </c>
      <c r="C4900" s="114" t="s">
        <v>141</v>
      </c>
      <c r="D4900" s="113" t="s">
        <v>8535</v>
      </c>
      <c r="E4900" s="115">
        <v>31.91</v>
      </c>
    </row>
    <row r="4901" spans="1:5" ht="27.6" x14ac:dyDescent="0.3">
      <c r="A4901" s="113">
        <v>97543</v>
      </c>
      <c r="B4901" s="113" t="s">
        <v>13432</v>
      </c>
      <c r="C4901" s="114" t="s">
        <v>141</v>
      </c>
      <c r="D4901" s="113" t="s">
        <v>8535</v>
      </c>
      <c r="E4901" s="115">
        <v>60.91</v>
      </c>
    </row>
    <row r="4902" spans="1:5" ht="41.4" x14ac:dyDescent="0.3">
      <c r="A4902" s="113">
        <v>97544</v>
      </c>
      <c r="B4902" s="113" t="s">
        <v>13433</v>
      </c>
      <c r="C4902" s="114" t="s">
        <v>141</v>
      </c>
      <c r="D4902" s="113" t="s">
        <v>8535</v>
      </c>
      <c r="E4902" s="115">
        <v>54.94</v>
      </c>
    </row>
    <row r="4903" spans="1:5" ht="27.6" x14ac:dyDescent="0.3">
      <c r="A4903" s="113">
        <v>97546</v>
      </c>
      <c r="B4903" s="113" t="s">
        <v>13434</v>
      </c>
      <c r="C4903" s="114" t="s">
        <v>141</v>
      </c>
      <c r="D4903" s="113" t="s">
        <v>8535</v>
      </c>
      <c r="E4903" s="115">
        <v>37.83</v>
      </c>
    </row>
    <row r="4904" spans="1:5" ht="27.6" x14ac:dyDescent="0.3">
      <c r="A4904" s="113">
        <v>97547</v>
      </c>
      <c r="B4904" s="113" t="s">
        <v>13435</v>
      </c>
      <c r="C4904" s="114" t="s">
        <v>141</v>
      </c>
      <c r="D4904" s="113" t="s">
        <v>8535</v>
      </c>
      <c r="E4904" s="115">
        <v>37.83</v>
      </c>
    </row>
    <row r="4905" spans="1:5" ht="27.6" x14ac:dyDescent="0.3">
      <c r="A4905" s="113">
        <v>97548</v>
      </c>
      <c r="B4905" s="113" t="s">
        <v>13436</v>
      </c>
      <c r="C4905" s="114" t="s">
        <v>141</v>
      </c>
      <c r="D4905" s="113" t="s">
        <v>8535</v>
      </c>
      <c r="E4905" s="115">
        <v>56.67</v>
      </c>
    </row>
    <row r="4906" spans="1:5" ht="27.6" x14ac:dyDescent="0.3">
      <c r="A4906" s="113">
        <v>97549</v>
      </c>
      <c r="B4906" s="113" t="s">
        <v>13437</v>
      </c>
      <c r="C4906" s="114" t="s">
        <v>141</v>
      </c>
      <c r="D4906" s="113" t="s">
        <v>8535</v>
      </c>
      <c r="E4906" s="115">
        <v>56.67</v>
      </c>
    </row>
    <row r="4907" spans="1:5" ht="27.6" x14ac:dyDescent="0.3">
      <c r="A4907" s="113">
        <v>97550</v>
      </c>
      <c r="B4907" s="113" t="s">
        <v>13438</v>
      </c>
      <c r="C4907" s="114" t="s">
        <v>141</v>
      </c>
      <c r="D4907" s="113" t="s">
        <v>8535</v>
      </c>
      <c r="E4907" s="115">
        <v>95.35</v>
      </c>
    </row>
    <row r="4908" spans="1:5" ht="27.6" x14ac:dyDescent="0.3">
      <c r="A4908" s="113">
        <v>97551</v>
      </c>
      <c r="B4908" s="113" t="s">
        <v>13439</v>
      </c>
      <c r="C4908" s="114" t="s">
        <v>141</v>
      </c>
      <c r="D4908" s="113" t="s">
        <v>8535</v>
      </c>
      <c r="E4908" s="115">
        <v>95.35</v>
      </c>
    </row>
    <row r="4909" spans="1:5" ht="27.6" x14ac:dyDescent="0.3">
      <c r="A4909" s="113">
        <v>97552</v>
      </c>
      <c r="B4909" s="113" t="s">
        <v>13440</v>
      </c>
      <c r="C4909" s="114" t="s">
        <v>141</v>
      </c>
      <c r="D4909" s="113" t="s">
        <v>8535</v>
      </c>
      <c r="E4909" s="115">
        <v>54.81</v>
      </c>
    </row>
    <row r="4910" spans="1:5" ht="27.6" x14ac:dyDescent="0.3">
      <c r="A4910" s="113">
        <v>97553</v>
      </c>
      <c r="B4910" s="113" t="s">
        <v>13441</v>
      </c>
      <c r="C4910" s="114" t="s">
        <v>141</v>
      </c>
      <c r="D4910" s="113" t="s">
        <v>8535</v>
      </c>
      <c r="E4910" s="115">
        <v>79.900000000000006</v>
      </c>
    </row>
    <row r="4911" spans="1:5" ht="27.6" x14ac:dyDescent="0.3">
      <c r="A4911" s="113">
        <v>97554</v>
      </c>
      <c r="B4911" s="113" t="s">
        <v>13442</v>
      </c>
      <c r="C4911" s="114" t="s">
        <v>141</v>
      </c>
      <c r="D4911" s="113" t="s">
        <v>8535</v>
      </c>
      <c r="E4911" s="115">
        <v>139.63</v>
      </c>
    </row>
    <row r="4912" spans="1:5" ht="41.4" x14ac:dyDescent="0.3">
      <c r="A4912" s="113">
        <v>98602</v>
      </c>
      <c r="B4912" s="113" t="s">
        <v>13443</v>
      </c>
      <c r="C4912" s="114" t="s">
        <v>141</v>
      </c>
      <c r="D4912" s="113" t="s">
        <v>8535</v>
      </c>
      <c r="E4912" s="115">
        <v>18.989999999999998</v>
      </c>
    </row>
    <row r="4913" spans="1:5" ht="41.4" x14ac:dyDescent="0.3">
      <c r="A4913" s="113">
        <v>103805</v>
      </c>
      <c r="B4913" s="113" t="s">
        <v>13444</v>
      </c>
      <c r="C4913" s="114" t="s">
        <v>141</v>
      </c>
      <c r="D4913" s="113" t="s">
        <v>8535</v>
      </c>
      <c r="E4913" s="115">
        <v>21.14</v>
      </c>
    </row>
    <row r="4914" spans="1:5" ht="41.4" x14ac:dyDescent="0.3">
      <c r="A4914" s="113">
        <v>103806</v>
      </c>
      <c r="B4914" s="113" t="s">
        <v>13445</v>
      </c>
      <c r="C4914" s="114" t="s">
        <v>141</v>
      </c>
      <c r="D4914" s="113" t="s">
        <v>8535</v>
      </c>
      <c r="E4914" s="115">
        <v>21.11</v>
      </c>
    </row>
    <row r="4915" spans="1:5" ht="41.4" x14ac:dyDescent="0.3">
      <c r="A4915" s="113">
        <v>103807</v>
      </c>
      <c r="B4915" s="113" t="s">
        <v>13446</v>
      </c>
      <c r="C4915" s="114" t="s">
        <v>141</v>
      </c>
      <c r="D4915" s="113" t="s">
        <v>8535</v>
      </c>
      <c r="E4915" s="115">
        <v>24.06</v>
      </c>
    </row>
    <row r="4916" spans="1:5" ht="41.4" x14ac:dyDescent="0.3">
      <c r="A4916" s="113">
        <v>103808</v>
      </c>
      <c r="B4916" s="113" t="s">
        <v>13447</v>
      </c>
      <c r="C4916" s="114" t="s">
        <v>141</v>
      </c>
      <c r="D4916" s="113" t="s">
        <v>8535</v>
      </c>
      <c r="E4916" s="115">
        <v>39.1</v>
      </c>
    </row>
    <row r="4917" spans="1:5" ht="41.4" x14ac:dyDescent="0.3">
      <c r="A4917" s="113">
        <v>103809</v>
      </c>
      <c r="B4917" s="113" t="s">
        <v>13448</v>
      </c>
      <c r="C4917" s="114" t="s">
        <v>141</v>
      </c>
      <c r="D4917" s="113" t="s">
        <v>8535</v>
      </c>
      <c r="E4917" s="115">
        <v>38.81</v>
      </c>
    </row>
    <row r="4918" spans="1:5" ht="41.4" x14ac:dyDescent="0.3">
      <c r="A4918" s="113">
        <v>103810</v>
      </c>
      <c r="B4918" s="113" t="s">
        <v>13449</v>
      </c>
      <c r="C4918" s="114" t="s">
        <v>141</v>
      </c>
      <c r="D4918" s="113" t="s">
        <v>8535</v>
      </c>
      <c r="E4918" s="115">
        <v>37.130000000000003</v>
      </c>
    </row>
    <row r="4919" spans="1:5" ht="41.4" x14ac:dyDescent="0.3">
      <c r="A4919" s="113">
        <v>103811</v>
      </c>
      <c r="B4919" s="113" t="s">
        <v>13450</v>
      </c>
      <c r="C4919" s="114" t="s">
        <v>141</v>
      </c>
      <c r="D4919" s="113" t="s">
        <v>8535</v>
      </c>
      <c r="E4919" s="115">
        <v>40.880000000000003</v>
      </c>
    </row>
    <row r="4920" spans="1:5" ht="41.4" x14ac:dyDescent="0.3">
      <c r="A4920" s="113">
        <v>103812</v>
      </c>
      <c r="B4920" s="113" t="s">
        <v>13451</v>
      </c>
      <c r="C4920" s="114" t="s">
        <v>141</v>
      </c>
      <c r="D4920" s="113" t="s">
        <v>8535</v>
      </c>
      <c r="E4920" s="115">
        <v>57.25</v>
      </c>
    </row>
    <row r="4921" spans="1:5" ht="41.4" x14ac:dyDescent="0.3">
      <c r="A4921" s="113">
        <v>103813</v>
      </c>
      <c r="B4921" s="113" t="s">
        <v>13452</v>
      </c>
      <c r="C4921" s="114" t="s">
        <v>141</v>
      </c>
      <c r="D4921" s="113" t="s">
        <v>8535</v>
      </c>
      <c r="E4921" s="115">
        <v>55.47</v>
      </c>
    </row>
    <row r="4922" spans="1:5" ht="27.6" x14ac:dyDescent="0.3">
      <c r="A4922" s="113">
        <v>103814</v>
      </c>
      <c r="B4922" s="113" t="s">
        <v>13453</v>
      </c>
      <c r="C4922" s="114" t="s">
        <v>141</v>
      </c>
      <c r="D4922" s="113" t="s">
        <v>8535</v>
      </c>
      <c r="E4922" s="115">
        <v>13.88</v>
      </c>
    </row>
    <row r="4923" spans="1:5" ht="27.6" x14ac:dyDescent="0.3">
      <c r="A4923" s="113">
        <v>103815</v>
      </c>
      <c r="B4923" s="113" t="s">
        <v>13454</v>
      </c>
      <c r="C4923" s="114" t="s">
        <v>141</v>
      </c>
      <c r="D4923" s="113" t="s">
        <v>8535</v>
      </c>
      <c r="E4923" s="115">
        <v>13.91</v>
      </c>
    </row>
    <row r="4924" spans="1:5" ht="41.4" x14ac:dyDescent="0.3">
      <c r="A4924" s="113">
        <v>103816</v>
      </c>
      <c r="B4924" s="113" t="s">
        <v>13455</v>
      </c>
      <c r="C4924" s="114" t="s">
        <v>141</v>
      </c>
      <c r="D4924" s="113" t="s">
        <v>8535</v>
      </c>
      <c r="E4924" s="115">
        <v>29.35</v>
      </c>
    </row>
    <row r="4925" spans="1:5" ht="27.6" x14ac:dyDescent="0.3">
      <c r="A4925" s="113">
        <v>103817</v>
      </c>
      <c r="B4925" s="113" t="s">
        <v>13456</v>
      </c>
      <c r="C4925" s="114" t="s">
        <v>141</v>
      </c>
      <c r="D4925" s="113" t="s">
        <v>8535</v>
      </c>
      <c r="E4925" s="115">
        <v>458.8</v>
      </c>
    </row>
    <row r="4926" spans="1:5" ht="41.4" x14ac:dyDescent="0.3">
      <c r="A4926" s="113">
        <v>103818</v>
      </c>
      <c r="B4926" s="113" t="s">
        <v>13457</v>
      </c>
      <c r="C4926" s="114" t="s">
        <v>141</v>
      </c>
      <c r="D4926" s="113" t="s">
        <v>8535</v>
      </c>
      <c r="E4926" s="115">
        <v>21.68</v>
      </c>
    </row>
    <row r="4927" spans="1:5" ht="27.6" x14ac:dyDescent="0.3">
      <c r="A4927" s="113">
        <v>103819</v>
      </c>
      <c r="B4927" s="113" t="s">
        <v>13458</v>
      </c>
      <c r="C4927" s="114" t="s">
        <v>141</v>
      </c>
      <c r="D4927" s="113" t="s">
        <v>8535</v>
      </c>
      <c r="E4927" s="115">
        <v>24.41</v>
      </c>
    </row>
    <row r="4928" spans="1:5" ht="27.6" x14ac:dyDescent="0.3">
      <c r="A4928" s="113">
        <v>103820</v>
      </c>
      <c r="B4928" s="113" t="s">
        <v>13459</v>
      </c>
      <c r="C4928" s="114" t="s">
        <v>141</v>
      </c>
      <c r="D4928" s="113" t="s">
        <v>8535</v>
      </c>
      <c r="E4928" s="115">
        <v>25.74</v>
      </c>
    </row>
    <row r="4929" spans="1:5" ht="27.6" x14ac:dyDescent="0.3">
      <c r="A4929" s="113">
        <v>103821</v>
      </c>
      <c r="B4929" s="113" t="s">
        <v>13460</v>
      </c>
      <c r="C4929" s="114" t="s">
        <v>141</v>
      </c>
      <c r="D4929" s="113" t="s">
        <v>8535</v>
      </c>
      <c r="E4929" s="115">
        <v>538.29999999999995</v>
      </c>
    </row>
    <row r="4930" spans="1:5" ht="41.4" x14ac:dyDescent="0.3">
      <c r="A4930" s="113">
        <v>103822</v>
      </c>
      <c r="B4930" s="113" t="s">
        <v>13461</v>
      </c>
      <c r="C4930" s="114" t="s">
        <v>141</v>
      </c>
      <c r="D4930" s="113" t="s">
        <v>8535</v>
      </c>
      <c r="E4930" s="115">
        <v>59.69</v>
      </c>
    </row>
    <row r="4931" spans="1:5" ht="41.4" x14ac:dyDescent="0.3">
      <c r="A4931" s="113">
        <v>103823</v>
      </c>
      <c r="B4931" s="113" t="s">
        <v>13462</v>
      </c>
      <c r="C4931" s="114" t="s">
        <v>141</v>
      </c>
      <c r="D4931" s="113" t="s">
        <v>8535</v>
      </c>
      <c r="E4931" s="115">
        <v>20.9</v>
      </c>
    </row>
    <row r="4932" spans="1:5" ht="41.4" x14ac:dyDescent="0.3">
      <c r="A4932" s="113">
        <v>103824</v>
      </c>
      <c r="B4932" s="113" t="s">
        <v>13463</v>
      </c>
      <c r="C4932" s="114" t="s">
        <v>141</v>
      </c>
      <c r="D4932" s="113" t="s">
        <v>8535</v>
      </c>
      <c r="E4932" s="115">
        <v>25.82</v>
      </c>
    </row>
    <row r="4933" spans="1:5" ht="41.4" x14ac:dyDescent="0.3">
      <c r="A4933" s="113">
        <v>103825</v>
      </c>
      <c r="B4933" s="113" t="s">
        <v>13464</v>
      </c>
      <c r="C4933" s="114" t="s">
        <v>141</v>
      </c>
      <c r="D4933" s="113" t="s">
        <v>8535</v>
      </c>
      <c r="E4933" s="115">
        <v>30.42</v>
      </c>
    </row>
    <row r="4934" spans="1:5" ht="27.6" x14ac:dyDescent="0.3">
      <c r="A4934" s="113">
        <v>103826</v>
      </c>
      <c r="B4934" s="113" t="s">
        <v>13465</v>
      </c>
      <c r="C4934" s="114" t="s">
        <v>141</v>
      </c>
      <c r="D4934" s="113" t="s">
        <v>8535</v>
      </c>
      <c r="E4934" s="115">
        <v>36.22</v>
      </c>
    </row>
    <row r="4935" spans="1:5" ht="27.6" x14ac:dyDescent="0.3">
      <c r="A4935" s="113">
        <v>103827</v>
      </c>
      <c r="B4935" s="113" t="s">
        <v>13466</v>
      </c>
      <c r="C4935" s="114" t="s">
        <v>141</v>
      </c>
      <c r="D4935" s="113" t="s">
        <v>8535</v>
      </c>
      <c r="E4935" s="115">
        <v>36.22</v>
      </c>
    </row>
    <row r="4936" spans="1:5" ht="41.4" x14ac:dyDescent="0.3">
      <c r="A4936" s="113">
        <v>103828</v>
      </c>
      <c r="B4936" s="113" t="s">
        <v>13467</v>
      </c>
      <c r="C4936" s="114" t="s">
        <v>141</v>
      </c>
      <c r="D4936" s="113" t="s">
        <v>8535</v>
      </c>
      <c r="E4936" s="115">
        <v>98.63</v>
      </c>
    </row>
    <row r="4937" spans="1:5" ht="27.6" x14ac:dyDescent="0.3">
      <c r="A4937" s="113">
        <v>103829</v>
      </c>
      <c r="B4937" s="113" t="s">
        <v>13468</v>
      </c>
      <c r="C4937" s="114" t="s">
        <v>141</v>
      </c>
      <c r="D4937" s="113" t="s">
        <v>8535</v>
      </c>
      <c r="E4937" s="115">
        <v>595.61</v>
      </c>
    </row>
    <row r="4938" spans="1:5" ht="41.4" x14ac:dyDescent="0.3">
      <c r="A4938" s="113">
        <v>103830</v>
      </c>
      <c r="B4938" s="113" t="s">
        <v>13469</v>
      </c>
      <c r="C4938" s="114" t="s">
        <v>141</v>
      </c>
      <c r="D4938" s="113" t="s">
        <v>8535</v>
      </c>
      <c r="E4938" s="115">
        <v>39.53</v>
      </c>
    </row>
    <row r="4939" spans="1:5" ht="41.4" x14ac:dyDescent="0.3">
      <c r="A4939" s="113">
        <v>103831</v>
      </c>
      <c r="B4939" s="113" t="s">
        <v>13470</v>
      </c>
      <c r="C4939" s="114" t="s">
        <v>141</v>
      </c>
      <c r="D4939" s="113" t="s">
        <v>8535</v>
      </c>
      <c r="E4939" s="115">
        <v>31.16</v>
      </c>
    </row>
    <row r="4940" spans="1:5" ht="27.6" x14ac:dyDescent="0.3">
      <c r="A4940" s="113">
        <v>103832</v>
      </c>
      <c r="B4940" s="113" t="s">
        <v>13471</v>
      </c>
      <c r="C4940" s="114" t="s">
        <v>141</v>
      </c>
      <c r="D4940" s="113" t="s">
        <v>8535</v>
      </c>
      <c r="E4940" s="115">
        <v>28.53</v>
      </c>
    </row>
    <row r="4941" spans="1:5" ht="27.6" x14ac:dyDescent="0.3">
      <c r="A4941" s="113">
        <v>103833</v>
      </c>
      <c r="B4941" s="113" t="s">
        <v>13472</v>
      </c>
      <c r="C4941" s="114" t="s">
        <v>141</v>
      </c>
      <c r="D4941" s="113" t="s">
        <v>8535</v>
      </c>
      <c r="E4941" s="115">
        <v>51.86</v>
      </c>
    </row>
    <row r="4942" spans="1:5" ht="27.6" x14ac:dyDescent="0.3">
      <c r="A4942" s="113">
        <v>103834</v>
      </c>
      <c r="B4942" s="113" t="s">
        <v>13473</v>
      </c>
      <c r="C4942" s="114" t="s">
        <v>141</v>
      </c>
      <c r="D4942" s="113" t="s">
        <v>8535</v>
      </c>
      <c r="E4942" s="115">
        <v>74.67</v>
      </c>
    </row>
    <row r="4943" spans="1:5" ht="41.4" x14ac:dyDescent="0.3">
      <c r="A4943" s="113">
        <v>103838</v>
      </c>
      <c r="B4943" s="113" t="s">
        <v>13474</v>
      </c>
      <c r="C4943" s="114" t="s">
        <v>141</v>
      </c>
      <c r="D4943" s="113" t="s">
        <v>8535</v>
      </c>
      <c r="E4943" s="115">
        <v>20.25</v>
      </c>
    </row>
    <row r="4944" spans="1:5" ht="41.4" x14ac:dyDescent="0.3">
      <c r="A4944" s="113">
        <v>103839</v>
      </c>
      <c r="B4944" s="113" t="s">
        <v>13475</v>
      </c>
      <c r="C4944" s="114" t="s">
        <v>141</v>
      </c>
      <c r="D4944" s="113" t="s">
        <v>8535</v>
      </c>
      <c r="E4944" s="115">
        <v>20.22</v>
      </c>
    </row>
    <row r="4945" spans="1:5" ht="41.4" x14ac:dyDescent="0.3">
      <c r="A4945" s="113">
        <v>103840</v>
      </c>
      <c r="B4945" s="113" t="s">
        <v>13476</v>
      </c>
      <c r="C4945" s="114" t="s">
        <v>141</v>
      </c>
      <c r="D4945" s="113" t="s">
        <v>8535</v>
      </c>
      <c r="E4945" s="115">
        <v>23.62</v>
      </c>
    </row>
    <row r="4946" spans="1:5" ht="41.4" x14ac:dyDescent="0.3">
      <c r="A4946" s="113">
        <v>103841</v>
      </c>
      <c r="B4946" s="113" t="s">
        <v>13477</v>
      </c>
      <c r="C4946" s="114" t="s">
        <v>141</v>
      </c>
      <c r="D4946" s="113" t="s">
        <v>8535</v>
      </c>
      <c r="E4946" s="115">
        <v>32.130000000000003</v>
      </c>
    </row>
    <row r="4947" spans="1:5" ht="41.4" x14ac:dyDescent="0.3">
      <c r="A4947" s="113">
        <v>103842</v>
      </c>
      <c r="B4947" s="113" t="s">
        <v>13478</v>
      </c>
      <c r="C4947" s="114" t="s">
        <v>141</v>
      </c>
      <c r="D4947" s="113" t="s">
        <v>8535</v>
      </c>
      <c r="E4947" s="115">
        <v>31.84</v>
      </c>
    </row>
    <row r="4948" spans="1:5" ht="41.4" x14ac:dyDescent="0.3">
      <c r="A4948" s="113">
        <v>103843</v>
      </c>
      <c r="B4948" s="113" t="s">
        <v>13479</v>
      </c>
      <c r="C4948" s="114" t="s">
        <v>141</v>
      </c>
      <c r="D4948" s="113" t="s">
        <v>8535</v>
      </c>
      <c r="E4948" s="115">
        <v>33.65</v>
      </c>
    </row>
    <row r="4949" spans="1:5" ht="41.4" x14ac:dyDescent="0.3">
      <c r="A4949" s="113">
        <v>103844</v>
      </c>
      <c r="B4949" s="113" t="s">
        <v>13480</v>
      </c>
      <c r="C4949" s="114" t="s">
        <v>141</v>
      </c>
      <c r="D4949" s="113" t="s">
        <v>8535</v>
      </c>
      <c r="E4949" s="115">
        <v>37.39</v>
      </c>
    </row>
    <row r="4950" spans="1:5" ht="41.4" x14ac:dyDescent="0.3">
      <c r="A4950" s="113">
        <v>103845</v>
      </c>
      <c r="B4950" s="113" t="s">
        <v>13481</v>
      </c>
      <c r="C4950" s="114" t="s">
        <v>141</v>
      </c>
      <c r="D4950" s="113" t="s">
        <v>8535</v>
      </c>
      <c r="E4950" s="115">
        <v>45.08</v>
      </c>
    </row>
    <row r="4951" spans="1:5" ht="41.4" x14ac:dyDescent="0.3">
      <c r="A4951" s="113">
        <v>103846</v>
      </c>
      <c r="B4951" s="113" t="s">
        <v>13482</v>
      </c>
      <c r="C4951" s="114" t="s">
        <v>141</v>
      </c>
      <c r="D4951" s="113" t="s">
        <v>8535</v>
      </c>
      <c r="E4951" s="115">
        <v>43.3</v>
      </c>
    </row>
    <row r="4952" spans="1:5" ht="27.6" x14ac:dyDescent="0.3">
      <c r="A4952" s="113">
        <v>103847</v>
      </c>
      <c r="B4952" s="113" t="s">
        <v>13483</v>
      </c>
      <c r="C4952" s="114" t="s">
        <v>141</v>
      </c>
      <c r="D4952" s="113" t="s">
        <v>8535</v>
      </c>
      <c r="E4952" s="115">
        <v>13.28</v>
      </c>
    </row>
    <row r="4953" spans="1:5" ht="27.6" x14ac:dyDescent="0.3">
      <c r="A4953" s="113">
        <v>103848</v>
      </c>
      <c r="B4953" s="113" t="s">
        <v>13484</v>
      </c>
      <c r="C4953" s="114" t="s">
        <v>141</v>
      </c>
      <c r="D4953" s="113" t="s">
        <v>8535</v>
      </c>
      <c r="E4953" s="115">
        <v>13.31</v>
      </c>
    </row>
    <row r="4954" spans="1:5" ht="41.4" x14ac:dyDescent="0.3">
      <c r="A4954" s="113">
        <v>103849</v>
      </c>
      <c r="B4954" s="113" t="s">
        <v>13485</v>
      </c>
      <c r="C4954" s="114" t="s">
        <v>141</v>
      </c>
      <c r="D4954" s="113" t="s">
        <v>8535</v>
      </c>
      <c r="E4954" s="115">
        <v>28.75</v>
      </c>
    </row>
    <row r="4955" spans="1:5" ht="27.6" x14ac:dyDescent="0.3">
      <c r="A4955" s="113">
        <v>103850</v>
      </c>
      <c r="B4955" s="113" t="s">
        <v>13486</v>
      </c>
      <c r="C4955" s="114" t="s">
        <v>141</v>
      </c>
      <c r="D4955" s="113" t="s">
        <v>8535</v>
      </c>
      <c r="E4955" s="115">
        <v>458.2</v>
      </c>
    </row>
    <row r="4956" spans="1:5" ht="41.4" x14ac:dyDescent="0.3">
      <c r="A4956" s="113">
        <v>103851</v>
      </c>
      <c r="B4956" s="113" t="s">
        <v>13487</v>
      </c>
      <c r="C4956" s="114" t="s">
        <v>141</v>
      </c>
      <c r="D4956" s="113" t="s">
        <v>8535</v>
      </c>
      <c r="E4956" s="115">
        <v>21.38</v>
      </c>
    </row>
    <row r="4957" spans="1:5" ht="27.6" x14ac:dyDescent="0.3">
      <c r="A4957" s="113">
        <v>103852</v>
      </c>
      <c r="B4957" s="113" t="s">
        <v>13488</v>
      </c>
      <c r="C4957" s="114" t="s">
        <v>141</v>
      </c>
      <c r="D4957" s="113" t="s">
        <v>8535</v>
      </c>
      <c r="E4957" s="115">
        <v>19.739999999999998</v>
      </c>
    </row>
    <row r="4958" spans="1:5" ht="27.6" x14ac:dyDescent="0.3">
      <c r="A4958" s="113">
        <v>103853</v>
      </c>
      <c r="B4958" s="113" t="s">
        <v>13489</v>
      </c>
      <c r="C4958" s="114" t="s">
        <v>141</v>
      </c>
      <c r="D4958" s="113" t="s">
        <v>8535</v>
      </c>
      <c r="E4958" s="115">
        <v>21.07</v>
      </c>
    </row>
    <row r="4959" spans="1:5" ht="27.6" x14ac:dyDescent="0.3">
      <c r="A4959" s="113">
        <v>103854</v>
      </c>
      <c r="B4959" s="113" t="s">
        <v>13490</v>
      </c>
      <c r="C4959" s="114" t="s">
        <v>141</v>
      </c>
      <c r="D4959" s="113" t="s">
        <v>8535</v>
      </c>
      <c r="E4959" s="115">
        <v>533.63</v>
      </c>
    </row>
    <row r="4960" spans="1:5" ht="41.4" x14ac:dyDescent="0.3">
      <c r="A4960" s="113">
        <v>103855</v>
      </c>
      <c r="B4960" s="113" t="s">
        <v>13491</v>
      </c>
      <c r="C4960" s="114" t="s">
        <v>141</v>
      </c>
      <c r="D4960" s="113" t="s">
        <v>8535</v>
      </c>
      <c r="E4960" s="115">
        <v>55.02</v>
      </c>
    </row>
    <row r="4961" spans="1:5" ht="41.4" x14ac:dyDescent="0.3">
      <c r="A4961" s="113">
        <v>103856</v>
      </c>
      <c r="B4961" s="113" t="s">
        <v>13492</v>
      </c>
      <c r="C4961" s="114" t="s">
        <v>141</v>
      </c>
      <c r="D4961" s="113" t="s">
        <v>8535</v>
      </c>
      <c r="E4961" s="115">
        <v>18.39</v>
      </c>
    </row>
    <row r="4962" spans="1:5" ht="41.4" x14ac:dyDescent="0.3">
      <c r="A4962" s="113">
        <v>103857</v>
      </c>
      <c r="B4962" s="113" t="s">
        <v>13493</v>
      </c>
      <c r="C4962" s="114" t="s">
        <v>141</v>
      </c>
      <c r="D4962" s="113" t="s">
        <v>8535</v>
      </c>
      <c r="E4962" s="115">
        <v>23.48</v>
      </c>
    </row>
    <row r="4963" spans="1:5" ht="41.4" x14ac:dyDescent="0.3">
      <c r="A4963" s="113">
        <v>103858</v>
      </c>
      <c r="B4963" s="113" t="s">
        <v>13494</v>
      </c>
      <c r="C4963" s="114" t="s">
        <v>141</v>
      </c>
      <c r="D4963" s="113" t="s">
        <v>8535</v>
      </c>
      <c r="E4963" s="115">
        <v>28.08</v>
      </c>
    </row>
    <row r="4964" spans="1:5" ht="27.6" x14ac:dyDescent="0.3">
      <c r="A4964" s="113">
        <v>103859</v>
      </c>
      <c r="B4964" s="113" t="s">
        <v>13495</v>
      </c>
      <c r="C4964" s="114" t="s">
        <v>141</v>
      </c>
      <c r="D4964" s="113" t="s">
        <v>8535</v>
      </c>
      <c r="E4964" s="115">
        <v>28.54</v>
      </c>
    </row>
    <row r="4965" spans="1:5" ht="27.6" x14ac:dyDescent="0.3">
      <c r="A4965" s="113">
        <v>103860</v>
      </c>
      <c r="B4965" s="113" t="s">
        <v>13496</v>
      </c>
      <c r="C4965" s="114" t="s">
        <v>141</v>
      </c>
      <c r="D4965" s="113" t="s">
        <v>8535</v>
      </c>
      <c r="E4965" s="115">
        <v>28.54</v>
      </c>
    </row>
    <row r="4966" spans="1:5" ht="41.4" x14ac:dyDescent="0.3">
      <c r="A4966" s="113">
        <v>103861</v>
      </c>
      <c r="B4966" s="113" t="s">
        <v>13497</v>
      </c>
      <c r="C4966" s="114" t="s">
        <v>141</v>
      </c>
      <c r="D4966" s="113" t="s">
        <v>8535</v>
      </c>
      <c r="E4966" s="115">
        <v>90.95</v>
      </c>
    </row>
    <row r="4967" spans="1:5" ht="27.6" x14ac:dyDescent="0.3">
      <c r="A4967" s="113">
        <v>103862</v>
      </c>
      <c r="B4967" s="113" t="s">
        <v>13498</v>
      </c>
      <c r="C4967" s="114" t="s">
        <v>141</v>
      </c>
      <c r="D4967" s="113" t="s">
        <v>8535</v>
      </c>
      <c r="E4967" s="115">
        <v>587.92999999999995</v>
      </c>
    </row>
    <row r="4968" spans="1:5" ht="41.4" x14ac:dyDescent="0.3">
      <c r="A4968" s="113">
        <v>103863</v>
      </c>
      <c r="B4968" s="113" t="s">
        <v>13499</v>
      </c>
      <c r="C4968" s="114" t="s">
        <v>141</v>
      </c>
      <c r="D4968" s="113" t="s">
        <v>8535</v>
      </c>
      <c r="E4968" s="115">
        <v>35.68</v>
      </c>
    </row>
    <row r="4969" spans="1:5" ht="41.4" x14ac:dyDescent="0.3">
      <c r="A4969" s="113">
        <v>103864</v>
      </c>
      <c r="B4969" s="113" t="s">
        <v>13500</v>
      </c>
      <c r="C4969" s="114" t="s">
        <v>141</v>
      </c>
      <c r="D4969" s="113" t="s">
        <v>8535</v>
      </c>
      <c r="E4969" s="115">
        <v>24.9</v>
      </c>
    </row>
    <row r="4970" spans="1:5" ht="27.6" x14ac:dyDescent="0.3">
      <c r="A4970" s="113">
        <v>103865</v>
      </c>
      <c r="B4970" s="113" t="s">
        <v>13501</v>
      </c>
      <c r="C4970" s="114" t="s">
        <v>141</v>
      </c>
      <c r="D4970" s="113" t="s">
        <v>8535</v>
      </c>
      <c r="E4970" s="115">
        <v>27.32</v>
      </c>
    </row>
    <row r="4971" spans="1:5" ht="27.6" x14ac:dyDescent="0.3">
      <c r="A4971" s="113">
        <v>103866</v>
      </c>
      <c r="B4971" s="113" t="s">
        <v>13502</v>
      </c>
      <c r="C4971" s="114" t="s">
        <v>141</v>
      </c>
      <c r="D4971" s="113" t="s">
        <v>8535</v>
      </c>
      <c r="E4971" s="115">
        <v>42.57</v>
      </c>
    </row>
    <row r="4972" spans="1:5" ht="27.6" x14ac:dyDescent="0.3">
      <c r="A4972" s="113">
        <v>103867</v>
      </c>
      <c r="B4972" s="113" t="s">
        <v>13503</v>
      </c>
      <c r="C4972" s="114" t="s">
        <v>141</v>
      </c>
      <c r="D4972" s="113" t="s">
        <v>8535</v>
      </c>
      <c r="E4972" s="115">
        <v>58.43</v>
      </c>
    </row>
    <row r="4973" spans="1:5" ht="41.4" x14ac:dyDescent="0.3">
      <c r="A4973" s="113">
        <v>103874</v>
      </c>
      <c r="B4973" s="113" t="s">
        <v>13504</v>
      </c>
      <c r="C4973" s="114" t="s">
        <v>141</v>
      </c>
      <c r="D4973" s="113" t="s">
        <v>8535</v>
      </c>
      <c r="E4973" s="115">
        <v>21.21</v>
      </c>
    </row>
    <row r="4974" spans="1:5" ht="41.4" x14ac:dyDescent="0.3">
      <c r="A4974" s="113">
        <v>103875</v>
      </c>
      <c r="B4974" s="113" t="s">
        <v>13505</v>
      </c>
      <c r="C4974" s="114" t="s">
        <v>141</v>
      </c>
      <c r="D4974" s="113" t="s">
        <v>8535</v>
      </c>
      <c r="E4974" s="115">
        <v>21.18</v>
      </c>
    </row>
    <row r="4975" spans="1:5" ht="41.4" x14ac:dyDescent="0.3">
      <c r="A4975" s="113">
        <v>103876</v>
      </c>
      <c r="B4975" s="113" t="s">
        <v>13506</v>
      </c>
      <c r="C4975" s="114" t="s">
        <v>141</v>
      </c>
      <c r="D4975" s="113" t="s">
        <v>8535</v>
      </c>
      <c r="E4975" s="115">
        <v>24.09</v>
      </c>
    </row>
    <row r="4976" spans="1:5" ht="41.4" x14ac:dyDescent="0.3">
      <c r="A4976" s="113">
        <v>103877</v>
      </c>
      <c r="B4976" s="113" t="s">
        <v>13507</v>
      </c>
      <c r="C4976" s="114" t="s">
        <v>141</v>
      </c>
      <c r="D4976" s="113" t="s">
        <v>8535</v>
      </c>
      <c r="E4976" s="115">
        <v>31.11</v>
      </c>
    </row>
    <row r="4977" spans="1:5" ht="41.4" x14ac:dyDescent="0.3">
      <c r="A4977" s="113">
        <v>103878</v>
      </c>
      <c r="B4977" s="113" t="s">
        <v>13508</v>
      </c>
      <c r="C4977" s="114" t="s">
        <v>141</v>
      </c>
      <c r="D4977" s="113" t="s">
        <v>8535</v>
      </c>
      <c r="E4977" s="115">
        <v>30.82</v>
      </c>
    </row>
    <row r="4978" spans="1:5" ht="41.4" x14ac:dyDescent="0.3">
      <c r="A4978" s="113">
        <v>103879</v>
      </c>
      <c r="B4978" s="113" t="s">
        <v>13509</v>
      </c>
      <c r="C4978" s="114" t="s">
        <v>141</v>
      </c>
      <c r="D4978" s="113" t="s">
        <v>8535</v>
      </c>
      <c r="E4978" s="115">
        <v>33.14</v>
      </c>
    </row>
    <row r="4979" spans="1:5" ht="41.4" x14ac:dyDescent="0.3">
      <c r="A4979" s="113">
        <v>103880</v>
      </c>
      <c r="B4979" s="113" t="s">
        <v>13510</v>
      </c>
      <c r="C4979" s="114" t="s">
        <v>141</v>
      </c>
      <c r="D4979" s="113" t="s">
        <v>8535</v>
      </c>
      <c r="E4979" s="115">
        <v>36.880000000000003</v>
      </c>
    </row>
    <row r="4980" spans="1:5" ht="41.4" x14ac:dyDescent="0.3">
      <c r="A4980" s="113">
        <v>103881</v>
      </c>
      <c r="B4980" s="113" t="s">
        <v>13511</v>
      </c>
      <c r="C4980" s="114" t="s">
        <v>141</v>
      </c>
      <c r="D4980" s="113" t="s">
        <v>8535</v>
      </c>
      <c r="E4980" s="115">
        <v>42.38</v>
      </c>
    </row>
    <row r="4981" spans="1:5" ht="41.4" x14ac:dyDescent="0.3">
      <c r="A4981" s="113">
        <v>103882</v>
      </c>
      <c r="B4981" s="113" t="s">
        <v>13512</v>
      </c>
      <c r="C4981" s="114" t="s">
        <v>141</v>
      </c>
      <c r="D4981" s="113" t="s">
        <v>8535</v>
      </c>
      <c r="E4981" s="115">
        <v>40.6</v>
      </c>
    </row>
    <row r="4982" spans="1:5" ht="27.6" x14ac:dyDescent="0.3">
      <c r="A4982" s="113">
        <v>103883</v>
      </c>
      <c r="B4982" s="113" t="s">
        <v>13513</v>
      </c>
      <c r="C4982" s="114" t="s">
        <v>141</v>
      </c>
      <c r="D4982" s="113" t="s">
        <v>8535</v>
      </c>
      <c r="E4982" s="115">
        <v>13.9</v>
      </c>
    </row>
    <row r="4983" spans="1:5" ht="27.6" x14ac:dyDescent="0.3">
      <c r="A4983" s="113">
        <v>103884</v>
      </c>
      <c r="B4983" s="113" t="s">
        <v>13514</v>
      </c>
      <c r="C4983" s="114" t="s">
        <v>141</v>
      </c>
      <c r="D4983" s="113" t="s">
        <v>8535</v>
      </c>
      <c r="E4983" s="115">
        <v>13.93</v>
      </c>
    </row>
    <row r="4984" spans="1:5" ht="41.4" x14ac:dyDescent="0.3">
      <c r="A4984" s="113">
        <v>103885</v>
      </c>
      <c r="B4984" s="113" t="s">
        <v>13515</v>
      </c>
      <c r="C4984" s="114" t="s">
        <v>141</v>
      </c>
      <c r="D4984" s="113" t="s">
        <v>8535</v>
      </c>
      <c r="E4984" s="115">
        <v>29.37</v>
      </c>
    </row>
    <row r="4985" spans="1:5" ht="27.6" x14ac:dyDescent="0.3">
      <c r="A4985" s="113">
        <v>103886</v>
      </c>
      <c r="B4985" s="113" t="s">
        <v>13516</v>
      </c>
      <c r="C4985" s="114" t="s">
        <v>141</v>
      </c>
      <c r="D4985" s="113" t="s">
        <v>8535</v>
      </c>
      <c r="E4985" s="115">
        <v>458.82</v>
      </c>
    </row>
    <row r="4986" spans="1:5" ht="41.4" x14ac:dyDescent="0.3">
      <c r="A4986" s="113">
        <v>103887</v>
      </c>
      <c r="B4986" s="113" t="s">
        <v>13517</v>
      </c>
      <c r="C4986" s="114" t="s">
        <v>141</v>
      </c>
      <c r="D4986" s="113" t="s">
        <v>8535</v>
      </c>
      <c r="E4986" s="115">
        <v>21.68</v>
      </c>
    </row>
    <row r="4987" spans="1:5" ht="27.6" x14ac:dyDescent="0.3">
      <c r="A4987" s="113">
        <v>103888</v>
      </c>
      <c r="B4987" s="113" t="s">
        <v>13518</v>
      </c>
      <c r="C4987" s="114" t="s">
        <v>141</v>
      </c>
      <c r="D4987" s="113" t="s">
        <v>8535</v>
      </c>
      <c r="E4987" s="115">
        <v>19.02</v>
      </c>
    </row>
    <row r="4988" spans="1:5" ht="27.6" x14ac:dyDescent="0.3">
      <c r="A4988" s="113">
        <v>103889</v>
      </c>
      <c r="B4988" s="113" t="s">
        <v>13519</v>
      </c>
      <c r="C4988" s="114" t="s">
        <v>141</v>
      </c>
      <c r="D4988" s="113" t="s">
        <v>8535</v>
      </c>
      <c r="E4988" s="115">
        <v>20.350000000000001</v>
      </c>
    </row>
    <row r="4989" spans="1:5" ht="27.6" x14ac:dyDescent="0.3">
      <c r="A4989" s="113">
        <v>103890</v>
      </c>
      <c r="B4989" s="113" t="s">
        <v>13520</v>
      </c>
      <c r="C4989" s="114" t="s">
        <v>141</v>
      </c>
      <c r="D4989" s="113" t="s">
        <v>8535</v>
      </c>
      <c r="E4989" s="115">
        <v>532.91</v>
      </c>
    </row>
    <row r="4990" spans="1:5" ht="41.4" x14ac:dyDescent="0.3">
      <c r="A4990" s="113">
        <v>103891</v>
      </c>
      <c r="B4990" s="113" t="s">
        <v>13521</v>
      </c>
      <c r="C4990" s="114" t="s">
        <v>141</v>
      </c>
      <c r="D4990" s="113" t="s">
        <v>8535</v>
      </c>
      <c r="E4990" s="115">
        <v>54.3</v>
      </c>
    </row>
    <row r="4991" spans="1:5" ht="41.4" x14ac:dyDescent="0.3">
      <c r="A4991" s="113">
        <v>103892</v>
      </c>
      <c r="B4991" s="113" t="s">
        <v>13522</v>
      </c>
      <c r="C4991" s="114" t="s">
        <v>141</v>
      </c>
      <c r="D4991" s="113" t="s">
        <v>8535</v>
      </c>
      <c r="E4991" s="115">
        <v>18.38</v>
      </c>
    </row>
    <row r="4992" spans="1:5" ht="41.4" x14ac:dyDescent="0.3">
      <c r="A4992" s="113">
        <v>103893</v>
      </c>
      <c r="B4992" s="113" t="s">
        <v>13523</v>
      </c>
      <c r="C4992" s="114" t="s">
        <v>141</v>
      </c>
      <c r="D4992" s="113" t="s">
        <v>8535</v>
      </c>
      <c r="E4992" s="115">
        <v>23.12</v>
      </c>
    </row>
    <row r="4993" spans="1:5" ht="41.4" x14ac:dyDescent="0.3">
      <c r="A4993" s="113">
        <v>103894</v>
      </c>
      <c r="B4993" s="113" t="s">
        <v>13524</v>
      </c>
      <c r="C4993" s="114" t="s">
        <v>141</v>
      </c>
      <c r="D4993" s="113" t="s">
        <v>8535</v>
      </c>
      <c r="E4993" s="115">
        <v>27.72</v>
      </c>
    </row>
    <row r="4994" spans="1:5" ht="27.6" x14ac:dyDescent="0.3">
      <c r="A4994" s="113">
        <v>103895</v>
      </c>
      <c r="B4994" s="113" t="s">
        <v>13525</v>
      </c>
      <c r="C4994" s="114" t="s">
        <v>141</v>
      </c>
      <c r="D4994" s="113" t="s">
        <v>8535</v>
      </c>
      <c r="E4994" s="115">
        <v>26.68</v>
      </c>
    </row>
    <row r="4995" spans="1:5" ht="27.6" x14ac:dyDescent="0.3">
      <c r="A4995" s="113">
        <v>103896</v>
      </c>
      <c r="B4995" s="113" t="s">
        <v>13526</v>
      </c>
      <c r="C4995" s="114" t="s">
        <v>141</v>
      </c>
      <c r="D4995" s="113" t="s">
        <v>8535</v>
      </c>
      <c r="E4995" s="115">
        <v>26.68</v>
      </c>
    </row>
    <row r="4996" spans="1:5" ht="41.4" x14ac:dyDescent="0.3">
      <c r="A4996" s="113">
        <v>103897</v>
      </c>
      <c r="B4996" s="113" t="s">
        <v>13527</v>
      </c>
      <c r="C4996" s="114" t="s">
        <v>141</v>
      </c>
      <c r="D4996" s="113" t="s">
        <v>8535</v>
      </c>
      <c r="E4996" s="115">
        <v>89.09</v>
      </c>
    </row>
    <row r="4997" spans="1:5" ht="27.6" x14ac:dyDescent="0.3">
      <c r="A4997" s="113">
        <v>103898</v>
      </c>
      <c r="B4997" s="113" t="s">
        <v>13528</v>
      </c>
      <c r="C4997" s="114" t="s">
        <v>141</v>
      </c>
      <c r="D4997" s="113" t="s">
        <v>8535</v>
      </c>
      <c r="E4997" s="115">
        <v>586.07000000000005</v>
      </c>
    </row>
    <row r="4998" spans="1:5" ht="41.4" x14ac:dyDescent="0.3">
      <c r="A4998" s="113">
        <v>103899</v>
      </c>
      <c r="B4998" s="113" t="s">
        <v>13529</v>
      </c>
      <c r="C4998" s="114" t="s">
        <v>141</v>
      </c>
      <c r="D4998" s="113" t="s">
        <v>8535</v>
      </c>
      <c r="E4998" s="115">
        <v>34.770000000000003</v>
      </c>
    </row>
    <row r="4999" spans="1:5" ht="41.4" x14ac:dyDescent="0.3">
      <c r="A4999" s="113">
        <v>103900</v>
      </c>
      <c r="B4999" s="113" t="s">
        <v>13530</v>
      </c>
      <c r="C4999" s="114" t="s">
        <v>141</v>
      </c>
      <c r="D4999" s="113" t="s">
        <v>8535</v>
      </c>
      <c r="E4999" s="115">
        <v>23.46</v>
      </c>
    </row>
    <row r="5000" spans="1:5" ht="27.6" x14ac:dyDescent="0.3">
      <c r="A5000" s="113">
        <v>103901</v>
      </c>
      <c r="B5000" s="113" t="s">
        <v>13531</v>
      </c>
      <c r="C5000" s="114" t="s">
        <v>141</v>
      </c>
      <c r="D5000" s="113" t="s">
        <v>8535</v>
      </c>
      <c r="E5000" s="115">
        <v>28.6</v>
      </c>
    </row>
    <row r="5001" spans="1:5" ht="27.6" x14ac:dyDescent="0.3">
      <c r="A5001" s="113">
        <v>103902</v>
      </c>
      <c r="B5001" s="113" t="s">
        <v>13532</v>
      </c>
      <c r="C5001" s="114" t="s">
        <v>141</v>
      </c>
      <c r="D5001" s="113" t="s">
        <v>8535</v>
      </c>
      <c r="E5001" s="115">
        <v>41.18</v>
      </c>
    </row>
    <row r="5002" spans="1:5" ht="27.6" x14ac:dyDescent="0.3">
      <c r="A5002" s="113">
        <v>103903</v>
      </c>
      <c r="B5002" s="113" t="s">
        <v>13533</v>
      </c>
      <c r="C5002" s="114" t="s">
        <v>141</v>
      </c>
      <c r="D5002" s="113" t="s">
        <v>8535</v>
      </c>
      <c r="E5002" s="115">
        <v>54.78</v>
      </c>
    </row>
    <row r="5003" spans="1:5" ht="27.6" x14ac:dyDescent="0.3">
      <c r="A5003" s="113">
        <v>103947</v>
      </c>
      <c r="B5003" s="113" t="s">
        <v>13534</v>
      </c>
      <c r="C5003" s="114" t="s">
        <v>141</v>
      </c>
      <c r="D5003" s="113" t="s">
        <v>8535</v>
      </c>
      <c r="E5003" s="115">
        <v>7.2</v>
      </c>
    </row>
    <row r="5004" spans="1:5" ht="27.6" x14ac:dyDescent="0.3">
      <c r="A5004" s="113">
        <v>103948</v>
      </c>
      <c r="B5004" s="113" t="s">
        <v>13535</v>
      </c>
      <c r="C5004" s="114" t="s">
        <v>141</v>
      </c>
      <c r="D5004" s="113" t="s">
        <v>8535</v>
      </c>
      <c r="E5004" s="115">
        <v>8.89</v>
      </c>
    </row>
    <row r="5005" spans="1:5" ht="27.6" x14ac:dyDescent="0.3">
      <c r="A5005" s="113">
        <v>103949</v>
      </c>
      <c r="B5005" s="113" t="s">
        <v>13536</v>
      </c>
      <c r="C5005" s="114" t="s">
        <v>141</v>
      </c>
      <c r="D5005" s="113" t="s">
        <v>8535</v>
      </c>
      <c r="E5005" s="115">
        <v>10.11</v>
      </c>
    </row>
    <row r="5006" spans="1:5" ht="27.6" x14ac:dyDescent="0.3">
      <c r="A5006" s="113">
        <v>103950</v>
      </c>
      <c r="B5006" s="113" t="s">
        <v>13537</v>
      </c>
      <c r="C5006" s="114" t="s">
        <v>141</v>
      </c>
      <c r="D5006" s="113" t="s">
        <v>8535</v>
      </c>
      <c r="E5006" s="115">
        <v>12.16</v>
      </c>
    </row>
    <row r="5007" spans="1:5" ht="27.6" x14ac:dyDescent="0.3">
      <c r="A5007" s="113">
        <v>103951</v>
      </c>
      <c r="B5007" s="113" t="s">
        <v>13538</v>
      </c>
      <c r="C5007" s="114" t="s">
        <v>141</v>
      </c>
      <c r="D5007" s="113" t="s">
        <v>8535</v>
      </c>
      <c r="E5007" s="115">
        <v>16.34</v>
      </c>
    </row>
    <row r="5008" spans="1:5" ht="27.6" x14ac:dyDescent="0.3">
      <c r="A5008" s="113">
        <v>103952</v>
      </c>
      <c r="B5008" s="113" t="s">
        <v>13539</v>
      </c>
      <c r="C5008" s="114" t="s">
        <v>141</v>
      </c>
      <c r="D5008" s="113" t="s">
        <v>8535</v>
      </c>
      <c r="E5008" s="115">
        <v>6.58</v>
      </c>
    </row>
    <row r="5009" spans="1:5" ht="27.6" x14ac:dyDescent="0.3">
      <c r="A5009" s="113">
        <v>103953</v>
      </c>
      <c r="B5009" s="113" t="s">
        <v>13540</v>
      </c>
      <c r="C5009" s="114" t="s">
        <v>141</v>
      </c>
      <c r="D5009" s="113" t="s">
        <v>8535</v>
      </c>
      <c r="E5009" s="115">
        <v>8.16</v>
      </c>
    </row>
    <row r="5010" spans="1:5" ht="27.6" x14ac:dyDescent="0.3">
      <c r="A5010" s="113">
        <v>103954</v>
      </c>
      <c r="B5010" s="113" t="s">
        <v>13541</v>
      </c>
      <c r="C5010" s="114" t="s">
        <v>141</v>
      </c>
      <c r="D5010" s="113" t="s">
        <v>8535</v>
      </c>
      <c r="E5010" s="115">
        <v>9.42</v>
      </c>
    </row>
    <row r="5011" spans="1:5" ht="27.6" x14ac:dyDescent="0.3">
      <c r="A5011" s="113">
        <v>103955</v>
      </c>
      <c r="B5011" s="113" t="s">
        <v>13542</v>
      </c>
      <c r="C5011" s="114" t="s">
        <v>141</v>
      </c>
      <c r="D5011" s="113" t="s">
        <v>8535</v>
      </c>
      <c r="E5011" s="115">
        <v>11.23</v>
      </c>
    </row>
    <row r="5012" spans="1:5" ht="27.6" x14ac:dyDescent="0.3">
      <c r="A5012" s="113">
        <v>103956</v>
      </c>
      <c r="B5012" s="113" t="s">
        <v>13543</v>
      </c>
      <c r="C5012" s="114" t="s">
        <v>141</v>
      </c>
      <c r="D5012" s="113" t="s">
        <v>8535</v>
      </c>
      <c r="E5012" s="115">
        <v>15.25</v>
      </c>
    </row>
    <row r="5013" spans="1:5" ht="27.6" x14ac:dyDescent="0.3">
      <c r="A5013" s="113">
        <v>103957</v>
      </c>
      <c r="B5013" s="113" t="s">
        <v>13544</v>
      </c>
      <c r="C5013" s="114" t="s">
        <v>141</v>
      </c>
      <c r="D5013" s="113" t="s">
        <v>8535</v>
      </c>
      <c r="E5013" s="115">
        <v>5.21</v>
      </c>
    </row>
    <row r="5014" spans="1:5" ht="27.6" x14ac:dyDescent="0.3">
      <c r="A5014" s="113">
        <v>103958</v>
      </c>
      <c r="B5014" s="113" t="s">
        <v>13545</v>
      </c>
      <c r="C5014" s="114" t="s">
        <v>141</v>
      </c>
      <c r="D5014" s="113" t="s">
        <v>8535</v>
      </c>
      <c r="E5014" s="115">
        <v>10.210000000000001</v>
      </c>
    </row>
    <row r="5015" spans="1:5" ht="27.6" x14ac:dyDescent="0.3">
      <c r="A5015" s="113">
        <v>103959</v>
      </c>
      <c r="B5015" s="113" t="s">
        <v>13546</v>
      </c>
      <c r="C5015" s="114" t="s">
        <v>141</v>
      </c>
      <c r="D5015" s="113" t="s">
        <v>8535</v>
      </c>
      <c r="E5015" s="115">
        <v>14.98</v>
      </c>
    </row>
    <row r="5016" spans="1:5" ht="27.6" x14ac:dyDescent="0.3">
      <c r="A5016" s="113">
        <v>103962</v>
      </c>
      <c r="B5016" s="113" t="s">
        <v>13547</v>
      </c>
      <c r="C5016" s="114" t="s">
        <v>141</v>
      </c>
      <c r="D5016" s="113" t="s">
        <v>8535</v>
      </c>
      <c r="E5016" s="115">
        <v>6.58</v>
      </c>
    </row>
    <row r="5017" spans="1:5" ht="27.6" x14ac:dyDescent="0.3">
      <c r="A5017" s="113">
        <v>103964</v>
      </c>
      <c r="B5017" s="113" t="s">
        <v>13548</v>
      </c>
      <c r="C5017" s="114" t="s">
        <v>141</v>
      </c>
      <c r="D5017" s="113" t="s">
        <v>8535</v>
      </c>
      <c r="E5017" s="115">
        <v>8.32</v>
      </c>
    </row>
    <row r="5018" spans="1:5" ht="27.6" x14ac:dyDescent="0.3">
      <c r="A5018" s="113">
        <v>103966</v>
      </c>
      <c r="B5018" s="113" t="s">
        <v>13549</v>
      </c>
      <c r="C5018" s="114" t="s">
        <v>141</v>
      </c>
      <c r="D5018" s="113" t="s">
        <v>8535</v>
      </c>
      <c r="E5018" s="115">
        <v>9.77</v>
      </c>
    </row>
    <row r="5019" spans="1:5" ht="27.6" x14ac:dyDescent="0.3">
      <c r="A5019" s="113">
        <v>103967</v>
      </c>
      <c r="B5019" s="113" t="s">
        <v>13550</v>
      </c>
      <c r="C5019" s="114" t="s">
        <v>141</v>
      </c>
      <c r="D5019" s="113" t="s">
        <v>8535</v>
      </c>
      <c r="E5019" s="115">
        <v>11.67</v>
      </c>
    </row>
    <row r="5020" spans="1:5" ht="27.6" x14ac:dyDescent="0.3">
      <c r="A5020" s="113">
        <v>103968</v>
      </c>
      <c r="B5020" s="113" t="s">
        <v>13551</v>
      </c>
      <c r="C5020" s="114" t="s">
        <v>141</v>
      </c>
      <c r="D5020" s="113" t="s">
        <v>8535</v>
      </c>
      <c r="E5020" s="115">
        <v>16.32</v>
      </c>
    </row>
    <row r="5021" spans="1:5" ht="27.6" x14ac:dyDescent="0.3">
      <c r="A5021" s="113">
        <v>103969</v>
      </c>
      <c r="B5021" s="113" t="s">
        <v>13552</v>
      </c>
      <c r="C5021" s="114" t="s">
        <v>141</v>
      </c>
      <c r="D5021" s="113" t="s">
        <v>8535</v>
      </c>
      <c r="E5021" s="115">
        <v>19.18</v>
      </c>
    </row>
    <row r="5022" spans="1:5" ht="27.6" x14ac:dyDescent="0.3">
      <c r="A5022" s="113">
        <v>103971</v>
      </c>
      <c r="B5022" s="113" t="s">
        <v>13553</v>
      </c>
      <c r="C5022" s="114" t="s">
        <v>141</v>
      </c>
      <c r="D5022" s="113" t="s">
        <v>8535</v>
      </c>
      <c r="E5022" s="115">
        <v>24.28</v>
      </c>
    </row>
    <row r="5023" spans="1:5" ht="27.6" x14ac:dyDescent="0.3">
      <c r="A5023" s="113">
        <v>103972</v>
      </c>
      <c r="B5023" s="113" t="s">
        <v>13554</v>
      </c>
      <c r="C5023" s="114" t="s">
        <v>141</v>
      </c>
      <c r="D5023" s="113" t="s">
        <v>8535</v>
      </c>
      <c r="E5023" s="115">
        <v>28.04</v>
      </c>
    </row>
    <row r="5024" spans="1:5" ht="27.6" x14ac:dyDescent="0.3">
      <c r="A5024" s="113">
        <v>103974</v>
      </c>
      <c r="B5024" s="113" t="s">
        <v>13555</v>
      </c>
      <c r="C5024" s="114" t="s">
        <v>141</v>
      </c>
      <c r="D5024" s="113" t="s">
        <v>8535</v>
      </c>
      <c r="E5024" s="115">
        <v>10.85</v>
      </c>
    </row>
    <row r="5025" spans="1:5" ht="27.6" x14ac:dyDescent="0.3">
      <c r="A5025" s="113">
        <v>103975</v>
      </c>
      <c r="B5025" s="113" t="s">
        <v>13556</v>
      </c>
      <c r="C5025" s="114" t="s">
        <v>141</v>
      </c>
      <c r="D5025" s="113" t="s">
        <v>8535</v>
      </c>
      <c r="E5025" s="115">
        <v>18.09</v>
      </c>
    </row>
    <row r="5026" spans="1:5" ht="27.6" x14ac:dyDescent="0.3">
      <c r="A5026" s="113">
        <v>103976</v>
      </c>
      <c r="B5026" s="113" t="s">
        <v>13557</v>
      </c>
      <c r="C5026" s="114" t="s">
        <v>141</v>
      </c>
      <c r="D5026" s="113" t="s">
        <v>8535</v>
      </c>
      <c r="E5026" s="115">
        <v>25.69</v>
      </c>
    </row>
    <row r="5027" spans="1:5" ht="27.6" x14ac:dyDescent="0.3">
      <c r="A5027" s="113">
        <v>103980</v>
      </c>
      <c r="B5027" s="113" t="s">
        <v>13558</v>
      </c>
      <c r="C5027" s="114" t="s">
        <v>141</v>
      </c>
      <c r="D5027" s="113" t="s">
        <v>8535</v>
      </c>
      <c r="E5027" s="115">
        <v>19.100000000000001</v>
      </c>
    </row>
    <row r="5028" spans="1:5" ht="27.6" x14ac:dyDescent="0.3">
      <c r="A5028" s="113">
        <v>103981</v>
      </c>
      <c r="B5028" s="113" t="s">
        <v>13559</v>
      </c>
      <c r="C5028" s="114" t="s">
        <v>141</v>
      </c>
      <c r="D5028" s="113" t="s">
        <v>8535</v>
      </c>
      <c r="E5028" s="115">
        <v>19.149999999999999</v>
      </c>
    </row>
    <row r="5029" spans="1:5" ht="27.6" x14ac:dyDescent="0.3">
      <c r="A5029" s="113">
        <v>103982</v>
      </c>
      <c r="B5029" s="113" t="s">
        <v>13560</v>
      </c>
      <c r="C5029" s="114" t="s">
        <v>141</v>
      </c>
      <c r="D5029" s="113" t="s">
        <v>8535</v>
      </c>
      <c r="E5029" s="115">
        <v>24.98</v>
      </c>
    </row>
    <row r="5030" spans="1:5" ht="27.6" x14ac:dyDescent="0.3">
      <c r="A5030" s="113">
        <v>103983</v>
      </c>
      <c r="B5030" s="113" t="s">
        <v>13561</v>
      </c>
      <c r="C5030" s="114" t="s">
        <v>141</v>
      </c>
      <c r="D5030" s="113" t="s">
        <v>8535</v>
      </c>
      <c r="E5030" s="115">
        <v>18.64</v>
      </c>
    </row>
    <row r="5031" spans="1:5" ht="27.6" x14ac:dyDescent="0.3">
      <c r="A5031" s="113">
        <v>103984</v>
      </c>
      <c r="B5031" s="113" t="s">
        <v>13562</v>
      </c>
      <c r="C5031" s="114" t="s">
        <v>141</v>
      </c>
      <c r="D5031" s="113" t="s">
        <v>8535</v>
      </c>
      <c r="E5031" s="115">
        <v>21.35</v>
      </c>
    </row>
    <row r="5032" spans="1:5" ht="27.6" x14ac:dyDescent="0.3">
      <c r="A5032" s="113">
        <v>103985</v>
      </c>
      <c r="B5032" s="113" t="s">
        <v>13563</v>
      </c>
      <c r="C5032" s="114" t="s">
        <v>141</v>
      </c>
      <c r="D5032" s="113" t="s">
        <v>8535</v>
      </c>
      <c r="E5032" s="115">
        <v>23.74</v>
      </c>
    </row>
    <row r="5033" spans="1:5" ht="27.6" x14ac:dyDescent="0.3">
      <c r="A5033" s="113">
        <v>103986</v>
      </c>
      <c r="B5033" s="113" t="s">
        <v>13564</v>
      </c>
      <c r="C5033" s="114" t="s">
        <v>141</v>
      </c>
      <c r="D5033" s="113" t="s">
        <v>8535</v>
      </c>
      <c r="E5033" s="115">
        <v>29.08</v>
      </c>
    </row>
    <row r="5034" spans="1:5" ht="27.6" x14ac:dyDescent="0.3">
      <c r="A5034" s="113">
        <v>103987</v>
      </c>
      <c r="B5034" s="113" t="s">
        <v>13565</v>
      </c>
      <c r="C5034" s="114" t="s">
        <v>141</v>
      </c>
      <c r="D5034" s="113" t="s">
        <v>8535</v>
      </c>
      <c r="E5034" s="115">
        <v>25.46</v>
      </c>
    </row>
    <row r="5035" spans="1:5" ht="27.6" x14ac:dyDescent="0.3">
      <c r="A5035" s="113">
        <v>103988</v>
      </c>
      <c r="B5035" s="113" t="s">
        <v>13566</v>
      </c>
      <c r="C5035" s="114" t="s">
        <v>141</v>
      </c>
      <c r="D5035" s="113" t="s">
        <v>8535</v>
      </c>
      <c r="E5035" s="115">
        <v>13.6</v>
      </c>
    </row>
    <row r="5036" spans="1:5" ht="27.6" x14ac:dyDescent="0.3">
      <c r="A5036" s="113">
        <v>103990</v>
      </c>
      <c r="B5036" s="113" t="s">
        <v>13567</v>
      </c>
      <c r="C5036" s="114" t="s">
        <v>141</v>
      </c>
      <c r="D5036" s="113" t="s">
        <v>8535</v>
      </c>
      <c r="E5036" s="115">
        <v>34.369999999999997</v>
      </c>
    </row>
    <row r="5037" spans="1:5" ht="27.6" x14ac:dyDescent="0.3">
      <c r="A5037" s="113">
        <v>103991</v>
      </c>
      <c r="B5037" s="113" t="s">
        <v>13568</v>
      </c>
      <c r="C5037" s="114" t="s">
        <v>141</v>
      </c>
      <c r="D5037" s="113" t="s">
        <v>8535</v>
      </c>
      <c r="E5037" s="115">
        <v>18.66</v>
      </c>
    </row>
    <row r="5038" spans="1:5" ht="41.4" x14ac:dyDescent="0.3">
      <c r="A5038" s="113">
        <v>103992</v>
      </c>
      <c r="B5038" s="113" t="s">
        <v>13569</v>
      </c>
      <c r="C5038" s="114" t="s">
        <v>141</v>
      </c>
      <c r="D5038" s="113" t="s">
        <v>8535</v>
      </c>
      <c r="E5038" s="115">
        <v>12.3</v>
      </c>
    </row>
    <row r="5039" spans="1:5" ht="27.6" x14ac:dyDescent="0.3">
      <c r="A5039" s="113">
        <v>103993</v>
      </c>
      <c r="B5039" s="113" t="s">
        <v>13570</v>
      </c>
      <c r="C5039" s="114" t="s">
        <v>141</v>
      </c>
      <c r="D5039" s="113" t="s">
        <v>8535</v>
      </c>
      <c r="E5039" s="115">
        <v>10.76</v>
      </c>
    </row>
    <row r="5040" spans="1:5" ht="41.4" x14ac:dyDescent="0.3">
      <c r="A5040" s="113">
        <v>103994</v>
      </c>
      <c r="B5040" s="113" t="s">
        <v>13571</v>
      </c>
      <c r="C5040" s="114" t="s">
        <v>141</v>
      </c>
      <c r="D5040" s="113" t="s">
        <v>8535</v>
      </c>
      <c r="E5040" s="115">
        <v>14.72</v>
      </c>
    </row>
    <row r="5041" spans="1:5" ht="27.6" x14ac:dyDescent="0.3">
      <c r="A5041" s="113">
        <v>103995</v>
      </c>
      <c r="B5041" s="113" t="s">
        <v>13572</v>
      </c>
      <c r="C5041" s="114" t="s">
        <v>141</v>
      </c>
      <c r="D5041" s="113" t="s">
        <v>8535</v>
      </c>
      <c r="E5041" s="115">
        <v>16.05</v>
      </c>
    </row>
    <row r="5042" spans="1:5" ht="27.6" x14ac:dyDescent="0.3">
      <c r="A5042" s="113">
        <v>103996</v>
      </c>
      <c r="B5042" s="113" t="s">
        <v>13573</v>
      </c>
      <c r="C5042" s="114" t="s">
        <v>141</v>
      </c>
      <c r="D5042" s="113" t="s">
        <v>8535</v>
      </c>
      <c r="E5042" s="115">
        <v>39.299999999999997</v>
      </c>
    </row>
    <row r="5043" spans="1:5" ht="27.6" x14ac:dyDescent="0.3">
      <c r="A5043" s="113">
        <v>103997</v>
      </c>
      <c r="B5043" s="113" t="s">
        <v>13574</v>
      </c>
      <c r="C5043" s="114" t="s">
        <v>141</v>
      </c>
      <c r="D5043" s="113" t="s">
        <v>8535</v>
      </c>
      <c r="E5043" s="115">
        <v>38.409999999999997</v>
      </c>
    </row>
    <row r="5044" spans="1:5" ht="27.6" x14ac:dyDescent="0.3">
      <c r="A5044" s="113">
        <v>103998</v>
      </c>
      <c r="B5044" s="113" t="s">
        <v>13575</v>
      </c>
      <c r="C5044" s="114" t="s">
        <v>141</v>
      </c>
      <c r="D5044" s="113" t="s">
        <v>8535</v>
      </c>
      <c r="E5044" s="115">
        <v>15.17</v>
      </c>
    </row>
    <row r="5045" spans="1:5" ht="27.6" x14ac:dyDescent="0.3">
      <c r="A5045" s="113">
        <v>103999</v>
      </c>
      <c r="B5045" s="113" t="s">
        <v>13576</v>
      </c>
      <c r="C5045" s="114" t="s">
        <v>141</v>
      </c>
      <c r="D5045" s="113" t="s">
        <v>8535</v>
      </c>
      <c r="E5045" s="115">
        <v>13.26</v>
      </c>
    </row>
    <row r="5046" spans="1:5" ht="27.6" x14ac:dyDescent="0.3">
      <c r="A5046" s="113">
        <v>104000</v>
      </c>
      <c r="B5046" s="113" t="s">
        <v>13577</v>
      </c>
      <c r="C5046" s="114" t="s">
        <v>141</v>
      </c>
      <c r="D5046" s="113" t="s">
        <v>8535</v>
      </c>
      <c r="E5046" s="115">
        <v>27.84</v>
      </c>
    </row>
    <row r="5047" spans="1:5" ht="41.4" x14ac:dyDescent="0.3">
      <c r="A5047" s="113">
        <v>104001</v>
      </c>
      <c r="B5047" s="113" t="s">
        <v>13578</v>
      </c>
      <c r="C5047" s="114" t="s">
        <v>141</v>
      </c>
      <c r="D5047" s="113" t="s">
        <v>8535</v>
      </c>
      <c r="E5047" s="115">
        <v>14.58</v>
      </c>
    </row>
    <row r="5048" spans="1:5" ht="41.4" x14ac:dyDescent="0.3">
      <c r="A5048" s="113">
        <v>104002</v>
      </c>
      <c r="B5048" s="113" t="s">
        <v>13579</v>
      </c>
      <c r="C5048" s="114" t="s">
        <v>141</v>
      </c>
      <c r="D5048" s="113" t="s">
        <v>8535</v>
      </c>
      <c r="E5048" s="115">
        <v>17.989999999999998</v>
      </c>
    </row>
    <row r="5049" spans="1:5" ht="27.6" x14ac:dyDescent="0.3">
      <c r="A5049" s="113">
        <v>104003</v>
      </c>
      <c r="B5049" s="113" t="s">
        <v>13580</v>
      </c>
      <c r="C5049" s="114" t="s">
        <v>141</v>
      </c>
      <c r="D5049" s="113" t="s">
        <v>8535</v>
      </c>
      <c r="E5049" s="115">
        <v>15.39</v>
      </c>
    </row>
    <row r="5050" spans="1:5" ht="27.6" x14ac:dyDescent="0.3">
      <c r="A5050" s="113">
        <v>104004</v>
      </c>
      <c r="B5050" s="113" t="s">
        <v>13581</v>
      </c>
      <c r="C5050" s="114" t="s">
        <v>141</v>
      </c>
      <c r="D5050" s="113" t="s">
        <v>8535</v>
      </c>
      <c r="E5050" s="115">
        <v>31.73</v>
      </c>
    </row>
    <row r="5051" spans="1:5" ht="27.6" x14ac:dyDescent="0.3">
      <c r="A5051" s="113">
        <v>104005</v>
      </c>
      <c r="B5051" s="113" t="s">
        <v>13582</v>
      </c>
      <c r="C5051" s="114" t="s">
        <v>141</v>
      </c>
      <c r="D5051" s="113" t="s">
        <v>8535</v>
      </c>
      <c r="E5051" s="115">
        <v>37.74</v>
      </c>
    </row>
    <row r="5052" spans="1:5" ht="27.6" x14ac:dyDescent="0.3">
      <c r="A5052" s="113">
        <v>104006</v>
      </c>
      <c r="B5052" s="113" t="s">
        <v>13583</v>
      </c>
      <c r="C5052" s="114" t="s">
        <v>141</v>
      </c>
      <c r="D5052" s="113" t="s">
        <v>8535</v>
      </c>
      <c r="E5052" s="115">
        <v>26.57</v>
      </c>
    </row>
    <row r="5053" spans="1:5" ht="27.6" x14ac:dyDescent="0.3">
      <c r="A5053" s="113">
        <v>104007</v>
      </c>
      <c r="B5053" s="113" t="s">
        <v>13584</v>
      </c>
      <c r="C5053" s="114" t="s">
        <v>141</v>
      </c>
      <c r="D5053" s="113" t="s">
        <v>8535</v>
      </c>
      <c r="E5053" s="115">
        <v>23.27</v>
      </c>
    </row>
    <row r="5054" spans="1:5" ht="27.6" x14ac:dyDescent="0.3">
      <c r="A5054" s="113">
        <v>104008</v>
      </c>
      <c r="B5054" s="113" t="s">
        <v>13585</v>
      </c>
      <c r="C5054" s="114" t="s">
        <v>141</v>
      </c>
      <c r="D5054" s="113" t="s">
        <v>8535</v>
      </c>
      <c r="E5054" s="115">
        <v>33.08</v>
      </c>
    </row>
    <row r="5055" spans="1:5" ht="27.6" x14ac:dyDescent="0.3">
      <c r="A5055" s="113">
        <v>104009</v>
      </c>
      <c r="B5055" s="113" t="s">
        <v>13586</v>
      </c>
      <c r="C5055" s="114" t="s">
        <v>141</v>
      </c>
      <c r="D5055" s="113" t="s">
        <v>8535</v>
      </c>
      <c r="E5055" s="115">
        <v>14.19</v>
      </c>
    </row>
    <row r="5056" spans="1:5" ht="27.6" x14ac:dyDescent="0.3">
      <c r="A5056" s="113">
        <v>104011</v>
      </c>
      <c r="B5056" s="113" t="s">
        <v>13587</v>
      </c>
      <c r="C5056" s="114" t="s">
        <v>141</v>
      </c>
      <c r="D5056" s="113" t="s">
        <v>8535</v>
      </c>
      <c r="E5056" s="115">
        <v>27.06</v>
      </c>
    </row>
    <row r="5057" spans="1:5" ht="27.6" x14ac:dyDescent="0.3">
      <c r="A5057" s="113">
        <v>104012</v>
      </c>
      <c r="B5057" s="113" t="s">
        <v>13588</v>
      </c>
      <c r="C5057" s="114" t="s">
        <v>141</v>
      </c>
      <c r="D5057" s="113" t="s">
        <v>8535</v>
      </c>
      <c r="E5057" s="115">
        <v>25.07</v>
      </c>
    </row>
    <row r="5058" spans="1:5" ht="27.6" x14ac:dyDescent="0.3">
      <c r="A5058" s="113">
        <v>104014</v>
      </c>
      <c r="B5058" s="113" t="s">
        <v>13589</v>
      </c>
      <c r="C5058" s="114" t="s">
        <v>141</v>
      </c>
      <c r="D5058" s="113" t="s">
        <v>8535</v>
      </c>
      <c r="E5058" s="115">
        <v>11.53</v>
      </c>
    </row>
    <row r="5059" spans="1:5" ht="27.6" x14ac:dyDescent="0.3">
      <c r="A5059" s="113">
        <v>104015</v>
      </c>
      <c r="B5059" s="113" t="s">
        <v>13590</v>
      </c>
      <c r="C5059" s="114" t="s">
        <v>141</v>
      </c>
      <c r="D5059" s="113" t="s">
        <v>8535</v>
      </c>
      <c r="E5059" s="115">
        <v>18.440000000000001</v>
      </c>
    </row>
    <row r="5060" spans="1:5" ht="27.6" x14ac:dyDescent="0.3">
      <c r="A5060" s="113">
        <v>104016</v>
      </c>
      <c r="B5060" s="113" t="s">
        <v>13591</v>
      </c>
      <c r="C5060" s="114" t="s">
        <v>141</v>
      </c>
      <c r="D5060" s="113" t="s">
        <v>8535</v>
      </c>
      <c r="E5060" s="115">
        <v>24.53</v>
      </c>
    </row>
    <row r="5061" spans="1:5" ht="27.6" x14ac:dyDescent="0.3">
      <c r="A5061" s="113">
        <v>104017</v>
      </c>
      <c r="B5061" s="113" t="s">
        <v>13592</v>
      </c>
      <c r="C5061" s="114" t="s">
        <v>141</v>
      </c>
      <c r="D5061" s="113" t="s">
        <v>8535</v>
      </c>
      <c r="E5061" s="115">
        <v>48.7</v>
      </c>
    </row>
    <row r="5062" spans="1:5" ht="27.6" x14ac:dyDescent="0.3">
      <c r="A5062" s="113">
        <v>104018</v>
      </c>
      <c r="B5062" s="113" t="s">
        <v>13593</v>
      </c>
      <c r="C5062" s="114" t="s">
        <v>141</v>
      </c>
      <c r="D5062" s="113" t="s">
        <v>8535</v>
      </c>
      <c r="E5062" s="115">
        <v>23.21</v>
      </c>
    </row>
    <row r="5063" spans="1:5" ht="27.6" x14ac:dyDescent="0.3">
      <c r="A5063" s="113">
        <v>104019</v>
      </c>
      <c r="B5063" s="113" t="s">
        <v>13594</v>
      </c>
      <c r="C5063" s="114" t="s">
        <v>141</v>
      </c>
      <c r="D5063" s="113" t="s">
        <v>8535</v>
      </c>
      <c r="E5063" s="115">
        <v>47.16</v>
      </c>
    </row>
    <row r="5064" spans="1:5" ht="27.6" x14ac:dyDescent="0.3">
      <c r="A5064" s="113">
        <v>104020</v>
      </c>
      <c r="B5064" s="113" t="s">
        <v>13595</v>
      </c>
      <c r="C5064" s="114" t="s">
        <v>141</v>
      </c>
      <c r="D5064" s="113" t="s">
        <v>8535</v>
      </c>
      <c r="E5064" s="115">
        <v>58.19</v>
      </c>
    </row>
    <row r="5065" spans="1:5" ht="27.6" x14ac:dyDescent="0.3">
      <c r="A5065" s="113">
        <v>104022</v>
      </c>
      <c r="B5065" s="113" t="s">
        <v>13596</v>
      </c>
      <c r="C5065" s="114" t="s">
        <v>141</v>
      </c>
      <c r="D5065" s="113" t="s">
        <v>8535</v>
      </c>
      <c r="E5065" s="115">
        <v>73.39</v>
      </c>
    </row>
    <row r="5066" spans="1:5" ht="27.6" x14ac:dyDescent="0.3">
      <c r="A5066" s="113">
        <v>104023</v>
      </c>
      <c r="B5066" s="113" t="s">
        <v>13597</v>
      </c>
      <c r="C5066" s="114" t="s">
        <v>141</v>
      </c>
      <c r="D5066" s="113" t="s">
        <v>8535</v>
      </c>
      <c r="E5066" s="115">
        <v>43.66</v>
      </c>
    </row>
    <row r="5067" spans="1:5" ht="27.6" x14ac:dyDescent="0.3">
      <c r="A5067" s="113">
        <v>104024</v>
      </c>
      <c r="B5067" s="113" t="s">
        <v>13598</v>
      </c>
      <c r="C5067" s="114" t="s">
        <v>141</v>
      </c>
      <c r="D5067" s="113" t="s">
        <v>8535</v>
      </c>
      <c r="E5067" s="115">
        <v>43.24</v>
      </c>
    </row>
    <row r="5068" spans="1:5" ht="27.6" x14ac:dyDescent="0.3">
      <c r="A5068" s="113">
        <v>104025</v>
      </c>
      <c r="B5068" s="113" t="s">
        <v>13599</v>
      </c>
      <c r="C5068" s="114" t="s">
        <v>141</v>
      </c>
      <c r="D5068" s="113" t="s">
        <v>8535</v>
      </c>
      <c r="E5068" s="115">
        <v>30.01</v>
      </c>
    </row>
    <row r="5069" spans="1:5" ht="27.6" x14ac:dyDescent="0.3">
      <c r="A5069" s="113">
        <v>104026</v>
      </c>
      <c r="B5069" s="113" t="s">
        <v>13600</v>
      </c>
      <c r="C5069" s="114" t="s">
        <v>141</v>
      </c>
      <c r="D5069" s="113" t="s">
        <v>8535</v>
      </c>
      <c r="E5069" s="115">
        <v>43.82</v>
      </c>
    </row>
    <row r="5070" spans="1:5" ht="27.6" x14ac:dyDescent="0.3">
      <c r="A5070" s="113">
        <v>104027</v>
      </c>
      <c r="B5070" s="113" t="s">
        <v>13601</v>
      </c>
      <c r="C5070" s="114" t="s">
        <v>141</v>
      </c>
      <c r="D5070" s="113" t="s">
        <v>8535</v>
      </c>
      <c r="E5070" s="115">
        <v>66.34</v>
      </c>
    </row>
    <row r="5071" spans="1:5" ht="27.6" x14ac:dyDescent="0.3">
      <c r="A5071" s="113">
        <v>104028</v>
      </c>
      <c r="B5071" s="113" t="s">
        <v>13602</v>
      </c>
      <c r="C5071" s="114" t="s">
        <v>141</v>
      </c>
      <c r="D5071" s="113" t="s">
        <v>8535</v>
      </c>
      <c r="E5071" s="115">
        <v>135.27000000000001</v>
      </c>
    </row>
    <row r="5072" spans="1:5" ht="27.6" x14ac:dyDescent="0.3">
      <c r="A5072" s="113">
        <v>104029</v>
      </c>
      <c r="B5072" s="113" t="s">
        <v>13603</v>
      </c>
      <c r="C5072" s="114" t="s">
        <v>141</v>
      </c>
      <c r="D5072" s="113" t="s">
        <v>8535</v>
      </c>
      <c r="E5072" s="115">
        <v>70.5</v>
      </c>
    </row>
    <row r="5073" spans="1:5" ht="27.6" x14ac:dyDescent="0.3">
      <c r="A5073" s="113">
        <v>104030</v>
      </c>
      <c r="B5073" s="113" t="s">
        <v>13604</v>
      </c>
      <c r="C5073" s="114" t="s">
        <v>141</v>
      </c>
      <c r="D5073" s="113" t="s">
        <v>8535</v>
      </c>
      <c r="E5073" s="115">
        <v>65.14</v>
      </c>
    </row>
    <row r="5074" spans="1:5" ht="27.6" x14ac:dyDescent="0.3">
      <c r="A5074" s="113">
        <v>104159</v>
      </c>
      <c r="B5074" s="113" t="s">
        <v>13605</v>
      </c>
      <c r="C5074" s="114" t="s">
        <v>141</v>
      </c>
      <c r="D5074" s="113" t="s">
        <v>8535</v>
      </c>
      <c r="E5074" s="115">
        <v>36.72</v>
      </c>
    </row>
    <row r="5075" spans="1:5" ht="27.6" x14ac:dyDescent="0.3">
      <c r="A5075" s="113">
        <v>104167</v>
      </c>
      <c r="B5075" s="113" t="s">
        <v>13606</v>
      </c>
      <c r="C5075" s="114" t="s">
        <v>141</v>
      </c>
      <c r="D5075" s="113" t="s">
        <v>8535</v>
      </c>
      <c r="E5075" s="115">
        <v>127.41</v>
      </c>
    </row>
    <row r="5076" spans="1:5" ht="27.6" x14ac:dyDescent="0.3">
      <c r="A5076" s="113">
        <v>104168</v>
      </c>
      <c r="B5076" s="113" t="s">
        <v>13607</v>
      </c>
      <c r="C5076" s="114" t="s">
        <v>141</v>
      </c>
      <c r="D5076" s="113" t="s">
        <v>8535</v>
      </c>
      <c r="E5076" s="115">
        <v>123.97</v>
      </c>
    </row>
    <row r="5077" spans="1:5" ht="27.6" x14ac:dyDescent="0.3">
      <c r="A5077" s="113">
        <v>104169</v>
      </c>
      <c r="B5077" s="113" t="s">
        <v>13608</v>
      </c>
      <c r="C5077" s="114" t="s">
        <v>141</v>
      </c>
      <c r="D5077" s="113" t="s">
        <v>8535</v>
      </c>
      <c r="E5077" s="115">
        <v>154.19</v>
      </c>
    </row>
    <row r="5078" spans="1:5" ht="27.6" x14ac:dyDescent="0.3">
      <c r="A5078" s="113">
        <v>104170</v>
      </c>
      <c r="B5078" s="113" t="s">
        <v>13609</v>
      </c>
      <c r="C5078" s="114" t="s">
        <v>141</v>
      </c>
      <c r="D5078" s="113" t="s">
        <v>8535</v>
      </c>
      <c r="E5078" s="115">
        <v>71.95</v>
      </c>
    </row>
    <row r="5079" spans="1:5" ht="27.6" x14ac:dyDescent="0.3">
      <c r="A5079" s="113">
        <v>104171</v>
      </c>
      <c r="B5079" s="113" t="s">
        <v>13610</v>
      </c>
      <c r="C5079" s="114" t="s">
        <v>141</v>
      </c>
      <c r="D5079" s="113" t="s">
        <v>8535</v>
      </c>
      <c r="E5079" s="115">
        <v>101.98</v>
      </c>
    </row>
    <row r="5080" spans="1:5" ht="27.6" x14ac:dyDescent="0.3">
      <c r="A5080" s="113">
        <v>104172</v>
      </c>
      <c r="B5080" s="113" t="s">
        <v>13611</v>
      </c>
      <c r="C5080" s="114" t="s">
        <v>141</v>
      </c>
      <c r="D5080" s="113" t="s">
        <v>8535</v>
      </c>
      <c r="E5080" s="115">
        <v>289.14</v>
      </c>
    </row>
    <row r="5081" spans="1:5" ht="27.6" x14ac:dyDescent="0.3">
      <c r="A5081" s="113">
        <v>104173</v>
      </c>
      <c r="B5081" s="113" t="s">
        <v>13612</v>
      </c>
      <c r="C5081" s="114" t="s">
        <v>141</v>
      </c>
      <c r="D5081" s="113" t="s">
        <v>8535</v>
      </c>
      <c r="E5081" s="115">
        <v>88.01</v>
      </c>
    </row>
    <row r="5082" spans="1:5" ht="27.6" x14ac:dyDescent="0.3">
      <c r="A5082" s="113">
        <v>104174</v>
      </c>
      <c r="B5082" s="113" t="s">
        <v>13613</v>
      </c>
      <c r="C5082" s="114" t="s">
        <v>141</v>
      </c>
      <c r="D5082" s="113" t="s">
        <v>8535</v>
      </c>
      <c r="E5082" s="115">
        <v>197.71</v>
      </c>
    </row>
    <row r="5083" spans="1:5" ht="27.6" x14ac:dyDescent="0.3">
      <c r="A5083" s="113">
        <v>104175</v>
      </c>
      <c r="B5083" s="113" t="s">
        <v>13614</v>
      </c>
      <c r="C5083" s="114" t="s">
        <v>141</v>
      </c>
      <c r="D5083" s="113" t="s">
        <v>8535</v>
      </c>
      <c r="E5083" s="115">
        <v>146.05000000000001</v>
      </c>
    </row>
    <row r="5084" spans="1:5" ht="27.6" x14ac:dyDescent="0.3">
      <c r="A5084" s="113">
        <v>104176</v>
      </c>
      <c r="B5084" s="113" t="s">
        <v>13615</v>
      </c>
      <c r="C5084" s="114" t="s">
        <v>141</v>
      </c>
      <c r="D5084" s="113" t="s">
        <v>8535</v>
      </c>
      <c r="E5084" s="115">
        <v>262.11</v>
      </c>
    </row>
    <row r="5085" spans="1:5" ht="27.6" x14ac:dyDescent="0.3">
      <c r="A5085" s="113">
        <v>104177</v>
      </c>
      <c r="B5085" s="113" t="s">
        <v>13616</v>
      </c>
      <c r="C5085" s="114" t="s">
        <v>141</v>
      </c>
      <c r="D5085" s="113" t="s">
        <v>8535</v>
      </c>
      <c r="E5085" s="115">
        <v>188.84</v>
      </c>
    </row>
    <row r="5086" spans="1:5" ht="27.6" x14ac:dyDescent="0.3">
      <c r="A5086" s="113">
        <v>104178</v>
      </c>
      <c r="B5086" s="113" t="s">
        <v>13617</v>
      </c>
      <c r="C5086" s="114" t="s">
        <v>141</v>
      </c>
      <c r="D5086" s="113" t="s">
        <v>8535</v>
      </c>
      <c r="E5086" s="115">
        <v>22.71</v>
      </c>
    </row>
    <row r="5087" spans="1:5" ht="27.6" x14ac:dyDescent="0.3">
      <c r="A5087" s="113">
        <v>104179</v>
      </c>
      <c r="B5087" s="113" t="s">
        <v>13618</v>
      </c>
      <c r="C5087" s="114" t="s">
        <v>141</v>
      </c>
      <c r="D5087" s="113" t="s">
        <v>8535</v>
      </c>
      <c r="E5087" s="115">
        <v>87.14</v>
      </c>
    </row>
    <row r="5088" spans="1:5" ht="27.6" x14ac:dyDescent="0.3">
      <c r="A5088" s="113">
        <v>104191</v>
      </c>
      <c r="B5088" s="113" t="s">
        <v>13619</v>
      </c>
      <c r="C5088" s="114" t="s">
        <v>141</v>
      </c>
      <c r="D5088" s="113" t="s">
        <v>8535</v>
      </c>
      <c r="E5088" s="115">
        <v>11.17</v>
      </c>
    </row>
    <row r="5089" spans="1:5" ht="27.6" x14ac:dyDescent="0.3">
      <c r="A5089" s="113">
        <v>104192</v>
      </c>
      <c r="B5089" s="113" t="s">
        <v>13620</v>
      </c>
      <c r="C5089" s="114" t="s">
        <v>141</v>
      </c>
      <c r="D5089" s="113" t="s">
        <v>8535</v>
      </c>
      <c r="E5089" s="115">
        <v>29.48</v>
      </c>
    </row>
    <row r="5090" spans="1:5" ht="27.6" x14ac:dyDescent="0.3">
      <c r="A5090" s="113">
        <v>104193</v>
      </c>
      <c r="B5090" s="113" t="s">
        <v>13621</v>
      </c>
      <c r="C5090" s="114" t="s">
        <v>141</v>
      </c>
      <c r="D5090" s="113" t="s">
        <v>8535</v>
      </c>
      <c r="E5090" s="115">
        <v>154.55000000000001</v>
      </c>
    </row>
    <row r="5091" spans="1:5" ht="27.6" x14ac:dyDescent="0.3">
      <c r="A5091" s="113">
        <v>104196</v>
      </c>
      <c r="B5091" s="113" t="s">
        <v>13622</v>
      </c>
      <c r="C5091" s="114" t="s">
        <v>141</v>
      </c>
      <c r="D5091" s="113" t="s">
        <v>8535</v>
      </c>
      <c r="E5091" s="115">
        <v>15.76</v>
      </c>
    </row>
    <row r="5092" spans="1:5" ht="27.6" x14ac:dyDescent="0.3">
      <c r="A5092" s="113">
        <v>104197</v>
      </c>
      <c r="B5092" s="113" t="s">
        <v>13623</v>
      </c>
      <c r="C5092" s="114" t="s">
        <v>141</v>
      </c>
      <c r="D5092" s="113" t="s">
        <v>8535</v>
      </c>
      <c r="E5092" s="115">
        <v>30.58</v>
      </c>
    </row>
    <row r="5093" spans="1:5" ht="27.6" x14ac:dyDescent="0.3">
      <c r="A5093" s="113">
        <v>104198</v>
      </c>
      <c r="B5093" s="113" t="s">
        <v>13624</v>
      </c>
      <c r="C5093" s="114" t="s">
        <v>141</v>
      </c>
      <c r="D5093" s="113" t="s">
        <v>8535</v>
      </c>
      <c r="E5093" s="115">
        <v>8.6</v>
      </c>
    </row>
    <row r="5094" spans="1:5" ht="27.6" x14ac:dyDescent="0.3">
      <c r="A5094" s="113">
        <v>104199</v>
      </c>
      <c r="B5094" s="113" t="s">
        <v>13625</v>
      </c>
      <c r="C5094" s="114" t="s">
        <v>141</v>
      </c>
      <c r="D5094" s="113" t="s">
        <v>8535</v>
      </c>
      <c r="E5094" s="115">
        <v>8.4</v>
      </c>
    </row>
    <row r="5095" spans="1:5" ht="27.6" x14ac:dyDescent="0.3">
      <c r="A5095" s="113">
        <v>104200</v>
      </c>
      <c r="B5095" s="113" t="s">
        <v>13626</v>
      </c>
      <c r="C5095" s="114" t="s">
        <v>141</v>
      </c>
      <c r="D5095" s="113" t="s">
        <v>8535</v>
      </c>
      <c r="E5095" s="115">
        <v>6.58</v>
      </c>
    </row>
    <row r="5096" spans="1:5" ht="27.6" x14ac:dyDescent="0.3">
      <c r="A5096" s="113">
        <v>104201</v>
      </c>
      <c r="B5096" s="113" t="s">
        <v>13627</v>
      </c>
      <c r="C5096" s="114" t="s">
        <v>141</v>
      </c>
      <c r="D5096" s="113" t="s">
        <v>8535</v>
      </c>
      <c r="E5096" s="115">
        <v>19.64</v>
      </c>
    </row>
    <row r="5097" spans="1:5" ht="27.6" x14ac:dyDescent="0.3">
      <c r="A5097" s="113">
        <v>104202</v>
      </c>
      <c r="B5097" s="113" t="s">
        <v>13628</v>
      </c>
      <c r="C5097" s="114" t="s">
        <v>141</v>
      </c>
      <c r="D5097" s="113" t="s">
        <v>8535</v>
      </c>
      <c r="E5097" s="115">
        <v>12.17</v>
      </c>
    </row>
    <row r="5098" spans="1:5" ht="27.6" x14ac:dyDescent="0.3">
      <c r="A5098" s="113">
        <v>104317</v>
      </c>
      <c r="B5098" s="113" t="s">
        <v>13629</v>
      </c>
      <c r="C5098" s="114" t="s">
        <v>141</v>
      </c>
      <c r="D5098" s="113" t="s">
        <v>8535</v>
      </c>
      <c r="E5098" s="115">
        <v>7.73</v>
      </c>
    </row>
    <row r="5099" spans="1:5" ht="27.6" x14ac:dyDescent="0.3">
      <c r="A5099" s="113">
        <v>104318</v>
      </c>
      <c r="B5099" s="113" t="s">
        <v>13630</v>
      </c>
      <c r="C5099" s="114" t="s">
        <v>141</v>
      </c>
      <c r="D5099" s="113" t="s">
        <v>8535</v>
      </c>
      <c r="E5099" s="115">
        <v>8.25</v>
      </c>
    </row>
    <row r="5100" spans="1:5" ht="27.6" x14ac:dyDescent="0.3">
      <c r="A5100" s="113">
        <v>104319</v>
      </c>
      <c r="B5100" s="113" t="s">
        <v>13631</v>
      </c>
      <c r="C5100" s="114" t="s">
        <v>141</v>
      </c>
      <c r="D5100" s="113" t="s">
        <v>8535</v>
      </c>
      <c r="E5100" s="115">
        <v>10.81</v>
      </c>
    </row>
    <row r="5101" spans="1:5" ht="27.6" x14ac:dyDescent="0.3">
      <c r="A5101" s="113">
        <v>104320</v>
      </c>
      <c r="B5101" s="113" t="s">
        <v>13632</v>
      </c>
      <c r="C5101" s="114" t="s">
        <v>141</v>
      </c>
      <c r="D5101" s="113" t="s">
        <v>8535</v>
      </c>
      <c r="E5101" s="115">
        <v>12.46</v>
      </c>
    </row>
    <row r="5102" spans="1:5" ht="27.6" x14ac:dyDescent="0.3">
      <c r="A5102" s="113">
        <v>104321</v>
      </c>
      <c r="B5102" s="113" t="s">
        <v>13633</v>
      </c>
      <c r="C5102" s="114" t="s">
        <v>141</v>
      </c>
      <c r="D5102" s="113" t="s">
        <v>8535</v>
      </c>
      <c r="E5102" s="115">
        <v>5.76</v>
      </c>
    </row>
    <row r="5103" spans="1:5" ht="27.6" x14ac:dyDescent="0.3">
      <c r="A5103" s="113">
        <v>104322</v>
      </c>
      <c r="B5103" s="113" t="s">
        <v>13634</v>
      </c>
      <c r="C5103" s="114" t="s">
        <v>141</v>
      </c>
      <c r="D5103" s="113" t="s">
        <v>8535</v>
      </c>
      <c r="E5103" s="115">
        <v>7.99</v>
      </c>
    </row>
    <row r="5104" spans="1:5" ht="27.6" x14ac:dyDescent="0.3">
      <c r="A5104" s="113">
        <v>104323</v>
      </c>
      <c r="B5104" s="113" t="s">
        <v>13635</v>
      </c>
      <c r="C5104" s="114" t="s">
        <v>141</v>
      </c>
      <c r="D5104" s="113" t="s">
        <v>8535</v>
      </c>
      <c r="E5104" s="115">
        <v>10.68</v>
      </c>
    </row>
    <row r="5105" spans="1:5" ht="27.6" x14ac:dyDescent="0.3">
      <c r="A5105" s="113">
        <v>104324</v>
      </c>
      <c r="B5105" s="113" t="s">
        <v>13636</v>
      </c>
      <c r="C5105" s="114" t="s">
        <v>141</v>
      </c>
      <c r="D5105" s="113" t="s">
        <v>8535</v>
      </c>
      <c r="E5105" s="115">
        <v>15.14</v>
      </c>
    </row>
    <row r="5106" spans="1:5" ht="41.4" x14ac:dyDescent="0.3">
      <c r="A5106" s="113">
        <v>104341</v>
      </c>
      <c r="B5106" s="113" t="s">
        <v>13637</v>
      </c>
      <c r="C5106" s="114" t="s">
        <v>141</v>
      </c>
      <c r="D5106" s="113" t="s">
        <v>8535</v>
      </c>
      <c r="E5106" s="115">
        <v>11.72</v>
      </c>
    </row>
    <row r="5107" spans="1:5" ht="41.4" x14ac:dyDescent="0.3">
      <c r="A5107" s="113">
        <v>104343</v>
      </c>
      <c r="B5107" s="113" t="s">
        <v>13638</v>
      </c>
      <c r="C5107" s="114" t="s">
        <v>141</v>
      </c>
      <c r="D5107" s="113" t="s">
        <v>8535</v>
      </c>
      <c r="E5107" s="115">
        <v>36.32</v>
      </c>
    </row>
    <row r="5108" spans="1:5" ht="41.4" x14ac:dyDescent="0.3">
      <c r="A5108" s="113">
        <v>104344</v>
      </c>
      <c r="B5108" s="113" t="s">
        <v>13639</v>
      </c>
      <c r="C5108" s="114" t="s">
        <v>141</v>
      </c>
      <c r="D5108" s="113" t="s">
        <v>8535</v>
      </c>
      <c r="E5108" s="115">
        <v>43.41</v>
      </c>
    </row>
    <row r="5109" spans="1:5" ht="41.4" x14ac:dyDescent="0.3">
      <c r="A5109" s="113">
        <v>104345</v>
      </c>
      <c r="B5109" s="113" t="s">
        <v>13640</v>
      </c>
      <c r="C5109" s="114" t="s">
        <v>141</v>
      </c>
      <c r="D5109" s="113" t="s">
        <v>8535</v>
      </c>
      <c r="E5109" s="115">
        <v>45.68</v>
      </c>
    </row>
    <row r="5110" spans="1:5" ht="41.4" x14ac:dyDescent="0.3">
      <c r="A5110" s="113">
        <v>104346</v>
      </c>
      <c r="B5110" s="113" t="s">
        <v>13641</v>
      </c>
      <c r="C5110" s="114" t="s">
        <v>141</v>
      </c>
      <c r="D5110" s="113" t="s">
        <v>8535</v>
      </c>
      <c r="E5110" s="115">
        <v>47.95</v>
      </c>
    </row>
    <row r="5111" spans="1:5" ht="41.4" x14ac:dyDescent="0.3">
      <c r="A5111" s="113">
        <v>104347</v>
      </c>
      <c r="B5111" s="113" t="s">
        <v>13642</v>
      </c>
      <c r="C5111" s="114" t="s">
        <v>141</v>
      </c>
      <c r="D5111" s="113" t="s">
        <v>8535</v>
      </c>
      <c r="E5111" s="115">
        <v>50.87</v>
      </c>
    </row>
    <row r="5112" spans="1:5" ht="41.4" x14ac:dyDescent="0.3">
      <c r="A5112" s="113">
        <v>104348</v>
      </c>
      <c r="B5112" s="113" t="s">
        <v>13643</v>
      </c>
      <c r="C5112" s="114" t="s">
        <v>141</v>
      </c>
      <c r="D5112" s="113" t="s">
        <v>8535</v>
      </c>
      <c r="E5112" s="115">
        <v>11.83</v>
      </c>
    </row>
    <row r="5113" spans="1:5" ht="41.4" x14ac:dyDescent="0.3">
      <c r="A5113" s="113">
        <v>104350</v>
      </c>
      <c r="B5113" s="113" t="s">
        <v>13644</v>
      </c>
      <c r="C5113" s="114" t="s">
        <v>141</v>
      </c>
      <c r="D5113" s="113" t="s">
        <v>8535</v>
      </c>
      <c r="E5113" s="115">
        <v>31.33</v>
      </c>
    </row>
    <row r="5114" spans="1:5" ht="41.4" x14ac:dyDescent="0.3">
      <c r="A5114" s="113">
        <v>104351</v>
      </c>
      <c r="B5114" s="113" t="s">
        <v>13645</v>
      </c>
      <c r="C5114" s="114" t="s">
        <v>141</v>
      </c>
      <c r="D5114" s="113" t="s">
        <v>8535</v>
      </c>
      <c r="E5114" s="115">
        <v>24.48</v>
      </c>
    </row>
    <row r="5115" spans="1:5" ht="41.4" x14ac:dyDescent="0.3">
      <c r="A5115" s="113">
        <v>104352</v>
      </c>
      <c r="B5115" s="113" t="s">
        <v>13646</v>
      </c>
      <c r="C5115" s="114" t="s">
        <v>141</v>
      </c>
      <c r="D5115" s="113" t="s">
        <v>8535</v>
      </c>
      <c r="E5115" s="115">
        <v>41.92</v>
      </c>
    </row>
    <row r="5116" spans="1:5" ht="41.4" x14ac:dyDescent="0.3">
      <c r="A5116" s="113">
        <v>104353</v>
      </c>
      <c r="B5116" s="113" t="s">
        <v>13647</v>
      </c>
      <c r="C5116" s="114" t="s">
        <v>141</v>
      </c>
      <c r="D5116" s="113" t="s">
        <v>8535</v>
      </c>
      <c r="E5116" s="115">
        <v>44.19</v>
      </c>
    </row>
    <row r="5117" spans="1:5" ht="41.4" x14ac:dyDescent="0.3">
      <c r="A5117" s="113">
        <v>104354</v>
      </c>
      <c r="B5117" s="113" t="s">
        <v>13648</v>
      </c>
      <c r="C5117" s="114" t="s">
        <v>141</v>
      </c>
      <c r="D5117" s="113" t="s">
        <v>8535</v>
      </c>
      <c r="E5117" s="115">
        <v>48.21</v>
      </c>
    </row>
    <row r="5118" spans="1:5" ht="41.4" x14ac:dyDescent="0.3">
      <c r="A5118" s="113">
        <v>104355</v>
      </c>
      <c r="B5118" s="113" t="s">
        <v>13649</v>
      </c>
      <c r="C5118" s="114" t="s">
        <v>141</v>
      </c>
      <c r="D5118" s="113" t="s">
        <v>8535</v>
      </c>
      <c r="E5118" s="115">
        <v>51.13</v>
      </c>
    </row>
    <row r="5119" spans="1:5" ht="41.4" x14ac:dyDescent="0.3">
      <c r="A5119" s="113">
        <v>104356</v>
      </c>
      <c r="B5119" s="113" t="s">
        <v>13650</v>
      </c>
      <c r="C5119" s="114" t="s">
        <v>141</v>
      </c>
      <c r="D5119" s="113" t="s">
        <v>8535</v>
      </c>
      <c r="E5119" s="115">
        <v>32.42</v>
      </c>
    </row>
    <row r="5120" spans="1:5" ht="27.6" x14ac:dyDescent="0.3">
      <c r="A5120" s="113">
        <v>104357</v>
      </c>
      <c r="B5120" s="113" t="s">
        <v>13651</v>
      </c>
      <c r="C5120" s="114" t="s">
        <v>141</v>
      </c>
      <c r="D5120" s="113" t="s">
        <v>8535</v>
      </c>
      <c r="E5120" s="115">
        <v>20.420000000000002</v>
      </c>
    </row>
    <row r="5121" spans="1:5" ht="27.6" x14ac:dyDescent="0.3">
      <c r="A5121" s="113">
        <v>104576</v>
      </c>
      <c r="B5121" s="113" t="s">
        <v>13652</v>
      </c>
      <c r="C5121" s="114" t="s">
        <v>141</v>
      </c>
      <c r="D5121" s="113" t="s">
        <v>8535</v>
      </c>
      <c r="E5121" s="115">
        <v>17.32</v>
      </c>
    </row>
    <row r="5122" spans="1:5" ht="27.6" x14ac:dyDescent="0.3">
      <c r="A5122" s="113">
        <v>104577</v>
      </c>
      <c r="B5122" s="113" t="s">
        <v>13653</v>
      </c>
      <c r="C5122" s="114" t="s">
        <v>141</v>
      </c>
      <c r="D5122" s="113" t="s">
        <v>8535</v>
      </c>
      <c r="E5122" s="115">
        <v>23.05</v>
      </c>
    </row>
    <row r="5123" spans="1:5" ht="27.6" x14ac:dyDescent="0.3">
      <c r="A5123" s="113">
        <v>104578</v>
      </c>
      <c r="B5123" s="113" t="s">
        <v>13654</v>
      </c>
      <c r="C5123" s="114" t="s">
        <v>141</v>
      </c>
      <c r="D5123" s="113" t="s">
        <v>8535</v>
      </c>
      <c r="E5123" s="115">
        <v>24.72</v>
      </c>
    </row>
    <row r="5124" spans="1:5" ht="27.6" x14ac:dyDescent="0.3">
      <c r="A5124" s="113">
        <v>104579</v>
      </c>
      <c r="B5124" s="113" t="s">
        <v>13655</v>
      </c>
      <c r="C5124" s="114" t="s">
        <v>141</v>
      </c>
      <c r="D5124" s="113" t="s">
        <v>8535</v>
      </c>
      <c r="E5124" s="115">
        <v>32.31</v>
      </c>
    </row>
    <row r="5125" spans="1:5" ht="27.6" x14ac:dyDescent="0.3">
      <c r="A5125" s="113">
        <v>104581</v>
      </c>
      <c r="B5125" s="113" t="s">
        <v>13656</v>
      </c>
      <c r="C5125" s="114" t="s">
        <v>141</v>
      </c>
      <c r="D5125" s="113" t="s">
        <v>8535</v>
      </c>
      <c r="E5125" s="115">
        <v>15.83</v>
      </c>
    </row>
    <row r="5126" spans="1:5" ht="27.6" x14ac:dyDescent="0.3">
      <c r="A5126" s="113">
        <v>104582</v>
      </c>
      <c r="B5126" s="113" t="s">
        <v>13657</v>
      </c>
      <c r="C5126" s="114" t="s">
        <v>141</v>
      </c>
      <c r="D5126" s="113" t="s">
        <v>8535</v>
      </c>
      <c r="E5126" s="115">
        <v>20.11</v>
      </c>
    </row>
    <row r="5127" spans="1:5" ht="27.6" x14ac:dyDescent="0.3">
      <c r="A5127" s="113">
        <v>104583</v>
      </c>
      <c r="B5127" s="113" t="s">
        <v>13658</v>
      </c>
      <c r="C5127" s="114" t="s">
        <v>141</v>
      </c>
      <c r="D5127" s="113" t="s">
        <v>8535</v>
      </c>
      <c r="E5127" s="115">
        <v>31.81</v>
      </c>
    </row>
    <row r="5128" spans="1:5" ht="27.6" x14ac:dyDescent="0.3">
      <c r="A5128" s="113">
        <v>104584</v>
      </c>
      <c r="B5128" s="113" t="s">
        <v>13659</v>
      </c>
      <c r="C5128" s="114" t="s">
        <v>141</v>
      </c>
      <c r="D5128" s="113" t="s">
        <v>8535</v>
      </c>
      <c r="E5128" s="115">
        <v>38.19</v>
      </c>
    </row>
    <row r="5129" spans="1:5" ht="27.6" x14ac:dyDescent="0.3">
      <c r="A5129" s="113">
        <v>105146</v>
      </c>
      <c r="B5129" s="113" t="s">
        <v>13660</v>
      </c>
      <c r="C5129" s="114" t="s">
        <v>141</v>
      </c>
      <c r="D5129" s="113" t="s">
        <v>8535</v>
      </c>
      <c r="E5129" s="115">
        <v>21.33</v>
      </c>
    </row>
    <row r="5130" spans="1:5" ht="27.6" x14ac:dyDescent="0.3">
      <c r="A5130" s="113">
        <v>105147</v>
      </c>
      <c r="B5130" s="113" t="s">
        <v>13661</v>
      </c>
      <c r="C5130" s="114" t="s">
        <v>141</v>
      </c>
      <c r="D5130" s="113" t="s">
        <v>8535</v>
      </c>
      <c r="E5130" s="115">
        <v>15.24</v>
      </c>
    </row>
    <row r="5131" spans="1:5" ht="27.6" x14ac:dyDescent="0.3">
      <c r="A5131" s="113">
        <v>105148</v>
      </c>
      <c r="B5131" s="113" t="s">
        <v>13662</v>
      </c>
      <c r="C5131" s="114" t="s">
        <v>141</v>
      </c>
      <c r="D5131" s="113" t="s">
        <v>8535</v>
      </c>
      <c r="E5131" s="115">
        <v>21.34</v>
      </c>
    </row>
    <row r="5132" spans="1:5" ht="27.6" x14ac:dyDescent="0.3">
      <c r="A5132" s="113">
        <v>105149</v>
      </c>
      <c r="B5132" s="113" t="s">
        <v>13663</v>
      </c>
      <c r="C5132" s="114" t="s">
        <v>141</v>
      </c>
      <c r="D5132" s="113" t="s">
        <v>8535</v>
      </c>
      <c r="E5132" s="115">
        <v>8.08</v>
      </c>
    </row>
    <row r="5133" spans="1:5" ht="27.6" x14ac:dyDescent="0.3">
      <c r="A5133" s="113">
        <v>105150</v>
      </c>
      <c r="B5133" s="113" t="s">
        <v>13664</v>
      </c>
      <c r="C5133" s="114" t="s">
        <v>141</v>
      </c>
      <c r="D5133" s="113" t="s">
        <v>8535</v>
      </c>
      <c r="E5133" s="115">
        <v>9.41</v>
      </c>
    </row>
    <row r="5134" spans="1:5" ht="27.6" x14ac:dyDescent="0.3">
      <c r="A5134" s="113">
        <v>105151</v>
      </c>
      <c r="B5134" s="113" t="s">
        <v>13665</v>
      </c>
      <c r="C5134" s="114" t="s">
        <v>141</v>
      </c>
      <c r="D5134" s="113" t="s">
        <v>8535</v>
      </c>
      <c r="E5134" s="115">
        <v>21.85</v>
      </c>
    </row>
    <row r="5135" spans="1:5" ht="27.6" x14ac:dyDescent="0.3">
      <c r="A5135" s="113">
        <v>105152</v>
      </c>
      <c r="B5135" s="113" t="s">
        <v>13666</v>
      </c>
      <c r="C5135" s="114" t="s">
        <v>141</v>
      </c>
      <c r="D5135" s="113" t="s">
        <v>8535</v>
      </c>
      <c r="E5135" s="115">
        <v>32.090000000000003</v>
      </c>
    </row>
    <row r="5136" spans="1:5" ht="27.6" x14ac:dyDescent="0.3">
      <c r="A5136" s="113">
        <v>105154</v>
      </c>
      <c r="B5136" s="113" t="s">
        <v>13667</v>
      </c>
      <c r="C5136" s="114" t="s">
        <v>141</v>
      </c>
      <c r="D5136" s="113" t="s">
        <v>8535</v>
      </c>
      <c r="E5136" s="115">
        <v>6.8</v>
      </c>
    </row>
    <row r="5137" spans="1:5" ht="27.6" x14ac:dyDescent="0.3">
      <c r="A5137" s="113">
        <v>105155</v>
      </c>
      <c r="B5137" s="113" t="s">
        <v>13668</v>
      </c>
      <c r="C5137" s="114" t="s">
        <v>141</v>
      </c>
      <c r="D5137" s="113" t="s">
        <v>8535</v>
      </c>
      <c r="E5137" s="115">
        <v>10.14</v>
      </c>
    </row>
    <row r="5138" spans="1:5" ht="27.6" x14ac:dyDescent="0.3">
      <c r="A5138" s="113">
        <v>105156</v>
      </c>
      <c r="B5138" s="113" t="s">
        <v>13669</v>
      </c>
      <c r="C5138" s="114" t="s">
        <v>141</v>
      </c>
      <c r="D5138" s="113" t="s">
        <v>8535</v>
      </c>
      <c r="E5138" s="115">
        <v>12.95</v>
      </c>
    </row>
    <row r="5139" spans="1:5" ht="27.6" x14ac:dyDescent="0.3">
      <c r="A5139" s="113">
        <v>105157</v>
      </c>
      <c r="B5139" s="113" t="s">
        <v>13670</v>
      </c>
      <c r="C5139" s="114" t="s">
        <v>141</v>
      </c>
      <c r="D5139" s="113" t="s">
        <v>8535</v>
      </c>
      <c r="E5139" s="115">
        <v>19.87</v>
      </c>
    </row>
    <row r="5140" spans="1:5" ht="27.6" x14ac:dyDescent="0.3">
      <c r="A5140" s="113">
        <v>105158</v>
      </c>
      <c r="B5140" s="113" t="s">
        <v>13671</v>
      </c>
      <c r="C5140" s="114" t="s">
        <v>141</v>
      </c>
      <c r="D5140" s="113" t="s">
        <v>8535</v>
      </c>
      <c r="E5140" s="115">
        <v>29.11</v>
      </c>
    </row>
    <row r="5141" spans="1:5" ht="27.6" x14ac:dyDescent="0.3">
      <c r="A5141" s="113">
        <v>105159</v>
      </c>
      <c r="B5141" s="113" t="s">
        <v>13672</v>
      </c>
      <c r="C5141" s="114" t="s">
        <v>141</v>
      </c>
      <c r="D5141" s="113" t="s">
        <v>8535</v>
      </c>
      <c r="E5141" s="115">
        <v>51.51</v>
      </c>
    </row>
    <row r="5142" spans="1:5" ht="27.6" x14ac:dyDescent="0.3">
      <c r="A5142" s="113">
        <v>105160</v>
      </c>
      <c r="B5142" s="113" t="s">
        <v>13673</v>
      </c>
      <c r="C5142" s="114" t="s">
        <v>141</v>
      </c>
      <c r="D5142" s="113" t="s">
        <v>8535</v>
      </c>
      <c r="E5142" s="115">
        <v>63.58</v>
      </c>
    </row>
    <row r="5143" spans="1:5" ht="27.6" x14ac:dyDescent="0.3">
      <c r="A5143" s="113">
        <v>105161</v>
      </c>
      <c r="B5143" s="113" t="s">
        <v>13674</v>
      </c>
      <c r="C5143" s="114" t="s">
        <v>141</v>
      </c>
      <c r="D5143" s="113" t="s">
        <v>8535</v>
      </c>
      <c r="E5143" s="115">
        <v>88.27</v>
      </c>
    </row>
    <row r="5144" spans="1:5" ht="27.6" x14ac:dyDescent="0.3">
      <c r="A5144" s="113">
        <v>105162</v>
      </c>
      <c r="B5144" s="113" t="s">
        <v>13675</v>
      </c>
      <c r="C5144" s="114" t="s">
        <v>141</v>
      </c>
      <c r="D5144" s="113" t="s">
        <v>8535</v>
      </c>
      <c r="E5144" s="115">
        <v>149.21</v>
      </c>
    </row>
    <row r="5145" spans="1:5" ht="27.6" x14ac:dyDescent="0.3">
      <c r="A5145" s="113">
        <v>105163</v>
      </c>
      <c r="B5145" s="113" t="s">
        <v>13676</v>
      </c>
      <c r="C5145" s="114" t="s">
        <v>141</v>
      </c>
      <c r="D5145" s="113" t="s">
        <v>8535</v>
      </c>
      <c r="E5145" s="115">
        <v>14.22</v>
      </c>
    </row>
    <row r="5146" spans="1:5" ht="27.6" x14ac:dyDescent="0.3">
      <c r="A5146" s="113">
        <v>105164</v>
      </c>
      <c r="B5146" s="113" t="s">
        <v>13677</v>
      </c>
      <c r="C5146" s="114" t="s">
        <v>141</v>
      </c>
      <c r="D5146" s="113" t="s">
        <v>8535</v>
      </c>
      <c r="E5146" s="115">
        <v>11.48</v>
      </c>
    </row>
    <row r="5147" spans="1:5" ht="27.6" x14ac:dyDescent="0.3">
      <c r="A5147" s="113">
        <v>105165</v>
      </c>
      <c r="B5147" s="113" t="s">
        <v>13678</v>
      </c>
      <c r="C5147" s="114" t="s">
        <v>141</v>
      </c>
      <c r="D5147" s="113" t="s">
        <v>8535</v>
      </c>
      <c r="E5147" s="115">
        <v>11.85</v>
      </c>
    </row>
    <row r="5148" spans="1:5" ht="27.6" x14ac:dyDescent="0.3">
      <c r="A5148" s="113">
        <v>105166</v>
      </c>
      <c r="B5148" s="113" t="s">
        <v>13679</v>
      </c>
      <c r="C5148" s="114" t="s">
        <v>141</v>
      </c>
      <c r="D5148" s="113" t="s">
        <v>8535</v>
      </c>
      <c r="E5148" s="115">
        <v>37.6</v>
      </c>
    </row>
    <row r="5149" spans="1:5" ht="27.6" x14ac:dyDescent="0.3">
      <c r="A5149" s="113">
        <v>105167</v>
      </c>
      <c r="B5149" s="113" t="s">
        <v>13680</v>
      </c>
      <c r="C5149" s="114" t="s">
        <v>141</v>
      </c>
      <c r="D5149" s="113" t="s">
        <v>8535</v>
      </c>
      <c r="E5149" s="115">
        <v>209.07</v>
      </c>
    </row>
    <row r="5150" spans="1:5" ht="41.4" x14ac:dyDescent="0.3">
      <c r="A5150" s="113">
        <v>105169</v>
      </c>
      <c r="B5150" s="113" t="s">
        <v>13681</v>
      </c>
      <c r="C5150" s="114" t="s">
        <v>141</v>
      </c>
      <c r="D5150" s="113" t="s">
        <v>8535</v>
      </c>
      <c r="E5150" s="115">
        <v>96.97</v>
      </c>
    </row>
    <row r="5151" spans="1:5" ht="27.6" x14ac:dyDescent="0.3">
      <c r="A5151" s="113">
        <v>105170</v>
      </c>
      <c r="B5151" s="113" t="s">
        <v>13682</v>
      </c>
      <c r="C5151" s="114" t="s">
        <v>141</v>
      </c>
      <c r="D5151" s="113" t="s">
        <v>8535</v>
      </c>
      <c r="E5151" s="115">
        <v>5.89</v>
      </c>
    </row>
    <row r="5152" spans="1:5" ht="41.4" x14ac:dyDescent="0.3">
      <c r="A5152" s="113">
        <v>105172</v>
      </c>
      <c r="B5152" s="113" t="s">
        <v>13683</v>
      </c>
      <c r="C5152" s="114" t="s">
        <v>141</v>
      </c>
      <c r="D5152" s="113" t="s">
        <v>8535</v>
      </c>
      <c r="E5152" s="115">
        <v>96.98</v>
      </c>
    </row>
    <row r="5153" spans="1:5" ht="41.4" x14ac:dyDescent="0.3">
      <c r="A5153" s="113">
        <v>105173</v>
      </c>
      <c r="B5153" s="113" t="s">
        <v>13684</v>
      </c>
      <c r="C5153" s="114" t="s">
        <v>141</v>
      </c>
      <c r="D5153" s="113" t="s">
        <v>8535</v>
      </c>
      <c r="E5153" s="115">
        <v>97.75</v>
      </c>
    </row>
    <row r="5154" spans="1:5" ht="41.4" x14ac:dyDescent="0.3">
      <c r="A5154" s="113">
        <v>105174</v>
      </c>
      <c r="B5154" s="113" t="s">
        <v>13685</v>
      </c>
      <c r="C5154" s="114" t="s">
        <v>141</v>
      </c>
      <c r="D5154" s="113" t="s">
        <v>8535</v>
      </c>
      <c r="E5154" s="115">
        <v>141.47999999999999</v>
      </c>
    </row>
    <row r="5155" spans="1:5" ht="41.4" x14ac:dyDescent="0.3">
      <c r="A5155" s="113">
        <v>105175</v>
      </c>
      <c r="B5155" s="113" t="s">
        <v>13686</v>
      </c>
      <c r="C5155" s="114" t="s">
        <v>141</v>
      </c>
      <c r="D5155" s="113" t="s">
        <v>8535</v>
      </c>
      <c r="E5155" s="115">
        <v>139.80000000000001</v>
      </c>
    </row>
    <row r="5156" spans="1:5" ht="41.4" x14ac:dyDescent="0.3">
      <c r="A5156" s="113">
        <v>105176</v>
      </c>
      <c r="B5156" s="113" t="s">
        <v>13687</v>
      </c>
      <c r="C5156" s="114" t="s">
        <v>141</v>
      </c>
      <c r="D5156" s="113" t="s">
        <v>8535</v>
      </c>
      <c r="E5156" s="115">
        <v>177.04</v>
      </c>
    </row>
    <row r="5157" spans="1:5" ht="41.4" x14ac:dyDescent="0.3">
      <c r="A5157" s="113">
        <v>105177</v>
      </c>
      <c r="B5157" s="113" t="s">
        <v>13688</v>
      </c>
      <c r="C5157" s="114" t="s">
        <v>141</v>
      </c>
      <c r="D5157" s="113" t="s">
        <v>8535</v>
      </c>
      <c r="E5157" s="115">
        <v>157.61000000000001</v>
      </c>
    </row>
    <row r="5158" spans="1:5" ht="41.4" x14ac:dyDescent="0.3">
      <c r="A5158" s="113">
        <v>105178</v>
      </c>
      <c r="B5158" s="113" t="s">
        <v>13689</v>
      </c>
      <c r="C5158" s="114" t="s">
        <v>141</v>
      </c>
      <c r="D5158" s="113" t="s">
        <v>8535</v>
      </c>
      <c r="E5158" s="115">
        <v>152.09</v>
      </c>
    </row>
    <row r="5159" spans="1:5" ht="27.6" x14ac:dyDescent="0.3">
      <c r="A5159" s="113">
        <v>105179</v>
      </c>
      <c r="B5159" s="113" t="s">
        <v>13690</v>
      </c>
      <c r="C5159" s="114" t="s">
        <v>141</v>
      </c>
      <c r="D5159" s="113" t="s">
        <v>8535</v>
      </c>
      <c r="E5159" s="115">
        <v>9.83</v>
      </c>
    </row>
    <row r="5160" spans="1:5" ht="27.6" x14ac:dyDescent="0.3">
      <c r="A5160" s="113">
        <v>105180</v>
      </c>
      <c r="B5160" s="113" t="s">
        <v>13691</v>
      </c>
      <c r="C5160" s="114" t="s">
        <v>141</v>
      </c>
      <c r="D5160" s="113" t="s">
        <v>8535</v>
      </c>
      <c r="E5160" s="115">
        <v>13.46</v>
      </c>
    </row>
    <row r="5161" spans="1:5" ht="27.6" x14ac:dyDescent="0.3">
      <c r="A5161" s="113">
        <v>105181</v>
      </c>
      <c r="B5161" s="113" t="s">
        <v>13692</v>
      </c>
      <c r="C5161" s="114" t="s">
        <v>141</v>
      </c>
      <c r="D5161" s="113" t="s">
        <v>8535</v>
      </c>
      <c r="E5161" s="115">
        <v>18.149999999999999</v>
      </c>
    </row>
    <row r="5162" spans="1:5" ht="27.6" x14ac:dyDescent="0.3">
      <c r="A5162" s="113">
        <v>105182</v>
      </c>
      <c r="B5162" s="113" t="s">
        <v>13693</v>
      </c>
      <c r="C5162" s="114" t="s">
        <v>141</v>
      </c>
      <c r="D5162" s="113" t="s">
        <v>8535</v>
      </c>
      <c r="E5162" s="115">
        <v>40.86</v>
      </c>
    </row>
    <row r="5163" spans="1:5" ht="27.6" x14ac:dyDescent="0.3">
      <c r="A5163" s="113">
        <v>105183</v>
      </c>
      <c r="B5163" s="113" t="s">
        <v>13694</v>
      </c>
      <c r="C5163" s="114" t="s">
        <v>141</v>
      </c>
      <c r="D5163" s="113" t="s">
        <v>8535</v>
      </c>
      <c r="E5163" s="115">
        <v>84.43</v>
      </c>
    </row>
    <row r="5164" spans="1:5" ht="27.6" x14ac:dyDescent="0.3">
      <c r="A5164" s="113">
        <v>105184</v>
      </c>
      <c r="B5164" s="113" t="s">
        <v>13695</v>
      </c>
      <c r="C5164" s="114" t="s">
        <v>141</v>
      </c>
      <c r="D5164" s="113" t="s">
        <v>8535</v>
      </c>
      <c r="E5164" s="115">
        <v>104.61</v>
      </c>
    </row>
    <row r="5165" spans="1:5" ht="27.6" x14ac:dyDescent="0.3">
      <c r="A5165" s="113">
        <v>105189</v>
      </c>
      <c r="B5165" s="113" t="s">
        <v>13696</v>
      </c>
      <c r="C5165" s="114" t="s">
        <v>141</v>
      </c>
      <c r="D5165" s="113" t="s">
        <v>8535</v>
      </c>
      <c r="E5165" s="115">
        <v>21.82</v>
      </c>
    </row>
    <row r="5166" spans="1:5" ht="27.6" x14ac:dyDescent="0.3">
      <c r="A5166" s="113">
        <v>105190</v>
      </c>
      <c r="B5166" s="113" t="s">
        <v>13697</v>
      </c>
      <c r="C5166" s="114" t="s">
        <v>141</v>
      </c>
      <c r="D5166" s="113" t="s">
        <v>8535</v>
      </c>
      <c r="E5166" s="115">
        <v>26.9</v>
      </c>
    </row>
    <row r="5167" spans="1:5" ht="41.4" x14ac:dyDescent="0.3">
      <c r="A5167" s="113">
        <v>105193</v>
      </c>
      <c r="B5167" s="113" t="s">
        <v>13698</v>
      </c>
      <c r="C5167" s="114" t="s">
        <v>141</v>
      </c>
      <c r="D5167" s="113" t="s">
        <v>8535</v>
      </c>
      <c r="E5167" s="115">
        <v>166.46</v>
      </c>
    </row>
    <row r="5168" spans="1:5" ht="41.4" x14ac:dyDescent="0.3">
      <c r="A5168" s="113">
        <v>105194</v>
      </c>
      <c r="B5168" s="113" t="s">
        <v>13699</v>
      </c>
      <c r="C5168" s="114" t="s">
        <v>141</v>
      </c>
      <c r="D5168" s="113" t="s">
        <v>8535</v>
      </c>
      <c r="E5168" s="115">
        <v>94.53</v>
      </c>
    </row>
    <row r="5169" spans="1:5" ht="41.4" x14ac:dyDescent="0.3">
      <c r="A5169" s="113">
        <v>105195</v>
      </c>
      <c r="B5169" s="113" t="s">
        <v>13700</v>
      </c>
      <c r="C5169" s="114" t="s">
        <v>141</v>
      </c>
      <c r="D5169" s="113" t="s">
        <v>8535</v>
      </c>
      <c r="E5169" s="115">
        <v>241.5</v>
      </c>
    </row>
    <row r="5170" spans="1:5" ht="41.4" x14ac:dyDescent="0.3">
      <c r="A5170" s="113">
        <v>105196</v>
      </c>
      <c r="B5170" s="113" t="s">
        <v>13701</v>
      </c>
      <c r="C5170" s="114" t="s">
        <v>141</v>
      </c>
      <c r="D5170" s="113" t="s">
        <v>8535</v>
      </c>
      <c r="E5170" s="115">
        <v>257.7</v>
      </c>
    </row>
    <row r="5171" spans="1:5" ht="41.4" x14ac:dyDescent="0.3">
      <c r="A5171" s="113">
        <v>105197</v>
      </c>
      <c r="B5171" s="113" t="s">
        <v>13702</v>
      </c>
      <c r="C5171" s="114" t="s">
        <v>141</v>
      </c>
      <c r="D5171" s="113" t="s">
        <v>8535</v>
      </c>
      <c r="E5171" s="115">
        <v>177.6</v>
      </c>
    </row>
    <row r="5172" spans="1:5" ht="41.4" x14ac:dyDescent="0.3">
      <c r="A5172" s="113">
        <v>105198</v>
      </c>
      <c r="B5172" s="113" t="s">
        <v>13703</v>
      </c>
      <c r="C5172" s="114" t="s">
        <v>141</v>
      </c>
      <c r="D5172" s="113" t="s">
        <v>8535</v>
      </c>
      <c r="E5172" s="115">
        <v>365.39</v>
      </c>
    </row>
    <row r="5173" spans="1:5" ht="41.4" x14ac:dyDescent="0.3">
      <c r="A5173" s="113">
        <v>105199</v>
      </c>
      <c r="B5173" s="113" t="s">
        <v>13704</v>
      </c>
      <c r="C5173" s="114" t="s">
        <v>141</v>
      </c>
      <c r="D5173" s="113" t="s">
        <v>8535</v>
      </c>
      <c r="E5173" s="115">
        <v>234.27</v>
      </c>
    </row>
    <row r="5174" spans="1:5" ht="41.4" x14ac:dyDescent="0.3">
      <c r="A5174" s="113">
        <v>105200</v>
      </c>
      <c r="B5174" s="113" t="s">
        <v>13705</v>
      </c>
      <c r="C5174" s="114" t="s">
        <v>141</v>
      </c>
      <c r="D5174" s="113" t="s">
        <v>8535</v>
      </c>
      <c r="E5174" s="115">
        <v>140.22</v>
      </c>
    </row>
    <row r="5175" spans="1:5" ht="41.4" x14ac:dyDescent="0.3">
      <c r="A5175" s="113">
        <v>105201</v>
      </c>
      <c r="B5175" s="113" t="s">
        <v>13706</v>
      </c>
      <c r="C5175" s="114" t="s">
        <v>141</v>
      </c>
      <c r="D5175" s="113" t="s">
        <v>8535</v>
      </c>
      <c r="E5175" s="115">
        <v>320.48</v>
      </c>
    </row>
    <row r="5176" spans="1:5" ht="41.4" x14ac:dyDescent="0.3">
      <c r="A5176" s="113">
        <v>105202</v>
      </c>
      <c r="B5176" s="113" t="s">
        <v>13707</v>
      </c>
      <c r="C5176" s="114" t="s">
        <v>141</v>
      </c>
      <c r="D5176" s="113" t="s">
        <v>8535</v>
      </c>
      <c r="E5176" s="115">
        <v>290.3</v>
      </c>
    </row>
    <row r="5177" spans="1:5" ht="41.4" x14ac:dyDescent="0.3">
      <c r="A5177" s="113">
        <v>105203</v>
      </c>
      <c r="B5177" s="113" t="s">
        <v>13708</v>
      </c>
      <c r="C5177" s="114" t="s">
        <v>141</v>
      </c>
      <c r="D5177" s="113" t="s">
        <v>8535</v>
      </c>
      <c r="E5177" s="115">
        <v>176.82</v>
      </c>
    </row>
    <row r="5178" spans="1:5" ht="41.4" x14ac:dyDescent="0.3">
      <c r="A5178" s="113">
        <v>105204</v>
      </c>
      <c r="B5178" s="113" t="s">
        <v>13709</v>
      </c>
      <c r="C5178" s="114" t="s">
        <v>141</v>
      </c>
      <c r="D5178" s="113" t="s">
        <v>8535</v>
      </c>
      <c r="E5178" s="115">
        <v>386.05</v>
      </c>
    </row>
    <row r="5179" spans="1:5" ht="41.4" x14ac:dyDescent="0.3">
      <c r="A5179" s="113">
        <v>105205</v>
      </c>
      <c r="B5179" s="113" t="s">
        <v>13710</v>
      </c>
      <c r="C5179" s="114" t="s">
        <v>141</v>
      </c>
      <c r="D5179" s="113" t="s">
        <v>8535</v>
      </c>
      <c r="E5179" s="115">
        <v>268.19</v>
      </c>
    </row>
    <row r="5180" spans="1:5" ht="41.4" x14ac:dyDescent="0.3">
      <c r="A5180" s="113">
        <v>105206</v>
      </c>
      <c r="B5180" s="113" t="s">
        <v>13711</v>
      </c>
      <c r="C5180" s="114" t="s">
        <v>141</v>
      </c>
      <c r="D5180" s="113" t="s">
        <v>8535</v>
      </c>
      <c r="E5180" s="115">
        <v>168.52</v>
      </c>
    </row>
    <row r="5181" spans="1:5" ht="41.4" x14ac:dyDescent="0.3">
      <c r="A5181" s="113">
        <v>105207</v>
      </c>
      <c r="B5181" s="113" t="s">
        <v>13712</v>
      </c>
      <c r="C5181" s="114" t="s">
        <v>141</v>
      </c>
      <c r="D5181" s="113" t="s">
        <v>8535</v>
      </c>
      <c r="E5181" s="115">
        <v>374.99</v>
      </c>
    </row>
    <row r="5182" spans="1:5" ht="41.4" x14ac:dyDescent="0.3">
      <c r="A5182" s="113">
        <v>105208</v>
      </c>
      <c r="B5182" s="113" t="s">
        <v>13713</v>
      </c>
      <c r="C5182" s="114" t="s">
        <v>141</v>
      </c>
      <c r="D5182" s="113" t="s">
        <v>8535</v>
      </c>
      <c r="E5182" s="115">
        <v>353.22</v>
      </c>
    </row>
    <row r="5183" spans="1:5" ht="41.4" x14ac:dyDescent="0.3">
      <c r="A5183" s="113">
        <v>105209</v>
      </c>
      <c r="B5183" s="113" t="s">
        <v>13714</v>
      </c>
      <c r="C5183" s="114" t="s">
        <v>141</v>
      </c>
      <c r="D5183" s="113" t="s">
        <v>8535</v>
      </c>
      <c r="E5183" s="115">
        <v>172</v>
      </c>
    </row>
    <row r="5184" spans="1:5" ht="41.4" x14ac:dyDescent="0.3">
      <c r="A5184" s="113">
        <v>105210</v>
      </c>
      <c r="B5184" s="113" t="s">
        <v>13715</v>
      </c>
      <c r="C5184" s="114" t="s">
        <v>141</v>
      </c>
      <c r="D5184" s="113" t="s">
        <v>8535</v>
      </c>
      <c r="E5184" s="115">
        <v>455.85</v>
      </c>
    </row>
    <row r="5185" spans="1:5" ht="41.4" x14ac:dyDescent="0.3">
      <c r="A5185" s="113">
        <v>105211</v>
      </c>
      <c r="B5185" s="113" t="s">
        <v>13716</v>
      </c>
      <c r="C5185" s="114" t="s">
        <v>141</v>
      </c>
      <c r="D5185" s="113" t="s">
        <v>8535</v>
      </c>
      <c r="E5185" s="115">
        <v>269.89999999999998</v>
      </c>
    </row>
    <row r="5186" spans="1:5" ht="41.4" x14ac:dyDescent="0.3">
      <c r="A5186" s="113">
        <v>105212</v>
      </c>
      <c r="B5186" s="113" t="s">
        <v>13717</v>
      </c>
      <c r="C5186" s="114" t="s">
        <v>141</v>
      </c>
      <c r="D5186" s="113" t="s">
        <v>8535</v>
      </c>
      <c r="E5186" s="115">
        <v>267.69</v>
      </c>
    </row>
    <row r="5187" spans="1:5" ht="27.6" x14ac:dyDescent="0.3">
      <c r="A5187" s="113">
        <v>105213</v>
      </c>
      <c r="B5187" s="113" t="s">
        <v>13718</v>
      </c>
      <c r="C5187" s="114" t="s">
        <v>141</v>
      </c>
      <c r="D5187" s="113" t="s">
        <v>8535</v>
      </c>
      <c r="E5187" s="115">
        <v>187.78</v>
      </c>
    </row>
    <row r="5188" spans="1:5" ht="27.6" x14ac:dyDescent="0.3">
      <c r="A5188" s="113">
        <v>105214</v>
      </c>
      <c r="B5188" s="113" t="s">
        <v>13719</v>
      </c>
      <c r="C5188" s="114" t="s">
        <v>141</v>
      </c>
      <c r="D5188" s="113" t="s">
        <v>8535</v>
      </c>
      <c r="E5188" s="115">
        <v>42.01</v>
      </c>
    </row>
    <row r="5189" spans="1:5" ht="27.6" x14ac:dyDescent="0.3">
      <c r="A5189" s="113">
        <v>105215</v>
      </c>
      <c r="B5189" s="113" t="s">
        <v>13720</v>
      </c>
      <c r="C5189" s="114" t="s">
        <v>141</v>
      </c>
      <c r="D5189" s="113" t="s">
        <v>8535</v>
      </c>
      <c r="E5189" s="115">
        <v>9.33</v>
      </c>
    </row>
    <row r="5190" spans="1:5" ht="27.6" x14ac:dyDescent="0.3">
      <c r="A5190" s="113">
        <v>105216</v>
      </c>
      <c r="B5190" s="113" t="s">
        <v>13721</v>
      </c>
      <c r="C5190" s="114" t="s">
        <v>141</v>
      </c>
      <c r="D5190" s="113" t="s">
        <v>8535</v>
      </c>
      <c r="E5190" s="115">
        <v>35.619999999999997</v>
      </c>
    </row>
    <row r="5191" spans="1:5" ht="27.6" x14ac:dyDescent="0.3">
      <c r="A5191" s="113">
        <v>105217</v>
      </c>
      <c r="B5191" s="113" t="s">
        <v>13722</v>
      </c>
      <c r="C5191" s="114" t="s">
        <v>141</v>
      </c>
      <c r="D5191" s="113" t="s">
        <v>8535</v>
      </c>
      <c r="E5191" s="115">
        <v>40.19</v>
      </c>
    </row>
    <row r="5192" spans="1:5" ht="27.6" x14ac:dyDescent="0.3">
      <c r="A5192" s="113">
        <v>105218</v>
      </c>
      <c r="B5192" s="113" t="s">
        <v>13723</v>
      </c>
      <c r="C5192" s="114" t="s">
        <v>141</v>
      </c>
      <c r="D5192" s="113" t="s">
        <v>8535</v>
      </c>
      <c r="E5192" s="115">
        <v>69.89</v>
      </c>
    </row>
    <row r="5193" spans="1:5" ht="27.6" x14ac:dyDescent="0.3">
      <c r="A5193" s="113">
        <v>105219</v>
      </c>
      <c r="B5193" s="113" t="s">
        <v>13724</v>
      </c>
      <c r="C5193" s="114" t="s">
        <v>141</v>
      </c>
      <c r="D5193" s="113" t="s">
        <v>8535</v>
      </c>
      <c r="E5193" s="115">
        <v>11.66</v>
      </c>
    </row>
    <row r="5194" spans="1:5" ht="27.6" x14ac:dyDescent="0.3">
      <c r="A5194" s="113">
        <v>105220</v>
      </c>
      <c r="B5194" s="113" t="s">
        <v>13725</v>
      </c>
      <c r="C5194" s="114" t="s">
        <v>141</v>
      </c>
      <c r="D5194" s="113" t="s">
        <v>8535</v>
      </c>
      <c r="E5194" s="115">
        <v>15.97</v>
      </c>
    </row>
    <row r="5195" spans="1:5" ht="27.6" x14ac:dyDescent="0.3">
      <c r="A5195" s="113">
        <v>105221</v>
      </c>
      <c r="B5195" s="113" t="s">
        <v>13726</v>
      </c>
      <c r="C5195" s="114" t="s">
        <v>141</v>
      </c>
      <c r="D5195" s="113" t="s">
        <v>8535</v>
      </c>
      <c r="E5195" s="115">
        <v>24.7</v>
      </c>
    </row>
    <row r="5196" spans="1:5" ht="27.6" x14ac:dyDescent="0.3">
      <c r="A5196" s="113">
        <v>105222</v>
      </c>
      <c r="B5196" s="113" t="s">
        <v>13727</v>
      </c>
      <c r="C5196" s="114" t="s">
        <v>141</v>
      </c>
      <c r="D5196" s="113" t="s">
        <v>8535</v>
      </c>
      <c r="E5196" s="115">
        <v>71.48</v>
      </c>
    </row>
    <row r="5197" spans="1:5" ht="27.6" x14ac:dyDescent="0.3">
      <c r="A5197" s="113">
        <v>105223</v>
      </c>
      <c r="B5197" s="113" t="s">
        <v>13728</v>
      </c>
      <c r="C5197" s="114" t="s">
        <v>141</v>
      </c>
      <c r="D5197" s="113" t="s">
        <v>8535</v>
      </c>
      <c r="E5197" s="115">
        <v>164.62</v>
      </c>
    </row>
    <row r="5198" spans="1:5" ht="27.6" x14ac:dyDescent="0.3">
      <c r="A5198" s="113">
        <v>105224</v>
      </c>
      <c r="B5198" s="113" t="s">
        <v>13729</v>
      </c>
      <c r="C5198" s="114" t="s">
        <v>141</v>
      </c>
      <c r="D5198" s="113" t="s">
        <v>8535</v>
      </c>
      <c r="E5198" s="115">
        <v>239.45</v>
      </c>
    </row>
    <row r="5199" spans="1:5" ht="27.6" x14ac:dyDescent="0.3">
      <c r="A5199" s="113">
        <v>105225</v>
      </c>
      <c r="B5199" s="113" t="s">
        <v>13730</v>
      </c>
      <c r="C5199" s="114" t="s">
        <v>141</v>
      </c>
      <c r="D5199" s="113" t="s">
        <v>8535</v>
      </c>
      <c r="E5199" s="115">
        <v>17.21</v>
      </c>
    </row>
    <row r="5200" spans="1:5" ht="27.6" x14ac:dyDescent="0.3">
      <c r="A5200" s="113">
        <v>105226</v>
      </c>
      <c r="B5200" s="113" t="s">
        <v>13731</v>
      </c>
      <c r="C5200" s="114" t="s">
        <v>141</v>
      </c>
      <c r="D5200" s="113" t="s">
        <v>8535</v>
      </c>
      <c r="E5200" s="115">
        <v>40.590000000000003</v>
      </c>
    </row>
    <row r="5201" spans="1:5" ht="27.6" x14ac:dyDescent="0.3">
      <c r="A5201" s="113">
        <v>105227</v>
      </c>
      <c r="B5201" s="113" t="s">
        <v>13732</v>
      </c>
      <c r="C5201" s="114" t="s">
        <v>141</v>
      </c>
      <c r="D5201" s="113" t="s">
        <v>8535</v>
      </c>
      <c r="E5201" s="115">
        <v>58.26</v>
      </c>
    </row>
    <row r="5202" spans="1:5" ht="27.6" x14ac:dyDescent="0.3">
      <c r="A5202" s="113">
        <v>105228</v>
      </c>
      <c r="B5202" s="113" t="s">
        <v>13733</v>
      </c>
      <c r="C5202" s="114" t="s">
        <v>141</v>
      </c>
      <c r="D5202" s="113" t="s">
        <v>8535</v>
      </c>
      <c r="E5202" s="115">
        <v>11.69</v>
      </c>
    </row>
    <row r="5203" spans="1:5" ht="27.6" x14ac:dyDescent="0.3">
      <c r="A5203" s="113">
        <v>105229</v>
      </c>
      <c r="B5203" s="113" t="s">
        <v>13734</v>
      </c>
      <c r="C5203" s="114" t="s">
        <v>141</v>
      </c>
      <c r="D5203" s="113" t="s">
        <v>8535</v>
      </c>
      <c r="E5203" s="115">
        <v>25.95</v>
      </c>
    </row>
    <row r="5204" spans="1:5" ht="27.6" x14ac:dyDescent="0.3">
      <c r="A5204" s="113">
        <v>105230</v>
      </c>
      <c r="B5204" s="113" t="s">
        <v>13735</v>
      </c>
      <c r="C5204" s="114" t="s">
        <v>141</v>
      </c>
      <c r="D5204" s="113" t="s">
        <v>8535</v>
      </c>
      <c r="E5204" s="115">
        <v>7.92</v>
      </c>
    </row>
    <row r="5205" spans="1:5" ht="27.6" x14ac:dyDescent="0.3">
      <c r="A5205" s="113">
        <v>105231</v>
      </c>
      <c r="B5205" s="113" t="s">
        <v>13736</v>
      </c>
      <c r="C5205" s="114" t="s">
        <v>141</v>
      </c>
      <c r="D5205" s="113" t="s">
        <v>8535</v>
      </c>
      <c r="E5205" s="115">
        <v>9.25</v>
      </c>
    </row>
    <row r="5206" spans="1:5" ht="27.6" x14ac:dyDescent="0.3">
      <c r="A5206" s="113">
        <v>105232</v>
      </c>
      <c r="B5206" s="113" t="s">
        <v>13737</v>
      </c>
      <c r="C5206" s="114" t="s">
        <v>141</v>
      </c>
      <c r="D5206" s="113" t="s">
        <v>8535</v>
      </c>
      <c r="E5206" s="115">
        <v>16.72</v>
      </c>
    </row>
    <row r="5207" spans="1:5" ht="27.6" x14ac:dyDescent="0.3">
      <c r="A5207" s="113">
        <v>105233</v>
      </c>
      <c r="B5207" s="113" t="s">
        <v>13738</v>
      </c>
      <c r="C5207" s="114" t="s">
        <v>141</v>
      </c>
      <c r="D5207" s="113" t="s">
        <v>8535</v>
      </c>
      <c r="E5207" s="115">
        <v>7.97</v>
      </c>
    </row>
    <row r="5208" spans="1:5" ht="27.6" x14ac:dyDescent="0.3">
      <c r="A5208" s="113">
        <v>105234</v>
      </c>
      <c r="B5208" s="113" t="s">
        <v>13739</v>
      </c>
      <c r="C5208" s="114" t="s">
        <v>141</v>
      </c>
      <c r="D5208" s="113" t="s">
        <v>8535</v>
      </c>
      <c r="E5208" s="115">
        <v>9.76</v>
      </c>
    </row>
    <row r="5209" spans="1:5" ht="27.6" x14ac:dyDescent="0.3">
      <c r="A5209" s="113">
        <v>97895</v>
      </c>
      <c r="B5209" s="113" t="s">
        <v>13740</v>
      </c>
      <c r="C5209" s="114" t="s">
        <v>141</v>
      </c>
      <c r="D5209" s="113" t="s">
        <v>8535</v>
      </c>
      <c r="E5209" s="115">
        <v>195.13</v>
      </c>
    </row>
    <row r="5210" spans="1:5" ht="27.6" x14ac:dyDescent="0.3">
      <c r="A5210" s="113">
        <v>97896</v>
      </c>
      <c r="B5210" s="113" t="s">
        <v>13741</v>
      </c>
      <c r="C5210" s="114" t="s">
        <v>141</v>
      </c>
      <c r="D5210" s="113" t="s">
        <v>8535</v>
      </c>
      <c r="E5210" s="115">
        <v>361.85</v>
      </c>
    </row>
    <row r="5211" spans="1:5" ht="27.6" x14ac:dyDescent="0.3">
      <c r="A5211" s="113">
        <v>97897</v>
      </c>
      <c r="B5211" s="113" t="s">
        <v>13742</v>
      </c>
      <c r="C5211" s="114" t="s">
        <v>141</v>
      </c>
      <c r="D5211" s="113" t="s">
        <v>8535</v>
      </c>
      <c r="E5211" s="115">
        <v>469.01</v>
      </c>
    </row>
    <row r="5212" spans="1:5" ht="27.6" x14ac:dyDescent="0.3">
      <c r="A5212" s="113">
        <v>97898</v>
      </c>
      <c r="B5212" s="113" t="s">
        <v>13743</v>
      </c>
      <c r="C5212" s="114" t="s">
        <v>141</v>
      </c>
      <c r="D5212" s="113" t="s">
        <v>8535</v>
      </c>
      <c r="E5212" s="115">
        <v>897.92</v>
      </c>
    </row>
    <row r="5213" spans="1:5" ht="41.4" x14ac:dyDescent="0.3">
      <c r="A5213" s="113">
        <v>97900</v>
      </c>
      <c r="B5213" s="113" t="s">
        <v>13744</v>
      </c>
      <c r="C5213" s="114" t="s">
        <v>141</v>
      </c>
      <c r="D5213" s="113" t="s">
        <v>8535</v>
      </c>
      <c r="E5213" s="115">
        <v>187.31</v>
      </c>
    </row>
    <row r="5214" spans="1:5" ht="41.4" x14ac:dyDescent="0.3">
      <c r="A5214" s="113">
        <v>97901</v>
      </c>
      <c r="B5214" s="113" t="s">
        <v>13745</v>
      </c>
      <c r="C5214" s="114" t="s">
        <v>141</v>
      </c>
      <c r="D5214" s="113" t="s">
        <v>8535</v>
      </c>
      <c r="E5214" s="115">
        <v>293.93</v>
      </c>
    </row>
    <row r="5215" spans="1:5" ht="41.4" x14ac:dyDescent="0.3">
      <c r="A5215" s="113">
        <v>97902</v>
      </c>
      <c r="B5215" s="113" t="s">
        <v>13746</v>
      </c>
      <c r="C5215" s="114" t="s">
        <v>141</v>
      </c>
      <c r="D5215" s="113" t="s">
        <v>8535</v>
      </c>
      <c r="E5215" s="115">
        <v>567.54999999999995</v>
      </c>
    </row>
    <row r="5216" spans="1:5" ht="41.4" x14ac:dyDescent="0.3">
      <c r="A5216" s="113">
        <v>97903</v>
      </c>
      <c r="B5216" s="113" t="s">
        <v>13747</v>
      </c>
      <c r="C5216" s="114" t="s">
        <v>141</v>
      </c>
      <c r="D5216" s="113" t="s">
        <v>8535</v>
      </c>
      <c r="E5216" s="115">
        <v>788.96</v>
      </c>
    </row>
    <row r="5217" spans="1:5" ht="27.6" x14ac:dyDescent="0.3">
      <c r="A5217" s="113">
        <v>97904</v>
      </c>
      <c r="B5217" s="113" t="s">
        <v>13748</v>
      </c>
      <c r="C5217" s="114" t="s">
        <v>141</v>
      </c>
      <c r="D5217" s="113" t="s">
        <v>8535</v>
      </c>
      <c r="E5217" s="115">
        <v>917.73</v>
      </c>
    </row>
    <row r="5218" spans="1:5" ht="41.4" x14ac:dyDescent="0.3">
      <c r="A5218" s="113">
        <v>97905</v>
      </c>
      <c r="B5218" s="113" t="s">
        <v>13749</v>
      </c>
      <c r="C5218" s="114" t="s">
        <v>141</v>
      </c>
      <c r="D5218" s="113" t="s">
        <v>8535</v>
      </c>
      <c r="E5218" s="115">
        <v>245.03</v>
      </c>
    </row>
    <row r="5219" spans="1:5" ht="41.4" x14ac:dyDescent="0.3">
      <c r="A5219" s="113">
        <v>97906</v>
      </c>
      <c r="B5219" s="113" t="s">
        <v>13750</v>
      </c>
      <c r="C5219" s="114" t="s">
        <v>141</v>
      </c>
      <c r="D5219" s="113" t="s">
        <v>8535</v>
      </c>
      <c r="E5219" s="115">
        <v>452.78</v>
      </c>
    </row>
    <row r="5220" spans="1:5" ht="41.4" x14ac:dyDescent="0.3">
      <c r="A5220" s="113">
        <v>97907</v>
      </c>
      <c r="B5220" s="113" t="s">
        <v>13751</v>
      </c>
      <c r="C5220" s="114" t="s">
        <v>141</v>
      </c>
      <c r="D5220" s="113" t="s">
        <v>8535</v>
      </c>
      <c r="E5220" s="115">
        <v>642.5</v>
      </c>
    </row>
    <row r="5221" spans="1:5" ht="27.6" x14ac:dyDescent="0.3">
      <c r="A5221" s="113">
        <v>97908</v>
      </c>
      <c r="B5221" s="113" t="s">
        <v>13752</v>
      </c>
      <c r="C5221" s="114" t="s">
        <v>141</v>
      </c>
      <c r="D5221" s="113" t="s">
        <v>8535</v>
      </c>
      <c r="E5221" s="115">
        <v>744.45</v>
      </c>
    </row>
    <row r="5222" spans="1:5" ht="27.6" x14ac:dyDescent="0.3">
      <c r="A5222" s="113">
        <v>98102</v>
      </c>
      <c r="B5222" s="113" t="s">
        <v>13753</v>
      </c>
      <c r="C5222" s="114" t="s">
        <v>141</v>
      </c>
      <c r="D5222" s="113" t="s">
        <v>8535</v>
      </c>
      <c r="E5222" s="115">
        <v>185.22</v>
      </c>
    </row>
    <row r="5223" spans="1:5" ht="41.4" x14ac:dyDescent="0.3">
      <c r="A5223" s="113">
        <v>98104</v>
      </c>
      <c r="B5223" s="113" t="s">
        <v>13754</v>
      </c>
      <c r="C5223" s="114" t="s">
        <v>141</v>
      </c>
      <c r="D5223" s="113" t="s">
        <v>8535</v>
      </c>
      <c r="E5223" s="115">
        <v>369.91</v>
      </c>
    </row>
    <row r="5224" spans="1:5" ht="41.4" x14ac:dyDescent="0.3">
      <c r="A5224" s="113">
        <v>98105</v>
      </c>
      <c r="B5224" s="113" t="s">
        <v>13755</v>
      </c>
      <c r="C5224" s="114" t="s">
        <v>141</v>
      </c>
      <c r="D5224" s="113" t="s">
        <v>8535</v>
      </c>
      <c r="E5224" s="115">
        <v>645.03</v>
      </c>
    </row>
    <row r="5225" spans="1:5" ht="41.4" x14ac:dyDescent="0.3">
      <c r="A5225" s="113">
        <v>98106</v>
      </c>
      <c r="B5225" s="113" t="s">
        <v>13756</v>
      </c>
      <c r="C5225" s="114" t="s">
        <v>141</v>
      </c>
      <c r="D5225" s="113" t="s">
        <v>8535</v>
      </c>
      <c r="E5225" s="115">
        <v>1063.08</v>
      </c>
    </row>
    <row r="5226" spans="1:5" ht="41.4" x14ac:dyDescent="0.3">
      <c r="A5226" s="113">
        <v>98107</v>
      </c>
      <c r="B5226" s="113" t="s">
        <v>13757</v>
      </c>
      <c r="C5226" s="114" t="s">
        <v>141</v>
      </c>
      <c r="D5226" s="113" t="s">
        <v>8535</v>
      </c>
      <c r="E5226" s="115">
        <v>281.08999999999997</v>
      </c>
    </row>
    <row r="5227" spans="1:5" ht="41.4" x14ac:dyDescent="0.3">
      <c r="A5227" s="113">
        <v>98108</v>
      </c>
      <c r="B5227" s="113" t="s">
        <v>13758</v>
      </c>
      <c r="C5227" s="114" t="s">
        <v>141</v>
      </c>
      <c r="D5227" s="113" t="s">
        <v>8535</v>
      </c>
      <c r="E5227" s="115">
        <v>501.6</v>
      </c>
    </row>
    <row r="5228" spans="1:5" ht="41.4" x14ac:dyDescent="0.3">
      <c r="A5228" s="113">
        <v>99250</v>
      </c>
      <c r="B5228" s="113" t="s">
        <v>13759</v>
      </c>
      <c r="C5228" s="114" t="s">
        <v>141</v>
      </c>
      <c r="D5228" s="113" t="s">
        <v>8535</v>
      </c>
      <c r="E5228" s="115">
        <v>182.84</v>
      </c>
    </row>
    <row r="5229" spans="1:5" ht="41.4" x14ac:dyDescent="0.3">
      <c r="A5229" s="113">
        <v>99251</v>
      </c>
      <c r="B5229" s="113" t="s">
        <v>13760</v>
      </c>
      <c r="C5229" s="114" t="s">
        <v>141</v>
      </c>
      <c r="D5229" s="113" t="s">
        <v>8535</v>
      </c>
      <c r="E5229" s="115">
        <v>286.26</v>
      </c>
    </row>
    <row r="5230" spans="1:5" ht="41.4" x14ac:dyDescent="0.3">
      <c r="A5230" s="113">
        <v>99253</v>
      </c>
      <c r="B5230" s="113" t="s">
        <v>13761</v>
      </c>
      <c r="C5230" s="114" t="s">
        <v>141</v>
      </c>
      <c r="D5230" s="113" t="s">
        <v>8535</v>
      </c>
      <c r="E5230" s="115">
        <v>550.33000000000004</v>
      </c>
    </row>
    <row r="5231" spans="1:5" ht="41.4" x14ac:dyDescent="0.3">
      <c r="A5231" s="113">
        <v>99255</v>
      </c>
      <c r="B5231" s="113" t="s">
        <v>13762</v>
      </c>
      <c r="C5231" s="114" t="s">
        <v>141</v>
      </c>
      <c r="D5231" s="113" t="s">
        <v>8535</v>
      </c>
      <c r="E5231" s="115">
        <v>765.35</v>
      </c>
    </row>
    <row r="5232" spans="1:5" ht="27.6" x14ac:dyDescent="0.3">
      <c r="A5232" s="113">
        <v>99257</v>
      </c>
      <c r="B5232" s="113" t="s">
        <v>13763</v>
      </c>
      <c r="C5232" s="114" t="s">
        <v>141</v>
      </c>
      <c r="D5232" s="113" t="s">
        <v>8535</v>
      </c>
      <c r="E5232" s="115">
        <v>887.19</v>
      </c>
    </row>
    <row r="5233" spans="1:5" ht="41.4" x14ac:dyDescent="0.3">
      <c r="A5233" s="113">
        <v>99258</v>
      </c>
      <c r="B5233" s="113" t="s">
        <v>13764</v>
      </c>
      <c r="C5233" s="114" t="s">
        <v>141</v>
      </c>
      <c r="D5233" s="113" t="s">
        <v>8535</v>
      </c>
      <c r="E5233" s="115">
        <v>240.16</v>
      </c>
    </row>
    <row r="5234" spans="1:5" ht="41.4" x14ac:dyDescent="0.3">
      <c r="A5234" s="113">
        <v>99260</v>
      </c>
      <c r="B5234" s="113" t="s">
        <v>13765</v>
      </c>
      <c r="C5234" s="114" t="s">
        <v>141</v>
      </c>
      <c r="D5234" s="113" t="s">
        <v>8535</v>
      </c>
      <c r="E5234" s="115">
        <v>441.94</v>
      </c>
    </row>
    <row r="5235" spans="1:5" ht="41.4" x14ac:dyDescent="0.3">
      <c r="A5235" s="113">
        <v>99262</v>
      </c>
      <c r="B5235" s="113" t="s">
        <v>13766</v>
      </c>
      <c r="C5235" s="114" t="s">
        <v>141</v>
      </c>
      <c r="D5235" s="113" t="s">
        <v>8535</v>
      </c>
      <c r="E5235" s="115">
        <v>627.02</v>
      </c>
    </row>
    <row r="5236" spans="1:5" ht="27.6" x14ac:dyDescent="0.3">
      <c r="A5236" s="113">
        <v>99264</v>
      </c>
      <c r="B5236" s="113" t="s">
        <v>13767</v>
      </c>
      <c r="C5236" s="114" t="s">
        <v>141</v>
      </c>
      <c r="D5236" s="113" t="s">
        <v>8535</v>
      </c>
      <c r="E5236" s="115">
        <v>723.53</v>
      </c>
    </row>
    <row r="5237" spans="1:5" ht="27.6" x14ac:dyDescent="0.3">
      <c r="A5237" s="113">
        <v>102587</v>
      </c>
      <c r="B5237" s="113" t="s">
        <v>13768</v>
      </c>
      <c r="C5237" s="114" t="s">
        <v>141</v>
      </c>
      <c r="D5237" s="113" t="s">
        <v>8535</v>
      </c>
      <c r="E5237" s="115">
        <v>4.28</v>
      </c>
    </row>
    <row r="5238" spans="1:5" ht="27.6" x14ac:dyDescent="0.3">
      <c r="A5238" s="113">
        <v>102588</v>
      </c>
      <c r="B5238" s="113" t="s">
        <v>13769</v>
      </c>
      <c r="C5238" s="114" t="s">
        <v>141</v>
      </c>
      <c r="D5238" s="113" t="s">
        <v>8535</v>
      </c>
      <c r="E5238" s="115">
        <v>6.2</v>
      </c>
    </row>
    <row r="5239" spans="1:5" ht="27.6" x14ac:dyDescent="0.3">
      <c r="A5239" s="113">
        <v>102589</v>
      </c>
      <c r="B5239" s="113" t="s">
        <v>13770</v>
      </c>
      <c r="C5239" s="114" t="s">
        <v>141</v>
      </c>
      <c r="D5239" s="113" t="s">
        <v>8535</v>
      </c>
      <c r="E5239" s="115">
        <v>4.76</v>
      </c>
    </row>
    <row r="5240" spans="1:5" ht="27.6" x14ac:dyDescent="0.3">
      <c r="A5240" s="113">
        <v>102590</v>
      </c>
      <c r="B5240" s="113" t="s">
        <v>13771</v>
      </c>
      <c r="C5240" s="114" t="s">
        <v>141</v>
      </c>
      <c r="D5240" s="113" t="s">
        <v>8535</v>
      </c>
      <c r="E5240" s="115">
        <v>6.68</v>
      </c>
    </row>
    <row r="5241" spans="1:5" ht="27.6" x14ac:dyDescent="0.3">
      <c r="A5241" s="113">
        <v>102591</v>
      </c>
      <c r="B5241" s="113" t="s">
        <v>13772</v>
      </c>
      <c r="C5241" s="114" t="s">
        <v>141</v>
      </c>
      <c r="D5241" s="113" t="s">
        <v>8535</v>
      </c>
      <c r="E5241" s="115">
        <v>5.25</v>
      </c>
    </row>
    <row r="5242" spans="1:5" ht="27.6" x14ac:dyDescent="0.3">
      <c r="A5242" s="113">
        <v>102592</v>
      </c>
      <c r="B5242" s="113" t="s">
        <v>13773</v>
      </c>
      <c r="C5242" s="114" t="s">
        <v>141</v>
      </c>
      <c r="D5242" s="113" t="s">
        <v>8535</v>
      </c>
      <c r="E5242" s="115">
        <v>7.17</v>
      </c>
    </row>
    <row r="5243" spans="1:5" ht="27.6" x14ac:dyDescent="0.3">
      <c r="A5243" s="113">
        <v>102593</v>
      </c>
      <c r="B5243" s="113" t="s">
        <v>13774</v>
      </c>
      <c r="C5243" s="114" t="s">
        <v>141</v>
      </c>
      <c r="D5243" s="113" t="s">
        <v>8535</v>
      </c>
      <c r="E5243" s="115">
        <v>5.93</v>
      </c>
    </row>
    <row r="5244" spans="1:5" ht="27.6" x14ac:dyDescent="0.3">
      <c r="A5244" s="113">
        <v>102594</v>
      </c>
      <c r="B5244" s="113" t="s">
        <v>13775</v>
      </c>
      <c r="C5244" s="114" t="s">
        <v>141</v>
      </c>
      <c r="D5244" s="113" t="s">
        <v>8535</v>
      </c>
      <c r="E5244" s="115">
        <v>7.85</v>
      </c>
    </row>
    <row r="5245" spans="1:5" ht="27.6" x14ac:dyDescent="0.3">
      <c r="A5245" s="113">
        <v>102595</v>
      </c>
      <c r="B5245" s="113" t="s">
        <v>13776</v>
      </c>
      <c r="C5245" s="114" t="s">
        <v>141</v>
      </c>
      <c r="D5245" s="113" t="s">
        <v>8535</v>
      </c>
      <c r="E5245" s="115">
        <v>6.7</v>
      </c>
    </row>
    <row r="5246" spans="1:5" ht="27.6" x14ac:dyDescent="0.3">
      <c r="A5246" s="113">
        <v>102596</v>
      </c>
      <c r="B5246" s="113" t="s">
        <v>13777</v>
      </c>
      <c r="C5246" s="114" t="s">
        <v>141</v>
      </c>
      <c r="D5246" s="113" t="s">
        <v>8535</v>
      </c>
      <c r="E5246" s="115">
        <v>8.6199999999999992</v>
      </c>
    </row>
    <row r="5247" spans="1:5" ht="27.6" x14ac:dyDescent="0.3">
      <c r="A5247" s="113">
        <v>102597</v>
      </c>
      <c r="B5247" s="113" t="s">
        <v>13778</v>
      </c>
      <c r="C5247" s="114" t="s">
        <v>141</v>
      </c>
      <c r="D5247" s="113" t="s">
        <v>8535</v>
      </c>
      <c r="E5247" s="115">
        <v>7.67</v>
      </c>
    </row>
    <row r="5248" spans="1:5" ht="27.6" x14ac:dyDescent="0.3">
      <c r="A5248" s="113">
        <v>102598</v>
      </c>
      <c r="B5248" s="113" t="s">
        <v>13779</v>
      </c>
      <c r="C5248" s="114" t="s">
        <v>141</v>
      </c>
      <c r="D5248" s="113" t="s">
        <v>8535</v>
      </c>
      <c r="E5248" s="115">
        <v>9.58</v>
      </c>
    </row>
    <row r="5249" spans="1:5" ht="27.6" x14ac:dyDescent="0.3">
      <c r="A5249" s="113">
        <v>102599</v>
      </c>
      <c r="B5249" s="113" t="s">
        <v>13780</v>
      </c>
      <c r="C5249" s="114" t="s">
        <v>141</v>
      </c>
      <c r="D5249" s="113" t="s">
        <v>8535</v>
      </c>
      <c r="E5249" s="115">
        <v>8.6300000000000008</v>
      </c>
    </row>
    <row r="5250" spans="1:5" ht="27.6" x14ac:dyDescent="0.3">
      <c r="A5250" s="113">
        <v>102600</v>
      </c>
      <c r="B5250" s="113" t="s">
        <v>13781</v>
      </c>
      <c r="C5250" s="114" t="s">
        <v>141</v>
      </c>
      <c r="D5250" s="113" t="s">
        <v>8535</v>
      </c>
      <c r="E5250" s="115">
        <v>10.55</v>
      </c>
    </row>
    <row r="5251" spans="1:5" ht="27.6" x14ac:dyDescent="0.3">
      <c r="A5251" s="113">
        <v>102601</v>
      </c>
      <c r="B5251" s="113" t="s">
        <v>13782</v>
      </c>
      <c r="C5251" s="114" t="s">
        <v>141</v>
      </c>
      <c r="D5251" s="113" t="s">
        <v>8535</v>
      </c>
      <c r="E5251" s="115">
        <v>10.08</v>
      </c>
    </row>
    <row r="5252" spans="1:5" ht="27.6" x14ac:dyDescent="0.3">
      <c r="A5252" s="113">
        <v>102602</v>
      </c>
      <c r="B5252" s="113" t="s">
        <v>13783</v>
      </c>
      <c r="C5252" s="114" t="s">
        <v>141</v>
      </c>
      <c r="D5252" s="113" t="s">
        <v>8535</v>
      </c>
      <c r="E5252" s="115">
        <v>12</v>
      </c>
    </row>
    <row r="5253" spans="1:5" ht="27.6" x14ac:dyDescent="0.3">
      <c r="A5253" s="113">
        <v>102603</v>
      </c>
      <c r="B5253" s="113" t="s">
        <v>13784</v>
      </c>
      <c r="C5253" s="114" t="s">
        <v>141</v>
      </c>
      <c r="D5253" s="113" t="s">
        <v>8535</v>
      </c>
      <c r="E5253" s="115">
        <v>12.5</v>
      </c>
    </row>
    <row r="5254" spans="1:5" ht="27.6" x14ac:dyDescent="0.3">
      <c r="A5254" s="113">
        <v>102604</v>
      </c>
      <c r="B5254" s="113" t="s">
        <v>13785</v>
      </c>
      <c r="C5254" s="114" t="s">
        <v>141</v>
      </c>
      <c r="D5254" s="113" t="s">
        <v>8535</v>
      </c>
      <c r="E5254" s="115">
        <v>14.42</v>
      </c>
    </row>
    <row r="5255" spans="1:5" ht="27.6" x14ac:dyDescent="0.3">
      <c r="A5255" s="113">
        <v>102605</v>
      </c>
      <c r="B5255" s="113" t="s">
        <v>13786</v>
      </c>
      <c r="C5255" s="114" t="s">
        <v>141</v>
      </c>
      <c r="D5255" s="113" t="s">
        <v>8535</v>
      </c>
      <c r="E5255" s="115">
        <v>282.77999999999997</v>
      </c>
    </row>
    <row r="5256" spans="1:5" ht="27.6" x14ac:dyDescent="0.3">
      <c r="A5256" s="113">
        <v>102606</v>
      </c>
      <c r="B5256" s="113" t="s">
        <v>13787</v>
      </c>
      <c r="C5256" s="114" t="s">
        <v>141</v>
      </c>
      <c r="D5256" s="113" t="s">
        <v>8535</v>
      </c>
      <c r="E5256" s="115">
        <v>435.39</v>
      </c>
    </row>
    <row r="5257" spans="1:5" ht="27.6" x14ac:dyDescent="0.3">
      <c r="A5257" s="113">
        <v>102607</v>
      </c>
      <c r="B5257" s="113" t="s">
        <v>13788</v>
      </c>
      <c r="C5257" s="114" t="s">
        <v>141</v>
      </c>
      <c r="D5257" s="113" t="s">
        <v>8535</v>
      </c>
      <c r="E5257" s="115">
        <v>466.21</v>
      </c>
    </row>
    <row r="5258" spans="1:5" ht="27.6" x14ac:dyDescent="0.3">
      <c r="A5258" s="113">
        <v>102608</v>
      </c>
      <c r="B5258" s="113" t="s">
        <v>13789</v>
      </c>
      <c r="C5258" s="114" t="s">
        <v>141</v>
      </c>
      <c r="D5258" s="113" t="s">
        <v>8535</v>
      </c>
      <c r="E5258" s="115">
        <v>1067.03</v>
      </c>
    </row>
    <row r="5259" spans="1:5" ht="27.6" x14ac:dyDescent="0.3">
      <c r="A5259" s="113">
        <v>102609</v>
      </c>
      <c r="B5259" s="113" t="s">
        <v>13790</v>
      </c>
      <c r="C5259" s="114" t="s">
        <v>141</v>
      </c>
      <c r="D5259" s="113" t="s">
        <v>8535</v>
      </c>
      <c r="E5259" s="115">
        <v>1212.8900000000001</v>
      </c>
    </row>
    <row r="5260" spans="1:5" ht="27.6" x14ac:dyDescent="0.3">
      <c r="A5260" s="113">
        <v>102610</v>
      </c>
      <c r="B5260" s="113" t="s">
        <v>13791</v>
      </c>
      <c r="C5260" s="114" t="s">
        <v>141</v>
      </c>
      <c r="D5260" s="113" t="s">
        <v>8535</v>
      </c>
      <c r="E5260" s="115">
        <v>2083.2199999999998</v>
      </c>
    </row>
    <row r="5261" spans="1:5" ht="27.6" x14ac:dyDescent="0.3">
      <c r="A5261" s="113">
        <v>102611</v>
      </c>
      <c r="B5261" s="113" t="s">
        <v>13792</v>
      </c>
      <c r="C5261" s="114" t="s">
        <v>141</v>
      </c>
      <c r="D5261" s="113" t="s">
        <v>8535</v>
      </c>
      <c r="E5261" s="115">
        <v>469.19</v>
      </c>
    </row>
    <row r="5262" spans="1:5" ht="27.6" x14ac:dyDescent="0.3">
      <c r="A5262" s="113">
        <v>102612</v>
      </c>
      <c r="B5262" s="113" t="s">
        <v>13793</v>
      </c>
      <c r="C5262" s="114" t="s">
        <v>141</v>
      </c>
      <c r="D5262" s="113" t="s">
        <v>8535</v>
      </c>
      <c r="E5262" s="115">
        <v>673.19</v>
      </c>
    </row>
    <row r="5263" spans="1:5" ht="27.6" x14ac:dyDescent="0.3">
      <c r="A5263" s="113">
        <v>102613</v>
      </c>
      <c r="B5263" s="113" t="s">
        <v>13794</v>
      </c>
      <c r="C5263" s="114" t="s">
        <v>141</v>
      </c>
      <c r="D5263" s="113" t="s">
        <v>8535</v>
      </c>
      <c r="E5263" s="115">
        <v>652.89</v>
      </c>
    </row>
    <row r="5264" spans="1:5" ht="27.6" x14ac:dyDescent="0.3">
      <c r="A5264" s="113">
        <v>102614</v>
      </c>
      <c r="B5264" s="113" t="s">
        <v>13795</v>
      </c>
      <c r="C5264" s="114" t="s">
        <v>141</v>
      </c>
      <c r="D5264" s="113" t="s">
        <v>8535</v>
      </c>
      <c r="E5264" s="115">
        <v>1003.48</v>
      </c>
    </row>
    <row r="5265" spans="1:5" ht="27.6" x14ac:dyDescent="0.3">
      <c r="A5265" s="113">
        <v>102615</v>
      </c>
      <c r="B5265" s="113" t="s">
        <v>13796</v>
      </c>
      <c r="C5265" s="114" t="s">
        <v>141</v>
      </c>
      <c r="D5265" s="113" t="s">
        <v>8535</v>
      </c>
      <c r="E5265" s="115">
        <v>1259.3599999999999</v>
      </c>
    </row>
    <row r="5266" spans="1:5" ht="27.6" x14ac:dyDescent="0.3">
      <c r="A5266" s="113">
        <v>102616</v>
      </c>
      <c r="B5266" s="113" t="s">
        <v>13797</v>
      </c>
      <c r="C5266" s="114" t="s">
        <v>141</v>
      </c>
      <c r="D5266" s="113" t="s">
        <v>8535</v>
      </c>
      <c r="E5266" s="115">
        <v>1863.81</v>
      </c>
    </row>
    <row r="5267" spans="1:5" ht="27.6" x14ac:dyDescent="0.3">
      <c r="A5267" s="113">
        <v>102617</v>
      </c>
      <c r="B5267" s="113" t="s">
        <v>13798</v>
      </c>
      <c r="C5267" s="114" t="s">
        <v>141</v>
      </c>
      <c r="D5267" s="113" t="s">
        <v>8535</v>
      </c>
      <c r="E5267" s="115">
        <v>3443.17</v>
      </c>
    </row>
    <row r="5268" spans="1:5" ht="27.6" x14ac:dyDescent="0.3">
      <c r="A5268" s="113">
        <v>102618</v>
      </c>
      <c r="B5268" s="113" t="s">
        <v>13799</v>
      </c>
      <c r="C5268" s="114" t="s">
        <v>141</v>
      </c>
      <c r="D5268" s="113" t="s">
        <v>8535</v>
      </c>
      <c r="E5268" s="115">
        <v>4140.9399999999996</v>
      </c>
    </row>
    <row r="5269" spans="1:5" ht="27.6" x14ac:dyDescent="0.3">
      <c r="A5269" s="113">
        <v>102619</v>
      </c>
      <c r="B5269" s="113" t="s">
        <v>13800</v>
      </c>
      <c r="C5269" s="114" t="s">
        <v>141</v>
      </c>
      <c r="D5269" s="113" t="s">
        <v>8535</v>
      </c>
      <c r="E5269" s="115">
        <v>5556.59</v>
      </c>
    </row>
    <row r="5270" spans="1:5" ht="27.6" x14ac:dyDescent="0.3">
      <c r="A5270" s="113">
        <v>102620</v>
      </c>
      <c r="B5270" s="113" t="s">
        <v>13801</v>
      </c>
      <c r="C5270" s="114" t="s">
        <v>141</v>
      </c>
      <c r="D5270" s="113" t="s">
        <v>8535</v>
      </c>
      <c r="E5270" s="115">
        <v>8069.68</v>
      </c>
    </row>
    <row r="5271" spans="1:5" ht="27.6" x14ac:dyDescent="0.3">
      <c r="A5271" s="113">
        <v>102621</v>
      </c>
      <c r="B5271" s="113" t="s">
        <v>13802</v>
      </c>
      <c r="C5271" s="114" t="s">
        <v>141</v>
      </c>
      <c r="D5271" s="113" t="s">
        <v>8535</v>
      </c>
      <c r="E5271" s="115">
        <v>12400.39</v>
      </c>
    </row>
    <row r="5272" spans="1:5" ht="27.6" x14ac:dyDescent="0.3">
      <c r="A5272" s="113">
        <v>102622</v>
      </c>
      <c r="B5272" s="113" t="s">
        <v>13803</v>
      </c>
      <c r="C5272" s="114" t="s">
        <v>141</v>
      </c>
      <c r="D5272" s="113" t="s">
        <v>8535</v>
      </c>
      <c r="E5272" s="115">
        <v>627.6</v>
      </c>
    </row>
    <row r="5273" spans="1:5" ht="27.6" x14ac:dyDescent="0.3">
      <c r="A5273" s="113">
        <v>102623</v>
      </c>
      <c r="B5273" s="113" t="s">
        <v>13804</v>
      </c>
      <c r="C5273" s="114" t="s">
        <v>141</v>
      </c>
      <c r="D5273" s="113" t="s">
        <v>8535</v>
      </c>
      <c r="E5273" s="115">
        <v>862.53</v>
      </c>
    </row>
    <row r="5274" spans="1:5" ht="27.6" x14ac:dyDescent="0.3">
      <c r="A5274" s="113">
        <v>89482</v>
      </c>
      <c r="B5274" s="113" t="s">
        <v>13805</v>
      </c>
      <c r="C5274" s="114" t="s">
        <v>141</v>
      </c>
      <c r="D5274" s="113" t="s">
        <v>8535</v>
      </c>
      <c r="E5274" s="115">
        <v>41.86</v>
      </c>
    </row>
    <row r="5275" spans="1:5" ht="27.6" x14ac:dyDescent="0.3">
      <c r="A5275" s="113">
        <v>89491</v>
      </c>
      <c r="B5275" s="113" t="s">
        <v>13806</v>
      </c>
      <c r="C5275" s="114" t="s">
        <v>141</v>
      </c>
      <c r="D5275" s="113" t="s">
        <v>8535</v>
      </c>
      <c r="E5275" s="115">
        <v>103.28</v>
      </c>
    </row>
    <row r="5276" spans="1:5" ht="27.6" x14ac:dyDescent="0.3">
      <c r="A5276" s="113">
        <v>89495</v>
      </c>
      <c r="B5276" s="113" t="s">
        <v>13807</v>
      </c>
      <c r="C5276" s="114" t="s">
        <v>141</v>
      </c>
      <c r="D5276" s="113" t="s">
        <v>8535</v>
      </c>
      <c r="E5276" s="115">
        <v>19.7</v>
      </c>
    </row>
    <row r="5277" spans="1:5" ht="41.4" x14ac:dyDescent="0.3">
      <c r="A5277" s="113">
        <v>89707</v>
      </c>
      <c r="B5277" s="113" t="s">
        <v>13808</v>
      </c>
      <c r="C5277" s="114" t="s">
        <v>141</v>
      </c>
      <c r="D5277" s="113" t="s">
        <v>8535</v>
      </c>
      <c r="E5277" s="115">
        <v>53.01</v>
      </c>
    </row>
    <row r="5278" spans="1:5" ht="41.4" x14ac:dyDescent="0.3">
      <c r="A5278" s="113">
        <v>89708</v>
      </c>
      <c r="B5278" s="113" t="s">
        <v>13809</v>
      </c>
      <c r="C5278" s="114" t="s">
        <v>141</v>
      </c>
      <c r="D5278" s="113" t="s">
        <v>8535</v>
      </c>
      <c r="E5278" s="115">
        <v>108.71</v>
      </c>
    </row>
    <row r="5279" spans="1:5" ht="27.6" x14ac:dyDescent="0.3">
      <c r="A5279" s="113">
        <v>89709</v>
      </c>
      <c r="B5279" s="113" t="s">
        <v>13810</v>
      </c>
      <c r="C5279" s="114" t="s">
        <v>141</v>
      </c>
      <c r="D5279" s="113" t="s">
        <v>8535</v>
      </c>
      <c r="E5279" s="115">
        <v>23.03</v>
      </c>
    </row>
    <row r="5280" spans="1:5" ht="27.6" x14ac:dyDescent="0.3">
      <c r="A5280" s="113">
        <v>89710</v>
      </c>
      <c r="B5280" s="113" t="s">
        <v>13811</v>
      </c>
      <c r="C5280" s="114" t="s">
        <v>141</v>
      </c>
      <c r="D5280" s="113" t="s">
        <v>8535</v>
      </c>
      <c r="E5280" s="115">
        <v>20.440000000000001</v>
      </c>
    </row>
    <row r="5281" spans="1:5" ht="41.4" x14ac:dyDescent="0.3">
      <c r="A5281" s="113">
        <v>104326</v>
      </c>
      <c r="B5281" s="113" t="s">
        <v>13812</v>
      </c>
      <c r="C5281" s="114" t="s">
        <v>141</v>
      </c>
      <c r="D5281" s="113" t="s">
        <v>8535</v>
      </c>
      <c r="E5281" s="115">
        <v>22.04</v>
      </c>
    </row>
    <row r="5282" spans="1:5" ht="41.4" x14ac:dyDescent="0.3">
      <c r="A5282" s="113">
        <v>104327</v>
      </c>
      <c r="B5282" s="113" t="s">
        <v>13813</v>
      </c>
      <c r="C5282" s="114" t="s">
        <v>141</v>
      </c>
      <c r="D5282" s="113" t="s">
        <v>8535</v>
      </c>
      <c r="E5282" s="115">
        <v>21.09</v>
      </c>
    </row>
    <row r="5283" spans="1:5" ht="41.4" x14ac:dyDescent="0.3">
      <c r="A5283" s="113">
        <v>104328</v>
      </c>
      <c r="B5283" s="113" t="s">
        <v>13814</v>
      </c>
      <c r="C5283" s="114" t="s">
        <v>141</v>
      </c>
      <c r="D5283" s="113" t="s">
        <v>8535</v>
      </c>
      <c r="E5283" s="115">
        <v>75.459999999999994</v>
      </c>
    </row>
    <row r="5284" spans="1:5" ht="41.4" x14ac:dyDescent="0.3">
      <c r="A5284" s="113">
        <v>104329</v>
      </c>
      <c r="B5284" s="113" t="s">
        <v>13815</v>
      </c>
      <c r="C5284" s="114" t="s">
        <v>141</v>
      </c>
      <c r="D5284" s="113" t="s">
        <v>8535</v>
      </c>
      <c r="E5284" s="115">
        <v>84.7</v>
      </c>
    </row>
    <row r="5285" spans="1:5" ht="27.6" x14ac:dyDescent="0.3">
      <c r="A5285" s="113">
        <v>86872</v>
      </c>
      <c r="B5285" s="113" t="s">
        <v>13816</v>
      </c>
      <c r="C5285" s="114" t="s">
        <v>141</v>
      </c>
      <c r="D5285" s="113" t="s">
        <v>8535</v>
      </c>
      <c r="E5285" s="115">
        <v>703.79</v>
      </c>
    </row>
    <row r="5286" spans="1:5" ht="27.6" x14ac:dyDescent="0.3">
      <c r="A5286" s="113">
        <v>86874</v>
      </c>
      <c r="B5286" s="113" t="s">
        <v>13817</v>
      </c>
      <c r="C5286" s="114" t="s">
        <v>141</v>
      </c>
      <c r="D5286" s="113" t="s">
        <v>8535</v>
      </c>
      <c r="E5286" s="115">
        <v>487.53</v>
      </c>
    </row>
    <row r="5287" spans="1:5" ht="27.6" x14ac:dyDescent="0.3">
      <c r="A5287" s="113">
        <v>86875</v>
      </c>
      <c r="B5287" s="113" t="s">
        <v>13818</v>
      </c>
      <c r="C5287" s="114" t="s">
        <v>141</v>
      </c>
      <c r="D5287" s="113" t="s">
        <v>8535</v>
      </c>
      <c r="E5287" s="115">
        <v>669.38</v>
      </c>
    </row>
    <row r="5288" spans="1:5" ht="27.6" x14ac:dyDescent="0.3">
      <c r="A5288" s="113">
        <v>86876</v>
      </c>
      <c r="B5288" s="113" t="s">
        <v>13819</v>
      </c>
      <c r="C5288" s="114" t="s">
        <v>141</v>
      </c>
      <c r="D5288" s="113" t="s">
        <v>8535</v>
      </c>
      <c r="E5288" s="115">
        <v>379.52</v>
      </c>
    </row>
    <row r="5289" spans="1:5" ht="27.6" x14ac:dyDescent="0.3">
      <c r="A5289" s="113">
        <v>86877</v>
      </c>
      <c r="B5289" s="113" t="s">
        <v>13820</v>
      </c>
      <c r="C5289" s="114" t="s">
        <v>141</v>
      </c>
      <c r="D5289" s="113" t="s">
        <v>8535</v>
      </c>
      <c r="E5289" s="115">
        <v>59.76</v>
      </c>
    </row>
    <row r="5290" spans="1:5" ht="27.6" x14ac:dyDescent="0.3">
      <c r="A5290" s="113">
        <v>86878</v>
      </c>
      <c r="B5290" s="113" t="s">
        <v>13821</v>
      </c>
      <c r="C5290" s="114" t="s">
        <v>141</v>
      </c>
      <c r="D5290" s="113" t="s">
        <v>8535</v>
      </c>
      <c r="E5290" s="115">
        <v>64.239999999999995</v>
      </c>
    </row>
    <row r="5291" spans="1:5" ht="27.6" x14ac:dyDescent="0.3">
      <c r="A5291" s="113">
        <v>86879</v>
      </c>
      <c r="B5291" s="113" t="s">
        <v>13822</v>
      </c>
      <c r="C5291" s="114" t="s">
        <v>141</v>
      </c>
      <c r="D5291" s="113" t="s">
        <v>8535</v>
      </c>
      <c r="E5291" s="115">
        <v>11.92</v>
      </c>
    </row>
    <row r="5292" spans="1:5" ht="27.6" x14ac:dyDescent="0.3">
      <c r="A5292" s="113">
        <v>86880</v>
      </c>
      <c r="B5292" s="113" t="s">
        <v>13823</v>
      </c>
      <c r="C5292" s="114" t="s">
        <v>141</v>
      </c>
      <c r="D5292" s="113" t="s">
        <v>8535</v>
      </c>
      <c r="E5292" s="115">
        <v>32.61</v>
      </c>
    </row>
    <row r="5293" spans="1:5" ht="27.6" x14ac:dyDescent="0.3">
      <c r="A5293" s="113">
        <v>86881</v>
      </c>
      <c r="B5293" s="113" t="s">
        <v>13824</v>
      </c>
      <c r="C5293" s="114" t="s">
        <v>141</v>
      </c>
      <c r="D5293" s="113" t="s">
        <v>9044</v>
      </c>
      <c r="E5293" s="115">
        <v>178.01</v>
      </c>
    </row>
    <row r="5294" spans="1:5" ht="27.6" x14ac:dyDescent="0.3">
      <c r="A5294" s="113">
        <v>86882</v>
      </c>
      <c r="B5294" s="113" t="s">
        <v>13825</v>
      </c>
      <c r="C5294" s="114" t="s">
        <v>141</v>
      </c>
      <c r="D5294" s="113" t="s">
        <v>8535</v>
      </c>
      <c r="E5294" s="115">
        <v>27.62</v>
      </c>
    </row>
    <row r="5295" spans="1:5" ht="27.6" x14ac:dyDescent="0.3">
      <c r="A5295" s="113">
        <v>86883</v>
      </c>
      <c r="B5295" s="113" t="s">
        <v>13826</v>
      </c>
      <c r="C5295" s="114" t="s">
        <v>141</v>
      </c>
      <c r="D5295" s="113" t="s">
        <v>9044</v>
      </c>
      <c r="E5295" s="115">
        <v>14.98</v>
      </c>
    </row>
    <row r="5296" spans="1:5" ht="27.6" x14ac:dyDescent="0.3">
      <c r="A5296" s="113">
        <v>86884</v>
      </c>
      <c r="B5296" s="113" t="s">
        <v>13827</v>
      </c>
      <c r="C5296" s="114" t="s">
        <v>141</v>
      </c>
      <c r="D5296" s="113" t="s">
        <v>8535</v>
      </c>
      <c r="E5296" s="115">
        <v>13.31</v>
      </c>
    </row>
    <row r="5297" spans="1:5" ht="27.6" x14ac:dyDescent="0.3">
      <c r="A5297" s="113">
        <v>86885</v>
      </c>
      <c r="B5297" s="113" t="s">
        <v>13828</v>
      </c>
      <c r="C5297" s="114" t="s">
        <v>141</v>
      </c>
      <c r="D5297" s="113" t="s">
        <v>8535</v>
      </c>
      <c r="E5297" s="115">
        <v>15.1</v>
      </c>
    </row>
    <row r="5298" spans="1:5" ht="27.6" x14ac:dyDescent="0.3">
      <c r="A5298" s="113">
        <v>86886</v>
      </c>
      <c r="B5298" s="113" t="s">
        <v>13829</v>
      </c>
      <c r="C5298" s="114" t="s">
        <v>141</v>
      </c>
      <c r="D5298" s="113" t="s">
        <v>8535</v>
      </c>
      <c r="E5298" s="115">
        <v>44.61</v>
      </c>
    </row>
    <row r="5299" spans="1:5" ht="27.6" x14ac:dyDescent="0.3">
      <c r="A5299" s="113">
        <v>86887</v>
      </c>
      <c r="B5299" s="113" t="s">
        <v>13830</v>
      </c>
      <c r="C5299" s="114" t="s">
        <v>141</v>
      </c>
      <c r="D5299" s="113" t="s">
        <v>8535</v>
      </c>
      <c r="E5299" s="115">
        <v>48.22</v>
      </c>
    </row>
    <row r="5300" spans="1:5" ht="27.6" x14ac:dyDescent="0.3">
      <c r="A5300" s="113">
        <v>86888</v>
      </c>
      <c r="B5300" s="113" t="s">
        <v>13831</v>
      </c>
      <c r="C5300" s="114" t="s">
        <v>141</v>
      </c>
      <c r="D5300" s="113" t="s">
        <v>8535</v>
      </c>
      <c r="E5300" s="115">
        <v>472.31</v>
      </c>
    </row>
    <row r="5301" spans="1:5" ht="27.6" x14ac:dyDescent="0.3">
      <c r="A5301" s="113">
        <v>86889</v>
      </c>
      <c r="B5301" s="113" t="s">
        <v>13832</v>
      </c>
      <c r="C5301" s="114" t="s">
        <v>141</v>
      </c>
      <c r="D5301" s="113" t="s">
        <v>8535</v>
      </c>
      <c r="E5301" s="115">
        <v>840.85</v>
      </c>
    </row>
    <row r="5302" spans="1:5" ht="27.6" x14ac:dyDescent="0.3">
      <c r="A5302" s="113">
        <v>86893</v>
      </c>
      <c r="B5302" s="113" t="s">
        <v>13833</v>
      </c>
      <c r="C5302" s="114" t="s">
        <v>141</v>
      </c>
      <c r="D5302" s="113" t="s">
        <v>8535</v>
      </c>
      <c r="E5302" s="115">
        <v>658.29</v>
      </c>
    </row>
    <row r="5303" spans="1:5" ht="27.6" x14ac:dyDescent="0.3">
      <c r="A5303" s="113">
        <v>86894</v>
      </c>
      <c r="B5303" s="113" t="s">
        <v>13834</v>
      </c>
      <c r="C5303" s="114" t="s">
        <v>141</v>
      </c>
      <c r="D5303" s="113" t="s">
        <v>8535</v>
      </c>
      <c r="E5303" s="115">
        <v>373.97</v>
      </c>
    </row>
    <row r="5304" spans="1:5" ht="27.6" x14ac:dyDescent="0.3">
      <c r="A5304" s="113">
        <v>86895</v>
      </c>
      <c r="B5304" s="113" t="s">
        <v>13835</v>
      </c>
      <c r="C5304" s="114" t="s">
        <v>141</v>
      </c>
      <c r="D5304" s="113" t="s">
        <v>8535</v>
      </c>
      <c r="E5304" s="115">
        <v>400.82</v>
      </c>
    </row>
    <row r="5305" spans="1:5" ht="27.6" x14ac:dyDescent="0.3">
      <c r="A5305" s="113">
        <v>86899</v>
      </c>
      <c r="B5305" s="113" t="s">
        <v>13836</v>
      </c>
      <c r="C5305" s="114" t="s">
        <v>141</v>
      </c>
      <c r="D5305" s="113" t="s">
        <v>8535</v>
      </c>
      <c r="E5305" s="115">
        <v>332.34</v>
      </c>
    </row>
    <row r="5306" spans="1:5" ht="27.6" x14ac:dyDescent="0.3">
      <c r="A5306" s="113">
        <v>86900</v>
      </c>
      <c r="B5306" s="113" t="s">
        <v>13837</v>
      </c>
      <c r="C5306" s="114" t="s">
        <v>141</v>
      </c>
      <c r="D5306" s="113" t="s">
        <v>8535</v>
      </c>
      <c r="E5306" s="115">
        <v>192.08</v>
      </c>
    </row>
    <row r="5307" spans="1:5" ht="27.6" x14ac:dyDescent="0.3">
      <c r="A5307" s="113">
        <v>86901</v>
      </c>
      <c r="B5307" s="113" t="s">
        <v>13838</v>
      </c>
      <c r="C5307" s="114" t="s">
        <v>141</v>
      </c>
      <c r="D5307" s="113" t="s">
        <v>8535</v>
      </c>
      <c r="E5307" s="115">
        <v>143.94999999999999</v>
      </c>
    </row>
    <row r="5308" spans="1:5" ht="27.6" x14ac:dyDescent="0.3">
      <c r="A5308" s="113">
        <v>86902</v>
      </c>
      <c r="B5308" s="113" t="s">
        <v>13839</v>
      </c>
      <c r="C5308" s="114" t="s">
        <v>141</v>
      </c>
      <c r="D5308" s="113" t="s">
        <v>8535</v>
      </c>
      <c r="E5308" s="115">
        <v>313.14999999999998</v>
      </c>
    </row>
    <row r="5309" spans="1:5" ht="27.6" x14ac:dyDescent="0.3">
      <c r="A5309" s="113">
        <v>86903</v>
      </c>
      <c r="B5309" s="113" t="s">
        <v>13840</v>
      </c>
      <c r="C5309" s="114" t="s">
        <v>141</v>
      </c>
      <c r="D5309" s="113" t="s">
        <v>8535</v>
      </c>
      <c r="E5309" s="115">
        <v>358.02</v>
      </c>
    </row>
    <row r="5310" spans="1:5" ht="27.6" x14ac:dyDescent="0.3">
      <c r="A5310" s="113">
        <v>86904</v>
      </c>
      <c r="B5310" s="113" t="s">
        <v>13841</v>
      </c>
      <c r="C5310" s="114" t="s">
        <v>141</v>
      </c>
      <c r="D5310" s="113" t="s">
        <v>8535</v>
      </c>
      <c r="E5310" s="115">
        <v>145.66999999999999</v>
      </c>
    </row>
    <row r="5311" spans="1:5" ht="27.6" x14ac:dyDescent="0.3">
      <c r="A5311" s="113">
        <v>86905</v>
      </c>
      <c r="B5311" s="113" t="s">
        <v>13842</v>
      </c>
      <c r="C5311" s="114" t="s">
        <v>141</v>
      </c>
      <c r="D5311" s="113" t="s">
        <v>8535</v>
      </c>
      <c r="E5311" s="115">
        <v>371.86</v>
      </c>
    </row>
    <row r="5312" spans="1:5" ht="27.6" x14ac:dyDescent="0.3">
      <c r="A5312" s="113">
        <v>86906</v>
      </c>
      <c r="B5312" s="113" t="s">
        <v>13843</v>
      </c>
      <c r="C5312" s="114" t="s">
        <v>141</v>
      </c>
      <c r="D5312" s="113" t="s">
        <v>9044</v>
      </c>
      <c r="E5312" s="115">
        <v>68.91</v>
      </c>
    </row>
    <row r="5313" spans="1:5" ht="27.6" x14ac:dyDescent="0.3">
      <c r="A5313" s="113">
        <v>86908</v>
      </c>
      <c r="B5313" s="113" t="s">
        <v>13844</v>
      </c>
      <c r="C5313" s="114" t="s">
        <v>141</v>
      </c>
      <c r="D5313" s="113" t="s">
        <v>8535</v>
      </c>
      <c r="E5313" s="115">
        <v>441.2</v>
      </c>
    </row>
    <row r="5314" spans="1:5" ht="27.6" x14ac:dyDescent="0.3">
      <c r="A5314" s="113">
        <v>86909</v>
      </c>
      <c r="B5314" s="113" t="s">
        <v>13845</v>
      </c>
      <c r="C5314" s="114" t="s">
        <v>141</v>
      </c>
      <c r="D5314" s="113" t="s">
        <v>8535</v>
      </c>
      <c r="E5314" s="115">
        <v>119.68</v>
      </c>
    </row>
    <row r="5315" spans="1:5" ht="27.6" x14ac:dyDescent="0.3">
      <c r="A5315" s="113">
        <v>86910</v>
      </c>
      <c r="B5315" s="113" t="s">
        <v>13846</v>
      </c>
      <c r="C5315" s="114" t="s">
        <v>141</v>
      </c>
      <c r="D5315" s="113" t="s">
        <v>8535</v>
      </c>
      <c r="E5315" s="115">
        <v>117.22</v>
      </c>
    </row>
    <row r="5316" spans="1:5" ht="27.6" x14ac:dyDescent="0.3">
      <c r="A5316" s="113">
        <v>86911</v>
      </c>
      <c r="B5316" s="113" t="s">
        <v>13847</v>
      </c>
      <c r="C5316" s="114" t="s">
        <v>141</v>
      </c>
      <c r="D5316" s="113" t="s">
        <v>8535</v>
      </c>
      <c r="E5316" s="115">
        <v>80.69</v>
      </c>
    </row>
    <row r="5317" spans="1:5" ht="27.6" x14ac:dyDescent="0.3">
      <c r="A5317" s="113">
        <v>86913</v>
      </c>
      <c r="B5317" s="113" t="s">
        <v>13848</v>
      </c>
      <c r="C5317" s="114" t="s">
        <v>141</v>
      </c>
      <c r="D5317" s="113" t="s">
        <v>8535</v>
      </c>
      <c r="E5317" s="115">
        <v>51.53</v>
      </c>
    </row>
    <row r="5318" spans="1:5" ht="27.6" x14ac:dyDescent="0.3">
      <c r="A5318" s="113">
        <v>86914</v>
      </c>
      <c r="B5318" s="113" t="s">
        <v>13849</v>
      </c>
      <c r="C5318" s="114" t="s">
        <v>141</v>
      </c>
      <c r="D5318" s="113" t="s">
        <v>8535</v>
      </c>
      <c r="E5318" s="115">
        <v>90.89</v>
      </c>
    </row>
    <row r="5319" spans="1:5" ht="27.6" x14ac:dyDescent="0.3">
      <c r="A5319" s="113">
        <v>86915</v>
      </c>
      <c r="B5319" s="113" t="s">
        <v>13850</v>
      </c>
      <c r="C5319" s="114" t="s">
        <v>141</v>
      </c>
      <c r="D5319" s="113" t="s">
        <v>8535</v>
      </c>
      <c r="E5319" s="115">
        <v>130.82</v>
      </c>
    </row>
    <row r="5320" spans="1:5" ht="27.6" x14ac:dyDescent="0.3">
      <c r="A5320" s="113">
        <v>86916</v>
      </c>
      <c r="B5320" s="113" t="s">
        <v>13851</v>
      </c>
      <c r="C5320" s="114" t="s">
        <v>141</v>
      </c>
      <c r="D5320" s="113" t="s">
        <v>8535</v>
      </c>
      <c r="E5320" s="115">
        <v>28.21</v>
      </c>
    </row>
    <row r="5321" spans="1:5" ht="41.4" x14ac:dyDescent="0.3">
      <c r="A5321" s="113">
        <v>86919</v>
      </c>
      <c r="B5321" s="113" t="s">
        <v>13852</v>
      </c>
      <c r="C5321" s="114" t="s">
        <v>141</v>
      </c>
      <c r="D5321" s="113" t="s">
        <v>8535</v>
      </c>
      <c r="E5321" s="115">
        <v>869.42</v>
      </c>
    </row>
    <row r="5322" spans="1:5" ht="41.4" x14ac:dyDescent="0.3">
      <c r="A5322" s="113">
        <v>86920</v>
      </c>
      <c r="B5322" s="113" t="s">
        <v>13853</v>
      </c>
      <c r="C5322" s="114" t="s">
        <v>141</v>
      </c>
      <c r="D5322" s="113" t="s">
        <v>8535</v>
      </c>
      <c r="E5322" s="115">
        <v>782.22</v>
      </c>
    </row>
    <row r="5323" spans="1:5" ht="41.4" x14ac:dyDescent="0.3">
      <c r="A5323" s="113">
        <v>86921</v>
      </c>
      <c r="B5323" s="113" t="s">
        <v>13854</v>
      </c>
      <c r="C5323" s="114" t="s">
        <v>141</v>
      </c>
      <c r="D5323" s="113" t="s">
        <v>8535</v>
      </c>
      <c r="E5323" s="115">
        <v>758.9</v>
      </c>
    </row>
    <row r="5324" spans="1:5" ht="41.4" x14ac:dyDescent="0.3">
      <c r="A5324" s="113">
        <v>86922</v>
      </c>
      <c r="B5324" s="113" t="s">
        <v>13855</v>
      </c>
      <c r="C5324" s="114" t="s">
        <v>141</v>
      </c>
      <c r="D5324" s="113" t="s">
        <v>8535</v>
      </c>
      <c r="E5324" s="115">
        <v>816.19</v>
      </c>
    </row>
    <row r="5325" spans="1:5" ht="41.4" x14ac:dyDescent="0.3">
      <c r="A5325" s="113">
        <v>86923</v>
      </c>
      <c r="B5325" s="113" t="s">
        <v>13856</v>
      </c>
      <c r="C5325" s="114" t="s">
        <v>141</v>
      </c>
      <c r="D5325" s="113" t="s">
        <v>8535</v>
      </c>
      <c r="E5325" s="115">
        <v>578.6</v>
      </c>
    </row>
    <row r="5326" spans="1:5" ht="41.4" x14ac:dyDescent="0.3">
      <c r="A5326" s="113">
        <v>86924</v>
      </c>
      <c r="B5326" s="113" t="s">
        <v>13857</v>
      </c>
      <c r="C5326" s="114" t="s">
        <v>141</v>
      </c>
      <c r="D5326" s="113" t="s">
        <v>8535</v>
      </c>
      <c r="E5326" s="115">
        <v>555.28</v>
      </c>
    </row>
    <row r="5327" spans="1:5" ht="41.4" x14ac:dyDescent="0.3">
      <c r="A5327" s="113">
        <v>86925</v>
      </c>
      <c r="B5327" s="113" t="s">
        <v>13858</v>
      </c>
      <c r="C5327" s="114" t="s">
        <v>141</v>
      </c>
      <c r="D5327" s="113" t="s">
        <v>8535</v>
      </c>
      <c r="E5327" s="115">
        <v>747.81</v>
      </c>
    </row>
    <row r="5328" spans="1:5" ht="41.4" x14ac:dyDescent="0.3">
      <c r="A5328" s="113">
        <v>86926</v>
      </c>
      <c r="B5328" s="113" t="s">
        <v>13859</v>
      </c>
      <c r="C5328" s="114" t="s">
        <v>141</v>
      </c>
      <c r="D5328" s="113" t="s">
        <v>8535</v>
      </c>
      <c r="E5328" s="115">
        <v>724.49</v>
      </c>
    </row>
    <row r="5329" spans="1:5" ht="41.4" x14ac:dyDescent="0.3">
      <c r="A5329" s="113">
        <v>86927</v>
      </c>
      <c r="B5329" s="113" t="s">
        <v>13860</v>
      </c>
      <c r="C5329" s="114" t="s">
        <v>141</v>
      </c>
      <c r="D5329" s="113" t="s">
        <v>8535</v>
      </c>
      <c r="E5329" s="115">
        <v>470.59</v>
      </c>
    </row>
    <row r="5330" spans="1:5" ht="41.4" x14ac:dyDescent="0.3">
      <c r="A5330" s="113">
        <v>86928</v>
      </c>
      <c r="B5330" s="113" t="s">
        <v>13861</v>
      </c>
      <c r="C5330" s="114" t="s">
        <v>141</v>
      </c>
      <c r="D5330" s="113" t="s">
        <v>8535</v>
      </c>
      <c r="E5330" s="115">
        <v>447.27</v>
      </c>
    </row>
    <row r="5331" spans="1:5" ht="41.4" x14ac:dyDescent="0.3">
      <c r="A5331" s="113">
        <v>86929</v>
      </c>
      <c r="B5331" s="113" t="s">
        <v>13862</v>
      </c>
      <c r="C5331" s="114" t="s">
        <v>141</v>
      </c>
      <c r="D5331" s="113" t="s">
        <v>8535</v>
      </c>
      <c r="E5331" s="115">
        <v>457.95</v>
      </c>
    </row>
    <row r="5332" spans="1:5" ht="41.4" x14ac:dyDescent="0.3">
      <c r="A5332" s="113">
        <v>86930</v>
      </c>
      <c r="B5332" s="113" t="s">
        <v>13863</v>
      </c>
      <c r="C5332" s="114" t="s">
        <v>141</v>
      </c>
      <c r="D5332" s="113" t="s">
        <v>8535</v>
      </c>
      <c r="E5332" s="115">
        <v>434.63</v>
      </c>
    </row>
    <row r="5333" spans="1:5" ht="41.4" x14ac:dyDescent="0.3">
      <c r="A5333" s="113">
        <v>86931</v>
      </c>
      <c r="B5333" s="113" t="s">
        <v>13864</v>
      </c>
      <c r="C5333" s="114" t="s">
        <v>141</v>
      </c>
      <c r="D5333" s="113" t="s">
        <v>8535</v>
      </c>
      <c r="E5333" s="115">
        <v>487.41</v>
      </c>
    </row>
    <row r="5334" spans="1:5" ht="41.4" x14ac:dyDescent="0.3">
      <c r="A5334" s="113">
        <v>86932</v>
      </c>
      <c r="B5334" s="113" t="s">
        <v>13865</v>
      </c>
      <c r="C5334" s="114" t="s">
        <v>141</v>
      </c>
      <c r="D5334" s="113" t="s">
        <v>8535</v>
      </c>
      <c r="E5334" s="115">
        <v>520.53</v>
      </c>
    </row>
    <row r="5335" spans="1:5" ht="55.2" x14ac:dyDescent="0.3">
      <c r="A5335" s="113">
        <v>86933</v>
      </c>
      <c r="B5335" s="113" t="s">
        <v>13866</v>
      </c>
      <c r="C5335" s="114" t="s">
        <v>141</v>
      </c>
      <c r="D5335" s="113" t="s">
        <v>8535</v>
      </c>
      <c r="E5335" s="115">
        <v>514.89</v>
      </c>
    </row>
    <row r="5336" spans="1:5" ht="55.2" x14ac:dyDescent="0.3">
      <c r="A5336" s="113">
        <v>86934</v>
      </c>
      <c r="B5336" s="113" t="s">
        <v>13867</v>
      </c>
      <c r="C5336" s="114" t="s">
        <v>141</v>
      </c>
      <c r="D5336" s="113" t="s">
        <v>8535</v>
      </c>
      <c r="E5336" s="115">
        <v>502.25</v>
      </c>
    </row>
    <row r="5337" spans="1:5" ht="41.4" x14ac:dyDescent="0.3">
      <c r="A5337" s="113">
        <v>86935</v>
      </c>
      <c r="B5337" s="113" t="s">
        <v>13868</v>
      </c>
      <c r="C5337" s="114" t="s">
        <v>141</v>
      </c>
      <c r="D5337" s="113" t="s">
        <v>8535</v>
      </c>
      <c r="E5337" s="115">
        <v>271.3</v>
      </c>
    </row>
    <row r="5338" spans="1:5" ht="41.4" x14ac:dyDescent="0.3">
      <c r="A5338" s="113">
        <v>86936</v>
      </c>
      <c r="B5338" s="113" t="s">
        <v>13869</v>
      </c>
      <c r="C5338" s="114" t="s">
        <v>141</v>
      </c>
      <c r="D5338" s="113" t="s">
        <v>8535</v>
      </c>
      <c r="E5338" s="115">
        <v>434.33</v>
      </c>
    </row>
    <row r="5339" spans="1:5" ht="41.4" x14ac:dyDescent="0.3">
      <c r="A5339" s="113">
        <v>86937</v>
      </c>
      <c r="B5339" s="113" t="s">
        <v>13870</v>
      </c>
      <c r="C5339" s="114" t="s">
        <v>141</v>
      </c>
      <c r="D5339" s="113" t="s">
        <v>8535</v>
      </c>
      <c r="E5339" s="115">
        <v>218.69</v>
      </c>
    </row>
    <row r="5340" spans="1:5" ht="41.4" x14ac:dyDescent="0.3">
      <c r="A5340" s="113">
        <v>86938</v>
      </c>
      <c r="B5340" s="113" t="s">
        <v>13871</v>
      </c>
      <c r="C5340" s="114" t="s">
        <v>141</v>
      </c>
      <c r="D5340" s="113" t="s">
        <v>8535</v>
      </c>
      <c r="E5340" s="115">
        <v>381.72</v>
      </c>
    </row>
    <row r="5341" spans="1:5" ht="55.2" x14ac:dyDescent="0.3">
      <c r="A5341" s="113">
        <v>86939</v>
      </c>
      <c r="B5341" s="113" t="s">
        <v>13872</v>
      </c>
      <c r="C5341" s="114" t="s">
        <v>141</v>
      </c>
      <c r="D5341" s="113" t="s">
        <v>8535</v>
      </c>
      <c r="E5341" s="115">
        <v>422.27</v>
      </c>
    </row>
    <row r="5342" spans="1:5" ht="55.2" x14ac:dyDescent="0.3">
      <c r="A5342" s="113">
        <v>86940</v>
      </c>
      <c r="B5342" s="113" t="s">
        <v>13873</v>
      </c>
      <c r="C5342" s="114" t="s">
        <v>141</v>
      </c>
      <c r="D5342" s="113" t="s">
        <v>8535</v>
      </c>
      <c r="E5342" s="115">
        <v>1064.0899999999999</v>
      </c>
    </row>
    <row r="5343" spans="1:5" ht="55.2" x14ac:dyDescent="0.3">
      <c r="A5343" s="113">
        <v>86941</v>
      </c>
      <c r="B5343" s="113" t="s">
        <v>13874</v>
      </c>
      <c r="C5343" s="114" t="s">
        <v>141</v>
      </c>
      <c r="D5343" s="113" t="s">
        <v>8535</v>
      </c>
      <c r="E5343" s="115">
        <v>774.83</v>
      </c>
    </row>
    <row r="5344" spans="1:5" ht="55.2" x14ac:dyDescent="0.3">
      <c r="A5344" s="113">
        <v>86942</v>
      </c>
      <c r="B5344" s="113" t="s">
        <v>13875</v>
      </c>
      <c r="C5344" s="114" t="s">
        <v>141</v>
      </c>
      <c r="D5344" s="113" t="s">
        <v>8535</v>
      </c>
      <c r="E5344" s="115">
        <v>267.43</v>
      </c>
    </row>
    <row r="5345" spans="1:5" ht="55.2" x14ac:dyDescent="0.3">
      <c r="A5345" s="113">
        <v>86943</v>
      </c>
      <c r="B5345" s="113" t="s">
        <v>13876</v>
      </c>
      <c r="C5345" s="114" t="s">
        <v>141</v>
      </c>
      <c r="D5345" s="113" t="s">
        <v>8535</v>
      </c>
      <c r="E5345" s="115">
        <v>254.79</v>
      </c>
    </row>
    <row r="5346" spans="1:5" ht="55.2" x14ac:dyDescent="0.3">
      <c r="A5346" s="113">
        <v>86947</v>
      </c>
      <c r="B5346" s="113" t="s">
        <v>13877</v>
      </c>
      <c r="C5346" s="114" t="s">
        <v>141</v>
      </c>
      <c r="D5346" s="113" t="s">
        <v>8535</v>
      </c>
      <c r="E5346" s="115">
        <v>1182.3599999999999</v>
      </c>
    </row>
    <row r="5347" spans="1:5" ht="55.2" x14ac:dyDescent="0.3">
      <c r="A5347" s="113">
        <v>93396</v>
      </c>
      <c r="B5347" s="113" t="s">
        <v>13878</v>
      </c>
      <c r="C5347" s="114" t="s">
        <v>141</v>
      </c>
      <c r="D5347" s="113" t="s">
        <v>8535</v>
      </c>
      <c r="E5347" s="115">
        <v>701.73</v>
      </c>
    </row>
    <row r="5348" spans="1:5" ht="55.2" x14ac:dyDescent="0.3">
      <c r="A5348" s="113">
        <v>93441</v>
      </c>
      <c r="B5348" s="113" t="s">
        <v>13879</v>
      </c>
      <c r="C5348" s="114" t="s">
        <v>141</v>
      </c>
      <c r="D5348" s="113" t="s">
        <v>8535</v>
      </c>
      <c r="E5348" s="115">
        <v>1206.1500000000001</v>
      </c>
    </row>
    <row r="5349" spans="1:5" ht="55.2" x14ac:dyDescent="0.3">
      <c r="A5349" s="113">
        <v>93442</v>
      </c>
      <c r="B5349" s="113" t="s">
        <v>13880</v>
      </c>
      <c r="C5349" s="114" t="s">
        <v>141</v>
      </c>
      <c r="D5349" s="113" t="s">
        <v>8535</v>
      </c>
      <c r="E5349" s="115">
        <v>1225.6099999999999</v>
      </c>
    </row>
    <row r="5350" spans="1:5" ht="27.6" x14ac:dyDescent="0.3">
      <c r="A5350" s="113">
        <v>95469</v>
      </c>
      <c r="B5350" s="113" t="s">
        <v>13881</v>
      </c>
      <c r="C5350" s="114" t="s">
        <v>141</v>
      </c>
      <c r="D5350" s="113" t="s">
        <v>8535</v>
      </c>
      <c r="E5350" s="115">
        <v>290.48</v>
      </c>
    </row>
    <row r="5351" spans="1:5" ht="41.4" x14ac:dyDescent="0.3">
      <c r="A5351" s="113">
        <v>95470</v>
      </c>
      <c r="B5351" s="113" t="s">
        <v>13882</v>
      </c>
      <c r="C5351" s="114" t="s">
        <v>141</v>
      </c>
      <c r="D5351" s="113" t="s">
        <v>8535</v>
      </c>
      <c r="E5351" s="115">
        <v>300.26</v>
      </c>
    </row>
    <row r="5352" spans="1:5" ht="27.6" x14ac:dyDescent="0.3">
      <c r="A5352" s="113">
        <v>95471</v>
      </c>
      <c r="B5352" s="113" t="s">
        <v>13883</v>
      </c>
      <c r="C5352" s="114" t="s">
        <v>141</v>
      </c>
      <c r="D5352" s="113" t="s">
        <v>8535</v>
      </c>
      <c r="E5352" s="115">
        <v>737.75</v>
      </c>
    </row>
    <row r="5353" spans="1:5" ht="41.4" x14ac:dyDescent="0.3">
      <c r="A5353" s="113">
        <v>95472</v>
      </c>
      <c r="B5353" s="113" t="s">
        <v>13884</v>
      </c>
      <c r="C5353" s="114" t="s">
        <v>141</v>
      </c>
      <c r="D5353" s="113" t="s">
        <v>8535</v>
      </c>
      <c r="E5353" s="115">
        <v>747.53</v>
      </c>
    </row>
    <row r="5354" spans="1:5" ht="27.6" x14ac:dyDescent="0.3">
      <c r="A5354" s="113">
        <v>95542</v>
      </c>
      <c r="B5354" s="113" t="s">
        <v>13885</v>
      </c>
      <c r="C5354" s="114" t="s">
        <v>141</v>
      </c>
      <c r="D5354" s="113" t="s">
        <v>8535</v>
      </c>
      <c r="E5354" s="115">
        <v>49.28</v>
      </c>
    </row>
    <row r="5355" spans="1:5" ht="27.6" x14ac:dyDescent="0.3">
      <c r="A5355" s="113">
        <v>95543</v>
      </c>
      <c r="B5355" s="113" t="s">
        <v>13886</v>
      </c>
      <c r="C5355" s="114" t="s">
        <v>141</v>
      </c>
      <c r="D5355" s="113" t="s">
        <v>8535</v>
      </c>
      <c r="E5355" s="115">
        <v>82.59</v>
      </c>
    </row>
    <row r="5356" spans="1:5" ht="27.6" x14ac:dyDescent="0.3">
      <c r="A5356" s="113">
        <v>95544</v>
      </c>
      <c r="B5356" s="113" t="s">
        <v>13887</v>
      </c>
      <c r="C5356" s="114" t="s">
        <v>141</v>
      </c>
      <c r="D5356" s="113" t="s">
        <v>8535</v>
      </c>
      <c r="E5356" s="115">
        <v>60.42</v>
      </c>
    </row>
    <row r="5357" spans="1:5" x14ac:dyDescent="0.3">
      <c r="A5357" s="113">
        <v>95545</v>
      </c>
      <c r="B5357" s="113" t="s">
        <v>13888</v>
      </c>
      <c r="C5357" s="114" t="s">
        <v>141</v>
      </c>
      <c r="D5357" s="113" t="s">
        <v>9044</v>
      </c>
      <c r="E5357" s="115">
        <v>59.23</v>
      </c>
    </row>
    <row r="5358" spans="1:5" ht="27.6" x14ac:dyDescent="0.3">
      <c r="A5358" s="113">
        <v>95546</v>
      </c>
      <c r="B5358" s="113" t="s">
        <v>13889</v>
      </c>
      <c r="C5358" s="114" t="s">
        <v>141</v>
      </c>
      <c r="D5358" s="113" t="s">
        <v>8535</v>
      </c>
      <c r="E5358" s="115">
        <v>200.68</v>
      </c>
    </row>
    <row r="5359" spans="1:5" ht="27.6" x14ac:dyDescent="0.3">
      <c r="A5359" s="113">
        <v>95547</v>
      </c>
      <c r="B5359" s="113" t="s">
        <v>13890</v>
      </c>
      <c r="C5359" s="114" t="s">
        <v>141</v>
      </c>
      <c r="D5359" s="113" t="s">
        <v>9044</v>
      </c>
      <c r="E5359" s="115">
        <v>67.13</v>
      </c>
    </row>
    <row r="5360" spans="1:5" ht="27.6" x14ac:dyDescent="0.3">
      <c r="A5360" s="113">
        <v>100848</v>
      </c>
      <c r="B5360" s="113" t="s">
        <v>13891</v>
      </c>
      <c r="C5360" s="114" t="s">
        <v>141</v>
      </c>
      <c r="D5360" s="113" t="s">
        <v>8535</v>
      </c>
      <c r="E5360" s="115">
        <v>528.28</v>
      </c>
    </row>
    <row r="5361" spans="1:5" x14ac:dyDescent="0.3">
      <c r="A5361" s="113">
        <v>100849</v>
      </c>
      <c r="B5361" s="113" t="s">
        <v>13892</v>
      </c>
      <c r="C5361" s="114" t="s">
        <v>141</v>
      </c>
      <c r="D5361" s="113" t="s">
        <v>9044</v>
      </c>
      <c r="E5361" s="115">
        <v>48.22</v>
      </c>
    </row>
    <row r="5362" spans="1:5" x14ac:dyDescent="0.3">
      <c r="A5362" s="113">
        <v>100851</v>
      </c>
      <c r="B5362" s="113" t="s">
        <v>13893</v>
      </c>
      <c r="C5362" s="114" t="s">
        <v>141</v>
      </c>
      <c r="D5362" s="113" t="s">
        <v>8535</v>
      </c>
      <c r="E5362" s="115">
        <v>95.37</v>
      </c>
    </row>
    <row r="5363" spans="1:5" ht="27.6" x14ac:dyDescent="0.3">
      <c r="A5363" s="113">
        <v>100852</v>
      </c>
      <c r="B5363" s="113" t="s">
        <v>13894</v>
      </c>
      <c r="C5363" s="114" t="s">
        <v>141</v>
      </c>
      <c r="D5363" s="113" t="s">
        <v>8535</v>
      </c>
      <c r="E5363" s="115">
        <v>210.01</v>
      </c>
    </row>
    <row r="5364" spans="1:5" x14ac:dyDescent="0.3">
      <c r="A5364" s="113">
        <v>100853</v>
      </c>
      <c r="B5364" s="113" t="s">
        <v>13895</v>
      </c>
      <c r="C5364" s="114" t="s">
        <v>141</v>
      </c>
      <c r="D5364" s="113" t="s">
        <v>8535</v>
      </c>
      <c r="E5364" s="115">
        <v>316.89</v>
      </c>
    </row>
    <row r="5365" spans="1:5" ht="27.6" x14ac:dyDescent="0.3">
      <c r="A5365" s="113">
        <v>100854</v>
      </c>
      <c r="B5365" s="113" t="s">
        <v>13896</v>
      </c>
      <c r="C5365" s="114" t="s">
        <v>141</v>
      </c>
      <c r="D5365" s="113" t="s">
        <v>8535</v>
      </c>
      <c r="E5365" s="115">
        <v>1629.82</v>
      </c>
    </row>
    <row r="5366" spans="1:5" x14ac:dyDescent="0.3">
      <c r="A5366" s="113">
        <v>100856</v>
      </c>
      <c r="B5366" s="113" t="s">
        <v>13897</v>
      </c>
      <c r="C5366" s="114" t="s">
        <v>141</v>
      </c>
      <c r="D5366" s="113" t="s">
        <v>8535</v>
      </c>
      <c r="E5366" s="115">
        <v>35.56</v>
      </c>
    </row>
    <row r="5367" spans="1:5" ht="27.6" x14ac:dyDescent="0.3">
      <c r="A5367" s="113">
        <v>100857</v>
      </c>
      <c r="B5367" s="113" t="s">
        <v>13898</v>
      </c>
      <c r="C5367" s="114" t="s">
        <v>141</v>
      </c>
      <c r="D5367" s="113" t="s">
        <v>8535</v>
      </c>
      <c r="E5367" s="115">
        <v>479.59</v>
      </c>
    </row>
    <row r="5368" spans="1:5" ht="27.6" x14ac:dyDescent="0.3">
      <c r="A5368" s="113">
        <v>100858</v>
      </c>
      <c r="B5368" s="113" t="s">
        <v>13899</v>
      </c>
      <c r="C5368" s="114" t="s">
        <v>141</v>
      </c>
      <c r="D5368" s="113" t="s">
        <v>8535</v>
      </c>
      <c r="E5368" s="115">
        <v>772.3</v>
      </c>
    </row>
    <row r="5369" spans="1:5" ht="27.6" x14ac:dyDescent="0.3">
      <c r="A5369" s="113">
        <v>100859</v>
      </c>
      <c r="B5369" s="113" t="s">
        <v>13900</v>
      </c>
      <c r="C5369" s="114" t="s">
        <v>141</v>
      </c>
      <c r="D5369" s="113" t="s">
        <v>8535</v>
      </c>
      <c r="E5369" s="115">
        <v>974.71</v>
      </c>
    </row>
    <row r="5370" spans="1:5" ht="27.6" x14ac:dyDescent="0.3">
      <c r="A5370" s="113">
        <v>100860</v>
      </c>
      <c r="B5370" s="113" t="s">
        <v>13901</v>
      </c>
      <c r="C5370" s="114" t="s">
        <v>141</v>
      </c>
      <c r="D5370" s="113" t="s">
        <v>9044</v>
      </c>
      <c r="E5370" s="115">
        <v>106.64</v>
      </c>
    </row>
    <row r="5371" spans="1:5" ht="27.6" x14ac:dyDescent="0.3">
      <c r="A5371" s="113">
        <v>100861</v>
      </c>
      <c r="B5371" s="113" t="s">
        <v>13902</v>
      </c>
      <c r="C5371" s="114" t="s">
        <v>141</v>
      </c>
      <c r="D5371" s="113" t="s">
        <v>8535</v>
      </c>
      <c r="E5371" s="115">
        <v>37.78</v>
      </c>
    </row>
    <row r="5372" spans="1:5" ht="27.6" x14ac:dyDescent="0.3">
      <c r="A5372" s="113">
        <v>100862</v>
      </c>
      <c r="B5372" s="113" t="s">
        <v>13903</v>
      </c>
      <c r="C5372" s="114" t="s">
        <v>141</v>
      </c>
      <c r="D5372" s="113" t="s">
        <v>8535</v>
      </c>
      <c r="E5372" s="115">
        <v>41.19</v>
      </c>
    </row>
    <row r="5373" spans="1:5" ht="27.6" x14ac:dyDescent="0.3">
      <c r="A5373" s="113">
        <v>100863</v>
      </c>
      <c r="B5373" s="113" t="s">
        <v>13904</v>
      </c>
      <c r="C5373" s="114" t="s">
        <v>141</v>
      </c>
      <c r="D5373" s="113" t="s">
        <v>8535</v>
      </c>
      <c r="E5373" s="115">
        <v>644.44000000000005</v>
      </c>
    </row>
    <row r="5374" spans="1:5" ht="27.6" x14ac:dyDescent="0.3">
      <c r="A5374" s="113">
        <v>100864</v>
      </c>
      <c r="B5374" s="113" t="s">
        <v>13905</v>
      </c>
      <c r="C5374" s="114" t="s">
        <v>141</v>
      </c>
      <c r="D5374" s="113" t="s">
        <v>8535</v>
      </c>
      <c r="E5374" s="115">
        <v>706.75</v>
      </c>
    </row>
    <row r="5375" spans="1:5" ht="27.6" x14ac:dyDescent="0.3">
      <c r="A5375" s="113">
        <v>100865</v>
      </c>
      <c r="B5375" s="113" t="s">
        <v>13906</v>
      </c>
      <c r="C5375" s="114" t="s">
        <v>141</v>
      </c>
      <c r="D5375" s="113" t="s">
        <v>8535</v>
      </c>
      <c r="E5375" s="115">
        <v>622.84</v>
      </c>
    </row>
    <row r="5376" spans="1:5" ht="27.6" x14ac:dyDescent="0.3">
      <c r="A5376" s="113">
        <v>100866</v>
      </c>
      <c r="B5376" s="113" t="s">
        <v>13907</v>
      </c>
      <c r="C5376" s="114" t="s">
        <v>141</v>
      </c>
      <c r="D5376" s="113" t="s">
        <v>8535</v>
      </c>
      <c r="E5376" s="115">
        <v>334.08</v>
      </c>
    </row>
    <row r="5377" spans="1:5" ht="27.6" x14ac:dyDescent="0.3">
      <c r="A5377" s="113">
        <v>100867</v>
      </c>
      <c r="B5377" s="113" t="s">
        <v>13908</v>
      </c>
      <c r="C5377" s="114" t="s">
        <v>141</v>
      </c>
      <c r="D5377" s="113" t="s">
        <v>8535</v>
      </c>
      <c r="E5377" s="115">
        <v>354.63</v>
      </c>
    </row>
    <row r="5378" spans="1:5" ht="27.6" x14ac:dyDescent="0.3">
      <c r="A5378" s="113">
        <v>100868</v>
      </c>
      <c r="B5378" s="113" t="s">
        <v>13909</v>
      </c>
      <c r="C5378" s="114" t="s">
        <v>141</v>
      </c>
      <c r="D5378" s="113" t="s">
        <v>8535</v>
      </c>
      <c r="E5378" s="115">
        <v>368.3</v>
      </c>
    </row>
    <row r="5379" spans="1:5" ht="27.6" x14ac:dyDescent="0.3">
      <c r="A5379" s="113">
        <v>100869</v>
      </c>
      <c r="B5379" s="113" t="s">
        <v>13910</v>
      </c>
      <c r="C5379" s="114" t="s">
        <v>141</v>
      </c>
      <c r="D5379" s="113" t="s">
        <v>8535</v>
      </c>
      <c r="E5379" s="115">
        <v>378.79</v>
      </c>
    </row>
    <row r="5380" spans="1:5" ht="27.6" x14ac:dyDescent="0.3">
      <c r="A5380" s="113">
        <v>100870</v>
      </c>
      <c r="B5380" s="113" t="s">
        <v>13911</v>
      </c>
      <c r="C5380" s="114" t="s">
        <v>141</v>
      </c>
      <c r="D5380" s="113" t="s">
        <v>8535</v>
      </c>
      <c r="E5380" s="115">
        <v>310.72000000000003</v>
      </c>
    </row>
    <row r="5381" spans="1:5" ht="27.6" x14ac:dyDescent="0.3">
      <c r="A5381" s="113">
        <v>100871</v>
      </c>
      <c r="B5381" s="113" t="s">
        <v>13912</v>
      </c>
      <c r="C5381" s="114" t="s">
        <v>141</v>
      </c>
      <c r="D5381" s="113" t="s">
        <v>8535</v>
      </c>
      <c r="E5381" s="115">
        <v>334.54</v>
      </c>
    </row>
    <row r="5382" spans="1:5" ht="27.6" x14ac:dyDescent="0.3">
      <c r="A5382" s="113">
        <v>100872</v>
      </c>
      <c r="B5382" s="113" t="s">
        <v>13913</v>
      </c>
      <c r="C5382" s="114" t="s">
        <v>141</v>
      </c>
      <c r="D5382" s="113" t="s">
        <v>8535</v>
      </c>
      <c r="E5382" s="115">
        <v>349.75</v>
      </c>
    </row>
    <row r="5383" spans="1:5" ht="27.6" x14ac:dyDescent="0.3">
      <c r="A5383" s="113">
        <v>100873</v>
      </c>
      <c r="B5383" s="113" t="s">
        <v>13914</v>
      </c>
      <c r="C5383" s="114" t="s">
        <v>141</v>
      </c>
      <c r="D5383" s="113" t="s">
        <v>8535</v>
      </c>
      <c r="E5383" s="115">
        <v>359.25</v>
      </c>
    </row>
    <row r="5384" spans="1:5" x14ac:dyDescent="0.3">
      <c r="A5384" s="113">
        <v>100874</v>
      </c>
      <c r="B5384" s="113" t="s">
        <v>13915</v>
      </c>
      <c r="C5384" s="114" t="s">
        <v>141</v>
      </c>
      <c r="D5384" s="113" t="s">
        <v>8535</v>
      </c>
      <c r="E5384" s="115">
        <v>334.08</v>
      </c>
    </row>
    <row r="5385" spans="1:5" ht="27.6" x14ac:dyDescent="0.3">
      <c r="A5385" s="113">
        <v>100875</v>
      </c>
      <c r="B5385" s="113" t="s">
        <v>13916</v>
      </c>
      <c r="C5385" s="114" t="s">
        <v>141</v>
      </c>
      <c r="D5385" s="113" t="s">
        <v>8535</v>
      </c>
      <c r="E5385" s="115">
        <v>1150.43</v>
      </c>
    </row>
    <row r="5386" spans="1:5" ht="27.6" x14ac:dyDescent="0.3">
      <c r="A5386" s="113">
        <v>100878</v>
      </c>
      <c r="B5386" s="113" t="s">
        <v>13917</v>
      </c>
      <c r="C5386" s="114" t="s">
        <v>141</v>
      </c>
      <c r="D5386" s="113" t="s">
        <v>8535</v>
      </c>
      <c r="E5386" s="115">
        <v>635.1</v>
      </c>
    </row>
    <row r="5387" spans="1:5" ht="41.4" x14ac:dyDescent="0.3">
      <c r="A5387" s="113">
        <v>98052</v>
      </c>
      <c r="B5387" s="113" t="s">
        <v>13918</v>
      </c>
      <c r="C5387" s="114" t="s">
        <v>141</v>
      </c>
      <c r="D5387" s="113" t="s">
        <v>8535</v>
      </c>
      <c r="E5387" s="115">
        <v>2111.64</v>
      </c>
    </row>
    <row r="5388" spans="1:5" ht="41.4" x14ac:dyDescent="0.3">
      <c r="A5388" s="113">
        <v>98053</v>
      </c>
      <c r="B5388" s="113" t="s">
        <v>13919</v>
      </c>
      <c r="C5388" s="114" t="s">
        <v>141</v>
      </c>
      <c r="D5388" s="113" t="s">
        <v>8535</v>
      </c>
      <c r="E5388" s="115">
        <v>2903.75</v>
      </c>
    </row>
    <row r="5389" spans="1:5" ht="41.4" x14ac:dyDescent="0.3">
      <c r="A5389" s="113">
        <v>98054</v>
      </c>
      <c r="B5389" s="113" t="s">
        <v>13920</v>
      </c>
      <c r="C5389" s="114" t="s">
        <v>141</v>
      </c>
      <c r="D5389" s="113" t="s">
        <v>8535</v>
      </c>
      <c r="E5389" s="115">
        <v>4711.7</v>
      </c>
    </row>
    <row r="5390" spans="1:5" ht="41.4" x14ac:dyDescent="0.3">
      <c r="A5390" s="113">
        <v>98055</v>
      </c>
      <c r="B5390" s="113" t="s">
        <v>13921</v>
      </c>
      <c r="C5390" s="114" t="s">
        <v>141</v>
      </c>
      <c r="D5390" s="113" t="s">
        <v>8535</v>
      </c>
      <c r="E5390" s="115">
        <v>6391.91</v>
      </c>
    </row>
    <row r="5391" spans="1:5" ht="41.4" x14ac:dyDescent="0.3">
      <c r="A5391" s="113">
        <v>98056</v>
      </c>
      <c r="B5391" s="113" t="s">
        <v>13922</v>
      </c>
      <c r="C5391" s="114" t="s">
        <v>141</v>
      </c>
      <c r="D5391" s="113" t="s">
        <v>8535</v>
      </c>
      <c r="E5391" s="115">
        <v>7489.51</v>
      </c>
    </row>
    <row r="5392" spans="1:5" ht="41.4" x14ac:dyDescent="0.3">
      <c r="A5392" s="113">
        <v>98057</v>
      </c>
      <c r="B5392" s="113" t="s">
        <v>13923</v>
      </c>
      <c r="C5392" s="114" t="s">
        <v>141</v>
      </c>
      <c r="D5392" s="113" t="s">
        <v>8535</v>
      </c>
      <c r="E5392" s="115">
        <v>8882.8799999999992</v>
      </c>
    </row>
    <row r="5393" spans="1:5" ht="41.4" x14ac:dyDescent="0.3">
      <c r="A5393" s="113">
        <v>98058</v>
      </c>
      <c r="B5393" s="113" t="s">
        <v>13924</v>
      </c>
      <c r="C5393" s="114" t="s">
        <v>141</v>
      </c>
      <c r="D5393" s="113" t="s">
        <v>8535</v>
      </c>
      <c r="E5393" s="115">
        <v>1770.02</v>
      </c>
    </row>
    <row r="5394" spans="1:5" ht="41.4" x14ac:dyDescent="0.3">
      <c r="A5394" s="113">
        <v>98059</v>
      </c>
      <c r="B5394" s="113" t="s">
        <v>13925</v>
      </c>
      <c r="C5394" s="114" t="s">
        <v>141</v>
      </c>
      <c r="D5394" s="113" t="s">
        <v>8535</v>
      </c>
      <c r="E5394" s="115">
        <v>3766.32</v>
      </c>
    </row>
    <row r="5395" spans="1:5" ht="41.4" x14ac:dyDescent="0.3">
      <c r="A5395" s="113">
        <v>98060</v>
      </c>
      <c r="B5395" s="113" t="s">
        <v>13926</v>
      </c>
      <c r="C5395" s="114" t="s">
        <v>141</v>
      </c>
      <c r="D5395" s="113" t="s">
        <v>8535</v>
      </c>
      <c r="E5395" s="115">
        <v>5227.82</v>
      </c>
    </row>
    <row r="5396" spans="1:5" ht="41.4" x14ac:dyDescent="0.3">
      <c r="A5396" s="113">
        <v>98061</v>
      </c>
      <c r="B5396" s="113" t="s">
        <v>13927</v>
      </c>
      <c r="C5396" s="114" t="s">
        <v>141</v>
      </c>
      <c r="D5396" s="113" t="s">
        <v>8535</v>
      </c>
      <c r="E5396" s="115">
        <v>7279.89</v>
      </c>
    </row>
    <row r="5397" spans="1:5" ht="41.4" x14ac:dyDescent="0.3">
      <c r="A5397" s="113">
        <v>98062</v>
      </c>
      <c r="B5397" s="113" t="s">
        <v>13928</v>
      </c>
      <c r="C5397" s="114" t="s">
        <v>141</v>
      </c>
      <c r="D5397" s="113" t="s">
        <v>8535</v>
      </c>
      <c r="E5397" s="115">
        <v>3094.89</v>
      </c>
    </row>
    <row r="5398" spans="1:5" ht="41.4" x14ac:dyDescent="0.3">
      <c r="A5398" s="113">
        <v>98063</v>
      </c>
      <c r="B5398" s="113" t="s">
        <v>13929</v>
      </c>
      <c r="C5398" s="114" t="s">
        <v>141</v>
      </c>
      <c r="D5398" s="113" t="s">
        <v>8535</v>
      </c>
      <c r="E5398" s="115">
        <v>4729.16</v>
      </c>
    </row>
    <row r="5399" spans="1:5" ht="41.4" x14ac:dyDescent="0.3">
      <c r="A5399" s="113">
        <v>98064</v>
      </c>
      <c r="B5399" s="113" t="s">
        <v>13930</v>
      </c>
      <c r="C5399" s="114" t="s">
        <v>141</v>
      </c>
      <c r="D5399" s="113" t="s">
        <v>8535</v>
      </c>
      <c r="E5399" s="115">
        <v>5495.11</v>
      </c>
    </row>
    <row r="5400" spans="1:5" ht="41.4" x14ac:dyDescent="0.3">
      <c r="A5400" s="113">
        <v>98065</v>
      </c>
      <c r="B5400" s="113" t="s">
        <v>13931</v>
      </c>
      <c r="C5400" s="114" t="s">
        <v>141</v>
      </c>
      <c r="D5400" s="113" t="s">
        <v>8535</v>
      </c>
      <c r="E5400" s="115">
        <v>7634.38</v>
      </c>
    </row>
    <row r="5401" spans="1:5" ht="41.4" x14ac:dyDescent="0.3">
      <c r="A5401" s="113">
        <v>98066</v>
      </c>
      <c r="B5401" s="113" t="s">
        <v>13932</v>
      </c>
      <c r="C5401" s="114" t="s">
        <v>141</v>
      </c>
      <c r="D5401" s="113" t="s">
        <v>8535</v>
      </c>
      <c r="E5401" s="115">
        <v>4461.41</v>
      </c>
    </row>
    <row r="5402" spans="1:5" ht="41.4" x14ac:dyDescent="0.3">
      <c r="A5402" s="113">
        <v>98067</v>
      </c>
      <c r="B5402" s="113" t="s">
        <v>13933</v>
      </c>
      <c r="C5402" s="114" t="s">
        <v>141</v>
      </c>
      <c r="D5402" s="113" t="s">
        <v>8535</v>
      </c>
      <c r="E5402" s="115">
        <v>5947.34</v>
      </c>
    </row>
    <row r="5403" spans="1:5" ht="41.4" x14ac:dyDescent="0.3">
      <c r="A5403" s="113">
        <v>98068</v>
      </c>
      <c r="B5403" s="113" t="s">
        <v>13934</v>
      </c>
      <c r="C5403" s="114" t="s">
        <v>141</v>
      </c>
      <c r="D5403" s="113" t="s">
        <v>8535</v>
      </c>
      <c r="E5403" s="115">
        <v>8404.17</v>
      </c>
    </row>
    <row r="5404" spans="1:5" ht="41.4" x14ac:dyDescent="0.3">
      <c r="A5404" s="113">
        <v>98069</v>
      </c>
      <c r="B5404" s="113" t="s">
        <v>13935</v>
      </c>
      <c r="C5404" s="114" t="s">
        <v>141</v>
      </c>
      <c r="D5404" s="113" t="s">
        <v>8535</v>
      </c>
      <c r="E5404" s="115">
        <v>11315.67</v>
      </c>
    </row>
    <row r="5405" spans="1:5" ht="41.4" x14ac:dyDescent="0.3">
      <c r="A5405" s="113">
        <v>98070</v>
      </c>
      <c r="B5405" s="113" t="s">
        <v>13936</v>
      </c>
      <c r="C5405" s="114" t="s">
        <v>141</v>
      </c>
      <c r="D5405" s="113" t="s">
        <v>8535</v>
      </c>
      <c r="E5405" s="115">
        <v>12919.68</v>
      </c>
    </row>
    <row r="5406" spans="1:5" ht="41.4" x14ac:dyDescent="0.3">
      <c r="A5406" s="113">
        <v>98071</v>
      </c>
      <c r="B5406" s="113" t="s">
        <v>13937</v>
      </c>
      <c r="C5406" s="114" t="s">
        <v>141</v>
      </c>
      <c r="D5406" s="113" t="s">
        <v>8535</v>
      </c>
      <c r="E5406" s="115">
        <v>14074.29</v>
      </c>
    </row>
    <row r="5407" spans="1:5" ht="41.4" x14ac:dyDescent="0.3">
      <c r="A5407" s="113">
        <v>98072</v>
      </c>
      <c r="B5407" s="113" t="s">
        <v>13938</v>
      </c>
      <c r="C5407" s="114" t="s">
        <v>141</v>
      </c>
      <c r="D5407" s="113" t="s">
        <v>8535</v>
      </c>
      <c r="E5407" s="115">
        <v>3758.3</v>
      </c>
    </row>
    <row r="5408" spans="1:5" ht="41.4" x14ac:dyDescent="0.3">
      <c r="A5408" s="113">
        <v>98073</v>
      </c>
      <c r="B5408" s="113" t="s">
        <v>13939</v>
      </c>
      <c r="C5408" s="114" t="s">
        <v>141</v>
      </c>
      <c r="D5408" s="113" t="s">
        <v>8535</v>
      </c>
      <c r="E5408" s="115">
        <v>5904.27</v>
      </c>
    </row>
    <row r="5409" spans="1:5" ht="41.4" x14ac:dyDescent="0.3">
      <c r="A5409" s="113">
        <v>98074</v>
      </c>
      <c r="B5409" s="113" t="s">
        <v>13940</v>
      </c>
      <c r="C5409" s="114" t="s">
        <v>141</v>
      </c>
      <c r="D5409" s="113" t="s">
        <v>8535</v>
      </c>
      <c r="E5409" s="115">
        <v>9199.7000000000007</v>
      </c>
    </row>
    <row r="5410" spans="1:5" ht="41.4" x14ac:dyDescent="0.3">
      <c r="A5410" s="113">
        <v>98075</v>
      </c>
      <c r="B5410" s="113" t="s">
        <v>13941</v>
      </c>
      <c r="C5410" s="114" t="s">
        <v>141</v>
      </c>
      <c r="D5410" s="113" t="s">
        <v>8535</v>
      </c>
      <c r="E5410" s="115">
        <v>11977.56</v>
      </c>
    </row>
    <row r="5411" spans="1:5" ht="41.4" x14ac:dyDescent="0.3">
      <c r="A5411" s="113">
        <v>98076</v>
      </c>
      <c r="B5411" s="113" t="s">
        <v>13942</v>
      </c>
      <c r="C5411" s="114" t="s">
        <v>141</v>
      </c>
      <c r="D5411" s="113" t="s">
        <v>8535</v>
      </c>
      <c r="E5411" s="115">
        <v>13823.8</v>
      </c>
    </row>
    <row r="5412" spans="1:5" ht="41.4" x14ac:dyDescent="0.3">
      <c r="A5412" s="113">
        <v>98077</v>
      </c>
      <c r="B5412" s="113" t="s">
        <v>13943</v>
      </c>
      <c r="C5412" s="114" t="s">
        <v>141</v>
      </c>
      <c r="D5412" s="113" t="s">
        <v>8535</v>
      </c>
      <c r="E5412" s="115">
        <v>16285.03</v>
      </c>
    </row>
    <row r="5413" spans="1:5" ht="41.4" x14ac:dyDescent="0.3">
      <c r="A5413" s="113">
        <v>98078</v>
      </c>
      <c r="B5413" s="113" t="s">
        <v>13944</v>
      </c>
      <c r="C5413" s="114" t="s">
        <v>141</v>
      </c>
      <c r="D5413" s="113" t="s">
        <v>8535</v>
      </c>
      <c r="E5413" s="115">
        <v>4103.38</v>
      </c>
    </row>
    <row r="5414" spans="1:5" ht="41.4" x14ac:dyDescent="0.3">
      <c r="A5414" s="113">
        <v>98079</v>
      </c>
      <c r="B5414" s="113" t="s">
        <v>13945</v>
      </c>
      <c r="C5414" s="114" t="s">
        <v>141</v>
      </c>
      <c r="D5414" s="113" t="s">
        <v>8535</v>
      </c>
      <c r="E5414" s="115">
        <v>7189.59</v>
      </c>
    </row>
    <row r="5415" spans="1:5" ht="41.4" x14ac:dyDescent="0.3">
      <c r="A5415" s="113">
        <v>98080</v>
      </c>
      <c r="B5415" s="113" t="s">
        <v>13946</v>
      </c>
      <c r="C5415" s="114" t="s">
        <v>141</v>
      </c>
      <c r="D5415" s="113" t="s">
        <v>8535</v>
      </c>
      <c r="E5415" s="115">
        <v>9251.7900000000009</v>
      </c>
    </row>
    <row r="5416" spans="1:5" ht="41.4" x14ac:dyDescent="0.3">
      <c r="A5416" s="113">
        <v>98081</v>
      </c>
      <c r="B5416" s="113" t="s">
        <v>13947</v>
      </c>
      <c r="C5416" s="114" t="s">
        <v>141</v>
      </c>
      <c r="D5416" s="113" t="s">
        <v>8535</v>
      </c>
      <c r="E5416" s="115">
        <v>13711.63</v>
      </c>
    </row>
    <row r="5417" spans="1:5" ht="41.4" x14ac:dyDescent="0.3">
      <c r="A5417" s="113">
        <v>98082</v>
      </c>
      <c r="B5417" s="113" t="s">
        <v>13948</v>
      </c>
      <c r="C5417" s="114" t="s">
        <v>141</v>
      </c>
      <c r="D5417" s="113" t="s">
        <v>8535</v>
      </c>
      <c r="E5417" s="115">
        <v>3640.98</v>
      </c>
    </row>
    <row r="5418" spans="1:5" ht="41.4" x14ac:dyDescent="0.3">
      <c r="A5418" s="113">
        <v>98083</v>
      </c>
      <c r="B5418" s="113" t="s">
        <v>13949</v>
      </c>
      <c r="C5418" s="114" t="s">
        <v>141</v>
      </c>
      <c r="D5418" s="113" t="s">
        <v>8535</v>
      </c>
      <c r="E5418" s="115">
        <v>4805.25</v>
      </c>
    </row>
    <row r="5419" spans="1:5" ht="41.4" x14ac:dyDescent="0.3">
      <c r="A5419" s="113">
        <v>98084</v>
      </c>
      <c r="B5419" s="113" t="s">
        <v>13950</v>
      </c>
      <c r="C5419" s="114" t="s">
        <v>141</v>
      </c>
      <c r="D5419" s="113" t="s">
        <v>8535</v>
      </c>
      <c r="E5419" s="115">
        <v>6741.14</v>
      </c>
    </row>
    <row r="5420" spans="1:5" ht="41.4" x14ac:dyDescent="0.3">
      <c r="A5420" s="113">
        <v>98085</v>
      </c>
      <c r="B5420" s="113" t="s">
        <v>13951</v>
      </c>
      <c r="C5420" s="114" t="s">
        <v>141</v>
      </c>
      <c r="D5420" s="113" t="s">
        <v>8535</v>
      </c>
      <c r="E5420" s="115">
        <v>9136.68</v>
      </c>
    </row>
    <row r="5421" spans="1:5" ht="41.4" x14ac:dyDescent="0.3">
      <c r="A5421" s="113">
        <v>98086</v>
      </c>
      <c r="B5421" s="113" t="s">
        <v>13952</v>
      </c>
      <c r="C5421" s="114" t="s">
        <v>141</v>
      </c>
      <c r="D5421" s="113" t="s">
        <v>8535</v>
      </c>
      <c r="E5421" s="115">
        <v>10320.64</v>
      </c>
    </row>
    <row r="5422" spans="1:5" ht="41.4" x14ac:dyDescent="0.3">
      <c r="A5422" s="113">
        <v>98087</v>
      </c>
      <c r="B5422" s="113" t="s">
        <v>13953</v>
      </c>
      <c r="C5422" s="114" t="s">
        <v>141</v>
      </c>
      <c r="D5422" s="113" t="s">
        <v>8535</v>
      </c>
      <c r="E5422" s="115">
        <v>11029.38</v>
      </c>
    </row>
    <row r="5423" spans="1:5" ht="41.4" x14ac:dyDescent="0.3">
      <c r="A5423" s="113">
        <v>98088</v>
      </c>
      <c r="B5423" s="113" t="s">
        <v>13954</v>
      </c>
      <c r="C5423" s="114" t="s">
        <v>141</v>
      </c>
      <c r="D5423" s="113" t="s">
        <v>8535</v>
      </c>
      <c r="E5423" s="115">
        <v>3140.74</v>
      </c>
    </row>
    <row r="5424" spans="1:5" ht="41.4" x14ac:dyDescent="0.3">
      <c r="A5424" s="113">
        <v>98089</v>
      </c>
      <c r="B5424" s="113" t="s">
        <v>13955</v>
      </c>
      <c r="C5424" s="114" t="s">
        <v>141</v>
      </c>
      <c r="D5424" s="113" t="s">
        <v>8535</v>
      </c>
      <c r="E5424" s="115">
        <v>4959.6099999999997</v>
      </c>
    </row>
    <row r="5425" spans="1:5" ht="41.4" x14ac:dyDescent="0.3">
      <c r="A5425" s="113">
        <v>98090</v>
      </c>
      <c r="B5425" s="113" t="s">
        <v>13956</v>
      </c>
      <c r="C5425" s="114" t="s">
        <v>141</v>
      </c>
      <c r="D5425" s="113" t="s">
        <v>8535</v>
      </c>
      <c r="E5425" s="115">
        <v>7779.76</v>
      </c>
    </row>
    <row r="5426" spans="1:5" ht="41.4" x14ac:dyDescent="0.3">
      <c r="A5426" s="113">
        <v>98091</v>
      </c>
      <c r="B5426" s="113" t="s">
        <v>13957</v>
      </c>
      <c r="C5426" s="114" t="s">
        <v>141</v>
      </c>
      <c r="D5426" s="113" t="s">
        <v>8535</v>
      </c>
      <c r="E5426" s="115">
        <v>10156.17</v>
      </c>
    </row>
    <row r="5427" spans="1:5" ht="41.4" x14ac:dyDescent="0.3">
      <c r="A5427" s="113">
        <v>98092</v>
      </c>
      <c r="B5427" s="113" t="s">
        <v>13958</v>
      </c>
      <c r="C5427" s="114" t="s">
        <v>141</v>
      </c>
      <c r="D5427" s="113" t="s">
        <v>8535</v>
      </c>
      <c r="E5427" s="115">
        <v>11788.01</v>
      </c>
    </row>
    <row r="5428" spans="1:5" ht="41.4" x14ac:dyDescent="0.3">
      <c r="A5428" s="113">
        <v>98093</v>
      </c>
      <c r="B5428" s="113" t="s">
        <v>13959</v>
      </c>
      <c r="C5428" s="114" t="s">
        <v>141</v>
      </c>
      <c r="D5428" s="113" t="s">
        <v>8535</v>
      </c>
      <c r="E5428" s="115">
        <v>13910.16</v>
      </c>
    </row>
    <row r="5429" spans="1:5" ht="41.4" x14ac:dyDescent="0.3">
      <c r="A5429" s="113">
        <v>98094</v>
      </c>
      <c r="B5429" s="113" t="s">
        <v>13960</v>
      </c>
      <c r="C5429" s="114" t="s">
        <v>141</v>
      </c>
      <c r="D5429" s="113" t="s">
        <v>8535</v>
      </c>
      <c r="E5429" s="115">
        <v>2654.99</v>
      </c>
    </row>
    <row r="5430" spans="1:5" ht="41.4" x14ac:dyDescent="0.3">
      <c r="A5430" s="113">
        <v>98099</v>
      </c>
      <c r="B5430" s="113" t="s">
        <v>13961</v>
      </c>
      <c r="C5430" s="114" t="s">
        <v>141</v>
      </c>
      <c r="D5430" s="113" t="s">
        <v>8535</v>
      </c>
      <c r="E5430" s="115">
        <v>4532.6099999999997</v>
      </c>
    </row>
    <row r="5431" spans="1:5" ht="41.4" x14ac:dyDescent="0.3">
      <c r="A5431" s="113">
        <v>98100</v>
      </c>
      <c r="B5431" s="113" t="s">
        <v>13962</v>
      </c>
      <c r="C5431" s="114" t="s">
        <v>141</v>
      </c>
      <c r="D5431" s="113" t="s">
        <v>8535</v>
      </c>
      <c r="E5431" s="115">
        <v>5923.3</v>
      </c>
    </row>
    <row r="5432" spans="1:5" ht="41.4" x14ac:dyDescent="0.3">
      <c r="A5432" s="113">
        <v>98101</v>
      </c>
      <c r="B5432" s="113" t="s">
        <v>13963</v>
      </c>
      <c r="C5432" s="114" t="s">
        <v>141</v>
      </c>
      <c r="D5432" s="113" t="s">
        <v>8535</v>
      </c>
      <c r="E5432" s="115">
        <v>8749.3700000000008</v>
      </c>
    </row>
    <row r="5433" spans="1:5" ht="41.4" x14ac:dyDescent="0.3">
      <c r="A5433" s="113">
        <v>98109</v>
      </c>
      <c r="B5433" s="113" t="s">
        <v>13964</v>
      </c>
      <c r="C5433" s="114" t="s">
        <v>141</v>
      </c>
      <c r="D5433" s="113" t="s">
        <v>8535</v>
      </c>
      <c r="E5433" s="115">
        <v>814.62</v>
      </c>
    </row>
    <row r="5434" spans="1:5" ht="27.6" x14ac:dyDescent="0.3">
      <c r="A5434" s="113">
        <v>98110</v>
      </c>
      <c r="B5434" s="113" t="s">
        <v>13965</v>
      </c>
      <c r="C5434" s="114" t="s">
        <v>141</v>
      </c>
      <c r="D5434" s="113" t="s">
        <v>8535</v>
      </c>
      <c r="E5434" s="115">
        <v>397.54</v>
      </c>
    </row>
    <row r="5435" spans="1:5" ht="27.6" x14ac:dyDescent="0.3">
      <c r="A5435" s="113">
        <v>98111</v>
      </c>
      <c r="B5435" s="113" t="s">
        <v>13966</v>
      </c>
      <c r="C5435" s="114" t="s">
        <v>141</v>
      </c>
      <c r="D5435" s="113" t="s">
        <v>8535</v>
      </c>
      <c r="E5435" s="115">
        <v>54.04</v>
      </c>
    </row>
    <row r="5436" spans="1:5" ht="27.6" x14ac:dyDescent="0.3">
      <c r="A5436" s="113">
        <v>98112</v>
      </c>
      <c r="B5436" s="113" t="s">
        <v>13967</v>
      </c>
      <c r="C5436" s="114" t="s">
        <v>141</v>
      </c>
      <c r="D5436" s="113" t="s">
        <v>8535</v>
      </c>
      <c r="E5436" s="115">
        <v>104.38</v>
      </c>
    </row>
    <row r="5437" spans="1:5" ht="27.6" x14ac:dyDescent="0.3">
      <c r="A5437" s="113">
        <v>98114</v>
      </c>
      <c r="B5437" s="113" t="s">
        <v>13968</v>
      </c>
      <c r="C5437" s="114" t="s">
        <v>141</v>
      </c>
      <c r="D5437" s="113" t="s">
        <v>8535</v>
      </c>
      <c r="E5437" s="115">
        <v>476.75</v>
      </c>
    </row>
    <row r="5438" spans="1:5" ht="27.6" x14ac:dyDescent="0.3">
      <c r="A5438" s="113">
        <v>98115</v>
      </c>
      <c r="B5438" s="113" t="s">
        <v>13969</v>
      </c>
      <c r="C5438" s="114" t="s">
        <v>141</v>
      </c>
      <c r="D5438" s="113" t="s">
        <v>8535</v>
      </c>
      <c r="E5438" s="115">
        <v>100.2</v>
      </c>
    </row>
    <row r="5439" spans="1:5" ht="27.6" x14ac:dyDescent="0.3">
      <c r="A5439" s="113">
        <v>89349</v>
      </c>
      <c r="B5439" s="113" t="s">
        <v>13970</v>
      </c>
      <c r="C5439" s="114" t="s">
        <v>141</v>
      </c>
      <c r="D5439" s="113" t="s">
        <v>8535</v>
      </c>
      <c r="E5439" s="115">
        <v>21</v>
      </c>
    </row>
    <row r="5440" spans="1:5" ht="27.6" x14ac:dyDescent="0.3">
      <c r="A5440" s="113">
        <v>89351</v>
      </c>
      <c r="B5440" s="113" t="s">
        <v>13971</v>
      </c>
      <c r="C5440" s="114" t="s">
        <v>141</v>
      </c>
      <c r="D5440" s="113" t="s">
        <v>8535</v>
      </c>
      <c r="E5440" s="115">
        <v>26.56</v>
      </c>
    </row>
    <row r="5441" spans="1:5" ht="27.6" x14ac:dyDescent="0.3">
      <c r="A5441" s="113">
        <v>89352</v>
      </c>
      <c r="B5441" s="113" t="s">
        <v>13972</v>
      </c>
      <c r="C5441" s="114" t="s">
        <v>141</v>
      </c>
      <c r="D5441" s="113" t="s">
        <v>8535</v>
      </c>
      <c r="E5441" s="115">
        <v>27.79</v>
      </c>
    </row>
    <row r="5442" spans="1:5" ht="27.6" x14ac:dyDescent="0.3">
      <c r="A5442" s="113">
        <v>89353</v>
      </c>
      <c r="B5442" s="113" t="s">
        <v>13973</v>
      </c>
      <c r="C5442" s="114" t="s">
        <v>141</v>
      </c>
      <c r="D5442" s="113" t="s">
        <v>8535</v>
      </c>
      <c r="E5442" s="115">
        <v>31.42</v>
      </c>
    </row>
    <row r="5443" spans="1:5" ht="27.6" x14ac:dyDescent="0.3">
      <c r="A5443" s="113">
        <v>89354</v>
      </c>
      <c r="B5443" s="113" t="s">
        <v>13974</v>
      </c>
      <c r="C5443" s="114" t="s">
        <v>141</v>
      </c>
      <c r="D5443" s="113" t="s">
        <v>8535</v>
      </c>
      <c r="E5443" s="115">
        <v>503.32</v>
      </c>
    </row>
    <row r="5444" spans="1:5" ht="27.6" x14ac:dyDescent="0.3">
      <c r="A5444" s="113">
        <v>89984</v>
      </c>
      <c r="B5444" s="113" t="s">
        <v>13975</v>
      </c>
      <c r="C5444" s="114" t="s">
        <v>141</v>
      </c>
      <c r="D5444" s="113" t="s">
        <v>8535</v>
      </c>
      <c r="E5444" s="115">
        <v>66.010000000000005</v>
      </c>
    </row>
    <row r="5445" spans="1:5" ht="27.6" x14ac:dyDescent="0.3">
      <c r="A5445" s="113">
        <v>89985</v>
      </c>
      <c r="B5445" s="113" t="s">
        <v>13976</v>
      </c>
      <c r="C5445" s="114" t="s">
        <v>141</v>
      </c>
      <c r="D5445" s="113" t="s">
        <v>8535</v>
      </c>
      <c r="E5445" s="115">
        <v>70.22</v>
      </c>
    </row>
    <row r="5446" spans="1:5" ht="27.6" x14ac:dyDescent="0.3">
      <c r="A5446" s="113">
        <v>89986</v>
      </c>
      <c r="B5446" s="113" t="s">
        <v>13977</v>
      </c>
      <c r="C5446" s="114" t="s">
        <v>141</v>
      </c>
      <c r="D5446" s="113" t="s">
        <v>8535</v>
      </c>
      <c r="E5446" s="115">
        <v>64.459999999999994</v>
      </c>
    </row>
    <row r="5447" spans="1:5" ht="27.6" x14ac:dyDescent="0.3">
      <c r="A5447" s="113">
        <v>89987</v>
      </c>
      <c r="B5447" s="113" t="s">
        <v>13978</v>
      </c>
      <c r="C5447" s="114" t="s">
        <v>141</v>
      </c>
      <c r="D5447" s="113" t="s">
        <v>8535</v>
      </c>
      <c r="E5447" s="115">
        <v>73.63</v>
      </c>
    </row>
    <row r="5448" spans="1:5" ht="27.6" x14ac:dyDescent="0.3">
      <c r="A5448" s="113">
        <v>90371</v>
      </c>
      <c r="B5448" s="113" t="s">
        <v>13979</v>
      </c>
      <c r="C5448" s="114" t="s">
        <v>141</v>
      </c>
      <c r="D5448" s="113" t="s">
        <v>8535</v>
      </c>
      <c r="E5448" s="115">
        <v>34.450000000000003</v>
      </c>
    </row>
    <row r="5449" spans="1:5" ht="27.6" x14ac:dyDescent="0.3">
      <c r="A5449" s="113">
        <v>94489</v>
      </c>
      <c r="B5449" s="113" t="s">
        <v>13980</v>
      </c>
      <c r="C5449" s="114" t="s">
        <v>141</v>
      </c>
      <c r="D5449" s="113" t="s">
        <v>8535</v>
      </c>
      <c r="E5449" s="115">
        <v>34.22</v>
      </c>
    </row>
    <row r="5450" spans="1:5" ht="27.6" x14ac:dyDescent="0.3">
      <c r="A5450" s="113">
        <v>94490</v>
      </c>
      <c r="B5450" s="113" t="s">
        <v>13981</v>
      </c>
      <c r="C5450" s="114" t="s">
        <v>141</v>
      </c>
      <c r="D5450" s="113" t="s">
        <v>8535</v>
      </c>
      <c r="E5450" s="115">
        <v>50.67</v>
      </c>
    </row>
    <row r="5451" spans="1:5" ht="27.6" x14ac:dyDescent="0.3">
      <c r="A5451" s="113">
        <v>94491</v>
      </c>
      <c r="B5451" s="113" t="s">
        <v>13982</v>
      </c>
      <c r="C5451" s="114" t="s">
        <v>141</v>
      </c>
      <c r="D5451" s="113" t="s">
        <v>8535</v>
      </c>
      <c r="E5451" s="115">
        <v>68.89</v>
      </c>
    </row>
    <row r="5452" spans="1:5" ht="27.6" x14ac:dyDescent="0.3">
      <c r="A5452" s="113">
        <v>94492</v>
      </c>
      <c r="B5452" s="113" t="s">
        <v>13983</v>
      </c>
      <c r="C5452" s="114" t="s">
        <v>141</v>
      </c>
      <c r="D5452" s="113" t="s">
        <v>8535</v>
      </c>
      <c r="E5452" s="115">
        <v>70.84</v>
      </c>
    </row>
    <row r="5453" spans="1:5" ht="27.6" x14ac:dyDescent="0.3">
      <c r="A5453" s="113">
        <v>94493</v>
      </c>
      <c r="B5453" s="113" t="s">
        <v>13984</v>
      </c>
      <c r="C5453" s="114" t="s">
        <v>141</v>
      </c>
      <c r="D5453" s="113" t="s">
        <v>8535</v>
      </c>
      <c r="E5453" s="115">
        <v>129.25</v>
      </c>
    </row>
    <row r="5454" spans="1:5" ht="27.6" x14ac:dyDescent="0.3">
      <c r="A5454" s="113">
        <v>94495</v>
      </c>
      <c r="B5454" s="113" t="s">
        <v>13985</v>
      </c>
      <c r="C5454" s="114" t="s">
        <v>141</v>
      </c>
      <c r="D5454" s="113" t="s">
        <v>8535</v>
      </c>
      <c r="E5454" s="115">
        <v>48.03</v>
      </c>
    </row>
    <row r="5455" spans="1:5" ht="27.6" x14ac:dyDescent="0.3">
      <c r="A5455" s="113">
        <v>94496</v>
      </c>
      <c r="B5455" s="113" t="s">
        <v>13986</v>
      </c>
      <c r="C5455" s="114" t="s">
        <v>141</v>
      </c>
      <c r="D5455" s="113" t="s">
        <v>8535</v>
      </c>
      <c r="E5455" s="115">
        <v>65.42</v>
      </c>
    </row>
    <row r="5456" spans="1:5" ht="27.6" x14ac:dyDescent="0.3">
      <c r="A5456" s="113">
        <v>94497</v>
      </c>
      <c r="B5456" s="113" t="s">
        <v>13987</v>
      </c>
      <c r="C5456" s="114" t="s">
        <v>141</v>
      </c>
      <c r="D5456" s="113" t="s">
        <v>8535</v>
      </c>
      <c r="E5456" s="115">
        <v>83.09</v>
      </c>
    </row>
    <row r="5457" spans="1:5" ht="27.6" x14ac:dyDescent="0.3">
      <c r="A5457" s="113">
        <v>94498</v>
      </c>
      <c r="B5457" s="113" t="s">
        <v>13988</v>
      </c>
      <c r="C5457" s="114" t="s">
        <v>141</v>
      </c>
      <c r="D5457" s="113" t="s">
        <v>8535</v>
      </c>
      <c r="E5457" s="115">
        <v>114.05</v>
      </c>
    </row>
    <row r="5458" spans="1:5" ht="27.6" x14ac:dyDescent="0.3">
      <c r="A5458" s="113">
        <v>94499</v>
      </c>
      <c r="B5458" s="113" t="s">
        <v>13989</v>
      </c>
      <c r="C5458" s="114" t="s">
        <v>141</v>
      </c>
      <c r="D5458" s="113" t="s">
        <v>8535</v>
      </c>
      <c r="E5458" s="115">
        <v>221.04</v>
      </c>
    </row>
    <row r="5459" spans="1:5" ht="27.6" x14ac:dyDescent="0.3">
      <c r="A5459" s="113">
        <v>94500</v>
      </c>
      <c r="B5459" s="113" t="s">
        <v>13990</v>
      </c>
      <c r="C5459" s="114" t="s">
        <v>141</v>
      </c>
      <c r="D5459" s="113" t="s">
        <v>8535</v>
      </c>
      <c r="E5459" s="115">
        <v>268.77</v>
      </c>
    </row>
    <row r="5460" spans="1:5" ht="27.6" x14ac:dyDescent="0.3">
      <c r="A5460" s="113">
        <v>94501</v>
      </c>
      <c r="B5460" s="113" t="s">
        <v>13991</v>
      </c>
      <c r="C5460" s="114" t="s">
        <v>141</v>
      </c>
      <c r="D5460" s="113" t="s">
        <v>8535</v>
      </c>
      <c r="E5460" s="115">
        <v>531.30999999999995</v>
      </c>
    </row>
    <row r="5461" spans="1:5" ht="27.6" x14ac:dyDescent="0.3">
      <c r="A5461" s="113">
        <v>94792</v>
      </c>
      <c r="B5461" s="113" t="s">
        <v>13992</v>
      </c>
      <c r="C5461" s="114" t="s">
        <v>141</v>
      </c>
      <c r="D5461" s="113" t="s">
        <v>8535</v>
      </c>
      <c r="E5461" s="115">
        <v>89.45</v>
      </c>
    </row>
    <row r="5462" spans="1:5" ht="27.6" x14ac:dyDescent="0.3">
      <c r="A5462" s="113">
        <v>94793</v>
      </c>
      <c r="B5462" s="113" t="s">
        <v>13993</v>
      </c>
      <c r="C5462" s="114" t="s">
        <v>141</v>
      </c>
      <c r="D5462" s="113" t="s">
        <v>8535</v>
      </c>
      <c r="E5462" s="115">
        <v>121.43</v>
      </c>
    </row>
    <row r="5463" spans="1:5" ht="27.6" x14ac:dyDescent="0.3">
      <c r="A5463" s="113">
        <v>94794</v>
      </c>
      <c r="B5463" s="113" t="s">
        <v>13994</v>
      </c>
      <c r="C5463" s="114" t="s">
        <v>141</v>
      </c>
      <c r="D5463" s="113" t="s">
        <v>8535</v>
      </c>
      <c r="E5463" s="115">
        <v>129.9</v>
      </c>
    </row>
    <row r="5464" spans="1:5" ht="27.6" x14ac:dyDescent="0.3">
      <c r="A5464" s="113">
        <v>94795</v>
      </c>
      <c r="B5464" s="113" t="s">
        <v>13995</v>
      </c>
      <c r="C5464" s="114" t="s">
        <v>141</v>
      </c>
      <c r="D5464" s="113" t="s">
        <v>8535</v>
      </c>
      <c r="E5464" s="115">
        <v>48.08</v>
      </c>
    </row>
    <row r="5465" spans="1:5" ht="27.6" x14ac:dyDescent="0.3">
      <c r="A5465" s="113">
        <v>94796</v>
      </c>
      <c r="B5465" s="113" t="s">
        <v>13996</v>
      </c>
      <c r="C5465" s="114" t="s">
        <v>141</v>
      </c>
      <c r="D5465" s="113" t="s">
        <v>8535</v>
      </c>
      <c r="E5465" s="115">
        <v>55.38</v>
      </c>
    </row>
    <row r="5466" spans="1:5" ht="27.6" x14ac:dyDescent="0.3">
      <c r="A5466" s="113">
        <v>94797</v>
      </c>
      <c r="B5466" s="113" t="s">
        <v>13997</v>
      </c>
      <c r="C5466" s="114" t="s">
        <v>141</v>
      </c>
      <c r="D5466" s="113" t="s">
        <v>8535</v>
      </c>
      <c r="E5466" s="115">
        <v>114.02</v>
      </c>
    </row>
    <row r="5467" spans="1:5" ht="27.6" x14ac:dyDescent="0.3">
      <c r="A5467" s="113">
        <v>94798</v>
      </c>
      <c r="B5467" s="113" t="s">
        <v>13998</v>
      </c>
      <c r="C5467" s="114" t="s">
        <v>141</v>
      </c>
      <c r="D5467" s="113" t="s">
        <v>8535</v>
      </c>
      <c r="E5467" s="115">
        <v>188.79</v>
      </c>
    </row>
    <row r="5468" spans="1:5" ht="27.6" x14ac:dyDescent="0.3">
      <c r="A5468" s="113">
        <v>94799</v>
      </c>
      <c r="B5468" s="113" t="s">
        <v>13999</v>
      </c>
      <c r="C5468" s="114" t="s">
        <v>141</v>
      </c>
      <c r="D5468" s="113" t="s">
        <v>8535</v>
      </c>
      <c r="E5468" s="115">
        <v>231.9</v>
      </c>
    </row>
    <row r="5469" spans="1:5" ht="27.6" x14ac:dyDescent="0.3">
      <c r="A5469" s="113">
        <v>94800</v>
      </c>
      <c r="B5469" s="113" t="s">
        <v>14000</v>
      </c>
      <c r="C5469" s="114" t="s">
        <v>141</v>
      </c>
      <c r="D5469" s="113" t="s">
        <v>8535</v>
      </c>
      <c r="E5469" s="115">
        <v>297.76</v>
      </c>
    </row>
    <row r="5470" spans="1:5" ht="27.6" x14ac:dyDescent="0.3">
      <c r="A5470" s="113">
        <v>95248</v>
      </c>
      <c r="B5470" s="113" t="s">
        <v>14001</v>
      </c>
      <c r="C5470" s="114" t="s">
        <v>141</v>
      </c>
      <c r="D5470" s="113" t="s">
        <v>8535</v>
      </c>
      <c r="E5470" s="115">
        <v>39.42</v>
      </c>
    </row>
    <row r="5471" spans="1:5" ht="27.6" x14ac:dyDescent="0.3">
      <c r="A5471" s="113">
        <v>95249</v>
      </c>
      <c r="B5471" s="113" t="s">
        <v>14002</v>
      </c>
      <c r="C5471" s="114" t="s">
        <v>141</v>
      </c>
      <c r="D5471" s="113" t="s">
        <v>8535</v>
      </c>
      <c r="E5471" s="115">
        <v>47.17</v>
      </c>
    </row>
    <row r="5472" spans="1:5" ht="27.6" x14ac:dyDescent="0.3">
      <c r="A5472" s="113">
        <v>95250</v>
      </c>
      <c r="B5472" s="113" t="s">
        <v>14003</v>
      </c>
      <c r="C5472" s="114" t="s">
        <v>141</v>
      </c>
      <c r="D5472" s="113" t="s">
        <v>8535</v>
      </c>
      <c r="E5472" s="115">
        <v>63.66</v>
      </c>
    </row>
    <row r="5473" spans="1:5" ht="27.6" x14ac:dyDescent="0.3">
      <c r="A5473" s="113">
        <v>95251</v>
      </c>
      <c r="B5473" s="113" t="s">
        <v>14004</v>
      </c>
      <c r="C5473" s="114" t="s">
        <v>141</v>
      </c>
      <c r="D5473" s="113" t="s">
        <v>8535</v>
      </c>
      <c r="E5473" s="115">
        <v>93.68</v>
      </c>
    </row>
    <row r="5474" spans="1:5" ht="27.6" x14ac:dyDescent="0.3">
      <c r="A5474" s="113">
        <v>95252</v>
      </c>
      <c r="B5474" s="113" t="s">
        <v>14005</v>
      </c>
      <c r="C5474" s="114" t="s">
        <v>141</v>
      </c>
      <c r="D5474" s="113" t="s">
        <v>8535</v>
      </c>
      <c r="E5474" s="115">
        <v>114.11</v>
      </c>
    </row>
    <row r="5475" spans="1:5" ht="27.6" x14ac:dyDescent="0.3">
      <c r="A5475" s="113">
        <v>95253</v>
      </c>
      <c r="B5475" s="113" t="s">
        <v>14006</v>
      </c>
      <c r="C5475" s="114" t="s">
        <v>141</v>
      </c>
      <c r="D5475" s="113" t="s">
        <v>8535</v>
      </c>
      <c r="E5475" s="115">
        <v>171.84</v>
      </c>
    </row>
    <row r="5476" spans="1:5" ht="27.6" x14ac:dyDescent="0.3">
      <c r="A5476" s="113">
        <v>99619</v>
      </c>
      <c r="B5476" s="113" t="s">
        <v>14007</v>
      </c>
      <c r="C5476" s="114" t="s">
        <v>141</v>
      </c>
      <c r="D5476" s="113" t="s">
        <v>8535</v>
      </c>
      <c r="E5476" s="115">
        <v>123.82</v>
      </c>
    </row>
    <row r="5477" spans="1:5" ht="27.6" x14ac:dyDescent="0.3">
      <c r="A5477" s="113">
        <v>99620</v>
      </c>
      <c r="B5477" s="113" t="s">
        <v>14008</v>
      </c>
      <c r="C5477" s="114" t="s">
        <v>141</v>
      </c>
      <c r="D5477" s="113" t="s">
        <v>8535</v>
      </c>
      <c r="E5477" s="115">
        <v>168.21</v>
      </c>
    </row>
    <row r="5478" spans="1:5" ht="27.6" x14ac:dyDescent="0.3">
      <c r="A5478" s="113">
        <v>99621</v>
      </c>
      <c r="B5478" s="113" t="s">
        <v>14009</v>
      </c>
      <c r="C5478" s="114" t="s">
        <v>141</v>
      </c>
      <c r="D5478" s="113" t="s">
        <v>8535</v>
      </c>
      <c r="E5478" s="115">
        <v>250.55</v>
      </c>
    </row>
    <row r="5479" spans="1:5" ht="27.6" x14ac:dyDescent="0.3">
      <c r="A5479" s="113">
        <v>99622</v>
      </c>
      <c r="B5479" s="113" t="s">
        <v>14010</v>
      </c>
      <c r="C5479" s="114" t="s">
        <v>141</v>
      </c>
      <c r="D5479" s="113" t="s">
        <v>8535</v>
      </c>
      <c r="E5479" s="115">
        <v>282.32</v>
      </c>
    </row>
    <row r="5480" spans="1:5" ht="27.6" x14ac:dyDescent="0.3">
      <c r="A5480" s="113">
        <v>99623</v>
      </c>
      <c r="B5480" s="113" t="s">
        <v>14011</v>
      </c>
      <c r="C5480" s="114" t="s">
        <v>141</v>
      </c>
      <c r="D5480" s="113" t="s">
        <v>8535</v>
      </c>
      <c r="E5480" s="115">
        <v>393.72</v>
      </c>
    </row>
    <row r="5481" spans="1:5" ht="27.6" x14ac:dyDescent="0.3">
      <c r="A5481" s="113">
        <v>99624</v>
      </c>
      <c r="B5481" s="113" t="s">
        <v>14012</v>
      </c>
      <c r="C5481" s="114" t="s">
        <v>141</v>
      </c>
      <c r="D5481" s="113" t="s">
        <v>8535</v>
      </c>
      <c r="E5481" s="115">
        <v>561.09</v>
      </c>
    </row>
    <row r="5482" spans="1:5" ht="27.6" x14ac:dyDescent="0.3">
      <c r="A5482" s="113">
        <v>99625</v>
      </c>
      <c r="B5482" s="113" t="s">
        <v>14013</v>
      </c>
      <c r="C5482" s="114" t="s">
        <v>141</v>
      </c>
      <c r="D5482" s="113" t="s">
        <v>8535</v>
      </c>
      <c r="E5482" s="115">
        <v>771.34</v>
      </c>
    </row>
    <row r="5483" spans="1:5" ht="27.6" x14ac:dyDescent="0.3">
      <c r="A5483" s="113">
        <v>99626</v>
      </c>
      <c r="B5483" s="113" t="s">
        <v>14014</v>
      </c>
      <c r="C5483" s="114" t="s">
        <v>141</v>
      </c>
      <c r="D5483" s="113" t="s">
        <v>8535</v>
      </c>
      <c r="E5483" s="115">
        <v>1186.42</v>
      </c>
    </row>
    <row r="5484" spans="1:5" ht="27.6" x14ac:dyDescent="0.3">
      <c r="A5484" s="113">
        <v>99627</v>
      </c>
      <c r="B5484" s="113" t="s">
        <v>14015</v>
      </c>
      <c r="C5484" s="114" t="s">
        <v>141</v>
      </c>
      <c r="D5484" s="113" t="s">
        <v>8535</v>
      </c>
      <c r="E5484" s="115">
        <v>74.75</v>
      </c>
    </row>
    <row r="5485" spans="1:5" ht="27.6" x14ac:dyDescent="0.3">
      <c r="A5485" s="113">
        <v>99628</v>
      </c>
      <c r="B5485" s="113" t="s">
        <v>14016</v>
      </c>
      <c r="C5485" s="114" t="s">
        <v>141</v>
      </c>
      <c r="D5485" s="113" t="s">
        <v>8535</v>
      </c>
      <c r="E5485" s="115">
        <v>81.83</v>
      </c>
    </row>
    <row r="5486" spans="1:5" ht="27.6" x14ac:dyDescent="0.3">
      <c r="A5486" s="113">
        <v>99629</v>
      </c>
      <c r="B5486" s="113" t="s">
        <v>14017</v>
      </c>
      <c r="C5486" s="114" t="s">
        <v>141</v>
      </c>
      <c r="D5486" s="113" t="s">
        <v>8535</v>
      </c>
      <c r="E5486" s="115">
        <v>91.15</v>
      </c>
    </row>
    <row r="5487" spans="1:5" ht="27.6" x14ac:dyDescent="0.3">
      <c r="A5487" s="113">
        <v>99630</v>
      </c>
      <c r="B5487" s="113" t="s">
        <v>14018</v>
      </c>
      <c r="C5487" s="114" t="s">
        <v>141</v>
      </c>
      <c r="D5487" s="113" t="s">
        <v>8535</v>
      </c>
      <c r="E5487" s="115">
        <v>135.44999999999999</v>
      </c>
    </row>
    <row r="5488" spans="1:5" ht="27.6" x14ac:dyDescent="0.3">
      <c r="A5488" s="113">
        <v>99631</v>
      </c>
      <c r="B5488" s="113" t="s">
        <v>14019</v>
      </c>
      <c r="C5488" s="114" t="s">
        <v>141</v>
      </c>
      <c r="D5488" s="113" t="s">
        <v>8535</v>
      </c>
      <c r="E5488" s="115">
        <v>157.93</v>
      </c>
    </row>
    <row r="5489" spans="1:5" ht="27.6" x14ac:dyDescent="0.3">
      <c r="A5489" s="113">
        <v>99632</v>
      </c>
      <c r="B5489" s="113" t="s">
        <v>14020</v>
      </c>
      <c r="C5489" s="114" t="s">
        <v>141</v>
      </c>
      <c r="D5489" s="113" t="s">
        <v>8535</v>
      </c>
      <c r="E5489" s="115">
        <v>227.39</v>
      </c>
    </row>
    <row r="5490" spans="1:5" ht="27.6" x14ac:dyDescent="0.3">
      <c r="A5490" s="113">
        <v>99633</v>
      </c>
      <c r="B5490" s="113" t="s">
        <v>14021</v>
      </c>
      <c r="C5490" s="114" t="s">
        <v>141</v>
      </c>
      <c r="D5490" s="113" t="s">
        <v>8535</v>
      </c>
      <c r="E5490" s="115">
        <v>486.76</v>
      </c>
    </row>
    <row r="5491" spans="1:5" ht="27.6" x14ac:dyDescent="0.3">
      <c r="A5491" s="113">
        <v>99634</v>
      </c>
      <c r="B5491" s="113" t="s">
        <v>14022</v>
      </c>
      <c r="C5491" s="114" t="s">
        <v>141</v>
      </c>
      <c r="D5491" s="113" t="s">
        <v>8535</v>
      </c>
      <c r="E5491" s="115">
        <v>828.35</v>
      </c>
    </row>
    <row r="5492" spans="1:5" ht="27.6" x14ac:dyDescent="0.3">
      <c r="A5492" s="113">
        <v>99635</v>
      </c>
      <c r="B5492" s="113" t="s">
        <v>14023</v>
      </c>
      <c r="C5492" s="114" t="s">
        <v>141</v>
      </c>
      <c r="D5492" s="113" t="s">
        <v>8535</v>
      </c>
      <c r="E5492" s="115">
        <v>455.92</v>
      </c>
    </row>
    <row r="5493" spans="1:5" ht="27.6" x14ac:dyDescent="0.3">
      <c r="A5493" s="113">
        <v>103008</v>
      </c>
      <c r="B5493" s="113" t="s">
        <v>14024</v>
      </c>
      <c r="C5493" s="114" t="s">
        <v>141</v>
      </c>
      <c r="D5493" s="113" t="s">
        <v>8535</v>
      </c>
      <c r="E5493" s="115">
        <v>101.01</v>
      </c>
    </row>
    <row r="5494" spans="1:5" ht="27.6" x14ac:dyDescent="0.3">
      <c r="A5494" s="113">
        <v>103009</v>
      </c>
      <c r="B5494" s="113" t="s">
        <v>14025</v>
      </c>
      <c r="C5494" s="114" t="s">
        <v>141</v>
      </c>
      <c r="D5494" s="113" t="s">
        <v>8535</v>
      </c>
      <c r="E5494" s="115">
        <v>358.79</v>
      </c>
    </row>
    <row r="5495" spans="1:5" ht="27.6" x14ac:dyDescent="0.3">
      <c r="A5495" s="113">
        <v>103010</v>
      </c>
      <c r="B5495" s="113" t="s">
        <v>14026</v>
      </c>
      <c r="C5495" s="114" t="s">
        <v>141</v>
      </c>
      <c r="D5495" s="113" t="s">
        <v>8535</v>
      </c>
      <c r="E5495" s="115">
        <v>76.599999999999994</v>
      </c>
    </row>
    <row r="5496" spans="1:5" ht="27.6" x14ac:dyDescent="0.3">
      <c r="A5496" s="113">
        <v>103011</v>
      </c>
      <c r="B5496" s="113" t="s">
        <v>14027</v>
      </c>
      <c r="C5496" s="114" t="s">
        <v>141</v>
      </c>
      <c r="D5496" s="113" t="s">
        <v>8535</v>
      </c>
      <c r="E5496" s="115">
        <v>85.52</v>
      </c>
    </row>
    <row r="5497" spans="1:5" ht="27.6" x14ac:dyDescent="0.3">
      <c r="A5497" s="113">
        <v>103012</v>
      </c>
      <c r="B5497" s="113" t="s">
        <v>14028</v>
      </c>
      <c r="C5497" s="114" t="s">
        <v>141</v>
      </c>
      <c r="D5497" s="113" t="s">
        <v>8535</v>
      </c>
      <c r="E5497" s="115">
        <v>134.72999999999999</v>
      </c>
    </row>
    <row r="5498" spans="1:5" ht="27.6" x14ac:dyDescent="0.3">
      <c r="A5498" s="113">
        <v>103013</v>
      </c>
      <c r="B5498" s="113" t="s">
        <v>14029</v>
      </c>
      <c r="C5498" s="114" t="s">
        <v>141</v>
      </c>
      <c r="D5498" s="113" t="s">
        <v>8535</v>
      </c>
      <c r="E5498" s="115">
        <v>145.25</v>
      </c>
    </row>
    <row r="5499" spans="1:5" ht="27.6" x14ac:dyDescent="0.3">
      <c r="A5499" s="113">
        <v>103014</v>
      </c>
      <c r="B5499" s="113" t="s">
        <v>14030</v>
      </c>
      <c r="C5499" s="114" t="s">
        <v>141</v>
      </c>
      <c r="D5499" s="113" t="s">
        <v>8535</v>
      </c>
      <c r="E5499" s="115">
        <v>218.18</v>
      </c>
    </row>
    <row r="5500" spans="1:5" ht="27.6" x14ac:dyDescent="0.3">
      <c r="A5500" s="113">
        <v>103015</v>
      </c>
      <c r="B5500" s="113" t="s">
        <v>14031</v>
      </c>
      <c r="C5500" s="114" t="s">
        <v>141</v>
      </c>
      <c r="D5500" s="113" t="s">
        <v>8535</v>
      </c>
      <c r="E5500" s="115">
        <v>385.18</v>
      </c>
    </row>
    <row r="5501" spans="1:5" ht="27.6" x14ac:dyDescent="0.3">
      <c r="A5501" s="113">
        <v>103016</v>
      </c>
      <c r="B5501" s="113" t="s">
        <v>14032</v>
      </c>
      <c r="C5501" s="114" t="s">
        <v>141</v>
      </c>
      <c r="D5501" s="113" t="s">
        <v>8535</v>
      </c>
      <c r="E5501" s="115">
        <v>526.37</v>
      </c>
    </row>
    <row r="5502" spans="1:5" ht="27.6" x14ac:dyDescent="0.3">
      <c r="A5502" s="113">
        <v>103017</v>
      </c>
      <c r="B5502" s="113" t="s">
        <v>14033</v>
      </c>
      <c r="C5502" s="114" t="s">
        <v>141</v>
      </c>
      <c r="D5502" s="113" t="s">
        <v>8535</v>
      </c>
      <c r="E5502" s="115">
        <v>917.72</v>
      </c>
    </row>
    <row r="5503" spans="1:5" ht="27.6" x14ac:dyDescent="0.3">
      <c r="A5503" s="113">
        <v>103018</v>
      </c>
      <c r="B5503" s="113" t="s">
        <v>14034</v>
      </c>
      <c r="C5503" s="114" t="s">
        <v>141</v>
      </c>
      <c r="D5503" s="113" t="s">
        <v>8535</v>
      </c>
      <c r="E5503" s="115">
        <v>372.62</v>
      </c>
    </row>
    <row r="5504" spans="1:5" ht="41.4" x14ac:dyDescent="0.3">
      <c r="A5504" s="113">
        <v>103019</v>
      </c>
      <c r="B5504" s="113" t="s">
        <v>14035</v>
      </c>
      <c r="C5504" s="114" t="s">
        <v>141</v>
      </c>
      <c r="D5504" s="113" t="s">
        <v>8535</v>
      </c>
      <c r="E5504" s="115">
        <v>358.9</v>
      </c>
    </row>
    <row r="5505" spans="1:5" ht="27.6" x14ac:dyDescent="0.3">
      <c r="A5505" s="113">
        <v>103029</v>
      </c>
      <c r="B5505" s="113" t="s">
        <v>14036</v>
      </c>
      <c r="C5505" s="114" t="s">
        <v>141</v>
      </c>
      <c r="D5505" s="113" t="s">
        <v>8535</v>
      </c>
      <c r="E5505" s="115">
        <v>35.479999999999997</v>
      </c>
    </row>
    <row r="5506" spans="1:5" ht="27.6" x14ac:dyDescent="0.3">
      <c r="A5506" s="113">
        <v>103036</v>
      </c>
      <c r="B5506" s="113" t="s">
        <v>14037</v>
      </c>
      <c r="C5506" s="114" t="s">
        <v>141</v>
      </c>
      <c r="D5506" s="113" t="s">
        <v>8535</v>
      </c>
      <c r="E5506" s="115">
        <v>27.52</v>
      </c>
    </row>
    <row r="5507" spans="1:5" ht="27.6" x14ac:dyDescent="0.3">
      <c r="A5507" s="113">
        <v>103037</v>
      </c>
      <c r="B5507" s="113" t="s">
        <v>14038</v>
      </c>
      <c r="C5507" s="114" t="s">
        <v>141</v>
      </c>
      <c r="D5507" s="113" t="s">
        <v>8535</v>
      </c>
      <c r="E5507" s="115">
        <v>54.27</v>
      </c>
    </row>
    <row r="5508" spans="1:5" ht="27.6" x14ac:dyDescent="0.3">
      <c r="A5508" s="113">
        <v>103038</v>
      </c>
      <c r="B5508" s="113" t="s">
        <v>14039</v>
      </c>
      <c r="C5508" s="114" t="s">
        <v>141</v>
      </c>
      <c r="D5508" s="113" t="s">
        <v>8535</v>
      </c>
      <c r="E5508" s="115">
        <v>72.680000000000007</v>
      </c>
    </row>
    <row r="5509" spans="1:5" ht="27.6" x14ac:dyDescent="0.3">
      <c r="A5509" s="113">
        <v>103039</v>
      </c>
      <c r="B5509" s="113" t="s">
        <v>14040</v>
      </c>
      <c r="C5509" s="114" t="s">
        <v>141</v>
      </c>
      <c r="D5509" s="113" t="s">
        <v>8535</v>
      </c>
      <c r="E5509" s="115">
        <v>79.48</v>
      </c>
    </row>
    <row r="5510" spans="1:5" ht="27.6" x14ac:dyDescent="0.3">
      <c r="A5510" s="113">
        <v>103040</v>
      </c>
      <c r="B5510" s="113" t="s">
        <v>14041</v>
      </c>
      <c r="C5510" s="114" t="s">
        <v>141</v>
      </c>
      <c r="D5510" s="113" t="s">
        <v>8535</v>
      </c>
      <c r="E5510" s="115">
        <v>117.72</v>
      </c>
    </row>
    <row r="5511" spans="1:5" ht="27.6" x14ac:dyDescent="0.3">
      <c r="A5511" s="113">
        <v>103041</v>
      </c>
      <c r="B5511" s="113" t="s">
        <v>14042</v>
      </c>
      <c r="C5511" s="114" t="s">
        <v>141</v>
      </c>
      <c r="D5511" s="113" t="s">
        <v>8535</v>
      </c>
      <c r="E5511" s="115">
        <v>23.03</v>
      </c>
    </row>
    <row r="5512" spans="1:5" ht="27.6" x14ac:dyDescent="0.3">
      <c r="A5512" s="113">
        <v>103042</v>
      </c>
      <c r="B5512" s="113" t="s">
        <v>14043</v>
      </c>
      <c r="C5512" s="114" t="s">
        <v>141</v>
      </c>
      <c r="D5512" s="113" t="s">
        <v>8535</v>
      </c>
      <c r="E5512" s="115">
        <v>28.64</v>
      </c>
    </row>
    <row r="5513" spans="1:5" ht="27.6" x14ac:dyDescent="0.3">
      <c r="A5513" s="113">
        <v>103043</v>
      </c>
      <c r="B5513" s="113" t="s">
        <v>14044</v>
      </c>
      <c r="C5513" s="114" t="s">
        <v>141</v>
      </c>
      <c r="D5513" s="113" t="s">
        <v>8535</v>
      </c>
      <c r="E5513" s="115">
        <v>26.51</v>
      </c>
    </row>
    <row r="5514" spans="1:5" ht="27.6" x14ac:dyDescent="0.3">
      <c r="A5514" s="113">
        <v>103044</v>
      </c>
      <c r="B5514" s="113" t="s">
        <v>14045</v>
      </c>
      <c r="C5514" s="114" t="s">
        <v>141</v>
      </c>
      <c r="D5514" s="113" t="s">
        <v>8535</v>
      </c>
      <c r="E5514" s="115">
        <v>35.880000000000003</v>
      </c>
    </row>
    <row r="5515" spans="1:5" ht="27.6" x14ac:dyDescent="0.3">
      <c r="A5515" s="113">
        <v>103045</v>
      </c>
      <c r="B5515" s="113" t="s">
        <v>14046</v>
      </c>
      <c r="C5515" s="114" t="s">
        <v>141</v>
      </c>
      <c r="D5515" s="113" t="s">
        <v>8535</v>
      </c>
      <c r="E5515" s="115">
        <v>11.61</v>
      </c>
    </row>
    <row r="5516" spans="1:5" ht="27.6" x14ac:dyDescent="0.3">
      <c r="A5516" s="113">
        <v>103046</v>
      </c>
      <c r="B5516" s="113" t="s">
        <v>14047</v>
      </c>
      <c r="C5516" s="114" t="s">
        <v>141</v>
      </c>
      <c r="D5516" s="113" t="s">
        <v>8535</v>
      </c>
      <c r="E5516" s="115">
        <v>27.18</v>
      </c>
    </row>
    <row r="5517" spans="1:5" ht="27.6" x14ac:dyDescent="0.3">
      <c r="A5517" s="113">
        <v>103047</v>
      </c>
      <c r="B5517" s="113" t="s">
        <v>14048</v>
      </c>
      <c r="C5517" s="114" t="s">
        <v>141</v>
      </c>
      <c r="D5517" s="113" t="s">
        <v>8535</v>
      </c>
      <c r="E5517" s="115">
        <v>28.02</v>
      </c>
    </row>
    <row r="5518" spans="1:5" ht="27.6" x14ac:dyDescent="0.3">
      <c r="A5518" s="113">
        <v>103048</v>
      </c>
      <c r="B5518" s="113" t="s">
        <v>14049</v>
      </c>
      <c r="C5518" s="114" t="s">
        <v>141</v>
      </c>
      <c r="D5518" s="113" t="s">
        <v>8535</v>
      </c>
      <c r="E5518" s="115">
        <v>21.12</v>
      </c>
    </row>
    <row r="5519" spans="1:5" ht="27.6" x14ac:dyDescent="0.3">
      <c r="A5519" s="113">
        <v>103049</v>
      </c>
      <c r="B5519" s="113" t="s">
        <v>14050</v>
      </c>
      <c r="C5519" s="114" t="s">
        <v>141</v>
      </c>
      <c r="D5519" s="113" t="s">
        <v>8535</v>
      </c>
      <c r="E5519" s="115">
        <v>22.72</v>
      </c>
    </row>
    <row r="5520" spans="1:5" x14ac:dyDescent="0.3">
      <c r="A5520" s="113">
        <v>103050</v>
      </c>
      <c r="B5520" s="113" t="s">
        <v>14051</v>
      </c>
      <c r="C5520" s="114" t="s">
        <v>141</v>
      </c>
      <c r="D5520" s="113" t="s">
        <v>8535</v>
      </c>
      <c r="E5520" s="115">
        <v>28.92</v>
      </c>
    </row>
    <row r="5521" spans="1:5" x14ac:dyDescent="0.3">
      <c r="A5521" s="113">
        <v>103051</v>
      </c>
      <c r="B5521" s="113" t="s">
        <v>14052</v>
      </c>
      <c r="C5521" s="114" t="s">
        <v>141</v>
      </c>
      <c r="D5521" s="113" t="s">
        <v>8535</v>
      </c>
      <c r="E5521" s="115">
        <v>34.94</v>
      </c>
    </row>
    <row r="5522" spans="1:5" x14ac:dyDescent="0.3">
      <c r="A5522" s="113">
        <v>103052</v>
      </c>
      <c r="B5522" s="113" t="s">
        <v>14053</v>
      </c>
      <c r="C5522" s="114" t="s">
        <v>141</v>
      </c>
      <c r="D5522" s="113" t="s">
        <v>8535</v>
      </c>
      <c r="E5522" s="115">
        <v>46.29</v>
      </c>
    </row>
    <row r="5523" spans="1:5" ht="27.6" x14ac:dyDescent="0.3">
      <c r="A5523" s="113">
        <v>95634</v>
      </c>
      <c r="B5523" s="113" t="s">
        <v>14054</v>
      </c>
      <c r="C5523" s="114" t="s">
        <v>141</v>
      </c>
      <c r="D5523" s="113" t="s">
        <v>8535</v>
      </c>
      <c r="E5523" s="115">
        <v>212.99</v>
      </c>
    </row>
    <row r="5524" spans="1:5" ht="27.6" x14ac:dyDescent="0.3">
      <c r="A5524" s="113">
        <v>95635</v>
      </c>
      <c r="B5524" s="113" t="s">
        <v>14055</v>
      </c>
      <c r="C5524" s="114" t="s">
        <v>141</v>
      </c>
      <c r="D5524" s="113" t="s">
        <v>8535</v>
      </c>
      <c r="E5524" s="115">
        <v>225.75</v>
      </c>
    </row>
    <row r="5525" spans="1:5" ht="41.4" x14ac:dyDescent="0.3">
      <c r="A5525" s="113">
        <v>95636</v>
      </c>
      <c r="B5525" s="113" t="s">
        <v>14056</v>
      </c>
      <c r="C5525" s="114" t="s">
        <v>141</v>
      </c>
      <c r="D5525" s="113" t="s">
        <v>8535</v>
      </c>
      <c r="E5525" s="115">
        <v>427.87</v>
      </c>
    </row>
    <row r="5526" spans="1:5" ht="41.4" x14ac:dyDescent="0.3">
      <c r="A5526" s="113">
        <v>95637</v>
      </c>
      <c r="B5526" s="113" t="s">
        <v>14057</v>
      </c>
      <c r="C5526" s="114" t="s">
        <v>141</v>
      </c>
      <c r="D5526" s="113" t="s">
        <v>8535</v>
      </c>
      <c r="E5526" s="115">
        <v>564.32000000000005</v>
      </c>
    </row>
    <row r="5527" spans="1:5" ht="41.4" x14ac:dyDescent="0.3">
      <c r="A5527" s="113">
        <v>95638</v>
      </c>
      <c r="B5527" s="113" t="s">
        <v>14058</v>
      </c>
      <c r="C5527" s="114" t="s">
        <v>141</v>
      </c>
      <c r="D5527" s="113" t="s">
        <v>8535</v>
      </c>
      <c r="E5527" s="115">
        <v>695.59</v>
      </c>
    </row>
    <row r="5528" spans="1:5" ht="41.4" x14ac:dyDescent="0.3">
      <c r="A5528" s="113">
        <v>95639</v>
      </c>
      <c r="B5528" s="113" t="s">
        <v>14059</v>
      </c>
      <c r="C5528" s="114" t="s">
        <v>141</v>
      </c>
      <c r="D5528" s="113" t="s">
        <v>8535</v>
      </c>
      <c r="E5528" s="115">
        <v>949.25</v>
      </c>
    </row>
    <row r="5529" spans="1:5" ht="41.4" x14ac:dyDescent="0.3">
      <c r="A5529" s="113">
        <v>95641</v>
      </c>
      <c r="B5529" s="113" t="s">
        <v>14060</v>
      </c>
      <c r="C5529" s="114" t="s">
        <v>141</v>
      </c>
      <c r="D5529" s="113" t="s">
        <v>8535</v>
      </c>
      <c r="E5529" s="115">
        <v>303.23</v>
      </c>
    </row>
    <row r="5530" spans="1:5" ht="41.4" x14ac:dyDescent="0.3">
      <c r="A5530" s="113">
        <v>95642</v>
      </c>
      <c r="B5530" s="113" t="s">
        <v>14061</v>
      </c>
      <c r="C5530" s="114" t="s">
        <v>141</v>
      </c>
      <c r="D5530" s="113" t="s">
        <v>8535</v>
      </c>
      <c r="E5530" s="115">
        <v>448.27</v>
      </c>
    </row>
    <row r="5531" spans="1:5" ht="41.4" x14ac:dyDescent="0.3">
      <c r="A5531" s="113">
        <v>95643</v>
      </c>
      <c r="B5531" s="113" t="s">
        <v>14062</v>
      </c>
      <c r="C5531" s="114" t="s">
        <v>141</v>
      </c>
      <c r="D5531" s="113" t="s">
        <v>8535</v>
      </c>
      <c r="E5531" s="115">
        <v>585.17999999999995</v>
      </c>
    </row>
    <row r="5532" spans="1:5" ht="41.4" x14ac:dyDescent="0.3">
      <c r="A5532" s="113">
        <v>95644</v>
      </c>
      <c r="B5532" s="113" t="s">
        <v>14063</v>
      </c>
      <c r="C5532" s="114" t="s">
        <v>141</v>
      </c>
      <c r="D5532" s="113" t="s">
        <v>8535</v>
      </c>
      <c r="E5532" s="115">
        <v>218.36</v>
      </c>
    </row>
    <row r="5533" spans="1:5" ht="41.4" x14ac:dyDescent="0.3">
      <c r="A5533" s="113">
        <v>95645</v>
      </c>
      <c r="B5533" s="113" t="s">
        <v>14064</v>
      </c>
      <c r="C5533" s="114" t="s">
        <v>141</v>
      </c>
      <c r="D5533" s="113" t="s">
        <v>8535</v>
      </c>
      <c r="E5533" s="115">
        <v>396</v>
      </c>
    </row>
    <row r="5534" spans="1:5" ht="41.4" x14ac:dyDescent="0.3">
      <c r="A5534" s="113">
        <v>95646</v>
      </c>
      <c r="B5534" s="113" t="s">
        <v>14065</v>
      </c>
      <c r="C5534" s="114" t="s">
        <v>141</v>
      </c>
      <c r="D5534" s="113" t="s">
        <v>8535</v>
      </c>
      <c r="E5534" s="115">
        <v>590</v>
      </c>
    </row>
    <row r="5535" spans="1:5" ht="41.4" x14ac:dyDescent="0.3">
      <c r="A5535" s="113">
        <v>95647</v>
      </c>
      <c r="B5535" s="113" t="s">
        <v>14066</v>
      </c>
      <c r="C5535" s="114" t="s">
        <v>141</v>
      </c>
      <c r="D5535" s="113" t="s">
        <v>8535</v>
      </c>
      <c r="E5535" s="115">
        <v>772.12</v>
      </c>
    </row>
    <row r="5536" spans="1:5" ht="41.4" x14ac:dyDescent="0.3">
      <c r="A5536" s="113">
        <v>95648</v>
      </c>
      <c r="B5536" s="113" t="s">
        <v>14067</v>
      </c>
      <c r="C5536" s="114" t="s">
        <v>141</v>
      </c>
      <c r="D5536" s="113" t="s">
        <v>8535</v>
      </c>
      <c r="E5536" s="115">
        <v>601.11</v>
      </c>
    </row>
    <row r="5537" spans="1:5" ht="41.4" x14ac:dyDescent="0.3">
      <c r="A5537" s="113">
        <v>95649</v>
      </c>
      <c r="B5537" s="113" t="s">
        <v>14068</v>
      </c>
      <c r="C5537" s="114" t="s">
        <v>141</v>
      </c>
      <c r="D5537" s="113" t="s">
        <v>8535</v>
      </c>
      <c r="E5537" s="115">
        <v>1033.28</v>
      </c>
    </row>
    <row r="5538" spans="1:5" ht="41.4" x14ac:dyDescent="0.3">
      <c r="A5538" s="113">
        <v>95650</v>
      </c>
      <c r="B5538" s="113" t="s">
        <v>14069</v>
      </c>
      <c r="C5538" s="114" t="s">
        <v>141</v>
      </c>
      <c r="D5538" s="113" t="s">
        <v>8535</v>
      </c>
      <c r="E5538" s="115">
        <v>1508.68</v>
      </c>
    </row>
    <row r="5539" spans="1:5" ht="41.4" x14ac:dyDescent="0.3">
      <c r="A5539" s="113">
        <v>95651</v>
      </c>
      <c r="B5539" s="113" t="s">
        <v>14070</v>
      </c>
      <c r="C5539" s="114" t="s">
        <v>141</v>
      </c>
      <c r="D5539" s="113" t="s">
        <v>8535</v>
      </c>
      <c r="E5539" s="115">
        <v>1958.22</v>
      </c>
    </row>
    <row r="5540" spans="1:5" ht="41.4" x14ac:dyDescent="0.3">
      <c r="A5540" s="113">
        <v>95652</v>
      </c>
      <c r="B5540" s="113" t="s">
        <v>14071</v>
      </c>
      <c r="C5540" s="114" t="s">
        <v>141</v>
      </c>
      <c r="D5540" s="113" t="s">
        <v>8535</v>
      </c>
      <c r="E5540" s="115">
        <v>740.16</v>
      </c>
    </row>
    <row r="5541" spans="1:5" ht="41.4" x14ac:dyDescent="0.3">
      <c r="A5541" s="113">
        <v>95653</v>
      </c>
      <c r="B5541" s="113" t="s">
        <v>14072</v>
      </c>
      <c r="C5541" s="114" t="s">
        <v>141</v>
      </c>
      <c r="D5541" s="113" t="s">
        <v>8535</v>
      </c>
      <c r="E5541" s="115">
        <v>1309.4000000000001</v>
      </c>
    </row>
    <row r="5542" spans="1:5" ht="41.4" x14ac:dyDescent="0.3">
      <c r="A5542" s="113">
        <v>95654</v>
      </c>
      <c r="B5542" s="113" t="s">
        <v>14073</v>
      </c>
      <c r="C5542" s="114" t="s">
        <v>141</v>
      </c>
      <c r="D5542" s="113" t="s">
        <v>8535</v>
      </c>
      <c r="E5542" s="115">
        <v>1927.76</v>
      </c>
    </row>
    <row r="5543" spans="1:5" ht="41.4" x14ac:dyDescent="0.3">
      <c r="A5543" s="113">
        <v>95655</v>
      </c>
      <c r="B5543" s="113" t="s">
        <v>14074</v>
      </c>
      <c r="C5543" s="114" t="s">
        <v>141</v>
      </c>
      <c r="D5543" s="113" t="s">
        <v>8535</v>
      </c>
      <c r="E5543" s="115">
        <v>2513.08</v>
      </c>
    </row>
    <row r="5544" spans="1:5" ht="41.4" x14ac:dyDescent="0.3">
      <c r="A5544" s="113">
        <v>95657</v>
      </c>
      <c r="B5544" s="113" t="s">
        <v>14075</v>
      </c>
      <c r="C5544" s="114" t="s">
        <v>141</v>
      </c>
      <c r="D5544" s="113" t="s">
        <v>8535</v>
      </c>
      <c r="E5544" s="115">
        <v>307.02</v>
      </c>
    </row>
    <row r="5545" spans="1:5" ht="41.4" x14ac:dyDescent="0.3">
      <c r="A5545" s="113">
        <v>95658</v>
      </c>
      <c r="B5545" s="113" t="s">
        <v>14076</v>
      </c>
      <c r="C5545" s="114" t="s">
        <v>141</v>
      </c>
      <c r="D5545" s="113" t="s">
        <v>8535</v>
      </c>
      <c r="E5545" s="115">
        <v>555.53</v>
      </c>
    </row>
    <row r="5546" spans="1:5" ht="41.4" x14ac:dyDescent="0.3">
      <c r="A5546" s="113">
        <v>95659</v>
      </c>
      <c r="B5546" s="113" t="s">
        <v>14077</v>
      </c>
      <c r="C5546" s="114" t="s">
        <v>141</v>
      </c>
      <c r="D5546" s="113" t="s">
        <v>8535</v>
      </c>
      <c r="E5546" s="115">
        <v>825.89</v>
      </c>
    </row>
    <row r="5547" spans="1:5" ht="41.4" x14ac:dyDescent="0.3">
      <c r="A5547" s="113">
        <v>95660</v>
      </c>
      <c r="B5547" s="113" t="s">
        <v>14078</v>
      </c>
      <c r="C5547" s="114" t="s">
        <v>141</v>
      </c>
      <c r="D5547" s="113" t="s">
        <v>8535</v>
      </c>
      <c r="E5547" s="115">
        <v>1081.24</v>
      </c>
    </row>
    <row r="5548" spans="1:5" ht="41.4" x14ac:dyDescent="0.3">
      <c r="A5548" s="113">
        <v>95661</v>
      </c>
      <c r="B5548" s="113" t="s">
        <v>14079</v>
      </c>
      <c r="C5548" s="114" t="s">
        <v>141</v>
      </c>
      <c r="D5548" s="113" t="s">
        <v>8535</v>
      </c>
      <c r="E5548" s="115">
        <v>374.09</v>
      </c>
    </row>
    <row r="5549" spans="1:5" ht="41.4" x14ac:dyDescent="0.3">
      <c r="A5549" s="113">
        <v>95662</v>
      </c>
      <c r="B5549" s="113" t="s">
        <v>14080</v>
      </c>
      <c r="C5549" s="114" t="s">
        <v>141</v>
      </c>
      <c r="D5549" s="113" t="s">
        <v>8535</v>
      </c>
      <c r="E5549" s="115">
        <v>688.33</v>
      </c>
    </row>
    <row r="5550" spans="1:5" ht="41.4" x14ac:dyDescent="0.3">
      <c r="A5550" s="113">
        <v>95663</v>
      </c>
      <c r="B5550" s="113" t="s">
        <v>14081</v>
      </c>
      <c r="C5550" s="114" t="s">
        <v>141</v>
      </c>
      <c r="D5550" s="113" t="s">
        <v>8535</v>
      </c>
      <c r="E5550" s="115">
        <v>1028.5</v>
      </c>
    </row>
    <row r="5551" spans="1:5" ht="41.4" x14ac:dyDescent="0.3">
      <c r="A5551" s="113">
        <v>95664</v>
      </c>
      <c r="B5551" s="113" t="s">
        <v>14082</v>
      </c>
      <c r="C5551" s="114" t="s">
        <v>141</v>
      </c>
      <c r="D5551" s="113" t="s">
        <v>8535</v>
      </c>
      <c r="E5551" s="115">
        <v>1348.64</v>
      </c>
    </row>
    <row r="5552" spans="1:5" ht="41.4" x14ac:dyDescent="0.3">
      <c r="A5552" s="113">
        <v>95665</v>
      </c>
      <c r="B5552" s="113" t="s">
        <v>14083</v>
      </c>
      <c r="C5552" s="114" t="s">
        <v>141</v>
      </c>
      <c r="D5552" s="113" t="s">
        <v>8535</v>
      </c>
      <c r="E5552" s="115">
        <v>339.22</v>
      </c>
    </row>
    <row r="5553" spans="1:5" ht="41.4" x14ac:dyDescent="0.3">
      <c r="A5553" s="113">
        <v>95666</v>
      </c>
      <c r="B5553" s="113" t="s">
        <v>14084</v>
      </c>
      <c r="C5553" s="114" t="s">
        <v>141</v>
      </c>
      <c r="D5553" s="113" t="s">
        <v>8535</v>
      </c>
      <c r="E5553" s="115">
        <v>598.14</v>
      </c>
    </row>
    <row r="5554" spans="1:5" ht="41.4" x14ac:dyDescent="0.3">
      <c r="A5554" s="113">
        <v>95667</v>
      </c>
      <c r="B5554" s="113" t="s">
        <v>14085</v>
      </c>
      <c r="C5554" s="114" t="s">
        <v>141</v>
      </c>
      <c r="D5554" s="113" t="s">
        <v>8535</v>
      </c>
      <c r="E5554" s="115">
        <v>885.37</v>
      </c>
    </row>
    <row r="5555" spans="1:5" ht="41.4" x14ac:dyDescent="0.3">
      <c r="A5555" s="113">
        <v>95668</v>
      </c>
      <c r="B5555" s="113" t="s">
        <v>14086</v>
      </c>
      <c r="C5555" s="114" t="s">
        <v>141</v>
      </c>
      <c r="D5555" s="113" t="s">
        <v>8535</v>
      </c>
      <c r="E5555" s="115">
        <v>1155.44</v>
      </c>
    </row>
    <row r="5556" spans="1:5" ht="41.4" x14ac:dyDescent="0.3">
      <c r="A5556" s="113">
        <v>95669</v>
      </c>
      <c r="B5556" s="113" t="s">
        <v>14087</v>
      </c>
      <c r="C5556" s="114" t="s">
        <v>141</v>
      </c>
      <c r="D5556" s="113" t="s">
        <v>8535</v>
      </c>
      <c r="E5556" s="115">
        <v>403.17</v>
      </c>
    </row>
    <row r="5557" spans="1:5" ht="41.4" x14ac:dyDescent="0.3">
      <c r="A5557" s="113">
        <v>95670</v>
      </c>
      <c r="B5557" s="113" t="s">
        <v>14088</v>
      </c>
      <c r="C5557" s="114" t="s">
        <v>141</v>
      </c>
      <c r="D5557" s="113" t="s">
        <v>8535</v>
      </c>
      <c r="E5557" s="115">
        <v>724.79</v>
      </c>
    </row>
    <row r="5558" spans="1:5" ht="41.4" x14ac:dyDescent="0.3">
      <c r="A5558" s="113">
        <v>95671</v>
      </c>
      <c r="B5558" s="113" t="s">
        <v>14089</v>
      </c>
      <c r="C5558" s="114" t="s">
        <v>141</v>
      </c>
      <c r="D5558" s="113" t="s">
        <v>8535</v>
      </c>
      <c r="E5558" s="115">
        <v>1078.3599999999999</v>
      </c>
    </row>
    <row r="5559" spans="1:5" ht="41.4" x14ac:dyDescent="0.3">
      <c r="A5559" s="113">
        <v>95672</v>
      </c>
      <c r="B5559" s="113" t="s">
        <v>14090</v>
      </c>
      <c r="C5559" s="114" t="s">
        <v>141</v>
      </c>
      <c r="D5559" s="113" t="s">
        <v>8535</v>
      </c>
      <c r="E5559" s="115">
        <v>1410.38</v>
      </c>
    </row>
    <row r="5560" spans="1:5" x14ac:dyDescent="0.3">
      <c r="A5560" s="113">
        <v>95673</v>
      </c>
      <c r="B5560" s="113" t="s">
        <v>14091</v>
      </c>
      <c r="C5560" s="114" t="s">
        <v>141</v>
      </c>
      <c r="D5560" s="113" t="s">
        <v>8535</v>
      </c>
      <c r="E5560" s="115">
        <v>118.72</v>
      </c>
    </row>
    <row r="5561" spans="1:5" x14ac:dyDescent="0.3">
      <c r="A5561" s="113">
        <v>95674</v>
      </c>
      <c r="B5561" s="113" t="s">
        <v>14092</v>
      </c>
      <c r="C5561" s="114" t="s">
        <v>141</v>
      </c>
      <c r="D5561" s="113" t="s">
        <v>8535</v>
      </c>
      <c r="E5561" s="115">
        <v>125.49</v>
      </c>
    </row>
    <row r="5562" spans="1:5" x14ac:dyDescent="0.3">
      <c r="A5562" s="113">
        <v>95675</v>
      </c>
      <c r="B5562" s="113" t="s">
        <v>14093</v>
      </c>
      <c r="C5562" s="114" t="s">
        <v>141</v>
      </c>
      <c r="D5562" s="113" t="s">
        <v>8535</v>
      </c>
      <c r="E5562" s="115">
        <v>154.86000000000001</v>
      </c>
    </row>
    <row r="5563" spans="1:5" ht="27.6" x14ac:dyDescent="0.3">
      <c r="A5563" s="113">
        <v>95676</v>
      </c>
      <c r="B5563" s="113" t="s">
        <v>14094</v>
      </c>
      <c r="C5563" s="114" t="s">
        <v>141</v>
      </c>
      <c r="D5563" s="113" t="s">
        <v>8535</v>
      </c>
      <c r="E5563" s="115">
        <v>141.21</v>
      </c>
    </row>
    <row r="5564" spans="1:5" ht="41.4" x14ac:dyDescent="0.3">
      <c r="A5564" s="113">
        <v>97741</v>
      </c>
      <c r="B5564" s="113" t="s">
        <v>14095</v>
      </c>
      <c r="C5564" s="114" t="s">
        <v>141</v>
      </c>
      <c r="D5564" s="113" t="s">
        <v>8535</v>
      </c>
      <c r="E5564" s="115">
        <v>171.47</v>
      </c>
    </row>
    <row r="5565" spans="1:5" x14ac:dyDescent="0.3">
      <c r="A5565" s="113">
        <v>104992</v>
      </c>
      <c r="B5565" s="113" t="s">
        <v>14096</v>
      </c>
      <c r="C5565" s="114" t="s">
        <v>141</v>
      </c>
      <c r="D5565" s="113" t="s">
        <v>8535</v>
      </c>
      <c r="E5565" s="115">
        <v>1177.47</v>
      </c>
    </row>
    <row r="5566" spans="1:5" x14ac:dyDescent="0.3">
      <c r="A5566" s="113">
        <v>104997</v>
      </c>
      <c r="B5566" s="113" t="s">
        <v>14097</v>
      </c>
      <c r="C5566" s="114" t="s">
        <v>141</v>
      </c>
      <c r="D5566" s="113" t="s">
        <v>8535</v>
      </c>
      <c r="E5566" s="115">
        <v>392.27</v>
      </c>
    </row>
    <row r="5567" spans="1:5" x14ac:dyDescent="0.3">
      <c r="A5567" s="113">
        <v>104998</v>
      </c>
      <c r="B5567" s="113" t="s">
        <v>14098</v>
      </c>
      <c r="C5567" s="114" t="s">
        <v>141</v>
      </c>
      <c r="D5567" s="113" t="s">
        <v>8535</v>
      </c>
      <c r="E5567" s="115">
        <v>521.02</v>
      </c>
    </row>
    <row r="5568" spans="1:5" x14ac:dyDescent="0.3">
      <c r="A5568" s="113">
        <v>105135</v>
      </c>
      <c r="B5568" s="113" t="s">
        <v>14099</v>
      </c>
      <c r="C5568" s="114" t="s">
        <v>141</v>
      </c>
      <c r="D5568" s="113" t="s">
        <v>8535</v>
      </c>
      <c r="E5568" s="115">
        <v>845.86</v>
      </c>
    </row>
    <row r="5569" spans="1:5" ht="27.6" x14ac:dyDescent="0.3">
      <c r="A5569" s="113">
        <v>90436</v>
      </c>
      <c r="B5569" s="113" t="s">
        <v>14100</v>
      </c>
      <c r="C5569" s="114" t="s">
        <v>141</v>
      </c>
      <c r="D5569" s="113" t="s">
        <v>8535</v>
      </c>
      <c r="E5569" s="115">
        <v>18.07</v>
      </c>
    </row>
    <row r="5570" spans="1:5" ht="27.6" x14ac:dyDescent="0.3">
      <c r="A5570" s="113">
        <v>90437</v>
      </c>
      <c r="B5570" s="113" t="s">
        <v>14101</v>
      </c>
      <c r="C5570" s="114" t="s">
        <v>141</v>
      </c>
      <c r="D5570" s="113" t="s">
        <v>8535</v>
      </c>
      <c r="E5570" s="115">
        <v>48.16</v>
      </c>
    </row>
    <row r="5571" spans="1:5" ht="27.6" x14ac:dyDescent="0.3">
      <c r="A5571" s="113">
        <v>90438</v>
      </c>
      <c r="B5571" s="113" t="s">
        <v>14102</v>
      </c>
      <c r="C5571" s="114" t="s">
        <v>141</v>
      </c>
      <c r="D5571" s="113" t="s">
        <v>8535</v>
      </c>
      <c r="E5571" s="115">
        <v>70.34</v>
      </c>
    </row>
    <row r="5572" spans="1:5" ht="27.6" x14ac:dyDescent="0.3">
      <c r="A5572" s="113">
        <v>90439</v>
      </c>
      <c r="B5572" s="113" t="s">
        <v>14103</v>
      </c>
      <c r="C5572" s="114" t="s">
        <v>141</v>
      </c>
      <c r="D5572" s="113" t="s">
        <v>8535</v>
      </c>
      <c r="E5572" s="115">
        <v>10.3</v>
      </c>
    </row>
    <row r="5573" spans="1:5" ht="41.4" x14ac:dyDescent="0.3">
      <c r="A5573" s="113">
        <v>90440</v>
      </c>
      <c r="B5573" s="113" t="s">
        <v>14104</v>
      </c>
      <c r="C5573" s="114" t="s">
        <v>141</v>
      </c>
      <c r="D5573" s="113" t="s">
        <v>8535</v>
      </c>
      <c r="E5573" s="115">
        <v>27.49</v>
      </c>
    </row>
    <row r="5574" spans="1:5" ht="41.4" x14ac:dyDescent="0.3">
      <c r="A5574" s="113">
        <v>90441</v>
      </c>
      <c r="B5574" s="113" t="s">
        <v>14105</v>
      </c>
      <c r="C5574" s="114" t="s">
        <v>141</v>
      </c>
      <c r="D5574" s="113" t="s">
        <v>8535</v>
      </c>
      <c r="E5574" s="115">
        <v>40.159999999999997</v>
      </c>
    </row>
    <row r="5575" spans="1:5" ht="27.6" x14ac:dyDescent="0.3">
      <c r="A5575" s="113">
        <v>90443</v>
      </c>
      <c r="B5575" s="113" t="s">
        <v>14106</v>
      </c>
      <c r="C5575" s="114" t="s">
        <v>116</v>
      </c>
      <c r="D5575" s="113" t="s">
        <v>8535</v>
      </c>
      <c r="E5575" s="115">
        <v>9.6999999999999993</v>
      </c>
    </row>
    <row r="5576" spans="1:5" ht="41.4" x14ac:dyDescent="0.3">
      <c r="A5576" s="113">
        <v>90444</v>
      </c>
      <c r="B5576" s="113" t="s">
        <v>14107</v>
      </c>
      <c r="C5576" s="114" t="s">
        <v>116</v>
      </c>
      <c r="D5576" s="113" t="s">
        <v>8535</v>
      </c>
      <c r="E5576" s="115">
        <v>13.98</v>
      </c>
    </row>
    <row r="5577" spans="1:5" ht="41.4" x14ac:dyDescent="0.3">
      <c r="A5577" s="113">
        <v>90445</v>
      </c>
      <c r="B5577" s="113" t="s">
        <v>14108</v>
      </c>
      <c r="C5577" s="114" t="s">
        <v>116</v>
      </c>
      <c r="D5577" s="113" t="s">
        <v>8535</v>
      </c>
      <c r="E5577" s="115">
        <v>18.54</v>
      </c>
    </row>
    <row r="5578" spans="1:5" ht="41.4" x14ac:dyDescent="0.3">
      <c r="A5578" s="113">
        <v>90446</v>
      </c>
      <c r="B5578" s="113" t="s">
        <v>14109</v>
      </c>
      <c r="C5578" s="114" t="s">
        <v>116</v>
      </c>
      <c r="D5578" s="113" t="s">
        <v>8535</v>
      </c>
      <c r="E5578" s="115">
        <v>24.61</v>
      </c>
    </row>
    <row r="5579" spans="1:5" ht="27.6" x14ac:dyDescent="0.3">
      <c r="A5579" s="113">
        <v>90447</v>
      </c>
      <c r="B5579" s="113" t="s">
        <v>14110</v>
      </c>
      <c r="C5579" s="114" t="s">
        <v>116</v>
      </c>
      <c r="D5579" s="113" t="s">
        <v>8535</v>
      </c>
      <c r="E5579" s="115">
        <v>10.93</v>
      </c>
    </row>
    <row r="5580" spans="1:5" ht="27.6" x14ac:dyDescent="0.3">
      <c r="A5580" s="113">
        <v>90451</v>
      </c>
      <c r="B5580" s="113" t="s">
        <v>14111</v>
      </c>
      <c r="C5580" s="114" t="s">
        <v>141</v>
      </c>
      <c r="D5580" s="113" t="s">
        <v>8535</v>
      </c>
      <c r="E5580" s="115">
        <v>7.06</v>
      </c>
    </row>
    <row r="5581" spans="1:5" ht="27.6" x14ac:dyDescent="0.3">
      <c r="A5581" s="113">
        <v>90452</v>
      </c>
      <c r="B5581" s="113" t="s">
        <v>14112</v>
      </c>
      <c r="C5581" s="114" t="s">
        <v>141</v>
      </c>
      <c r="D5581" s="113" t="s">
        <v>8535</v>
      </c>
      <c r="E5581" s="115">
        <v>24.42</v>
      </c>
    </row>
    <row r="5582" spans="1:5" ht="27.6" x14ac:dyDescent="0.3">
      <c r="A5582" s="113">
        <v>90453</v>
      </c>
      <c r="B5582" s="113" t="s">
        <v>14113</v>
      </c>
      <c r="C5582" s="114" t="s">
        <v>141</v>
      </c>
      <c r="D5582" s="113" t="s">
        <v>8535</v>
      </c>
      <c r="E5582" s="115">
        <v>4.41</v>
      </c>
    </row>
    <row r="5583" spans="1:5" ht="27.6" x14ac:dyDescent="0.3">
      <c r="A5583" s="113">
        <v>90454</v>
      </c>
      <c r="B5583" s="113" t="s">
        <v>14114</v>
      </c>
      <c r="C5583" s="114" t="s">
        <v>141</v>
      </c>
      <c r="D5583" s="113" t="s">
        <v>8535</v>
      </c>
      <c r="E5583" s="115">
        <v>7.17</v>
      </c>
    </row>
    <row r="5584" spans="1:5" ht="27.6" x14ac:dyDescent="0.3">
      <c r="A5584" s="113">
        <v>90455</v>
      </c>
      <c r="B5584" s="113" t="s">
        <v>14115</v>
      </c>
      <c r="C5584" s="114" t="s">
        <v>141</v>
      </c>
      <c r="D5584" s="113" t="s">
        <v>8535</v>
      </c>
      <c r="E5584" s="115">
        <v>9.2799999999999994</v>
      </c>
    </row>
    <row r="5585" spans="1:5" ht="27.6" x14ac:dyDescent="0.3">
      <c r="A5585" s="113">
        <v>90456</v>
      </c>
      <c r="B5585" s="113" t="s">
        <v>14116</v>
      </c>
      <c r="C5585" s="114" t="s">
        <v>141</v>
      </c>
      <c r="D5585" s="113" t="s">
        <v>8535</v>
      </c>
      <c r="E5585" s="115">
        <v>7.24</v>
      </c>
    </row>
    <row r="5586" spans="1:5" ht="27.6" x14ac:dyDescent="0.3">
      <c r="A5586" s="113">
        <v>90457</v>
      </c>
      <c r="B5586" s="113" t="s">
        <v>14117</v>
      </c>
      <c r="C5586" s="114" t="s">
        <v>141</v>
      </c>
      <c r="D5586" s="113" t="s">
        <v>8535</v>
      </c>
      <c r="E5586" s="115">
        <v>16.52</v>
      </c>
    </row>
    <row r="5587" spans="1:5" ht="27.6" x14ac:dyDescent="0.3">
      <c r="A5587" s="113">
        <v>90458</v>
      </c>
      <c r="B5587" s="113" t="s">
        <v>14118</v>
      </c>
      <c r="C5587" s="114" t="s">
        <v>141</v>
      </c>
      <c r="D5587" s="113" t="s">
        <v>8535</v>
      </c>
      <c r="E5587" s="115">
        <v>47.15</v>
      </c>
    </row>
    <row r="5588" spans="1:5" ht="27.6" x14ac:dyDescent="0.3">
      <c r="A5588" s="113">
        <v>90459</v>
      </c>
      <c r="B5588" s="113" t="s">
        <v>14119</v>
      </c>
      <c r="C5588" s="114" t="s">
        <v>141</v>
      </c>
      <c r="D5588" s="113" t="s">
        <v>8535</v>
      </c>
      <c r="E5588" s="115">
        <v>59.25</v>
      </c>
    </row>
    <row r="5589" spans="1:5" ht="41.4" x14ac:dyDescent="0.3">
      <c r="A5589" s="113">
        <v>90460</v>
      </c>
      <c r="B5589" s="113" t="s">
        <v>14120</v>
      </c>
      <c r="C5589" s="114" t="s">
        <v>116</v>
      </c>
      <c r="D5589" s="113" t="s">
        <v>8535</v>
      </c>
      <c r="E5589" s="115">
        <v>26.45</v>
      </c>
    </row>
    <row r="5590" spans="1:5" ht="41.4" x14ac:dyDescent="0.3">
      <c r="A5590" s="113">
        <v>90461</v>
      </c>
      <c r="B5590" s="113" t="s">
        <v>14121</v>
      </c>
      <c r="C5590" s="114" t="s">
        <v>116</v>
      </c>
      <c r="D5590" s="113" t="s">
        <v>8535</v>
      </c>
      <c r="E5590" s="115">
        <v>20.58</v>
      </c>
    </row>
    <row r="5591" spans="1:5" ht="41.4" x14ac:dyDescent="0.3">
      <c r="A5591" s="113">
        <v>90462</v>
      </c>
      <c r="B5591" s="113" t="s">
        <v>14122</v>
      </c>
      <c r="C5591" s="114" t="s">
        <v>116</v>
      </c>
      <c r="D5591" s="113" t="s">
        <v>8535</v>
      </c>
      <c r="E5591" s="115">
        <v>4.74</v>
      </c>
    </row>
    <row r="5592" spans="1:5" ht="41.4" x14ac:dyDescent="0.3">
      <c r="A5592" s="113">
        <v>90463</v>
      </c>
      <c r="B5592" s="113" t="s">
        <v>14123</v>
      </c>
      <c r="C5592" s="114" t="s">
        <v>116</v>
      </c>
      <c r="D5592" s="113" t="s">
        <v>8535</v>
      </c>
      <c r="E5592" s="115">
        <v>4.1100000000000003</v>
      </c>
    </row>
    <row r="5593" spans="1:5" ht="27.6" x14ac:dyDescent="0.3">
      <c r="A5593" s="113">
        <v>90466</v>
      </c>
      <c r="B5593" s="113" t="s">
        <v>14124</v>
      </c>
      <c r="C5593" s="114" t="s">
        <v>116</v>
      </c>
      <c r="D5593" s="113" t="s">
        <v>8535</v>
      </c>
      <c r="E5593" s="115">
        <v>17.59</v>
      </c>
    </row>
    <row r="5594" spans="1:5" ht="41.4" x14ac:dyDescent="0.3">
      <c r="A5594" s="113">
        <v>90467</v>
      </c>
      <c r="B5594" s="113" t="s">
        <v>14125</v>
      </c>
      <c r="C5594" s="114" t="s">
        <v>116</v>
      </c>
      <c r="D5594" s="113" t="s">
        <v>8535</v>
      </c>
      <c r="E5594" s="115">
        <v>26.4</v>
      </c>
    </row>
    <row r="5595" spans="1:5" ht="27.6" x14ac:dyDescent="0.3">
      <c r="A5595" s="113">
        <v>90468</v>
      </c>
      <c r="B5595" s="113" t="s">
        <v>14126</v>
      </c>
      <c r="C5595" s="114" t="s">
        <v>116</v>
      </c>
      <c r="D5595" s="113" t="s">
        <v>8535</v>
      </c>
      <c r="E5595" s="115">
        <v>8.1300000000000008</v>
      </c>
    </row>
    <row r="5596" spans="1:5" ht="41.4" x14ac:dyDescent="0.3">
      <c r="A5596" s="113">
        <v>90469</v>
      </c>
      <c r="B5596" s="113" t="s">
        <v>14127</v>
      </c>
      <c r="C5596" s="114" t="s">
        <v>116</v>
      </c>
      <c r="D5596" s="113" t="s">
        <v>8535</v>
      </c>
      <c r="E5596" s="115">
        <v>12.31</v>
      </c>
    </row>
    <row r="5597" spans="1:5" ht="41.4" x14ac:dyDescent="0.3">
      <c r="A5597" s="113">
        <v>90470</v>
      </c>
      <c r="B5597" s="113" t="s">
        <v>14128</v>
      </c>
      <c r="C5597" s="114" t="s">
        <v>116</v>
      </c>
      <c r="D5597" s="113" t="s">
        <v>8535</v>
      </c>
      <c r="E5597" s="115">
        <v>16.190000000000001</v>
      </c>
    </row>
    <row r="5598" spans="1:5" ht="41.4" x14ac:dyDescent="0.3">
      <c r="A5598" s="113">
        <v>91166</v>
      </c>
      <c r="B5598" s="113" t="s">
        <v>14129</v>
      </c>
      <c r="C5598" s="114" t="s">
        <v>116</v>
      </c>
      <c r="D5598" s="113" t="s">
        <v>8535</v>
      </c>
      <c r="E5598" s="115">
        <v>4.59</v>
      </c>
    </row>
    <row r="5599" spans="1:5" ht="41.4" x14ac:dyDescent="0.3">
      <c r="A5599" s="113">
        <v>91167</v>
      </c>
      <c r="B5599" s="113" t="s">
        <v>14130</v>
      </c>
      <c r="C5599" s="114" t="s">
        <v>116</v>
      </c>
      <c r="D5599" s="113" t="s">
        <v>8535</v>
      </c>
      <c r="E5599" s="115">
        <v>11.54</v>
      </c>
    </row>
    <row r="5600" spans="1:5" ht="55.2" x14ac:dyDescent="0.3">
      <c r="A5600" s="113">
        <v>91170</v>
      </c>
      <c r="B5600" s="113" t="s">
        <v>14131</v>
      </c>
      <c r="C5600" s="114" t="s">
        <v>116</v>
      </c>
      <c r="D5600" s="113" t="s">
        <v>8535</v>
      </c>
      <c r="E5600" s="115">
        <v>11.54</v>
      </c>
    </row>
    <row r="5601" spans="1:5" ht="55.2" x14ac:dyDescent="0.3">
      <c r="A5601" s="113">
        <v>91171</v>
      </c>
      <c r="B5601" s="113" t="s">
        <v>14132</v>
      </c>
      <c r="C5601" s="114" t="s">
        <v>116</v>
      </c>
      <c r="D5601" s="113" t="s">
        <v>8535</v>
      </c>
      <c r="E5601" s="115">
        <v>18.510000000000002</v>
      </c>
    </row>
    <row r="5602" spans="1:5" ht="55.2" x14ac:dyDescent="0.3">
      <c r="A5602" s="113">
        <v>91172</v>
      </c>
      <c r="B5602" s="113" t="s">
        <v>14133</v>
      </c>
      <c r="C5602" s="114" t="s">
        <v>116</v>
      </c>
      <c r="D5602" s="113" t="s">
        <v>8535</v>
      </c>
      <c r="E5602" s="115">
        <v>21.27</v>
      </c>
    </row>
    <row r="5603" spans="1:5" ht="55.2" x14ac:dyDescent="0.3">
      <c r="A5603" s="113">
        <v>91173</v>
      </c>
      <c r="B5603" s="113" t="s">
        <v>14134</v>
      </c>
      <c r="C5603" s="114" t="s">
        <v>116</v>
      </c>
      <c r="D5603" s="113" t="s">
        <v>8535</v>
      </c>
      <c r="E5603" s="115">
        <v>4.29</v>
      </c>
    </row>
    <row r="5604" spans="1:5" ht="55.2" x14ac:dyDescent="0.3">
      <c r="A5604" s="113">
        <v>91174</v>
      </c>
      <c r="B5604" s="113" t="s">
        <v>14135</v>
      </c>
      <c r="C5604" s="114" t="s">
        <v>116</v>
      </c>
      <c r="D5604" s="113" t="s">
        <v>8535</v>
      </c>
      <c r="E5604" s="115">
        <v>7.4</v>
      </c>
    </row>
    <row r="5605" spans="1:5" ht="55.2" x14ac:dyDescent="0.3">
      <c r="A5605" s="113">
        <v>91175</v>
      </c>
      <c r="B5605" s="113" t="s">
        <v>14136</v>
      </c>
      <c r="C5605" s="114" t="s">
        <v>116</v>
      </c>
      <c r="D5605" s="113" t="s">
        <v>8535</v>
      </c>
      <c r="E5605" s="115">
        <v>11.48</v>
      </c>
    </row>
    <row r="5606" spans="1:5" ht="41.4" x14ac:dyDescent="0.3">
      <c r="A5606" s="113">
        <v>91176</v>
      </c>
      <c r="B5606" s="113" t="s">
        <v>14137</v>
      </c>
      <c r="C5606" s="114" t="s">
        <v>116</v>
      </c>
      <c r="D5606" s="113" t="s">
        <v>8535</v>
      </c>
      <c r="E5606" s="115">
        <v>18.53</v>
      </c>
    </row>
    <row r="5607" spans="1:5" ht="55.2" x14ac:dyDescent="0.3">
      <c r="A5607" s="113">
        <v>91179</v>
      </c>
      <c r="B5607" s="113" t="s">
        <v>14138</v>
      </c>
      <c r="C5607" s="114" t="s">
        <v>116</v>
      </c>
      <c r="D5607" s="113" t="s">
        <v>8535</v>
      </c>
      <c r="E5607" s="115">
        <v>18.53</v>
      </c>
    </row>
    <row r="5608" spans="1:5" ht="55.2" x14ac:dyDescent="0.3">
      <c r="A5608" s="113">
        <v>91180</v>
      </c>
      <c r="B5608" s="113" t="s">
        <v>14139</v>
      </c>
      <c r="C5608" s="114" t="s">
        <v>116</v>
      </c>
      <c r="D5608" s="113" t="s">
        <v>8535</v>
      </c>
      <c r="E5608" s="115">
        <v>24.77</v>
      </c>
    </row>
    <row r="5609" spans="1:5" ht="55.2" x14ac:dyDescent="0.3">
      <c r="A5609" s="113">
        <v>91181</v>
      </c>
      <c r="B5609" s="113" t="s">
        <v>14140</v>
      </c>
      <c r="C5609" s="114" t="s">
        <v>116</v>
      </c>
      <c r="D5609" s="113" t="s">
        <v>8535</v>
      </c>
      <c r="E5609" s="115">
        <v>26.05</v>
      </c>
    </row>
    <row r="5610" spans="1:5" ht="41.4" x14ac:dyDescent="0.3">
      <c r="A5610" s="113">
        <v>91182</v>
      </c>
      <c r="B5610" s="113" t="s">
        <v>14141</v>
      </c>
      <c r="C5610" s="114" t="s">
        <v>116</v>
      </c>
      <c r="D5610" s="113" t="s">
        <v>8535</v>
      </c>
      <c r="E5610" s="115">
        <v>29.53</v>
      </c>
    </row>
    <row r="5611" spans="1:5" ht="55.2" x14ac:dyDescent="0.3">
      <c r="A5611" s="113">
        <v>91185</v>
      </c>
      <c r="B5611" s="113" t="s">
        <v>14142</v>
      </c>
      <c r="C5611" s="114" t="s">
        <v>116</v>
      </c>
      <c r="D5611" s="113" t="s">
        <v>8535</v>
      </c>
      <c r="E5611" s="115">
        <v>29.53</v>
      </c>
    </row>
    <row r="5612" spans="1:5" ht="55.2" x14ac:dyDescent="0.3">
      <c r="A5612" s="113">
        <v>91186</v>
      </c>
      <c r="B5612" s="113" t="s">
        <v>14143</v>
      </c>
      <c r="C5612" s="114" t="s">
        <v>116</v>
      </c>
      <c r="D5612" s="113" t="s">
        <v>8535</v>
      </c>
      <c r="E5612" s="115">
        <v>32.56</v>
      </c>
    </row>
    <row r="5613" spans="1:5" ht="55.2" x14ac:dyDescent="0.3">
      <c r="A5613" s="113">
        <v>91187</v>
      </c>
      <c r="B5613" s="113" t="s">
        <v>14144</v>
      </c>
      <c r="C5613" s="114" t="s">
        <v>116</v>
      </c>
      <c r="D5613" s="113" t="s">
        <v>8535</v>
      </c>
      <c r="E5613" s="115">
        <v>29.29</v>
      </c>
    </row>
    <row r="5614" spans="1:5" ht="27.6" x14ac:dyDescent="0.3">
      <c r="A5614" s="113">
        <v>91188</v>
      </c>
      <c r="B5614" s="113" t="s">
        <v>14145</v>
      </c>
      <c r="C5614" s="114" t="s">
        <v>141</v>
      </c>
      <c r="D5614" s="113" t="s">
        <v>8535</v>
      </c>
      <c r="E5614" s="115">
        <v>14.56</v>
      </c>
    </row>
    <row r="5615" spans="1:5" ht="27.6" x14ac:dyDescent="0.3">
      <c r="A5615" s="113">
        <v>91189</v>
      </c>
      <c r="B5615" s="113" t="s">
        <v>14146</v>
      </c>
      <c r="C5615" s="114" t="s">
        <v>141</v>
      </c>
      <c r="D5615" s="113" t="s">
        <v>8535</v>
      </c>
      <c r="E5615" s="115">
        <v>74.98</v>
      </c>
    </row>
    <row r="5616" spans="1:5" ht="27.6" x14ac:dyDescent="0.3">
      <c r="A5616" s="113">
        <v>91190</v>
      </c>
      <c r="B5616" s="113" t="s">
        <v>14147</v>
      </c>
      <c r="C5616" s="114" t="s">
        <v>141</v>
      </c>
      <c r="D5616" s="113" t="s">
        <v>8535</v>
      </c>
      <c r="E5616" s="115">
        <v>11.56</v>
      </c>
    </row>
    <row r="5617" spans="1:5" ht="27.6" x14ac:dyDescent="0.3">
      <c r="A5617" s="113">
        <v>91191</v>
      </c>
      <c r="B5617" s="113" t="s">
        <v>14148</v>
      </c>
      <c r="C5617" s="114" t="s">
        <v>141</v>
      </c>
      <c r="D5617" s="113" t="s">
        <v>8535</v>
      </c>
      <c r="E5617" s="115">
        <v>15.34</v>
      </c>
    </row>
    <row r="5618" spans="1:5" ht="27.6" x14ac:dyDescent="0.3">
      <c r="A5618" s="113">
        <v>91192</v>
      </c>
      <c r="B5618" s="113" t="s">
        <v>14149</v>
      </c>
      <c r="C5618" s="114" t="s">
        <v>141</v>
      </c>
      <c r="D5618" s="113" t="s">
        <v>8535</v>
      </c>
      <c r="E5618" s="115">
        <v>22.09</v>
      </c>
    </row>
    <row r="5619" spans="1:5" ht="41.4" x14ac:dyDescent="0.3">
      <c r="A5619" s="113">
        <v>91222</v>
      </c>
      <c r="B5619" s="113" t="s">
        <v>14150</v>
      </c>
      <c r="C5619" s="114" t="s">
        <v>116</v>
      </c>
      <c r="D5619" s="113" t="s">
        <v>8535</v>
      </c>
      <c r="E5619" s="115">
        <v>10.79</v>
      </c>
    </row>
    <row r="5620" spans="1:5" ht="41.4" x14ac:dyDescent="0.3">
      <c r="A5620" s="113">
        <v>94480</v>
      </c>
      <c r="B5620" s="113" t="s">
        <v>14151</v>
      </c>
      <c r="C5620" s="114" t="s">
        <v>141</v>
      </c>
      <c r="D5620" s="113" t="s">
        <v>8535</v>
      </c>
      <c r="E5620" s="115">
        <v>2832.66</v>
      </c>
    </row>
    <row r="5621" spans="1:5" ht="41.4" x14ac:dyDescent="0.3">
      <c r="A5621" s="113">
        <v>94481</v>
      </c>
      <c r="B5621" s="113" t="s">
        <v>14152</v>
      </c>
      <c r="C5621" s="114" t="s">
        <v>141</v>
      </c>
      <c r="D5621" s="113" t="s">
        <v>8535</v>
      </c>
      <c r="E5621" s="115">
        <v>2022.85</v>
      </c>
    </row>
    <row r="5622" spans="1:5" ht="41.4" x14ac:dyDescent="0.3">
      <c r="A5622" s="113">
        <v>94482</v>
      </c>
      <c r="B5622" s="113" t="s">
        <v>14153</v>
      </c>
      <c r="C5622" s="114" t="s">
        <v>141</v>
      </c>
      <c r="D5622" s="113" t="s">
        <v>8535</v>
      </c>
      <c r="E5622" s="115">
        <v>1594.38</v>
      </c>
    </row>
    <row r="5623" spans="1:5" ht="41.4" x14ac:dyDescent="0.3">
      <c r="A5623" s="113">
        <v>94483</v>
      </c>
      <c r="B5623" s="113" t="s">
        <v>14154</v>
      </c>
      <c r="C5623" s="114" t="s">
        <v>141</v>
      </c>
      <c r="D5623" s="113" t="s">
        <v>8535</v>
      </c>
      <c r="E5623" s="115">
        <v>1342.86</v>
      </c>
    </row>
    <row r="5624" spans="1:5" ht="41.4" x14ac:dyDescent="0.3">
      <c r="A5624" s="113">
        <v>95541</v>
      </c>
      <c r="B5624" s="113" t="s">
        <v>14155</v>
      </c>
      <c r="C5624" s="114" t="s">
        <v>141</v>
      </c>
      <c r="D5624" s="113" t="s">
        <v>8535</v>
      </c>
      <c r="E5624" s="115">
        <v>30.62</v>
      </c>
    </row>
    <row r="5625" spans="1:5" ht="27.6" x14ac:dyDescent="0.3">
      <c r="A5625" s="113">
        <v>96559</v>
      </c>
      <c r="B5625" s="113" t="s">
        <v>14156</v>
      </c>
      <c r="C5625" s="114" t="s">
        <v>115</v>
      </c>
      <c r="D5625" s="113" t="s">
        <v>8535</v>
      </c>
      <c r="E5625" s="115">
        <v>37.03</v>
      </c>
    </row>
    <row r="5626" spans="1:5" ht="27.6" x14ac:dyDescent="0.3">
      <c r="A5626" s="113">
        <v>96560</v>
      </c>
      <c r="B5626" s="113" t="s">
        <v>14157</v>
      </c>
      <c r="C5626" s="114" t="s">
        <v>115</v>
      </c>
      <c r="D5626" s="113" t="s">
        <v>8535</v>
      </c>
      <c r="E5626" s="115">
        <v>36.6</v>
      </c>
    </row>
    <row r="5627" spans="1:5" ht="41.4" x14ac:dyDescent="0.3">
      <c r="A5627" s="113">
        <v>96562</v>
      </c>
      <c r="B5627" s="113" t="s">
        <v>14158</v>
      </c>
      <c r="C5627" s="114" t="s">
        <v>116</v>
      </c>
      <c r="D5627" s="113" t="s">
        <v>8535</v>
      </c>
      <c r="E5627" s="115">
        <v>57.79</v>
      </c>
    </row>
    <row r="5628" spans="1:5" ht="41.4" x14ac:dyDescent="0.3">
      <c r="A5628" s="113">
        <v>96563</v>
      </c>
      <c r="B5628" s="113" t="s">
        <v>14159</v>
      </c>
      <c r="C5628" s="114" t="s">
        <v>116</v>
      </c>
      <c r="D5628" s="113" t="s">
        <v>8535</v>
      </c>
      <c r="E5628" s="115">
        <v>62.96</v>
      </c>
    </row>
    <row r="5629" spans="1:5" ht="27.6" x14ac:dyDescent="0.3">
      <c r="A5629" s="113">
        <v>100128</v>
      </c>
      <c r="B5629" s="113" t="s">
        <v>14160</v>
      </c>
      <c r="C5629" s="114" t="s">
        <v>141</v>
      </c>
      <c r="D5629" s="113" t="s">
        <v>8535</v>
      </c>
      <c r="E5629" s="115">
        <v>1713.25</v>
      </c>
    </row>
    <row r="5630" spans="1:5" ht="41.4" x14ac:dyDescent="0.3">
      <c r="A5630" s="113">
        <v>101802</v>
      </c>
      <c r="B5630" s="113" t="s">
        <v>14161</v>
      </c>
      <c r="C5630" s="114" t="s">
        <v>141</v>
      </c>
      <c r="D5630" s="113" t="s">
        <v>8535</v>
      </c>
      <c r="E5630" s="115">
        <v>1702.33</v>
      </c>
    </row>
    <row r="5631" spans="1:5" ht="41.4" x14ac:dyDescent="0.3">
      <c r="A5631" s="113">
        <v>101803</v>
      </c>
      <c r="B5631" s="113" t="s">
        <v>14162</v>
      </c>
      <c r="C5631" s="114" t="s">
        <v>141</v>
      </c>
      <c r="D5631" s="113" t="s">
        <v>8535</v>
      </c>
      <c r="E5631" s="115">
        <v>1096.93</v>
      </c>
    </row>
    <row r="5632" spans="1:5" ht="41.4" x14ac:dyDescent="0.3">
      <c r="A5632" s="113">
        <v>101804</v>
      </c>
      <c r="B5632" s="113" t="s">
        <v>14163</v>
      </c>
      <c r="C5632" s="114" t="s">
        <v>141</v>
      </c>
      <c r="D5632" s="113" t="s">
        <v>8535</v>
      </c>
      <c r="E5632" s="115">
        <v>1367.06</v>
      </c>
    </row>
    <row r="5633" spans="1:5" ht="41.4" x14ac:dyDescent="0.3">
      <c r="A5633" s="113">
        <v>101805</v>
      </c>
      <c r="B5633" s="113" t="s">
        <v>14164</v>
      </c>
      <c r="C5633" s="114" t="s">
        <v>141</v>
      </c>
      <c r="D5633" s="113" t="s">
        <v>8535</v>
      </c>
      <c r="E5633" s="115">
        <v>1736.4</v>
      </c>
    </row>
    <row r="5634" spans="1:5" ht="27.6" x14ac:dyDescent="0.3">
      <c r="A5634" s="113">
        <v>102111</v>
      </c>
      <c r="B5634" s="113" t="s">
        <v>14165</v>
      </c>
      <c r="C5634" s="114" t="s">
        <v>141</v>
      </c>
      <c r="D5634" s="113" t="s">
        <v>8535</v>
      </c>
      <c r="E5634" s="115">
        <v>1105</v>
      </c>
    </row>
    <row r="5635" spans="1:5" ht="27.6" x14ac:dyDescent="0.3">
      <c r="A5635" s="113">
        <v>102112</v>
      </c>
      <c r="B5635" s="113" t="s">
        <v>14166</v>
      </c>
      <c r="C5635" s="114" t="s">
        <v>141</v>
      </c>
      <c r="D5635" s="113" t="s">
        <v>8535</v>
      </c>
      <c r="E5635" s="115">
        <v>175.55</v>
      </c>
    </row>
    <row r="5636" spans="1:5" ht="27.6" x14ac:dyDescent="0.3">
      <c r="A5636" s="113">
        <v>102113</v>
      </c>
      <c r="B5636" s="113" t="s">
        <v>14167</v>
      </c>
      <c r="C5636" s="114" t="s">
        <v>141</v>
      </c>
      <c r="D5636" s="113" t="s">
        <v>8535</v>
      </c>
      <c r="E5636" s="115">
        <v>1746.71</v>
      </c>
    </row>
    <row r="5637" spans="1:5" ht="27.6" x14ac:dyDescent="0.3">
      <c r="A5637" s="113">
        <v>102114</v>
      </c>
      <c r="B5637" s="113" t="s">
        <v>14168</v>
      </c>
      <c r="C5637" s="114" t="s">
        <v>141</v>
      </c>
      <c r="D5637" s="113" t="s">
        <v>8535</v>
      </c>
      <c r="E5637" s="115">
        <v>179.97</v>
      </c>
    </row>
    <row r="5638" spans="1:5" ht="27.6" x14ac:dyDescent="0.3">
      <c r="A5638" s="113">
        <v>102115</v>
      </c>
      <c r="B5638" s="113" t="s">
        <v>14169</v>
      </c>
      <c r="C5638" s="114" t="s">
        <v>141</v>
      </c>
      <c r="D5638" s="113" t="s">
        <v>8535</v>
      </c>
      <c r="E5638" s="115">
        <v>3039.21</v>
      </c>
    </row>
    <row r="5639" spans="1:5" ht="27.6" x14ac:dyDescent="0.3">
      <c r="A5639" s="113">
        <v>102116</v>
      </c>
      <c r="B5639" s="113" t="s">
        <v>14170</v>
      </c>
      <c r="C5639" s="114" t="s">
        <v>141</v>
      </c>
      <c r="D5639" s="113" t="s">
        <v>8535</v>
      </c>
      <c r="E5639" s="115">
        <v>1864.89</v>
      </c>
    </row>
    <row r="5640" spans="1:5" ht="27.6" x14ac:dyDescent="0.3">
      <c r="A5640" s="113">
        <v>102117</v>
      </c>
      <c r="B5640" s="113" t="s">
        <v>14171</v>
      </c>
      <c r="C5640" s="114" t="s">
        <v>141</v>
      </c>
      <c r="D5640" s="113" t="s">
        <v>8535</v>
      </c>
      <c r="E5640" s="115">
        <v>185.34</v>
      </c>
    </row>
    <row r="5641" spans="1:5" ht="27.6" x14ac:dyDescent="0.3">
      <c r="A5641" s="113">
        <v>102118</v>
      </c>
      <c r="B5641" s="113" t="s">
        <v>14172</v>
      </c>
      <c r="C5641" s="114" t="s">
        <v>141</v>
      </c>
      <c r="D5641" s="113" t="s">
        <v>8535</v>
      </c>
      <c r="E5641" s="115">
        <v>2533.46</v>
      </c>
    </row>
    <row r="5642" spans="1:5" ht="27.6" x14ac:dyDescent="0.3">
      <c r="A5642" s="113">
        <v>102119</v>
      </c>
      <c r="B5642" s="113" t="s">
        <v>14173</v>
      </c>
      <c r="C5642" s="114" t="s">
        <v>141</v>
      </c>
      <c r="D5642" s="113" t="s">
        <v>8535</v>
      </c>
      <c r="E5642" s="115">
        <v>189.97</v>
      </c>
    </row>
    <row r="5643" spans="1:5" ht="27.6" x14ac:dyDescent="0.3">
      <c r="A5643" s="113">
        <v>102121</v>
      </c>
      <c r="B5643" s="113" t="s">
        <v>14174</v>
      </c>
      <c r="C5643" s="114" t="s">
        <v>141</v>
      </c>
      <c r="D5643" s="113" t="s">
        <v>8535</v>
      </c>
      <c r="E5643" s="115">
        <v>238.29</v>
      </c>
    </row>
    <row r="5644" spans="1:5" ht="27.6" x14ac:dyDescent="0.3">
      <c r="A5644" s="113">
        <v>102122</v>
      </c>
      <c r="B5644" s="113" t="s">
        <v>14175</v>
      </c>
      <c r="C5644" s="114" t="s">
        <v>141</v>
      </c>
      <c r="D5644" s="113" t="s">
        <v>8535</v>
      </c>
      <c r="E5644" s="115">
        <v>8517.2199999999993</v>
      </c>
    </row>
    <row r="5645" spans="1:5" ht="27.6" x14ac:dyDescent="0.3">
      <c r="A5645" s="113">
        <v>102123</v>
      </c>
      <c r="B5645" s="113" t="s">
        <v>14176</v>
      </c>
      <c r="C5645" s="114" t="s">
        <v>141</v>
      </c>
      <c r="D5645" s="113" t="s">
        <v>8535</v>
      </c>
      <c r="E5645" s="115">
        <v>252.05</v>
      </c>
    </row>
    <row r="5646" spans="1:5" ht="27.6" x14ac:dyDescent="0.3">
      <c r="A5646" s="113">
        <v>102136</v>
      </c>
      <c r="B5646" s="113" t="s">
        <v>14177</v>
      </c>
      <c r="C5646" s="114" t="s">
        <v>141</v>
      </c>
      <c r="D5646" s="113" t="s">
        <v>8535</v>
      </c>
      <c r="E5646" s="115">
        <v>95.08</v>
      </c>
    </row>
    <row r="5647" spans="1:5" ht="27.6" x14ac:dyDescent="0.3">
      <c r="A5647" s="113">
        <v>102137</v>
      </c>
      <c r="B5647" s="113" t="s">
        <v>14178</v>
      </c>
      <c r="C5647" s="114" t="s">
        <v>141</v>
      </c>
      <c r="D5647" s="113" t="s">
        <v>8535</v>
      </c>
      <c r="E5647" s="115">
        <v>84.54</v>
      </c>
    </row>
    <row r="5648" spans="1:5" ht="27.6" x14ac:dyDescent="0.3">
      <c r="A5648" s="113">
        <v>102138</v>
      </c>
      <c r="B5648" s="113" t="s">
        <v>14179</v>
      </c>
      <c r="C5648" s="114" t="s">
        <v>141</v>
      </c>
      <c r="D5648" s="113" t="s">
        <v>8535</v>
      </c>
      <c r="E5648" s="115">
        <v>274.45</v>
      </c>
    </row>
    <row r="5649" spans="1:5" ht="41.4" x14ac:dyDescent="0.3">
      <c r="A5649" s="113">
        <v>103517</v>
      </c>
      <c r="B5649" s="113" t="s">
        <v>14180</v>
      </c>
      <c r="C5649" s="114" t="s">
        <v>141</v>
      </c>
      <c r="D5649" s="113" t="s">
        <v>8535</v>
      </c>
      <c r="E5649" s="115">
        <v>3618.55</v>
      </c>
    </row>
    <row r="5650" spans="1:5" ht="27.6" x14ac:dyDescent="0.3">
      <c r="A5650" s="113">
        <v>103519</v>
      </c>
      <c r="B5650" s="113" t="s">
        <v>14181</v>
      </c>
      <c r="C5650" s="114" t="s">
        <v>141</v>
      </c>
      <c r="D5650" s="113" t="s">
        <v>8535</v>
      </c>
      <c r="E5650" s="115">
        <v>10.91</v>
      </c>
    </row>
    <row r="5651" spans="1:5" ht="41.4" x14ac:dyDescent="0.3">
      <c r="A5651" s="113">
        <v>103520</v>
      </c>
      <c r="B5651" s="113" t="s">
        <v>14182</v>
      </c>
      <c r="C5651" s="114" t="s">
        <v>141</v>
      </c>
      <c r="D5651" s="113" t="s">
        <v>8535</v>
      </c>
      <c r="E5651" s="115">
        <v>5937.15</v>
      </c>
    </row>
    <row r="5652" spans="1:5" ht="41.4" x14ac:dyDescent="0.3">
      <c r="A5652" s="113">
        <v>103521</v>
      </c>
      <c r="B5652" s="113" t="s">
        <v>14183</v>
      </c>
      <c r="C5652" s="114" t="s">
        <v>141</v>
      </c>
      <c r="D5652" s="113" t="s">
        <v>8535</v>
      </c>
      <c r="E5652" s="115">
        <v>7883.97</v>
      </c>
    </row>
    <row r="5653" spans="1:5" ht="41.4" x14ac:dyDescent="0.3">
      <c r="A5653" s="113">
        <v>103522</v>
      </c>
      <c r="B5653" s="113" t="s">
        <v>14184</v>
      </c>
      <c r="C5653" s="114" t="s">
        <v>141</v>
      </c>
      <c r="D5653" s="113" t="s">
        <v>8535</v>
      </c>
      <c r="E5653" s="115">
        <v>7972.04</v>
      </c>
    </row>
    <row r="5654" spans="1:5" ht="41.4" x14ac:dyDescent="0.3">
      <c r="A5654" s="113">
        <v>103523</v>
      </c>
      <c r="B5654" s="113" t="s">
        <v>14185</v>
      </c>
      <c r="C5654" s="114" t="s">
        <v>141</v>
      </c>
      <c r="D5654" s="113" t="s">
        <v>8535</v>
      </c>
      <c r="E5654" s="115">
        <v>11981.39</v>
      </c>
    </row>
    <row r="5655" spans="1:5" ht="27.6" x14ac:dyDescent="0.3">
      <c r="A5655" s="113">
        <v>104767</v>
      </c>
      <c r="B5655" s="113" t="s">
        <v>14186</v>
      </c>
      <c r="C5655" s="114" t="s">
        <v>141</v>
      </c>
      <c r="D5655" s="113" t="s">
        <v>8535</v>
      </c>
      <c r="E5655" s="115">
        <v>0.76</v>
      </c>
    </row>
    <row r="5656" spans="1:5" ht="27.6" x14ac:dyDescent="0.3">
      <c r="A5656" s="113">
        <v>104769</v>
      </c>
      <c r="B5656" s="113" t="s">
        <v>14187</v>
      </c>
      <c r="C5656" s="114" t="s">
        <v>141</v>
      </c>
      <c r="D5656" s="113" t="s">
        <v>8535</v>
      </c>
      <c r="E5656" s="115">
        <v>2.04</v>
      </c>
    </row>
    <row r="5657" spans="1:5" ht="27.6" x14ac:dyDescent="0.3">
      <c r="A5657" s="113">
        <v>104771</v>
      </c>
      <c r="B5657" s="113" t="s">
        <v>14188</v>
      </c>
      <c r="C5657" s="114" t="s">
        <v>141</v>
      </c>
      <c r="D5657" s="113" t="s">
        <v>8535</v>
      </c>
      <c r="E5657" s="115">
        <v>2.98</v>
      </c>
    </row>
    <row r="5658" spans="1:5" ht="27.6" x14ac:dyDescent="0.3">
      <c r="A5658" s="113">
        <v>104773</v>
      </c>
      <c r="B5658" s="113" t="s">
        <v>14189</v>
      </c>
      <c r="C5658" s="114" t="s">
        <v>141</v>
      </c>
      <c r="D5658" s="113" t="s">
        <v>8535</v>
      </c>
      <c r="E5658" s="115">
        <v>2.61</v>
      </c>
    </row>
    <row r="5659" spans="1:5" ht="41.4" x14ac:dyDescent="0.3">
      <c r="A5659" s="113">
        <v>104775</v>
      </c>
      <c r="B5659" s="113" t="s">
        <v>14190</v>
      </c>
      <c r="C5659" s="114" t="s">
        <v>141</v>
      </c>
      <c r="D5659" s="113" t="s">
        <v>8535</v>
      </c>
      <c r="E5659" s="115">
        <v>6.99</v>
      </c>
    </row>
    <row r="5660" spans="1:5" ht="41.4" x14ac:dyDescent="0.3">
      <c r="A5660" s="113">
        <v>104777</v>
      </c>
      <c r="B5660" s="113" t="s">
        <v>14191</v>
      </c>
      <c r="C5660" s="114" t="s">
        <v>141</v>
      </c>
      <c r="D5660" s="113" t="s">
        <v>8535</v>
      </c>
      <c r="E5660" s="115">
        <v>10.23</v>
      </c>
    </row>
    <row r="5661" spans="1:5" ht="27.6" x14ac:dyDescent="0.3">
      <c r="A5661" s="113">
        <v>104779</v>
      </c>
      <c r="B5661" s="113" t="s">
        <v>14192</v>
      </c>
      <c r="C5661" s="114" t="s">
        <v>116</v>
      </c>
      <c r="D5661" s="113" t="s">
        <v>8535</v>
      </c>
      <c r="E5661" s="115">
        <v>6.24</v>
      </c>
    </row>
    <row r="5662" spans="1:5" ht="41.4" x14ac:dyDescent="0.3">
      <c r="A5662" s="113">
        <v>104781</v>
      </c>
      <c r="B5662" s="113" t="s">
        <v>14193</v>
      </c>
      <c r="C5662" s="114" t="s">
        <v>116</v>
      </c>
      <c r="D5662" s="113" t="s">
        <v>8535</v>
      </c>
      <c r="E5662" s="115">
        <v>7.2</v>
      </c>
    </row>
    <row r="5663" spans="1:5" ht="27.6" x14ac:dyDescent="0.3">
      <c r="A5663" s="113">
        <v>104782</v>
      </c>
      <c r="B5663" s="113" t="s">
        <v>14194</v>
      </c>
      <c r="C5663" s="114" t="s">
        <v>141</v>
      </c>
      <c r="D5663" s="113" t="s">
        <v>8535</v>
      </c>
      <c r="E5663" s="115">
        <v>51.51</v>
      </c>
    </row>
    <row r="5664" spans="1:5" ht="27.6" x14ac:dyDescent="0.3">
      <c r="A5664" s="113">
        <v>104783</v>
      </c>
      <c r="B5664" s="113" t="s">
        <v>14195</v>
      </c>
      <c r="C5664" s="114" t="s">
        <v>141</v>
      </c>
      <c r="D5664" s="113" t="s">
        <v>8535</v>
      </c>
      <c r="E5664" s="115">
        <v>5.6</v>
      </c>
    </row>
    <row r="5665" spans="1:5" ht="27.6" x14ac:dyDescent="0.3">
      <c r="A5665" s="113">
        <v>104784</v>
      </c>
      <c r="B5665" s="113" t="s">
        <v>14196</v>
      </c>
      <c r="C5665" s="114" t="s">
        <v>141</v>
      </c>
      <c r="D5665" s="113" t="s">
        <v>8535</v>
      </c>
      <c r="E5665" s="115">
        <v>15.72</v>
      </c>
    </row>
    <row r="5666" spans="1:5" ht="27.6" x14ac:dyDescent="0.3">
      <c r="A5666" s="113">
        <v>104786</v>
      </c>
      <c r="B5666" s="113" t="s">
        <v>14197</v>
      </c>
      <c r="C5666" s="114" t="s">
        <v>116</v>
      </c>
      <c r="D5666" s="113" t="s">
        <v>8535</v>
      </c>
      <c r="E5666" s="115">
        <v>6.86</v>
      </c>
    </row>
    <row r="5667" spans="1:5" ht="41.4" x14ac:dyDescent="0.3">
      <c r="A5667" s="113">
        <v>104787</v>
      </c>
      <c r="B5667" s="113" t="s">
        <v>14198</v>
      </c>
      <c r="C5667" s="114" t="s">
        <v>116</v>
      </c>
      <c r="D5667" s="113" t="s">
        <v>8535</v>
      </c>
      <c r="E5667" s="115">
        <v>9.09</v>
      </c>
    </row>
    <row r="5668" spans="1:5" ht="41.4" x14ac:dyDescent="0.3">
      <c r="A5668" s="113">
        <v>104788</v>
      </c>
      <c r="B5668" s="113" t="s">
        <v>14199</v>
      </c>
      <c r="C5668" s="114" t="s">
        <v>116</v>
      </c>
      <c r="D5668" s="113" t="s">
        <v>8535</v>
      </c>
      <c r="E5668" s="115">
        <v>12.09</v>
      </c>
    </row>
    <row r="5669" spans="1:5" ht="27.6" x14ac:dyDescent="0.3">
      <c r="A5669" s="113">
        <v>104031</v>
      </c>
      <c r="B5669" s="113" t="s">
        <v>14200</v>
      </c>
      <c r="C5669" s="114" t="s">
        <v>141</v>
      </c>
      <c r="D5669" s="113" t="s">
        <v>8535</v>
      </c>
      <c r="E5669" s="115">
        <v>19.989999999999998</v>
      </c>
    </row>
    <row r="5670" spans="1:5" ht="27.6" x14ac:dyDescent="0.3">
      <c r="A5670" s="113">
        <v>104032</v>
      </c>
      <c r="B5670" s="113" t="s">
        <v>14201</v>
      </c>
      <c r="C5670" s="114" t="s">
        <v>141</v>
      </c>
      <c r="D5670" s="113" t="s">
        <v>8535</v>
      </c>
      <c r="E5670" s="115">
        <v>25.07</v>
      </c>
    </row>
    <row r="5671" spans="1:5" ht="27.6" x14ac:dyDescent="0.3">
      <c r="A5671" s="113">
        <v>104033</v>
      </c>
      <c r="B5671" s="113" t="s">
        <v>14202</v>
      </c>
      <c r="C5671" s="114" t="s">
        <v>141</v>
      </c>
      <c r="D5671" s="113" t="s">
        <v>8535</v>
      </c>
      <c r="E5671" s="115">
        <v>22.89</v>
      </c>
    </row>
    <row r="5672" spans="1:5" ht="27.6" x14ac:dyDescent="0.3">
      <c r="A5672" s="113">
        <v>104034</v>
      </c>
      <c r="B5672" s="113" t="s">
        <v>14203</v>
      </c>
      <c r="C5672" s="114" t="s">
        <v>141</v>
      </c>
      <c r="D5672" s="113" t="s">
        <v>8535</v>
      </c>
      <c r="E5672" s="115">
        <v>29.75</v>
      </c>
    </row>
    <row r="5673" spans="1:5" ht="27.6" x14ac:dyDescent="0.3">
      <c r="A5673" s="113">
        <v>104035</v>
      </c>
      <c r="B5673" s="113" t="s">
        <v>14204</v>
      </c>
      <c r="C5673" s="114" t="s">
        <v>141</v>
      </c>
      <c r="D5673" s="113" t="s">
        <v>8535</v>
      </c>
      <c r="E5673" s="115">
        <v>38.43</v>
      </c>
    </row>
    <row r="5674" spans="1:5" ht="27.6" x14ac:dyDescent="0.3">
      <c r="A5674" s="113">
        <v>104036</v>
      </c>
      <c r="B5674" s="113" t="s">
        <v>14205</v>
      </c>
      <c r="C5674" s="114" t="s">
        <v>141</v>
      </c>
      <c r="D5674" s="113" t="s">
        <v>8535</v>
      </c>
      <c r="E5674" s="115">
        <v>39.659999999999997</v>
      </c>
    </row>
    <row r="5675" spans="1:5" ht="27.6" x14ac:dyDescent="0.3">
      <c r="A5675" s="113">
        <v>104039</v>
      </c>
      <c r="B5675" s="113" t="s">
        <v>14206</v>
      </c>
      <c r="C5675" s="114" t="s">
        <v>141</v>
      </c>
      <c r="D5675" s="113" t="s">
        <v>8535</v>
      </c>
      <c r="E5675" s="115">
        <v>72.84</v>
      </c>
    </row>
    <row r="5676" spans="1:5" ht="27.6" x14ac:dyDescent="0.3">
      <c r="A5676" s="113">
        <v>104043</v>
      </c>
      <c r="B5676" s="113" t="s">
        <v>14207</v>
      </c>
      <c r="C5676" s="114" t="s">
        <v>141</v>
      </c>
      <c r="D5676" s="113" t="s">
        <v>8535</v>
      </c>
      <c r="E5676" s="115">
        <v>8.4700000000000006</v>
      </c>
    </row>
    <row r="5677" spans="1:5" ht="27.6" x14ac:dyDescent="0.3">
      <c r="A5677" s="113">
        <v>104044</v>
      </c>
      <c r="B5677" s="113" t="s">
        <v>14208</v>
      </c>
      <c r="C5677" s="114" t="s">
        <v>141</v>
      </c>
      <c r="D5677" s="113" t="s">
        <v>8535</v>
      </c>
      <c r="E5677" s="115">
        <v>9.0399999999999991</v>
      </c>
    </row>
    <row r="5678" spans="1:5" ht="27.6" x14ac:dyDescent="0.3">
      <c r="A5678" s="113">
        <v>104045</v>
      </c>
      <c r="B5678" s="113" t="s">
        <v>14209</v>
      </c>
      <c r="C5678" s="114" t="s">
        <v>141</v>
      </c>
      <c r="D5678" s="113" t="s">
        <v>8535</v>
      </c>
      <c r="E5678" s="115">
        <v>14.05</v>
      </c>
    </row>
    <row r="5679" spans="1:5" ht="27.6" x14ac:dyDescent="0.3">
      <c r="A5679" s="113">
        <v>104046</v>
      </c>
      <c r="B5679" s="113" t="s">
        <v>14210</v>
      </c>
      <c r="C5679" s="114" t="s">
        <v>141</v>
      </c>
      <c r="D5679" s="113" t="s">
        <v>8535</v>
      </c>
      <c r="E5679" s="115">
        <v>8.1</v>
      </c>
    </row>
    <row r="5680" spans="1:5" ht="27.6" x14ac:dyDescent="0.3">
      <c r="A5680" s="113">
        <v>104047</v>
      </c>
      <c r="B5680" s="113" t="s">
        <v>14211</v>
      </c>
      <c r="C5680" s="114" t="s">
        <v>141</v>
      </c>
      <c r="D5680" s="113" t="s">
        <v>8535</v>
      </c>
      <c r="E5680" s="115">
        <v>9.41</v>
      </c>
    </row>
    <row r="5681" spans="1:5" ht="27.6" x14ac:dyDescent="0.3">
      <c r="A5681" s="113">
        <v>104048</v>
      </c>
      <c r="B5681" s="113" t="s">
        <v>14212</v>
      </c>
      <c r="C5681" s="114" t="s">
        <v>141</v>
      </c>
      <c r="D5681" s="113" t="s">
        <v>8535</v>
      </c>
      <c r="E5681" s="115">
        <v>13.72</v>
      </c>
    </row>
    <row r="5682" spans="1:5" ht="27.6" x14ac:dyDescent="0.3">
      <c r="A5682" s="113">
        <v>104049</v>
      </c>
      <c r="B5682" s="113" t="s">
        <v>14213</v>
      </c>
      <c r="C5682" s="114" t="s">
        <v>141</v>
      </c>
      <c r="D5682" s="113" t="s">
        <v>8535</v>
      </c>
      <c r="E5682" s="115">
        <v>5.87</v>
      </c>
    </row>
    <row r="5683" spans="1:5" ht="27.6" x14ac:dyDescent="0.3">
      <c r="A5683" s="113">
        <v>104050</v>
      </c>
      <c r="B5683" s="113" t="s">
        <v>14214</v>
      </c>
      <c r="C5683" s="114" t="s">
        <v>141</v>
      </c>
      <c r="D5683" s="113" t="s">
        <v>8535</v>
      </c>
      <c r="E5683" s="115">
        <v>8.76</v>
      </c>
    </row>
    <row r="5684" spans="1:5" ht="27.6" x14ac:dyDescent="0.3">
      <c r="A5684" s="113">
        <v>104051</v>
      </c>
      <c r="B5684" s="113" t="s">
        <v>14215</v>
      </c>
      <c r="C5684" s="114" t="s">
        <v>141</v>
      </c>
      <c r="D5684" s="113" t="s">
        <v>8535</v>
      </c>
      <c r="E5684" s="115">
        <v>7.59</v>
      </c>
    </row>
    <row r="5685" spans="1:5" ht="27.6" x14ac:dyDescent="0.3">
      <c r="A5685" s="113">
        <v>104052</v>
      </c>
      <c r="B5685" s="113" t="s">
        <v>14216</v>
      </c>
      <c r="C5685" s="114" t="s">
        <v>141</v>
      </c>
      <c r="D5685" s="113" t="s">
        <v>8535</v>
      </c>
      <c r="E5685" s="115">
        <v>10.63</v>
      </c>
    </row>
    <row r="5686" spans="1:5" ht="27.6" x14ac:dyDescent="0.3">
      <c r="A5686" s="113">
        <v>104053</v>
      </c>
      <c r="B5686" s="113" t="s">
        <v>14217</v>
      </c>
      <c r="C5686" s="114" t="s">
        <v>141</v>
      </c>
      <c r="D5686" s="113" t="s">
        <v>8535</v>
      </c>
      <c r="E5686" s="115">
        <v>8.8000000000000007</v>
      </c>
    </row>
    <row r="5687" spans="1:5" ht="27.6" x14ac:dyDescent="0.3">
      <c r="A5687" s="113">
        <v>104054</v>
      </c>
      <c r="B5687" s="113" t="s">
        <v>14218</v>
      </c>
      <c r="C5687" s="114" t="s">
        <v>141</v>
      </c>
      <c r="D5687" s="113" t="s">
        <v>8535</v>
      </c>
      <c r="E5687" s="115">
        <v>17.28</v>
      </c>
    </row>
    <row r="5688" spans="1:5" ht="27.6" x14ac:dyDescent="0.3">
      <c r="A5688" s="113">
        <v>104055</v>
      </c>
      <c r="B5688" s="113" t="s">
        <v>14219</v>
      </c>
      <c r="C5688" s="114" t="s">
        <v>141</v>
      </c>
      <c r="D5688" s="113" t="s">
        <v>8535</v>
      </c>
      <c r="E5688" s="115">
        <v>17.66</v>
      </c>
    </row>
    <row r="5689" spans="1:5" ht="27.6" x14ac:dyDescent="0.3">
      <c r="A5689" s="113">
        <v>104056</v>
      </c>
      <c r="B5689" s="113" t="s">
        <v>14220</v>
      </c>
      <c r="C5689" s="114" t="s">
        <v>141</v>
      </c>
      <c r="D5689" s="113" t="s">
        <v>8535</v>
      </c>
      <c r="E5689" s="115">
        <v>26.6</v>
      </c>
    </row>
    <row r="5690" spans="1:5" x14ac:dyDescent="0.3">
      <c r="A5690" s="113">
        <v>104058</v>
      </c>
      <c r="B5690" s="113" t="s">
        <v>14221</v>
      </c>
      <c r="C5690" s="114" t="s">
        <v>141</v>
      </c>
      <c r="D5690" s="113" t="s">
        <v>8535</v>
      </c>
      <c r="E5690" s="115">
        <v>8</v>
      </c>
    </row>
    <row r="5691" spans="1:5" x14ac:dyDescent="0.3">
      <c r="A5691" s="113">
        <v>104059</v>
      </c>
      <c r="B5691" s="113" t="s">
        <v>14222</v>
      </c>
      <c r="C5691" s="114" t="s">
        <v>141</v>
      </c>
      <c r="D5691" s="113" t="s">
        <v>8535</v>
      </c>
      <c r="E5691" s="115">
        <v>10.71</v>
      </c>
    </row>
    <row r="5692" spans="1:5" ht="27.6" x14ac:dyDescent="0.3">
      <c r="A5692" s="113">
        <v>104060</v>
      </c>
      <c r="B5692" s="113" t="s">
        <v>14223</v>
      </c>
      <c r="C5692" s="114" t="s">
        <v>116</v>
      </c>
      <c r="D5692" s="113" t="s">
        <v>8535</v>
      </c>
      <c r="E5692" s="115">
        <v>8.82</v>
      </c>
    </row>
    <row r="5693" spans="1:5" ht="27.6" x14ac:dyDescent="0.3">
      <c r="A5693" s="113">
        <v>104061</v>
      </c>
      <c r="B5693" s="113" t="s">
        <v>14224</v>
      </c>
      <c r="C5693" s="114" t="s">
        <v>116</v>
      </c>
      <c r="D5693" s="113" t="s">
        <v>8535</v>
      </c>
      <c r="E5693" s="115">
        <v>15.74</v>
      </c>
    </row>
    <row r="5694" spans="1:5" ht="27.6" x14ac:dyDescent="0.3">
      <c r="A5694" s="113">
        <v>104062</v>
      </c>
      <c r="B5694" s="113" t="s">
        <v>14225</v>
      </c>
      <c r="C5694" s="114" t="s">
        <v>141</v>
      </c>
      <c r="D5694" s="113" t="s">
        <v>8535</v>
      </c>
      <c r="E5694" s="115">
        <v>76.849999999999994</v>
      </c>
    </row>
    <row r="5695" spans="1:5" ht="27.6" x14ac:dyDescent="0.3">
      <c r="A5695" s="113">
        <v>104063</v>
      </c>
      <c r="B5695" s="113" t="s">
        <v>14226</v>
      </c>
      <c r="C5695" s="114" t="s">
        <v>141</v>
      </c>
      <c r="D5695" s="113" t="s">
        <v>8535</v>
      </c>
      <c r="E5695" s="115">
        <v>72.989999999999995</v>
      </c>
    </row>
    <row r="5696" spans="1:5" ht="27.6" x14ac:dyDescent="0.3">
      <c r="A5696" s="113">
        <v>104064</v>
      </c>
      <c r="B5696" s="113" t="s">
        <v>14227</v>
      </c>
      <c r="C5696" s="114" t="s">
        <v>141</v>
      </c>
      <c r="D5696" s="113" t="s">
        <v>8535</v>
      </c>
      <c r="E5696" s="115">
        <v>187.41</v>
      </c>
    </row>
    <row r="5697" spans="1:5" ht="27.6" x14ac:dyDescent="0.3">
      <c r="A5697" s="113">
        <v>104065</v>
      </c>
      <c r="B5697" s="113" t="s">
        <v>14228</v>
      </c>
      <c r="C5697" s="114" t="s">
        <v>141</v>
      </c>
      <c r="D5697" s="113" t="s">
        <v>8535</v>
      </c>
      <c r="E5697" s="115">
        <v>158.34</v>
      </c>
    </row>
    <row r="5698" spans="1:5" ht="27.6" x14ac:dyDescent="0.3">
      <c r="A5698" s="113">
        <v>104072</v>
      </c>
      <c r="B5698" s="113" t="s">
        <v>14229</v>
      </c>
      <c r="C5698" s="114" t="s">
        <v>141</v>
      </c>
      <c r="D5698" s="113" t="s">
        <v>8535</v>
      </c>
      <c r="E5698" s="115">
        <v>286.97000000000003</v>
      </c>
    </row>
    <row r="5699" spans="1:5" ht="27.6" x14ac:dyDescent="0.3">
      <c r="A5699" s="113">
        <v>104076</v>
      </c>
      <c r="B5699" s="113" t="s">
        <v>14230</v>
      </c>
      <c r="C5699" s="114" t="s">
        <v>141</v>
      </c>
      <c r="D5699" s="113" t="s">
        <v>8535</v>
      </c>
      <c r="E5699" s="115">
        <v>48.89</v>
      </c>
    </row>
    <row r="5700" spans="1:5" ht="27.6" x14ac:dyDescent="0.3">
      <c r="A5700" s="113">
        <v>104082</v>
      </c>
      <c r="B5700" s="113" t="s">
        <v>14231</v>
      </c>
      <c r="C5700" s="114" t="s">
        <v>141</v>
      </c>
      <c r="D5700" s="113" t="s">
        <v>8535</v>
      </c>
      <c r="E5700" s="115">
        <v>31.28</v>
      </c>
    </row>
    <row r="5701" spans="1:5" ht="27.6" x14ac:dyDescent="0.3">
      <c r="A5701" s="113">
        <v>104083</v>
      </c>
      <c r="B5701" s="113" t="s">
        <v>14232</v>
      </c>
      <c r="C5701" s="114" t="s">
        <v>141</v>
      </c>
      <c r="D5701" s="113" t="s">
        <v>8535</v>
      </c>
      <c r="E5701" s="115">
        <v>75.680000000000007</v>
      </c>
    </row>
    <row r="5702" spans="1:5" ht="27.6" x14ac:dyDescent="0.3">
      <c r="A5702" s="113">
        <v>104084</v>
      </c>
      <c r="B5702" s="113" t="s">
        <v>14233</v>
      </c>
      <c r="C5702" s="114" t="s">
        <v>141</v>
      </c>
      <c r="D5702" s="113" t="s">
        <v>8535</v>
      </c>
      <c r="E5702" s="115">
        <v>86.64</v>
      </c>
    </row>
    <row r="5703" spans="1:5" ht="27.6" x14ac:dyDescent="0.3">
      <c r="A5703" s="113">
        <v>104085</v>
      </c>
      <c r="B5703" s="113" t="s">
        <v>14234</v>
      </c>
      <c r="C5703" s="114" t="s">
        <v>116</v>
      </c>
      <c r="D5703" s="113" t="s">
        <v>8535</v>
      </c>
      <c r="E5703" s="115">
        <v>57.93</v>
      </c>
    </row>
    <row r="5704" spans="1:5" ht="27.6" x14ac:dyDescent="0.3">
      <c r="A5704" s="113">
        <v>104086</v>
      </c>
      <c r="B5704" s="113" t="s">
        <v>14235</v>
      </c>
      <c r="C5704" s="114" t="s">
        <v>116</v>
      </c>
      <c r="D5704" s="113" t="s">
        <v>8535</v>
      </c>
      <c r="E5704" s="115">
        <v>103.93</v>
      </c>
    </row>
    <row r="5705" spans="1:5" ht="27.6" x14ac:dyDescent="0.3">
      <c r="A5705" s="113">
        <v>104947</v>
      </c>
      <c r="B5705" s="113" t="s">
        <v>14236</v>
      </c>
      <c r="C5705" s="114" t="s">
        <v>128</v>
      </c>
      <c r="D5705" s="113" t="s">
        <v>8535</v>
      </c>
      <c r="E5705" s="115">
        <v>12.47</v>
      </c>
    </row>
    <row r="5706" spans="1:5" ht="27.6" x14ac:dyDescent="0.3">
      <c r="A5706" s="113">
        <v>104948</v>
      </c>
      <c r="B5706" s="113" t="s">
        <v>14237</v>
      </c>
      <c r="C5706" s="114" t="s">
        <v>128</v>
      </c>
      <c r="D5706" s="113" t="s">
        <v>9044</v>
      </c>
      <c r="E5706" s="115">
        <v>5.4</v>
      </c>
    </row>
    <row r="5707" spans="1:5" ht="41.4" x14ac:dyDescent="0.3">
      <c r="A5707" s="113">
        <v>104949</v>
      </c>
      <c r="B5707" s="113" t="s">
        <v>14238</v>
      </c>
      <c r="C5707" s="114" t="s">
        <v>128</v>
      </c>
      <c r="D5707" s="113" t="s">
        <v>8535</v>
      </c>
      <c r="E5707" s="115">
        <v>10.029999999999999</v>
      </c>
    </row>
    <row r="5708" spans="1:5" ht="27.6" x14ac:dyDescent="0.3">
      <c r="A5708" s="113">
        <v>96520</v>
      </c>
      <c r="B5708" s="113" t="s">
        <v>14239</v>
      </c>
      <c r="C5708" s="114" t="s">
        <v>128</v>
      </c>
      <c r="D5708" s="113" t="s">
        <v>8535</v>
      </c>
      <c r="E5708" s="115">
        <v>98.76</v>
      </c>
    </row>
    <row r="5709" spans="1:5" ht="41.4" x14ac:dyDescent="0.3">
      <c r="A5709" s="113">
        <v>96521</v>
      </c>
      <c r="B5709" s="113" t="s">
        <v>14240</v>
      </c>
      <c r="C5709" s="114" t="s">
        <v>128</v>
      </c>
      <c r="D5709" s="113" t="s">
        <v>8535</v>
      </c>
      <c r="E5709" s="115">
        <v>42.53</v>
      </c>
    </row>
    <row r="5710" spans="1:5" ht="27.6" x14ac:dyDescent="0.3">
      <c r="A5710" s="113">
        <v>96522</v>
      </c>
      <c r="B5710" s="113" t="s">
        <v>14241</v>
      </c>
      <c r="C5710" s="114" t="s">
        <v>128</v>
      </c>
      <c r="D5710" s="113" t="s">
        <v>9044</v>
      </c>
      <c r="E5710" s="115">
        <v>168.13</v>
      </c>
    </row>
    <row r="5711" spans="1:5" ht="27.6" x14ac:dyDescent="0.3">
      <c r="A5711" s="113">
        <v>96523</v>
      </c>
      <c r="B5711" s="113" t="s">
        <v>14242</v>
      </c>
      <c r="C5711" s="114" t="s">
        <v>128</v>
      </c>
      <c r="D5711" s="113" t="s">
        <v>9044</v>
      </c>
      <c r="E5711" s="115">
        <v>111.74</v>
      </c>
    </row>
    <row r="5712" spans="1:5" ht="27.6" x14ac:dyDescent="0.3">
      <c r="A5712" s="113">
        <v>96524</v>
      </c>
      <c r="B5712" s="113" t="s">
        <v>14243</v>
      </c>
      <c r="C5712" s="114" t="s">
        <v>128</v>
      </c>
      <c r="D5712" s="113" t="s">
        <v>8535</v>
      </c>
      <c r="E5712" s="115">
        <v>171.44</v>
      </c>
    </row>
    <row r="5713" spans="1:5" ht="27.6" x14ac:dyDescent="0.3">
      <c r="A5713" s="113">
        <v>96525</v>
      </c>
      <c r="B5713" s="113" t="s">
        <v>14244</v>
      </c>
      <c r="C5713" s="114" t="s">
        <v>128</v>
      </c>
      <c r="D5713" s="113" t="s">
        <v>8535</v>
      </c>
      <c r="E5713" s="115">
        <v>60.16</v>
      </c>
    </row>
    <row r="5714" spans="1:5" ht="27.6" x14ac:dyDescent="0.3">
      <c r="A5714" s="113">
        <v>96526</v>
      </c>
      <c r="B5714" s="113" t="s">
        <v>14245</v>
      </c>
      <c r="C5714" s="114" t="s">
        <v>128</v>
      </c>
      <c r="D5714" s="113" t="s">
        <v>9044</v>
      </c>
      <c r="E5714" s="115">
        <v>239.45</v>
      </c>
    </row>
    <row r="5715" spans="1:5" ht="27.6" x14ac:dyDescent="0.3">
      <c r="A5715" s="113">
        <v>96527</v>
      </c>
      <c r="B5715" s="113" t="s">
        <v>14246</v>
      </c>
      <c r="C5715" s="114" t="s">
        <v>128</v>
      </c>
      <c r="D5715" s="113" t="s">
        <v>9044</v>
      </c>
      <c r="E5715" s="115">
        <v>123.17</v>
      </c>
    </row>
    <row r="5716" spans="1:5" ht="27.6" x14ac:dyDescent="0.3">
      <c r="A5716" s="113">
        <v>96528</v>
      </c>
      <c r="B5716" s="113" t="s">
        <v>14247</v>
      </c>
      <c r="C5716" s="114" t="s">
        <v>115</v>
      </c>
      <c r="D5716" s="113" t="s">
        <v>8535</v>
      </c>
      <c r="E5716" s="115">
        <v>152.71</v>
      </c>
    </row>
    <row r="5717" spans="1:5" ht="27.6" x14ac:dyDescent="0.3">
      <c r="A5717" s="113">
        <v>101114</v>
      </c>
      <c r="B5717" s="113" t="s">
        <v>14248</v>
      </c>
      <c r="C5717" s="114" t="s">
        <v>128</v>
      </c>
      <c r="D5717" s="113" t="s">
        <v>8535</v>
      </c>
      <c r="E5717" s="115">
        <v>4.5999999999999996</v>
      </c>
    </row>
    <row r="5718" spans="1:5" ht="27.6" x14ac:dyDescent="0.3">
      <c r="A5718" s="113">
        <v>101115</v>
      </c>
      <c r="B5718" s="113" t="s">
        <v>14249</v>
      </c>
      <c r="C5718" s="114" t="s">
        <v>128</v>
      </c>
      <c r="D5718" s="113" t="s">
        <v>8535</v>
      </c>
      <c r="E5718" s="115">
        <v>3.85</v>
      </c>
    </row>
    <row r="5719" spans="1:5" ht="27.6" x14ac:dyDescent="0.3">
      <c r="A5719" s="113">
        <v>101116</v>
      </c>
      <c r="B5719" s="113" t="s">
        <v>14250</v>
      </c>
      <c r="C5719" s="114" t="s">
        <v>128</v>
      </c>
      <c r="D5719" s="113" t="s">
        <v>8535</v>
      </c>
      <c r="E5719" s="115">
        <v>2.39</v>
      </c>
    </row>
    <row r="5720" spans="1:5" ht="27.6" x14ac:dyDescent="0.3">
      <c r="A5720" s="113">
        <v>101117</v>
      </c>
      <c r="B5720" s="113" t="s">
        <v>14251</v>
      </c>
      <c r="C5720" s="114" t="s">
        <v>128</v>
      </c>
      <c r="D5720" s="113" t="s">
        <v>8535</v>
      </c>
      <c r="E5720" s="115">
        <v>3.38</v>
      </c>
    </row>
    <row r="5721" spans="1:5" ht="27.6" x14ac:dyDescent="0.3">
      <c r="A5721" s="113">
        <v>101118</v>
      </c>
      <c r="B5721" s="113" t="s">
        <v>14252</v>
      </c>
      <c r="C5721" s="114" t="s">
        <v>128</v>
      </c>
      <c r="D5721" s="113" t="s">
        <v>8535</v>
      </c>
      <c r="E5721" s="115">
        <v>3.95</v>
      </c>
    </row>
    <row r="5722" spans="1:5" ht="27.6" x14ac:dyDescent="0.3">
      <c r="A5722" s="113">
        <v>101119</v>
      </c>
      <c r="B5722" s="113" t="s">
        <v>14253</v>
      </c>
      <c r="C5722" s="114" t="s">
        <v>128</v>
      </c>
      <c r="D5722" s="113" t="s">
        <v>8535</v>
      </c>
      <c r="E5722" s="115">
        <v>8.7799999999999994</v>
      </c>
    </row>
    <row r="5723" spans="1:5" ht="27.6" x14ac:dyDescent="0.3">
      <c r="A5723" s="113">
        <v>101120</v>
      </c>
      <c r="B5723" s="113" t="s">
        <v>14254</v>
      </c>
      <c r="C5723" s="114" t="s">
        <v>128</v>
      </c>
      <c r="D5723" s="113" t="s">
        <v>8535</v>
      </c>
      <c r="E5723" s="115">
        <v>7.37</v>
      </c>
    </row>
    <row r="5724" spans="1:5" ht="27.6" x14ac:dyDescent="0.3">
      <c r="A5724" s="113">
        <v>101121</v>
      </c>
      <c r="B5724" s="113" t="s">
        <v>14255</v>
      </c>
      <c r="C5724" s="114" t="s">
        <v>128</v>
      </c>
      <c r="D5724" s="113" t="s">
        <v>8535</v>
      </c>
      <c r="E5724" s="115">
        <v>4.59</v>
      </c>
    </row>
    <row r="5725" spans="1:5" ht="27.6" x14ac:dyDescent="0.3">
      <c r="A5725" s="113">
        <v>101122</v>
      </c>
      <c r="B5725" s="113" t="s">
        <v>14256</v>
      </c>
      <c r="C5725" s="114" t="s">
        <v>128</v>
      </c>
      <c r="D5725" s="113" t="s">
        <v>8535</v>
      </c>
      <c r="E5725" s="115">
        <v>6.47</v>
      </c>
    </row>
    <row r="5726" spans="1:5" ht="27.6" x14ac:dyDescent="0.3">
      <c r="A5726" s="113">
        <v>101123</v>
      </c>
      <c r="B5726" s="113" t="s">
        <v>14257</v>
      </c>
      <c r="C5726" s="114" t="s">
        <v>128</v>
      </c>
      <c r="D5726" s="113" t="s">
        <v>8535</v>
      </c>
      <c r="E5726" s="115">
        <v>7.54</v>
      </c>
    </row>
    <row r="5727" spans="1:5" ht="27.6" x14ac:dyDescent="0.3">
      <c r="A5727" s="113">
        <v>101124</v>
      </c>
      <c r="B5727" s="113" t="s">
        <v>14258</v>
      </c>
      <c r="C5727" s="114" t="s">
        <v>128</v>
      </c>
      <c r="D5727" s="113" t="s">
        <v>8535</v>
      </c>
      <c r="E5727" s="115">
        <v>15.35</v>
      </c>
    </row>
    <row r="5728" spans="1:5" ht="27.6" x14ac:dyDescent="0.3">
      <c r="A5728" s="113">
        <v>101125</v>
      </c>
      <c r="B5728" s="113" t="s">
        <v>14259</v>
      </c>
      <c r="C5728" s="114" t="s">
        <v>128</v>
      </c>
      <c r="D5728" s="113" t="s">
        <v>8535</v>
      </c>
      <c r="E5728" s="115">
        <v>14.6</v>
      </c>
    </row>
    <row r="5729" spans="1:5" ht="27.6" x14ac:dyDescent="0.3">
      <c r="A5729" s="113">
        <v>101126</v>
      </c>
      <c r="B5729" s="113" t="s">
        <v>14260</v>
      </c>
      <c r="C5729" s="114" t="s">
        <v>128</v>
      </c>
      <c r="D5729" s="113" t="s">
        <v>8535</v>
      </c>
      <c r="E5729" s="115">
        <v>13.14</v>
      </c>
    </row>
    <row r="5730" spans="1:5" ht="27.6" x14ac:dyDescent="0.3">
      <c r="A5730" s="113">
        <v>101127</v>
      </c>
      <c r="B5730" s="113" t="s">
        <v>14261</v>
      </c>
      <c r="C5730" s="114" t="s">
        <v>128</v>
      </c>
      <c r="D5730" s="113" t="s">
        <v>8535</v>
      </c>
      <c r="E5730" s="115">
        <v>14.13</v>
      </c>
    </row>
    <row r="5731" spans="1:5" ht="27.6" x14ac:dyDescent="0.3">
      <c r="A5731" s="113">
        <v>101128</v>
      </c>
      <c r="B5731" s="113" t="s">
        <v>14262</v>
      </c>
      <c r="C5731" s="114" t="s">
        <v>128</v>
      </c>
      <c r="D5731" s="113" t="s">
        <v>8535</v>
      </c>
      <c r="E5731" s="115">
        <v>14.7</v>
      </c>
    </row>
    <row r="5732" spans="1:5" ht="27.6" x14ac:dyDescent="0.3">
      <c r="A5732" s="113">
        <v>101129</v>
      </c>
      <c r="B5732" s="113" t="s">
        <v>14263</v>
      </c>
      <c r="C5732" s="114" t="s">
        <v>128</v>
      </c>
      <c r="D5732" s="113" t="s">
        <v>8535</v>
      </c>
      <c r="E5732" s="115">
        <v>19.96</v>
      </c>
    </row>
    <row r="5733" spans="1:5" ht="27.6" x14ac:dyDescent="0.3">
      <c r="A5733" s="113">
        <v>101130</v>
      </c>
      <c r="B5733" s="113" t="s">
        <v>14264</v>
      </c>
      <c r="C5733" s="114" t="s">
        <v>128</v>
      </c>
      <c r="D5733" s="113" t="s">
        <v>8535</v>
      </c>
      <c r="E5733" s="115">
        <v>18.55</v>
      </c>
    </row>
    <row r="5734" spans="1:5" ht="27.6" x14ac:dyDescent="0.3">
      <c r="A5734" s="113">
        <v>101131</v>
      </c>
      <c r="B5734" s="113" t="s">
        <v>14265</v>
      </c>
      <c r="C5734" s="114" t="s">
        <v>128</v>
      </c>
      <c r="D5734" s="113" t="s">
        <v>8535</v>
      </c>
      <c r="E5734" s="115">
        <v>15.77</v>
      </c>
    </row>
    <row r="5735" spans="1:5" ht="27.6" x14ac:dyDescent="0.3">
      <c r="A5735" s="113">
        <v>101132</v>
      </c>
      <c r="B5735" s="113" t="s">
        <v>14266</v>
      </c>
      <c r="C5735" s="114" t="s">
        <v>128</v>
      </c>
      <c r="D5735" s="113" t="s">
        <v>8535</v>
      </c>
      <c r="E5735" s="115">
        <v>17.649999999999999</v>
      </c>
    </row>
    <row r="5736" spans="1:5" ht="27.6" x14ac:dyDescent="0.3">
      <c r="A5736" s="113">
        <v>101133</v>
      </c>
      <c r="B5736" s="113" t="s">
        <v>14267</v>
      </c>
      <c r="C5736" s="114" t="s">
        <v>128</v>
      </c>
      <c r="D5736" s="113" t="s">
        <v>8535</v>
      </c>
      <c r="E5736" s="115">
        <v>18.72</v>
      </c>
    </row>
    <row r="5737" spans="1:5" ht="41.4" x14ac:dyDescent="0.3">
      <c r="A5737" s="113">
        <v>101134</v>
      </c>
      <c r="B5737" s="113" t="s">
        <v>14268</v>
      </c>
      <c r="C5737" s="114" t="s">
        <v>128</v>
      </c>
      <c r="D5737" s="113" t="s">
        <v>8535</v>
      </c>
      <c r="E5737" s="115">
        <v>16.03</v>
      </c>
    </row>
    <row r="5738" spans="1:5" ht="41.4" x14ac:dyDescent="0.3">
      <c r="A5738" s="113">
        <v>101135</v>
      </c>
      <c r="B5738" s="113" t="s">
        <v>14269</v>
      </c>
      <c r="C5738" s="114" t="s">
        <v>128</v>
      </c>
      <c r="D5738" s="113" t="s">
        <v>8535</v>
      </c>
      <c r="E5738" s="115">
        <v>15.28</v>
      </c>
    </row>
    <row r="5739" spans="1:5" ht="41.4" x14ac:dyDescent="0.3">
      <c r="A5739" s="113">
        <v>101136</v>
      </c>
      <c r="B5739" s="113" t="s">
        <v>14270</v>
      </c>
      <c r="C5739" s="114" t="s">
        <v>128</v>
      </c>
      <c r="D5739" s="113" t="s">
        <v>8535</v>
      </c>
      <c r="E5739" s="115">
        <v>13.82</v>
      </c>
    </row>
    <row r="5740" spans="1:5" ht="41.4" x14ac:dyDescent="0.3">
      <c r="A5740" s="113">
        <v>101137</v>
      </c>
      <c r="B5740" s="113" t="s">
        <v>14271</v>
      </c>
      <c r="C5740" s="114" t="s">
        <v>128</v>
      </c>
      <c r="D5740" s="113" t="s">
        <v>8535</v>
      </c>
      <c r="E5740" s="115">
        <v>14.81</v>
      </c>
    </row>
    <row r="5741" spans="1:5" ht="41.4" x14ac:dyDescent="0.3">
      <c r="A5741" s="113">
        <v>101138</v>
      </c>
      <c r="B5741" s="113" t="s">
        <v>14272</v>
      </c>
      <c r="C5741" s="114" t="s">
        <v>128</v>
      </c>
      <c r="D5741" s="113" t="s">
        <v>8535</v>
      </c>
      <c r="E5741" s="115">
        <v>15.38</v>
      </c>
    </row>
    <row r="5742" spans="1:5" ht="41.4" x14ac:dyDescent="0.3">
      <c r="A5742" s="113">
        <v>101139</v>
      </c>
      <c r="B5742" s="113" t="s">
        <v>14273</v>
      </c>
      <c r="C5742" s="114" t="s">
        <v>128</v>
      </c>
      <c r="D5742" s="113" t="s">
        <v>8535</v>
      </c>
      <c r="E5742" s="115">
        <v>20.67</v>
      </c>
    </row>
    <row r="5743" spans="1:5" ht="41.4" x14ac:dyDescent="0.3">
      <c r="A5743" s="113">
        <v>101140</v>
      </c>
      <c r="B5743" s="113" t="s">
        <v>14274</v>
      </c>
      <c r="C5743" s="114" t="s">
        <v>128</v>
      </c>
      <c r="D5743" s="113" t="s">
        <v>8535</v>
      </c>
      <c r="E5743" s="115">
        <v>19.260000000000002</v>
      </c>
    </row>
    <row r="5744" spans="1:5" ht="41.4" x14ac:dyDescent="0.3">
      <c r="A5744" s="113">
        <v>101141</v>
      </c>
      <c r="B5744" s="113" t="s">
        <v>14275</v>
      </c>
      <c r="C5744" s="114" t="s">
        <v>128</v>
      </c>
      <c r="D5744" s="113" t="s">
        <v>8535</v>
      </c>
      <c r="E5744" s="115">
        <v>16.48</v>
      </c>
    </row>
    <row r="5745" spans="1:5" ht="41.4" x14ac:dyDescent="0.3">
      <c r="A5745" s="113">
        <v>101142</v>
      </c>
      <c r="B5745" s="113" t="s">
        <v>14276</v>
      </c>
      <c r="C5745" s="114" t="s">
        <v>128</v>
      </c>
      <c r="D5745" s="113" t="s">
        <v>8535</v>
      </c>
      <c r="E5745" s="115">
        <v>18.36</v>
      </c>
    </row>
    <row r="5746" spans="1:5" ht="41.4" x14ac:dyDescent="0.3">
      <c r="A5746" s="113">
        <v>101143</v>
      </c>
      <c r="B5746" s="113" t="s">
        <v>14277</v>
      </c>
      <c r="C5746" s="114" t="s">
        <v>128</v>
      </c>
      <c r="D5746" s="113" t="s">
        <v>8535</v>
      </c>
      <c r="E5746" s="115">
        <v>19.43</v>
      </c>
    </row>
    <row r="5747" spans="1:5" ht="41.4" x14ac:dyDescent="0.3">
      <c r="A5747" s="113">
        <v>101144</v>
      </c>
      <c r="B5747" s="113" t="s">
        <v>14278</v>
      </c>
      <c r="C5747" s="114" t="s">
        <v>128</v>
      </c>
      <c r="D5747" s="113" t="s">
        <v>8535</v>
      </c>
      <c r="E5747" s="115">
        <v>16.13</v>
      </c>
    </row>
    <row r="5748" spans="1:5" ht="41.4" x14ac:dyDescent="0.3">
      <c r="A5748" s="113">
        <v>101145</v>
      </c>
      <c r="B5748" s="113" t="s">
        <v>14279</v>
      </c>
      <c r="C5748" s="114" t="s">
        <v>128</v>
      </c>
      <c r="D5748" s="113" t="s">
        <v>8535</v>
      </c>
      <c r="E5748" s="115">
        <v>15.38</v>
      </c>
    </row>
    <row r="5749" spans="1:5" ht="41.4" x14ac:dyDescent="0.3">
      <c r="A5749" s="113">
        <v>101146</v>
      </c>
      <c r="B5749" s="113" t="s">
        <v>14280</v>
      </c>
      <c r="C5749" s="114" t="s">
        <v>128</v>
      </c>
      <c r="D5749" s="113" t="s">
        <v>8535</v>
      </c>
      <c r="E5749" s="115">
        <v>13.92</v>
      </c>
    </row>
    <row r="5750" spans="1:5" ht="41.4" x14ac:dyDescent="0.3">
      <c r="A5750" s="113">
        <v>101147</v>
      </c>
      <c r="B5750" s="113" t="s">
        <v>14281</v>
      </c>
      <c r="C5750" s="114" t="s">
        <v>128</v>
      </c>
      <c r="D5750" s="113" t="s">
        <v>8535</v>
      </c>
      <c r="E5750" s="115">
        <v>14.91</v>
      </c>
    </row>
    <row r="5751" spans="1:5" ht="41.4" x14ac:dyDescent="0.3">
      <c r="A5751" s="113">
        <v>101148</v>
      </c>
      <c r="B5751" s="113" t="s">
        <v>14282</v>
      </c>
      <c r="C5751" s="114" t="s">
        <v>128</v>
      </c>
      <c r="D5751" s="113" t="s">
        <v>8535</v>
      </c>
      <c r="E5751" s="115">
        <v>15.48</v>
      </c>
    </row>
    <row r="5752" spans="1:5" ht="41.4" x14ac:dyDescent="0.3">
      <c r="A5752" s="113">
        <v>101149</v>
      </c>
      <c r="B5752" s="113" t="s">
        <v>14283</v>
      </c>
      <c r="C5752" s="114" t="s">
        <v>128</v>
      </c>
      <c r="D5752" s="113" t="s">
        <v>8535</v>
      </c>
      <c r="E5752" s="115">
        <v>20.77</v>
      </c>
    </row>
    <row r="5753" spans="1:5" ht="41.4" x14ac:dyDescent="0.3">
      <c r="A5753" s="113">
        <v>101150</v>
      </c>
      <c r="B5753" s="113" t="s">
        <v>14284</v>
      </c>
      <c r="C5753" s="114" t="s">
        <v>128</v>
      </c>
      <c r="D5753" s="113" t="s">
        <v>8535</v>
      </c>
      <c r="E5753" s="115">
        <v>19.36</v>
      </c>
    </row>
    <row r="5754" spans="1:5" ht="41.4" x14ac:dyDescent="0.3">
      <c r="A5754" s="113">
        <v>101151</v>
      </c>
      <c r="B5754" s="113" t="s">
        <v>14285</v>
      </c>
      <c r="C5754" s="114" t="s">
        <v>128</v>
      </c>
      <c r="D5754" s="113" t="s">
        <v>8535</v>
      </c>
      <c r="E5754" s="115">
        <v>16.579999999999998</v>
      </c>
    </row>
    <row r="5755" spans="1:5" ht="41.4" x14ac:dyDescent="0.3">
      <c r="A5755" s="113">
        <v>101152</v>
      </c>
      <c r="B5755" s="113" t="s">
        <v>14286</v>
      </c>
      <c r="C5755" s="114" t="s">
        <v>128</v>
      </c>
      <c r="D5755" s="113" t="s">
        <v>8535</v>
      </c>
      <c r="E5755" s="115">
        <v>18.46</v>
      </c>
    </row>
    <row r="5756" spans="1:5" ht="41.4" x14ac:dyDescent="0.3">
      <c r="A5756" s="113">
        <v>101153</v>
      </c>
      <c r="B5756" s="113" t="s">
        <v>14287</v>
      </c>
      <c r="C5756" s="114" t="s">
        <v>128</v>
      </c>
      <c r="D5756" s="113" t="s">
        <v>8535</v>
      </c>
      <c r="E5756" s="115">
        <v>19.53</v>
      </c>
    </row>
    <row r="5757" spans="1:5" ht="55.2" x14ac:dyDescent="0.3">
      <c r="A5757" s="113">
        <v>101206</v>
      </c>
      <c r="B5757" s="113" t="s">
        <v>14288</v>
      </c>
      <c r="C5757" s="114" t="s">
        <v>128</v>
      </c>
      <c r="D5757" s="113" t="s">
        <v>8535</v>
      </c>
      <c r="E5757" s="115">
        <v>13.07</v>
      </c>
    </row>
    <row r="5758" spans="1:5" ht="55.2" x14ac:dyDescent="0.3">
      <c r="A5758" s="113">
        <v>101207</v>
      </c>
      <c r="B5758" s="113" t="s">
        <v>14289</v>
      </c>
      <c r="C5758" s="114" t="s">
        <v>128</v>
      </c>
      <c r="D5758" s="113" t="s">
        <v>8535</v>
      </c>
      <c r="E5758" s="115">
        <v>11.23</v>
      </c>
    </row>
    <row r="5759" spans="1:5" ht="55.2" x14ac:dyDescent="0.3">
      <c r="A5759" s="113">
        <v>101208</v>
      </c>
      <c r="B5759" s="113" t="s">
        <v>14290</v>
      </c>
      <c r="C5759" s="114" t="s">
        <v>128</v>
      </c>
      <c r="D5759" s="113" t="s">
        <v>8535</v>
      </c>
      <c r="E5759" s="115">
        <v>11.02</v>
      </c>
    </row>
    <row r="5760" spans="1:5" ht="55.2" x14ac:dyDescent="0.3">
      <c r="A5760" s="113">
        <v>101209</v>
      </c>
      <c r="B5760" s="113" t="s">
        <v>14291</v>
      </c>
      <c r="C5760" s="114" t="s">
        <v>128</v>
      </c>
      <c r="D5760" s="113" t="s">
        <v>8535</v>
      </c>
      <c r="E5760" s="115">
        <v>10.23</v>
      </c>
    </row>
    <row r="5761" spans="1:5" ht="55.2" x14ac:dyDescent="0.3">
      <c r="A5761" s="113">
        <v>101210</v>
      </c>
      <c r="B5761" s="113" t="s">
        <v>14292</v>
      </c>
      <c r="C5761" s="114" t="s">
        <v>128</v>
      </c>
      <c r="D5761" s="113" t="s">
        <v>8535</v>
      </c>
      <c r="E5761" s="115">
        <v>18.18</v>
      </c>
    </row>
    <row r="5762" spans="1:5" ht="55.2" x14ac:dyDescent="0.3">
      <c r="A5762" s="113">
        <v>101211</v>
      </c>
      <c r="B5762" s="113" t="s">
        <v>14293</v>
      </c>
      <c r="C5762" s="114" t="s">
        <v>128</v>
      </c>
      <c r="D5762" s="113" t="s">
        <v>8535</v>
      </c>
      <c r="E5762" s="115">
        <v>19.510000000000002</v>
      </c>
    </row>
    <row r="5763" spans="1:5" ht="55.2" x14ac:dyDescent="0.3">
      <c r="A5763" s="113">
        <v>101212</v>
      </c>
      <c r="B5763" s="113" t="s">
        <v>14294</v>
      </c>
      <c r="C5763" s="114" t="s">
        <v>128</v>
      </c>
      <c r="D5763" s="113" t="s">
        <v>8535</v>
      </c>
      <c r="E5763" s="115">
        <v>22.79</v>
      </c>
    </row>
    <row r="5764" spans="1:5" ht="55.2" x14ac:dyDescent="0.3">
      <c r="A5764" s="113">
        <v>101213</v>
      </c>
      <c r="B5764" s="113" t="s">
        <v>14295</v>
      </c>
      <c r="C5764" s="114" t="s">
        <v>128</v>
      </c>
      <c r="D5764" s="113" t="s">
        <v>8535</v>
      </c>
      <c r="E5764" s="115">
        <v>25.52</v>
      </c>
    </row>
    <row r="5765" spans="1:5" ht="55.2" x14ac:dyDescent="0.3">
      <c r="A5765" s="113">
        <v>101214</v>
      </c>
      <c r="B5765" s="113" t="s">
        <v>14296</v>
      </c>
      <c r="C5765" s="114" t="s">
        <v>128</v>
      </c>
      <c r="D5765" s="113" t="s">
        <v>8535</v>
      </c>
      <c r="E5765" s="115">
        <v>30.8</v>
      </c>
    </row>
    <row r="5766" spans="1:5" ht="55.2" x14ac:dyDescent="0.3">
      <c r="A5766" s="113">
        <v>101215</v>
      </c>
      <c r="B5766" s="113" t="s">
        <v>14297</v>
      </c>
      <c r="C5766" s="114" t="s">
        <v>128</v>
      </c>
      <c r="D5766" s="113" t="s">
        <v>8535</v>
      </c>
      <c r="E5766" s="115">
        <v>17.489999999999998</v>
      </c>
    </row>
    <row r="5767" spans="1:5" ht="55.2" x14ac:dyDescent="0.3">
      <c r="A5767" s="113">
        <v>101216</v>
      </c>
      <c r="B5767" s="113" t="s">
        <v>14298</v>
      </c>
      <c r="C5767" s="114" t="s">
        <v>128</v>
      </c>
      <c r="D5767" s="113" t="s">
        <v>8535</v>
      </c>
      <c r="E5767" s="115">
        <v>18.32</v>
      </c>
    </row>
    <row r="5768" spans="1:5" ht="55.2" x14ac:dyDescent="0.3">
      <c r="A5768" s="113">
        <v>101217</v>
      </c>
      <c r="B5768" s="113" t="s">
        <v>14299</v>
      </c>
      <c r="C5768" s="114" t="s">
        <v>128</v>
      </c>
      <c r="D5768" s="113" t="s">
        <v>8535</v>
      </c>
      <c r="E5768" s="115">
        <v>21.36</v>
      </c>
    </row>
    <row r="5769" spans="1:5" ht="55.2" x14ac:dyDescent="0.3">
      <c r="A5769" s="113">
        <v>101218</v>
      </c>
      <c r="B5769" s="113" t="s">
        <v>14300</v>
      </c>
      <c r="C5769" s="114" t="s">
        <v>128</v>
      </c>
      <c r="D5769" s="113" t="s">
        <v>8535</v>
      </c>
      <c r="E5769" s="115">
        <v>22.58</v>
      </c>
    </row>
    <row r="5770" spans="1:5" ht="55.2" x14ac:dyDescent="0.3">
      <c r="A5770" s="113">
        <v>101219</v>
      </c>
      <c r="B5770" s="113" t="s">
        <v>14301</v>
      </c>
      <c r="C5770" s="114" t="s">
        <v>128</v>
      </c>
      <c r="D5770" s="113" t="s">
        <v>8535</v>
      </c>
      <c r="E5770" s="115">
        <v>27.35</v>
      </c>
    </row>
    <row r="5771" spans="1:5" ht="55.2" x14ac:dyDescent="0.3">
      <c r="A5771" s="113">
        <v>101220</v>
      </c>
      <c r="B5771" s="113" t="s">
        <v>14302</v>
      </c>
      <c r="C5771" s="114" t="s">
        <v>128</v>
      </c>
      <c r="D5771" s="113" t="s">
        <v>8535</v>
      </c>
      <c r="E5771" s="115">
        <v>17.190000000000001</v>
      </c>
    </row>
    <row r="5772" spans="1:5" ht="55.2" x14ac:dyDescent="0.3">
      <c r="A5772" s="113">
        <v>101221</v>
      </c>
      <c r="B5772" s="113" t="s">
        <v>14303</v>
      </c>
      <c r="C5772" s="114" t="s">
        <v>128</v>
      </c>
      <c r="D5772" s="113" t="s">
        <v>8535</v>
      </c>
      <c r="E5772" s="115">
        <v>18.14</v>
      </c>
    </row>
    <row r="5773" spans="1:5" ht="55.2" x14ac:dyDescent="0.3">
      <c r="A5773" s="113">
        <v>101222</v>
      </c>
      <c r="B5773" s="113" t="s">
        <v>14304</v>
      </c>
      <c r="C5773" s="114" t="s">
        <v>128</v>
      </c>
      <c r="D5773" s="113" t="s">
        <v>8535</v>
      </c>
      <c r="E5773" s="115">
        <v>21.1</v>
      </c>
    </row>
    <row r="5774" spans="1:5" ht="55.2" x14ac:dyDescent="0.3">
      <c r="A5774" s="113">
        <v>101223</v>
      </c>
      <c r="B5774" s="113" t="s">
        <v>14305</v>
      </c>
      <c r="C5774" s="114" t="s">
        <v>128</v>
      </c>
      <c r="D5774" s="113" t="s">
        <v>8535</v>
      </c>
      <c r="E5774" s="115">
        <v>23.49</v>
      </c>
    </row>
    <row r="5775" spans="1:5" ht="55.2" x14ac:dyDescent="0.3">
      <c r="A5775" s="113">
        <v>101224</v>
      </c>
      <c r="B5775" s="113" t="s">
        <v>14306</v>
      </c>
      <c r="C5775" s="114" t="s">
        <v>128</v>
      </c>
      <c r="D5775" s="113" t="s">
        <v>8535</v>
      </c>
      <c r="E5775" s="115">
        <v>29.47</v>
      </c>
    </row>
    <row r="5776" spans="1:5" ht="55.2" x14ac:dyDescent="0.3">
      <c r="A5776" s="113">
        <v>101225</v>
      </c>
      <c r="B5776" s="113" t="s">
        <v>14307</v>
      </c>
      <c r="C5776" s="114" t="s">
        <v>128</v>
      </c>
      <c r="D5776" s="113" t="s">
        <v>8535</v>
      </c>
      <c r="E5776" s="115">
        <v>15.78</v>
      </c>
    </row>
    <row r="5777" spans="1:5" ht="55.2" x14ac:dyDescent="0.3">
      <c r="A5777" s="113">
        <v>101226</v>
      </c>
      <c r="B5777" s="113" t="s">
        <v>14308</v>
      </c>
      <c r="C5777" s="114" t="s">
        <v>128</v>
      </c>
      <c r="D5777" s="113" t="s">
        <v>8535</v>
      </c>
      <c r="E5777" s="115">
        <v>16.61</v>
      </c>
    </row>
    <row r="5778" spans="1:5" ht="55.2" x14ac:dyDescent="0.3">
      <c r="A5778" s="113">
        <v>101227</v>
      </c>
      <c r="B5778" s="113" t="s">
        <v>14309</v>
      </c>
      <c r="C5778" s="114" t="s">
        <v>128</v>
      </c>
      <c r="D5778" s="113" t="s">
        <v>8535</v>
      </c>
      <c r="E5778" s="115">
        <v>19.260000000000002</v>
      </c>
    </row>
    <row r="5779" spans="1:5" ht="55.2" x14ac:dyDescent="0.3">
      <c r="A5779" s="113">
        <v>101228</v>
      </c>
      <c r="B5779" s="113" t="s">
        <v>14310</v>
      </c>
      <c r="C5779" s="114" t="s">
        <v>128</v>
      </c>
      <c r="D5779" s="113" t="s">
        <v>8535</v>
      </c>
      <c r="E5779" s="115">
        <v>20.51</v>
      </c>
    </row>
    <row r="5780" spans="1:5" ht="55.2" x14ac:dyDescent="0.3">
      <c r="A5780" s="113">
        <v>101229</v>
      </c>
      <c r="B5780" s="113" t="s">
        <v>14311</v>
      </c>
      <c r="C5780" s="114" t="s">
        <v>128</v>
      </c>
      <c r="D5780" s="113" t="s">
        <v>8535</v>
      </c>
      <c r="E5780" s="115">
        <v>25.88</v>
      </c>
    </row>
    <row r="5781" spans="1:5" ht="55.2" x14ac:dyDescent="0.3">
      <c r="A5781" s="113">
        <v>101230</v>
      </c>
      <c r="B5781" s="113" t="s">
        <v>14312</v>
      </c>
      <c r="C5781" s="114" t="s">
        <v>128</v>
      </c>
      <c r="D5781" s="113" t="s">
        <v>8535</v>
      </c>
      <c r="E5781" s="115">
        <v>11.51</v>
      </c>
    </row>
    <row r="5782" spans="1:5" ht="55.2" x14ac:dyDescent="0.3">
      <c r="A5782" s="113">
        <v>101231</v>
      </c>
      <c r="B5782" s="113" t="s">
        <v>14313</v>
      </c>
      <c r="C5782" s="114" t="s">
        <v>128</v>
      </c>
      <c r="D5782" s="113" t="s">
        <v>8535</v>
      </c>
      <c r="E5782" s="115">
        <v>10.95</v>
      </c>
    </row>
    <row r="5783" spans="1:5" ht="55.2" x14ac:dyDescent="0.3">
      <c r="A5783" s="113">
        <v>101232</v>
      </c>
      <c r="B5783" s="113" t="s">
        <v>14314</v>
      </c>
      <c r="C5783" s="114" t="s">
        <v>128</v>
      </c>
      <c r="D5783" s="113" t="s">
        <v>8535</v>
      </c>
      <c r="E5783" s="115">
        <v>9.84</v>
      </c>
    </row>
    <row r="5784" spans="1:5" ht="55.2" x14ac:dyDescent="0.3">
      <c r="A5784" s="113">
        <v>101233</v>
      </c>
      <c r="B5784" s="113" t="s">
        <v>14315</v>
      </c>
      <c r="C5784" s="114" t="s">
        <v>128</v>
      </c>
      <c r="D5784" s="113" t="s">
        <v>8535</v>
      </c>
      <c r="E5784" s="115">
        <v>9.06</v>
      </c>
    </row>
    <row r="5785" spans="1:5" ht="55.2" x14ac:dyDescent="0.3">
      <c r="A5785" s="113">
        <v>101234</v>
      </c>
      <c r="B5785" s="113" t="s">
        <v>14316</v>
      </c>
      <c r="C5785" s="114" t="s">
        <v>128</v>
      </c>
      <c r="D5785" s="113" t="s">
        <v>8535</v>
      </c>
      <c r="E5785" s="115">
        <v>17.89</v>
      </c>
    </row>
    <row r="5786" spans="1:5" ht="55.2" x14ac:dyDescent="0.3">
      <c r="A5786" s="113">
        <v>101235</v>
      </c>
      <c r="B5786" s="113" t="s">
        <v>14317</v>
      </c>
      <c r="C5786" s="114" t="s">
        <v>128</v>
      </c>
      <c r="D5786" s="113" t="s">
        <v>8535</v>
      </c>
      <c r="E5786" s="115">
        <v>18.82</v>
      </c>
    </row>
    <row r="5787" spans="1:5" ht="55.2" x14ac:dyDescent="0.3">
      <c r="A5787" s="113">
        <v>101236</v>
      </c>
      <c r="B5787" s="113" t="s">
        <v>14318</v>
      </c>
      <c r="C5787" s="114" t="s">
        <v>128</v>
      </c>
      <c r="D5787" s="113" t="s">
        <v>8535</v>
      </c>
      <c r="E5787" s="115">
        <v>21.92</v>
      </c>
    </row>
    <row r="5788" spans="1:5" ht="55.2" x14ac:dyDescent="0.3">
      <c r="A5788" s="113">
        <v>101237</v>
      </c>
      <c r="B5788" s="113" t="s">
        <v>14319</v>
      </c>
      <c r="C5788" s="114" t="s">
        <v>128</v>
      </c>
      <c r="D5788" s="113" t="s">
        <v>8535</v>
      </c>
      <c r="E5788" s="115">
        <v>23.32</v>
      </c>
    </row>
    <row r="5789" spans="1:5" ht="55.2" x14ac:dyDescent="0.3">
      <c r="A5789" s="113">
        <v>101238</v>
      </c>
      <c r="B5789" s="113" t="s">
        <v>14320</v>
      </c>
      <c r="C5789" s="114" t="s">
        <v>128</v>
      </c>
      <c r="D5789" s="113" t="s">
        <v>8535</v>
      </c>
      <c r="E5789" s="115">
        <v>29.53</v>
      </c>
    </row>
    <row r="5790" spans="1:5" ht="55.2" x14ac:dyDescent="0.3">
      <c r="A5790" s="113">
        <v>101239</v>
      </c>
      <c r="B5790" s="113" t="s">
        <v>14321</v>
      </c>
      <c r="C5790" s="114" t="s">
        <v>128</v>
      </c>
      <c r="D5790" s="113" t="s">
        <v>8535</v>
      </c>
      <c r="E5790" s="115">
        <v>15.67</v>
      </c>
    </row>
    <row r="5791" spans="1:5" ht="55.2" x14ac:dyDescent="0.3">
      <c r="A5791" s="113">
        <v>101240</v>
      </c>
      <c r="B5791" s="113" t="s">
        <v>14322</v>
      </c>
      <c r="C5791" s="114" t="s">
        <v>128</v>
      </c>
      <c r="D5791" s="113" t="s">
        <v>8535</v>
      </c>
      <c r="E5791" s="115">
        <v>16.52</v>
      </c>
    </row>
    <row r="5792" spans="1:5" ht="55.2" x14ac:dyDescent="0.3">
      <c r="A5792" s="113">
        <v>101241</v>
      </c>
      <c r="B5792" s="113" t="s">
        <v>14323</v>
      </c>
      <c r="C5792" s="114" t="s">
        <v>128</v>
      </c>
      <c r="D5792" s="113" t="s">
        <v>8535</v>
      </c>
      <c r="E5792" s="115">
        <v>19.32</v>
      </c>
    </row>
    <row r="5793" spans="1:5" ht="55.2" x14ac:dyDescent="0.3">
      <c r="A5793" s="113">
        <v>101242</v>
      </c>
      <c r="B5793" s="113" t="s">
        <v>14324</v>
      </c>
      <c r="C5793" s="114" t="s">
        <v>128</v>
      </c>
      <c r="D5793" s="113" t="s">
        <v>8535</v>
      </c>
      <c r="E5793" s="115">
        <v>21.62</v>
      </c>
    </row>
    <row r="5794" spans="1:5" ht="55.2" x14ac:dyDescent="0.3">
      <c r="A5794" s="113">
        <v>101243</v>
      </c>
      <c r="B5794" s="113" t="s">
        <v>14325</v>
      </c>
      <c r="C5794" s="114" t="s">
        <v>128</v>
      </c>
      <c r="D5794" s="113" t="s">
        <v>8535</v>
      </c>
      <c r="E5794" s="115">
        <v>26.17</v>
      </c>
    </row>
    <row r="5795" spans="1:5" ht="55.2" x14ac:dyDescent="0.3">
      <c r="A5795" s="113">
        <v>101244</v>
      </c>
      <c r="B5795" s="113" t="s">
        <v>14326</v>
      </c>
      <c r="C5795" s="114" t="s">
        <v>128</v>
      </c>
      <c r="D5795" s="113" t="s">
        <v>8535</v>
      </c>
      <c r="E5795" s="115">
        <v>16.54</v>
      </c>
    </row>
    <row r="5796" spans="1:5" ht="55.2" x14ac:dyDescent="0.3">
      <c r="A5796" s="113">
        <v>101245</v>
      </c>
      <c r="B5796" s="113" t="s">
        <v>14327</v>
      </c>
      <c r="C5796" s="114" t="s">
        <v>128</v>
      </c>
      <c r="D5796" s="113" t="s">
        <v>8535</v>
      </c>
      <c r="E5796" s="115">
        <v>17.47</v>
      </c>
    </row>
    <row r="5797" spans="1:5" ht="55.2" x14ac:dyDescent="0.3">
      <c r="A5797" s="113">
        <v>101246</v>
      </c>
      <c r="B5797" s="113" t="s">
        <v>14328</v>
      </c>
      <c r="C5797" s="114" t="s">
        <v>128</v>
      </c>
      <c r="D5797" s="113" t="s">
        <v>8535</v>
      </c>
      <c r="E5797" s="115">
        <v>20.3</v>
      </c>
    </row>
    <row r="5798" spans="1:5" ht="55.2" x14ac:dyDescent="0.3">
      <c r="A5798" s="113">
        <v>101247</v>
      </c>
      <c r="B5798" s="113" t="s">
        <v>14329</v>
      </c>
      <c r="C5798" s="114" t="s">
        <v>128</v>
      </c>
      <c r="D5798" s="113" t="s">
        <v>8535</v>
      </c>
      <c r="E5798" s="115">
        <v>22.54</v>
      </c>
    </row>
    <row r="5799" spans="1:5" ht="55.2" x14ac:dyDescent="0.3">
      <c r="A5799" s="113">
        <v>101248</v>
      </c>
      <c r="B5799" s="113" t="s">
        <v>14330</v>
      </c>
      <c r="C5799" s="114" t="s">
        <v>128</v>
      </c>
      <c r="D5799" s="113" t="s">
        <v>8535</v>
      </c>
      <c r="E5799" s="115">
        <v>28.21</v>
      </c>
    </row>
    <row r="5800" spans="1:5" ht="55.2" x14ac:dyDescent="0.3">
      <c r="A5800" s="113">
        <v>101249</v>
      </c>
      <c r="B5800" s="113" t="s">
        <v>14331</v>
      </c>
      <c r="C5800" s="114" t="s">
        <v>128</v>
      </c>
      <c r="D5800" s="113" t="s">
        <v>8535</v>
      </c>
      <c r="E5800" s="115">
        <v>14.33</v>
      </c>
    </row>
    <row r="5801" spans="1:5" ht="55.2" x14ac:dyDescent="0.3">
      <c r="A5801" s="113">
        <v>101250</v>
      </c>
      <c r="B5801" s="113" t="s">
        <v>14332</v>
      </c>
      <c r="C5801" s="114" t="s">
        <v>128</v>
      </c>
      <c r="D5801" s="113" t="s">
        <v>8535</v>
      </c>
      <c r="E5801" s="115">
        <v>15.94</v>
      </c>
    </row>
    <row r="5802" spans="1:5" ht="55.2" x14ac:dyDescent="0.3">
      <c r="A5802" s="113">
        <v>101251</v>
      </c>
      <c r="B5802" s="113" t="s">
        <v>14333</v>
      </c>
      <c r="C5802" s="114" t="s">
        <v>128</v>
      </c>
      <c r="D5802" s="113" t="s">
        <v>8535</v>
      </c>
      <c r="E5802" s="115">
        <v>18.09</v>
      </c>
    </row>
    <row r="5803" spans="1:5" ht="55.2" x14ac:dyDescent="0.3">
      <c r="A5803" s="113">
        <v>101252</v>
      </c>
      <c r="B5803" s="113" t="s">
        <v>14334</v>
      </c>
      <c r="C5803" s="114" t="s">
        <v>128</v>
      </c>
      <c r="D5803" s="113" t="s">
        <v>8535</v>
      </c>
      <c r="E5803" s="115">
        <v>19.66</v>
      </c>
    </row>
    <row r="5804" spans="1:5" ht="55.2" x14ac:dyDescent="0.3">
      <c r="A5804" s="113">
        <v>101253</v>
      </c>
      <c r="B5804" s="113" t="s">
        <v>14335</v>
      </c>
      <c r="C5804" s="114" t="s">
        <v>128</v>
      </c>
      <c r="D5804" s="113" t="s">
        <v>8535</v>
      </c>
      <c r="E5804" s="115">
        <v>24.77</v>
      </c>
    </row>
    <row r="5805" spans="1:5" ht="55.2" x14ac:dyDescent="0.3">
      <c r="A5805" s="113">
        <v>101254</v>
      </c>
      <c r="B5805" s="113" t="s">
        <v>14336</v>
      </c>
      <c r="C5805" s="114" t="s">
        <v>128</v>
      </c>
      <c r="D5805" s="113" t="s">
        <v>8535</v>
      </c>
      <c r="E5805" s="115">
        <v>13.16</v>
      </c>
    </row>
    <row r="5806" spans="1:5" ht="55.2" x14ac:dyDescent="0.3">
      <c r="A5806" s="113">
        <v>101255</v>
      </c>
      <c r="B5806" s="113" t="s">
        <v>14337</v>
      </c>
      <c r="C5806" s="114" t="s">
        <v>128</v>
      </c>
      <c r="D5806" s="113" t="s">
        <v>8535</v>
      </c>
      <c r="E5806" s="115">
        <v>11.62</v>
      </c>
    </row>
    <row r="5807" spans="1:5" ht="55.2" x14ac:dyDescent="0.3">
      <c r="A5807" s="113">
        <v>101256</v>
      </c>
      <c r="B5807" s="113" t="s">
        <v>14338</v>
      </c>
      <c r="C5807" s="114" t="s">
        <v>128</v>
      </c>
      <c r="D5807" s="113" t="s">
        <v>8535</v>
      </c>
      <c r="E5807" s="115">
        <v>20.260000000000002</v>
      </c>
    </row>
    <row r="5808" spans="1:5" ht="55.2" x14ac:dyDescent="0.3">
      <c r="A5808" s="113">
        <v>101257</v>
      </c>
      <c r="B5808" s="113" t="s">
        <v>14339</v>
      </c>
      <c r="C5808" s="114" t="s">
        <v>128</v>
      </c>
      <c r="D5808" s="113" t="s">
        <v>8535</v>
      </c>
      <c r="E5808" s="115">
        <v>21.33</v>
      </c>
    </row>
    <row r="5809" spans="1:5" ht="55.2" x14ac:dyDescent="0.3">
      <c r="A5809" s="113">
        <v>101258</v>
      </c>
      <c r="B5809" s="113" t="s">
        <v>14340</v>
      </c>
      <c r="C5809" s="114" t="s">
        <v>128</v>
      </c>
      <c r="D5809" s="113" t="s">
        <v>8535</v>
      </c>
      <c r="E5809" s="115">
        <v>24.74</v>
      </c>
    </row>
    <row r="5810" spans="1:5" ht="55.2" x14ac:dyDescent="0.3">
      <c r="A5810" s="113">
        <v>101259</v>
      </c>
      <c r="B5810" s="113" t="s">
        <v>14341</v>
      </c>
      <c r="C5810" s="114" t="s">
        <v>128</v>
      </c>
      <c r="D5810" s="113" t="s">
        <v>8535</v>
      </c>
      <c r="E5810" s="115">
        <v>27.5</v>
      </c>
    </row>
    <row r="5811" spans="1:5" ht="55.2" x14ac:dyDescent="0.3">
      <c r="A5811" s="113">
        <v>101260</v>
      </c>
      <c r="B5811" s="113" t="s">
        <v>14342</v>
      </c>
      <c r="C5811" s="114" t="s">
        <v>128</v>
      </c>
      <c r="D5811" s="113" t="s">
        <v>8535</v>
      </c>
      <c r="E5811" s="115">
        <v>34.369999999999997</v>
      </c>
    </row>
    <row r="5812" spans="1:5" ht="55.2" x14ac:dyDescent="0.3">
      <c r="A5812" s="113">
        <v>101261</v>
      </c>
      <c r="B5812" s="113" t="s">
        <v>14343</v>
      </c>
      <c r="C5812" s="114" t="s">
        <v>128</v>
      </c>
      <c r="D5812" s="113" t="s">
        <v>8535</v>
      </c>
      <c r="E5812" s="115">
        <v>19.2</v>
      </c>
    </row>
    <row r="5813" spans="1:5" ht="55.2" x14ac:dyDescent="0.3">
      <c r="A5813" s="113">
        <v>101262</v>
      </c>
      <c r="B5813" s="113" t="s">
        <v>14344</v>
      </c>
      <c r="C5813" s="114" t="s">
        <v>128</v>
      </c>
      <c r="D5813" s="113" t="s">
        <v>8535</v>
      </c>
      <c r="E5813" s="115">
        <v>20.23</v>
      </c>
    </row>
    <row r="5814" spans="1:5" ht="55.2" x14ac:dyDescent="0.3">
      <c r="A5814" s="113">
        <v>101263</v>
      </c>
      <c r="B5814" s="113" t="s">
        <v>14345</v>
      </c>
      <c r="C5814" s="114" t="s">
        <v>128</v>
      </c>
      <c r="D5814" s="113" t="s">
        <v>8535</v>
      </c>
      <c r="E5814" s="115">
        <v>23.39</v>
      </c>
    </row>
    <row r="5815" spans="1:5" ht="55.2" x14ac:dyDescent="0.3">
      <c r="A5815" s="113">
        <v>101264</v>
      </c>
      <c r="B5815" s="113" t="s">
        <v>14346</v>
      </c>
      <c r="C5815" s="114" t="s">
        <v>128</v>
      </c>
      <c r="D5815" s="113" t="s">
        <v>8535</v>
      </c>
      <c r="E5815" s="115">
        <v>25.93</v>
      </c>
    </row>
    <row r="5816" spans="1:5" ht="55.2" x14ac:dyDescent="0.3">
      <c r="A5816" s="113">
        <v>101265</v>
      </c>
      <c r="B5816" s="113" t="s">
        <v>14347</v>
      </c>
      <c r="C5816" s="114" t="s">
        <v>128</v>
      </c>
      <c r="D5816" s="113" t="s">
        <v>8535</v>
      </c>
      <c r="E5816" s="115">
        <v>32.28</v>
      </c>
    </row>
    <row r="5817" spans="1:5" ht="55.2" x14ac:dyDescent="0.3">
      <c r="A5817" s="113">
        <v>101266</v>
      </c>
      <c r="B5817" s="113" t="s">
        <v>14348</v>
      </c>
      <c r="C5817" s="114" t="s">
        <v>128</v>
      </c>
      <c r="D5817" s="113" t="s">
        <v>8535</v>
      </c>
      <c r="E5817" s="115">
        <v>11.67</v>
      </c>
    </row>
    <row r="5818" spans="1:5" ht="55.2" x14ac:dyDescent="0.3">
      <c r="A5818" s="113">
        <v>101267</v>
      </c>
      <c r="B5818" s="113" t="s">
        <v>14349</v>
      </c>
      <c r="C5818" s="114" t="s">
        <v>128</v>
      </c>
      <c r="D5818" s="113" t="s">
        <v>8535</v>
      </c>
      <c r="E5818" s="115">
        <v>11.25</v>
      </c>
    </row>
    <row r="5819" spans="1:5" ht="55.2" x14ac:dyDescent="0.3">
      <c r="A5819" s="113">
        <v>101268</v>
      </c>
      <c r="B5819" s="113" t="s">
        <v>14350</v>
      </c>
      <c r="C5819" s="114" t="s">
        <v>128</v>
      </c>
      <c r="D5819" s="113" t="s">
        <v>8535</v>
      </c>
      <c r="E5819" s="115">
        <v>18.37</v>
      </c>
    </row>
    <row r="5820" spans="1:5" ht="55.2" x14ac:dyDescent="0.3">
      <c r="A5820" s="113">
        <v>101269</v>
      </c>
      <c r="B5820" s="113" t="s">
        <v>14351</v>
      </c>
      <c r="C5820" s="114" t="s">
        <v>128</v>
      </c>
      <c r="D5820" s="113" t="s">
        <v>8535</v>
      </c>
      <c r="E5820" s="115">
        <v>20.47</v>
      </c>
    </row>
    <row r="5821" spans="1:5" ht="55.2" x14ac:dyDescent="0.3">
      <c r="A5821" s="113">
        <v>101270</v>
      </c>
      <c r="B5821" s="113" t="s">
        <v>14352</v>
      </c>
      <c r="C5821" s="114" t="s">
        <v>128</v>
      </c>
      <c r="D5821" s="113" t="s">
        <v>8535</v>
      </c>
      <c r="E5821" s="115">
        <v>23.7</v>
      </c>
    </row>
    <row r="5822" spans="1:5" ht="55.2" x14ac:dyDescent="0.3">
      <c r="A5822" s="113">
        <v>101271</v>
      </c>
      <c r="B5822" s="113" t="s">
        <v>14353</v>
      </c>
      <c r="C5822" s="114" t="s">
        <v>128</v>
      </c>
      <c r="D5822" s="113" t="s">
        <v>8535</v>
      </c>
      <c r="E5822" s="115">
        <v>26.29</v>
      </c>
    </row>
    <row r="5823" spans="1:5" ht="55.2" x14ac:dyDescent="0.3">
      <c r="A5823" s="113">
        <v>101272</v>
      </c>
      <c r="B5823" s="113" t="s">
        <v>14354</v>
      </c>
      <c r="C5823" s="114" t="s">
        <v>128</v>
      </c>
      <c r="D5823" s="113" t="s">
        <v>8535</v>
      </c>
      <c r="E5823" s="115">
        <v>32.79</v>
      </c>
    </row>
    <row r="5824" spans="1:5" ht="55.2" x14ac:dyDescent="0.3">
      <c r="A5824" s="113">
        <v>101273</v>
      </c>
      <c r="B5824" s="113" t="s">
        <v>14355</v>
      </c>
      <c r="C5824" s="114" t="s">
        <v>128</v>
      </c>
      <c r="D5824" s="113" t="s">
        <v>8535</v>
      </c>
      <c r="E5824" s="115">
        <v>17.57</v>
      </c>
    </row>
    <row r="5825" spans="1:5" ht="55.2" x14ac:dyDescent="0.3">
      <c r="A5825" s="113">
        <v>101274</v>
      </c>
      <c r="B5825" s="113" t="s">
        <v>14356</v>
      </c>
      <c r="C5825" s="114" t="s">
        <v>128</v>
      </c>
      <c r="D5825" s="113" t="s">
        <v>8535</v>
      </c>
      <c r="E5825" s="115">
        <v>19.440000000000001</v>
      </c>
    </row>
    <row r="5826" spans="1:5" ht="55.2" x14ac:dyDescent="0.3">
      <c r="A5826" s="113">
        <v>101275</v>
      </c>
      <c r="B5826" s="113" t="s">
        <v>14357</v>
      </c>
      <c r="C5826" s="114" t="s">
        <v>128</v>
      </c>
      <c r="D5826" s="113" t="s">
        <v>8535</v>
      </c>
      <c r="E5826" s="115">
        <v>22.49</v>
      </c>
    </row>
    <row r="5827" spans="1:5" ht="55.2" x14ac:dyDescent="0.3">
      <c r="A5827" s="113">
        <v>101276</v>
      </c>
      <c r="B5827" s="113" t="s">
        <v>14358</v>
      </c>
      <c r="C5827" s="114" t="s">
        <v>128</v>
      </c>
      <c r="D5827" s="113" t="s">
        <v>8535</v>
      </c>
      <c r="E5827" s="115">
        <v>24.84</v>
      </c>
    </row>
    <row r="5828" spans="1:5" ht="55.2" x14ac:dyDescent="0.3">
      <c r="A5828" s="113">
        <v>101277</v>
      </c>
      <c r="B5828" s="113" t="s">
        <v>14359</v>
      </c>
      <c r="C5828" s="114" t="s">
        <v>128</v>
      </c>
      <c r="D5828" s="113" t="s">
        <v>8535</v>
      </c>
      <c r="E5828" s="115">
        <v>31.75</v>
      </c>
    </row>
    <row r="5829" spans="1:5" ht="27.6" x14ac:dyDescent="0.3">
      <c r="A5829" s="113">
        <v>102354</v>
      </c>
      <c r="B5829" s="113" t="s">
        <v>14360</v>
      </c>
      <c r="C5829" s="114" t="s">
        <v>128</v>
      </c>
      <c r="D5829" s="113" t="s">
        <v>8535</v>
      </c>
      <c r="E5829" s="115">
        <v>161.94</v>
      </c>
    </row>
    <row r="5830" spans="1:5" ht="41.4" x14ac:dyDescent="0.3">
      <c r="A5830" s="113">
        <v>102355</v>
      </c>
      <c r="B5830" s="113" t="s">
        <v>14361</v>
      </c>
      <c r="C5830" s="114" t="s">
        <v>128</v>
      </c>
      <c r="D5830" s="113" t="s">
        <v>8535</v>
      </c>
      <c r="E5830" s="115">
        <v>191.06</v>
      </c>
    </row>
    <row r="5831" spans="1:5" ht="27.6" x14ac:dyDescent="0.3">
      <c r="A5831" s="113">
        <v>102360</v>
      </c>
      <c r="B5831" s="113" t="s">
        <v>14362</v>
      </c>
      <c r="C5831" s="114" t="s">
        <v>128</v>
      </c>
      <c r="D5831" s="113" t="s">
        <v>9044</v>
      </c>
      <c r="E5831" s="115">
        <v>25.22</v>
      </c>
    </row>
    <row r="5832" spans="1:5" ht="27.6" x14ac:dyDescent="0.3">
      <c r="A5832" s="113">
        <v>102361</v>
      </c>
      <c r="B5832" s="113" t="s">
        <v>14363</v>
      </c>
      <c r="C5832" s="114" t="s">
        <v>128</v>
      </c>
      <c r="D5832" s="113" t="s">
        <v>8535</v>
      </c>
      <c r="E5832" s="115">
        <v>38.22</v>
      </c>
    </row>
    <row r="5833" spans="1:5" ht="55.2" x14ac:dyDescent="0.3">
      <c r="A5833" s="113">
        <v>90082</v>
      </c>
      <c r="B5833" s="113" t="s">
        <v>14364</v>
      </c>
      <c r="C5833" s="114" t="s">
        <v>128</v>
      </c>
      <c r="D5833" s="113" t="s">
        <v>9044</v>
      </c>
      <c r="E5833" s="115">
        <v>9.8800000000000008</v>
      </c>
    </row>
    <row r="5834" spans="1:5" ht="55.2" x14ac:dyDescent="0.3">
      <c r="A5834" s="113">
        <v>90084</v>
      </c>
      <c r="B5834" s="113" t="s">
        <v>14365</v>
      </c>
      <c r="C5834" s="114" t="s">
        <v>128</v>
      </c>
      <c r="D5834" s="113" t="s">
        <v>9044</v>
      </c>
      <c r="E5834" s="115">
        <v>9.57</v>
      </c>
    </row>
    <row r="5835" spans="1:5" ht="55.2" x14ac:dyDescent="0.3">
      <c r="A5835" s="113">
        <v>90086</v>
      </c>
      <c r="B5835" s="113" t="s">
        <v>14366</v>
      </c>
      <c r="C5835" s="114" t="s">
        <v>128</v>
      </c>
      <c r="D5835" s="113" t="s">
        <v>9044</v>
      </c>
      <c r="E5835" s="115">
        <v>9.0500000000000007</v>
      </c>
    </row>
    <row r="5836" spans="1:5" ht="55.2" x14ac:dyDescent="0.3">
      <c r="A5836" s="113">
        <v>90087</v>
      </c>
      <c r="B5836" s="113" t="s">
        <v>14367</v>
      </c>
      <c r="C5836" s="114" t="s">
        <v>128</v>
      </c>
      <c r="D5836" s="113" t="s">
        <v>8535</v>
      </c>
      <c r="E5836" s="115">
        <v>8.86</v>
      </c>
    </row>
    <row r="5837" spans="1:5" ht="55.2" x14ac:dyDescent="0.3">
      <c r="A5837" s="113">
        <v>90090</v>
      </c>
      <c r="B5837" s="113" t="s">
        <v>14368</v>
      </c>
      <c r="C5837" s="114" t="s">
        <v>128</v>
      </c>
      <c r="D5837" s="113" t="s">
        <v>8535</v>
      </c>
      <c r="E5837" s="115">
        <v>8.69</v>
      </c>
    </row>
    <row r="5838" spans="1:5" ht="55.2" x14ac:dyDescent="0.3">
      <c r="A5838" s="113">
        <v>90091</v>
      </c>
      <c r="B5838" s="113" t="s">
        <v>14369</v>
      </c>
      <c r="C5838" s="114" t="s">
        <v>128</v>
      </c>
      <c r="D5838" s="113" t="s">
        <v>9044</v>
      </c>
      <c r="E5838" s="115">
        <v>6.21</v>
      </c>
    </row>
    <row r="5839" spans="1:5" ht="55.2" x14ac:dyDescent="0.3">
      <c r="A5839" s="113">
        <v>90092</v>
      </c>
      <c r="B5839" s="113" t="s">
        <v>14370</v>
      </c>
      <c r="C5839" s="114" t="s">
        <v>128</v>
      </c>
      <c r="D5839" s="113" t="s">
        <v>9044</v>
      </c>
      <c r="E5839" s="115">
        <v>6.03</v>
      </c>
    </row>
    <row r="5840" spans="1:5" ht="55.2" x14ac:dyDescent="0.3">
      <c r="A5840" s="113">
        <v>90094</v>
      </c>
      <c r="B5840" s="113" t="s">
        <v>14371</v>
      </c>
      <c r="C5840" s="114" t="s">
        <v>128</v>
      </c>
      <c r="D5840" s="113" t="s">
        <v>9044</v>
      </c>
      <c r="E5840" s="115">
        <v>5.7</v>
      </c>
    </row>
    <row r="5841" spans="1:5" ht="55.2" x14ac:dyDescent="0.3">
      <c r="A5841" s="113">
        <v>90095</v>
      </c>
      <c r="B5841" s="113" t="s">
        <v>14372</v>
      </c>
      <c r="C5841" s="114" t="s">
        <v>128</v>
      </c>
      <c r="D5841" s="113" t="s">
        <v>8535</v>
      </c>
      <c r="E5841" s="115">
        <v>5.58</v>
      </c>
    </row>
    <row r="5842" spans="1:5" ht="55.2" x14ac:dyDescent="0.3">
      <c r="A5842" s="113">
        <v>90098</v>
      </c>
      <c r="B5842" s="113" t="s">
        <v>14373</v>
      </c>
      <c r="C5842" s="114" t="s">
        <v>128</v>
      </c>
      <c r="D5842" s="113" t="s">
        <v>8535</v>
      </c>
      <c r="E5842" s="115">
        <v>5.47</v>
      </c>
    </row>
    <row r="5843" spans="1:5" ht="55.2" x14ac:dyDescent="0.3">
      <c r="A5843" s="113">
        <v>90099</v>
      </c>
      <c r="B5843" s="113" t="s">
        <v>14374</v>
      </c>
      <c r="C5843" s="114" t="s">
        <v>128</v>
      </c>
      <c r="D5843" s="113" t="s">
        <v>8535</v>
      </c>
      <c r="E5843" s="115">
        <v>15.9</v>
      </c>
    </row>
    <row r="5844" spans="1:5" ht="55.2" x14ac:dyDescent="0.3">
      <c r="A5844" s="113">
        <v>90100</v>
      </c>
      <c r="B5844" s="113" t="s">
        <v>14375</v>
      </c>
      <c r="C5844" s="114" t="s">
        <v>128</v>
      </c>
      <c r="D5844" s="113" t="s">
        <v>8535</v>
      </c>
      <c r="E5844" s="115">
        <v>13.63</v>
      </c>
    </row>
    <row r="5845" spans="1:5" ht="55.2" x14ac:dyDescent="0.3">
      <c r="A5845" s="113">
        <v>90101</v>
      </c>
      <c r="B5845" s="113" t="s">
        <v>14376</v>
      </c>
      <c r="C5845" s="114" t="s">
        <v>128</v>
      </c>
      <c r="D5845" s="113" t="s">
        <v>8535</v>
      </c>
      <c r="E5845" s="115">
        <v>13.46</v>
      </c>
    </row>
    <row r="5846" spans="1:5" ht="55.2" x14ac:dyDescent="0.3">
      <c r="A5846" s="113">
        <v>90102</v>
      </c>
      <c r="B5846" s="113" t="s">
        <v>14377</v>
      </c>
      <c r="C5846" s="114" t="s">
        <v>128</v>
      </c>
      <c r="D5846" s="113" t="s">
        <v>8535</v>
      </c>
      <c r="E5846" s="115">
        <v>12.32</v>
      </c>
    </row>
    <row r="5847" spans="1:5" ht="55.2" x14ac:dyDescent="0.3">
      <c r="A5847" s="113">
        <v>90105</v>
      </c>
      <c r="B5847" s="113" t="s">
        <v>14378</v>
      </c>
      <c r="C5847" s="114" t="s">
        <v>128</v>
      </c>
      <c r="D5847" s="113" t="s">
        <v>8535</v>
      </c>
      <c r="E5847" s="115">
        <v>9.44</v>
      </c>
    </row>
    <row r="5848" spans="1:5" ht="55.2" x14ac:dyDescent="0.3">
      <c r="A5848" s="113">
        <v>90106</v>
      </c>
      <c r="B5848" s="113" t="s">
        <v>14379</v>
      </c>
      <c r="C5848" s="114" t="s">
        <v>128</v>
      </c>
      <c r="D5848" s="113" t="s">
        <v>8535</v>
      </c>
      <c r="E5848" s="115">
        <v>8.58</v>
      </c>
    </row>
    <row r="5849" spans="1:5" ht="55.2" x14ac:dyDescent="0.3">
      <c r="A5849" s="113">
        <v>90107</v>
      </c>
      <c r="B5849" s="113" t="s">
        <v>14380</v>
      </c>
      <c r="C5849" s="114" t="s">
        <v>128</v>
      </c>
      <c r="D5849" s="113" t="s">
        <v>8535</v>
      </c>
      <c r="E5849" s="115">
        <v>8.48</v>
      </c>
    </row>
    <row r="5850" spans="1:5" ht="55.2" x14ac:dyDescent="0.3">
      <c r="A5850" s="113">
        <v>90108</v>
      </c>
      <c r="B5850" s="113" t="s">
        <v>14381</v>
      </c>
      <c r="C5850" s="114" t="s">
        <v>128</v>
      </c>
      <c r="D5850" s="113" t="s">
        <v>8535</v>
      </c>
      <c r="E5850" s="115">
        <v>7.77</v>
      </c>
    </row>
    <row r="5851" spans="1:5" x14ac:dyDescent="0.3">
      <c r="A5851" s="113">
        <v>93358</v>
      </c>
      <c r="B5851" s="113" t="s">
        <v>14382</v>
      </c>
      <c r="C5851" s="114" t="s">
        <v>128</v>
      </c>
      <c r="D5851" s="113" t="s">
        <v>9044</v>
      </c>
      <c r="E5851" s="115">
        <v>104.51</v>
      </c>
    </row>
    <row r="5852" spans="1:5" ht="55.2" x14ac:dyDescent="0.3">
      <c r="A5852" s="113">
        <v>102276</v>
      </c>
      <c r="B5852" s="113" t="s">
        <v>14383</v>
      </c>
      <c r="C5852" s="114" t="s">
        <v>128</v>
      </c>
      <c r="D5852" s="113" t="s">
        <v>9044</v>
      </c>
      <c r="E5852" s="115">
        <v>11.13</v>
      </c>
    </row>
    <row r="5853" spans="1:5" ht="55.2" x14ac:dyDescent="0.3">
      <c r="A5853" s="113">
        <v>102277</v>
      </c>
      <c r="B5853" s="113" t="s">
        <v>14384</v>
      </c>
      <c r="C5853" s="114" t="s">
        <v>128</v>
      </c>
      <c r="D5853" s="113" t="s">
        <v>9044</v>
      </c>
      <c r="E5853" s="115">
        <v>8.7899999999999991</v>
      </c>
    </row>
    <row r="5854" spans="1:5" ht="55.2" x14ac:dyDescent="0.3">
      <c r="A5854" s="113">
        <v>102278</v>
      </c>
      <c r="B5854" s="113" t="s">
        <v>14385</v>
      </c>
      <c r="C5854" s="114" t="s">
        <v>128</v>
      </c>
      <c r="D5854" s="113" t="s">
        <v>8535</v>
      </c>
      <c r="E5854" s="115">
        <v>9.23</v>
      </c>
    </row>
    <row r="5855" spans="1:5" ht="55.2" x14ac:dyDescent="0.3">
      <c r="A5855" s="113">
        <v>102279</v>
      </c>
      <c r="B5855" s="113" t="s">
        <v>14386</v>
      </c>
      <c r="C5855" s="114" t="s">
        <v>128</v>
      </c>
      <c r="D5855" s="113" t="s">
        <v>9044</v>
      </c>
      <c r="E5855" s="115">
        <v>7</v>
      </c>
    </row>
    <row r="5856" spans="1:5" ht="55.2" x14ac:dyDescent="0.3">
      <c r="A5856" s="113">
        <v>102280</v>
      </c>
      <c r="B5856" s="113" t="s">
        <v>14387</v>
      </c>
      <c r="C5856" s="114" t="s">
        <v>128</v>
      </c>
      <c r="D5856" s="113" t="s">
        <v>9044</v>
      </c>
      <c r="E5856" s="115">
        <v>5.53</v>
      </c>
    </row>
    <row r="5857" spans="1:5" ht="55.2" x14ac:dyDescent="0.3">
      <c r="A5857" s="113">
        <v>102281</v>
      </c>
      <c r="B5857" s="113" t="s">
        <v>14388</v>
      </c>
      <c r="C5857" s="114" t="s">
        <v>128</v>
      </c>
      <c r="D5857" s="113" t="s">
        <v>8535</v>
      </c>
      <c r="E5857" s="115">
        <v>5.81</v>
      </c>
    </row>
    <row r="5858" spans="1:5" ht="55.2" x14ac:dyDescent="0.3">
      <c r="A5858" s="113">
        <v>102282</v>
      </c>
      <c r="B5858" s="113" t="s">
        <v>14389</v>
      </c>
      <c r="C5858" s="114" t="s">
        <v>128</v>
      </c>
      <c r="D5858" s="113" t="s">
        <v>9044</v>
      </c>
      <c r="E5858" s="115">
        <v>14.56</v>
      </c>
    </row>
    <row r="5859" spans="1:5" ht="55.2" x14ac:dyDescent="0.3">
      <c r="A5859" s="113">
        <v>102283</v>
      </c>
      <c r="B5859" s="113" t="s">
        <v>14390</v>
      </c>
      <c r="C5859" s="114" t="s">
        <v>128</v>
      </c>
      <c r="D5859" s="113" t="s">
        <v>9044</v>
      </c>
      <c r="E5859" s="115">
        <v>12.92</v>
      </c>
    </row>
    <row r="5860" spans="1:5" ht="55.2" x14ac:dyDescent="0.3">
      <c r="A5860" s="113">
        <v>102284</v>
      </c>
      <c r="B5860" s="113" t="s">
        <v>14391</v>
      </c>
      <c r="C5860" s="114" t="s">
        <v>128</v>
      </c>
      <c r="D5860" s="113" t="s">
        <v>9044</v>
      </c>
      <c r="E5860" s="115">
        <v>12.51</v>
      </c>
    </row>
    <row r="5861" spans="1:5" ht="55.2" x14ac:dyDescent="0.3">
      <c r="A5861" s="113">
        <v>102285</v>
      </c>
      <c r="B5861" s="113" t="s">
        <v>14392</v>
      </c>
      <c r="C5861" s="114" t="s">
        <v>128</v>
      </c>
      <c r="D5861" s="113" t="s">
        <v>9044</v>
      </c>
      <c r="E5861" s="115">
        <v>11.85</v>
      </c>
    </row>
    <row r="5862" spans="1:5" ht="55.2" x14ac:dyDescent="0.3">
      <c r="A5862" s="113">
        <v>102286</v>
      </c>
      <c r="B5862" s="113" t="s">
        <v>14393</v>
      </c>
      <c r="C5862" s="114" t="s">
        <v>128</v>
      </c>
      <c r="D5862" s="113" t="s">
        <v>9044</v>
      </c>
      <c r="E5862" s="115">
        <v>11.5</v>
      </c>
    </row>
    <row r="5863" spans="1:5" ht="55.2" x14ac:dyDescent="0.3">
      <c r="A5863" s="113">
        <v>102287</v>
      </c>
      <c r="B5863" s="113" t="s">
        <v>14394</v>
      </c>
      <c r="C5863" s="114" t="s">
        <v>128</v>
      </c>
      <c r="D5863" s="113" t="s">
        <v>8535</v>
      </c>
      <c r="E5863" s="115">
        <v>12.08</v>
      </c>
    </row>
    <row r="5864" spans="1:5" ht="55.2" x14ac:dyDescent="0.3">
      <c r="A5864" s="113">
        <v>102288</v>
      </c>
      <c r="B5864" s="113" t="s">
        <v>14395</v>
      </c>
      <c r="C5864" s="114" t="s">
        <v>128</v>
      </c>
      <c r="D5864" s="113" t="s">
        <v>8535</v>
      </c>
      <c r="E5864" s="115">
        <v>11.61</v>
      </c>
    </row>
    <row r="5865" spans="1:5" ht="55.2" x14ac:dyDescent="0.3">
      <c r="A5865" s="113">
        <v>102289</v>
      </c>
      <c r="B5865" s="113" t="s">
        <v>14396</v>
      </c>
      <c r="C5865" s="114" t="s">
        <v>128</v>
      </c>
      <c r="D5865" s="113" t="s">
        <v>8535</v>
      </c>
      <c r="E5865" s="115">
        <v>11.37</v>
      </c>
    </row>
    <row r="5866" spans="1:5" ht="41.4" x14ac:dyDescent="0.3">
      <c r="A5866" s="113">
        <v>102290</v>
      </c>
      <c r="B5866" s="113" t="s">
        <v>14397</v>
      </c>
      <c r="C5866" s="114" t="s">
        <v>128</v>
      </c>
      <c r="D5866" s="113" t="s">
        <v>9044</v>
      </c>
      <c r="E5866" s="115">
        <v>9.16</v>
      </c>
    </row>
    <row r="5867" spans="1:5" ht="55.2" x14ac:dyDescent="0.3">
      <c r="A5867" s="113">
        <v>102291</v>
      </c>
      <c r="B5867" s="113" t="s">
        <v>14398</v>
      </c>
      <c r="C5867" s="114" t="s">
        <v>128</v>
      </c>
      <c r="D5867" s="113" t="s">
        <v>9044</v>
      </c>
      <c r="E5867" s="115">
        <v>8.1300000000000008</v>
      </c>
    </row>
    <row r="5868" spans="1:5" ht="55.2" x14ac:dyDescent="0.3">
      <c r="A5868" s="113">
        <v>102292</v>
      </c>
      <c r="B5868" s="113" t="s">
        <v>14399</v>
      </c>
      <c r="C5868" s="114" t="s">
        <v>128</v>
      </c>
      <c r="D5868" s="113" t="s">
        <v>9044</v>
      </c>
      <c r="E5868" s="115">
        <v>7.88</v>
      </c>
    </row>
    <row r="5869" spans="1:5" ht="55.2" x14ac:dyDescent="0.3">
      <c r="A5869" s="113">
        <v>102293</v>
      </c>
      <c r="B5869" s="113" t="s">
        <v>14400</v>
      </c>
      <c r="C5869" s="114" t="s">
        <v>128</v>
      </c>
      <c r="D5869" s="113" t="s">
        <v>9044</v>
      </c>
      <c r="E5869" s="115">
        <v>7.46</v>
      </c>
    </row>
    <row r="5870" spans="1:5" ht="55.2" x14ac:dyDescent="0.3">
      <c r="A5870" s="113">
        <v>102294</v>
      </c>
      <c r="B5870" s="113" t="s">
        <v>14401</v>
      </c>
      <c r="C5870" s="114" t="s">
        <v>128</v>
      </c>
      <c r="D5870" s="113" t="s">
        <v>9044</v>
      </c>
      <c r="E5870" s="115">
        <v>7.25</v>
      </c>
    </row>
    <row r="5871" spans="1:5" ht="55.2" x14ac:dyDescent="0.3">
      <c r="A5871" s="113">
        <v>102295</v>
      </c>
      <c r="B5871" s="113" t="s">
        <v>14402</v>
      </c>
      <c r="C5871" s="114" t="s">
        <v>128</v>
      </c>
      <c r="D5871" s="113" t="s">
        <v>8535</v>
      </c>
      <c r="E5871" s="115">
        <v>7.6</v>
      </c>
    </row>
    <row r="5872" spans="1:5" ht="55.2" x14ac:dyDescent="0.3">
      <c r="A5872" s="113">
        <v>102296</v>
      </c>
      <c r="B5872" s="113" t="s">
        <v>14403</v>
      </c>
      <c r="C5872" s="114" t="s">
        <v>128</v>
      </c>
      <c r="D5872" s="113" t="s">
        <v>8535</v>
      </c>
      <c r="E5872" s="115">
        <v>7.31</v>
      </c>
    </row>
    <row r="5873" spans="1:5" ht="55.2" x14ac:dyDescent="0.3">
      <c r="A5873" s="113">
        <v>102297</v>
      </c>
      <c r="B5873" s="113" t="s">
        <v>14404</v>
      </c>
      <c r="C5873" s="114" t="s">
        <v>128</v>
      </c>
      <c r="D5873" s="113" t="s">
        <v>8535</v>
      </c>
      <c r="E5873" s="115">
        <v>7.16</v>
      </c>
    </row>
    <row r="5874" spans="1:5" ht="55.2" x14ac:dyDescent="0.3">
      <c r="A5874" s="113">
        <v>102298</v>
      </c>
      <c r="B5874" s="113" t="s">
        <v>14405</v>
      </c>
      <c r="C5874" s="114" t="s">
        <v>128</v>
      </c>
      <c r="D5874" s="113" t="s">
        <v>8535</v>
      </c>
      <c r="E5874" s="115">
        <v>20.8</v>
      </c>
    </row>
    <row r="5875" spans="1:5" ht="55.2" x14ac:dyDescent="0.3">
      <c r="A5875" s="113">
        <v>102299</v>
      </c>
      <c r="B5875" s="113" t="s">
        <v>14406</v>
      </c>
      <c r="C5875" s="114" t="s">
        <v>128</v>
      </c>
      <c r="D5875" s="113" t="s">
        <v>8535</v>
      </c>
      <c r="E5875" s="115">
        <v>17.829999999999998</v>
      </c>
    </row>
    <row r="5876" spans="1:5" ht="55.2" x14ac:dyDescent="0.3">
      <c r="A5876" s="113">
        <v>102300</v>
      </c>
      <c r="B5876" s="113" t="s">
        <v>14407</v>
      </c>
      <c r="C5876" s="114" t="s">
        <v>128</v>
      </c>
      <c r="D5876" s="113" t="s">
        <v>8535</v>
      </c>
      <c r="E5876" s="115">
        <v>17.61</v>
      </c>
    </row>
    <row r="5877" spans="1:5" ht="55.2" x14ac:dyDescent="0.3">
      <c r="A5877" s="113">
        <v>102301</v>
      </c>
      <c r="B5877" s="113" t="s">
        <v>14408</v>
      </c>
      <c r="C5877" s="114" t="s">
        <v>128</v>
      </c>
      <c r="D5877" s="113" t="s">
        <v>8535</v>
      </c>
      <c r="E5877" s="115">
        <v>16.13</v>
      </c>
    </row>
    <row r="5878" spans="1:5" ht="55.2" x14ac:dyDescent="0.3">
      <c r="A5878" s="113">
        <v>102302</v>
      </c>
      <c r="B5878" s="113" t="s">
        <v>14409</v>
      </c>
      <c r="C5878" s="114" t="s">
        <v>128</v>
      </c>
      <c r="D5878" s="113" t="s">
        <v>8535</v>
      </c>
      <c r="E5878" s="115">
        <v>13.11</v>
      </c>
    </row>
    <row r="5879" spans="1:5" ht="55.2" x14ac:dyDescent="0.3">
      <c r="A5879" s="113">
        <v>102303</v>
      </c>
      <c r="B5879" s="113" t="s">
        <v>14410</v>
      </c>
      <c r="C5879" s="114" t="s">
        <v>128</v>
      </c>
      <c r="D5879" s="113" t="s">
        <v>8535</v>
      </c>
      <c r="E5879" s="115">
        <v>11.23</v>
      </c>
    </row>
    <row r="5880" spans="1:5" ht="55.2" x14ac:dyDescent="0.3">
      <c r="A5880" s="113">
        <v>102304</v>
      </c>
      <c r="B5880" s="113" t="s">
        <v>14411</v>
      </c>
      <c r="C5880" s="114" t="s">
        <v>128</v>
      </c>
      <c r="D5880" s="113" t="s">
        <v>8535</v>
      </c>
      <c r="E5880" s="115">
        <v>11.1</v>
      </c>
    </row>
    <row r="5881" spans="1:5" ht="55.2" x14ac:dyDescent="0.3">
      <c r="A5881" s="113">
        <v>102305</v>
      </c>
      <c r="B5881" s="113" t="s">
        <v>14412</v>
      </c>
      <c r="C5881" s="114" t="s">
        <v>128</v>
      </c>
      <c r="D5881" s="113" t="s">
        <v>8535</v>
      </c>
      <c r="E5881" s="115">
        <v>10.16</v>
      </c>
    </row>
    <row r="5882" spans="1:5" ht="55.2" x14ac:dyDescent="0.3">
      <c r="A5882" s="113">
        <v>102306</v>
      </c>
      <c r="B5882" s="113" t="s">
        <v>14413</v>
      </c>
      <c r="C5882" s="114" t="s">
        <v>128</v>
      </c>
      <c r="D5882" s="113" t="s">
        <v>9044</v>
      </c>
      <c r="E5882" s="115">
        <v>13.91</v>
      </c>
    </row>
    <row r="5883" spans="1:5" ht="55.2" x14ac:dyDescent="0.3">
      <c r="A5883" s="113">
        <v>102307</v>
      </c>
      <c r="B5883" s="113" t="s">
        <v>14414</v>
      </c>
      <c r="C5883" s="114" t="s">
        <v>128</v>
      </c>
      <c r="D5883" s="113" t="s">
        <v>9044</v>
      </c>
      <c r="E5883" s="115">
        <v>12.35</v>
      </c>
    </row>
    <row r="5884" spans="1:5" ht="55.2" x14ac:dyDescent="0.3">
      <c r="A5884" s="113">
        <v>102308</v>
      </c>
      <c r="B5884" s="113" t="s">
        <v>14415</v>
      </c>
      <c r="C5884" s="114" t="s">
        <v>128</v>
      </c>
      <c r="D5884" s="113" t="s">
        <v>9044</v>
      </c>
      <c r="E5884" s="115">
        <v>11.95</v>
      </c>
    </row>
    <row r="5885" spans="1:5" ht="55.2" x14ac:dyDescent="0.3">
      <c r="A5885" s="113">
        <v>102309</v>
      </c>
      <c r="B5885" s="113" t="s">
        <v>14416</v>
      </c>
      <c r="C5885" s="114" t="s">
        <v>128</v>
      </c>
      <c r="D5885" s="113" t="s">
        <v>9044</v>
      </c>
      <c r="E5885" s="115">
        <v>11.31</v>
      </c>
    </row>
    <row r="5886" spans="1:5" ht="55.2" x14ac:dyDescent="0.3">
      <c r="A5886" s="113">
        <v>102310</v>
      </c>
      <c r="B5886" s="113" t="s">
        <v>14417</v>
      </c>
      <c r="C5886" s="114" t="s">
        <v>128</v>
      </c>
      <c r="D5886" s="113" t="s">
        <v>9044</v>
      </c>
      <c r="E5886" s="115">
        <v>10.99</v>
      </c>
    </row>
    <row r="5887" spans="1:5" ht="55.2" x14ac:dyDescent="0.3">
      <c r="A5887" s="113">
        <v>102311</v>
      </c>
      <c r="B5887" s="113" t="s">
        <v>14418</v>
      </c>
      <c r="C5887" s="114" t="s">
        <v>128</v>
      </c>
      <c r="D5887" s="113" t="s">
        <v>8535</v>
      </c>
      <c r="E5887" s="115">
        <v>11.53</v>
      </c>
    </row>
    <row r="5888" spans="1:5" ht="55.2" x14ac:dyDescent="0.3">
      <c r="A5888" s="113">
        <v>102312</v>
      </c>
      <c r="B5888" s="113" t="s">
        <v>14419</v>
      </c>
      <c r="C5888" s="114" t="s">
        <v>128</v>
      </c>
      <c r="D5888" s="113" t="s">
        <v>8535</v>
      </c>
      <c r="E5888" s="115">
        <v>11.09</v>
      </c>
    </row>
    <row r="5889" spans="1:5" ht="55.2" x14ac:dyDescent="0.3">
      <c r="A5889" s="113">
        <v>102313</v>
      </c>
      <c r="B5889" s="113" t="s">
        <v>14420</v>
      </c>
      <c r="C5889" s="114" t="s">
        <v>128</v>
      </c>
      <c r="D5889" s="113" t="s">
        <v>8535</v>
      </c>
      <c r="E5889" s="115">
        <v>10.87</v>
      </c>
    </row>
    <row r="5890" spans="1:5" ht="55.2" x14ac:dyDescent="0.3">
      <c r="A5890" s="113">
        <v>102314</v>
      </c>
      <c r="B5890" s="113" t="s">
        <v>14421</v>
      </c>
      <c r="C5890" s="114" t="s">
        <v>128</v>
      </c>
      <c r="D5890" s="113" t="s">
        <v>9044</v>
      </c>
      <c r="E5890" s="115">
        <v>8.76</v>
      </c>
    </row>
    <row r="5891" spans="1:5" ht="55.2" x14ac:dyDescent="0.3">
      <c r="A5891" s="113">
        <v>102315</v>
      </c>
      <c r="B5891" s="113" t="s">
        <v>14422</v>
      </c>
      <c r="C5891" s="114" t="s">
        <v>128</v>
      </c>
      <c r="D5891" s="113" t="s">
        <v>9044</v>
      </c>
      <c r="E5891" s="115">
        <v>7.77</v>
      </c>
    </row>
    <row r="5892" spans="1:5" ht="55.2" x14ac:dyDescent="0.3">
      <c r="A5892" s="113">
        <v>102316</v>
      </c>
      <c r="B5892" s="113" t="s">
        <v>14423</v>
      </c>
      <c r="C5892" s="114" t="s">
        <v>128</v>
      </c>
      <c r="D5892" s="113" t="s">
        <v>9044</v>
      </c>
      <c r="E5892" s="115">
        <v>7.54</v>
      </c>
    </row>
    <row r="5893" spans="1:5" ht="55.2" x14ac:dyDescent="0.3">
      <c r="A5893" s="113">
        <v>102317</v>
      </c>
      <c r="B5893" s="113" t="s">
        <v>14424</v>
      </c>
      <c r="C5893" s="114" t="s">
        <v>128</v>
      </c>
      <c r="D5893" s="113" t="s">
        <v>9044</v>
      </c>
      <c r="E5893" s="115">
        <v>7.12</v>
      </c>
    </row>
    <row r="5894" spans="1:5" ht="55.2" x14ac:dyDescent="0.3">
      <c r="A5894" s="113">
        <v>102318</v>
      </c>
      <c r="B5894" s="113" t="s">
        <v>14425</v>
      </c>
      <c r="C5894" s="114" t="s">
        <v>128</v>
      </c>
      <c r="D5894" s="113" t="s">
        <v>9044</v>
      </c>
      <c r="E5894" s="115">
        <v>6.91</v>
      </c>
    </row>
    <row r="5895" spans="1:5" ht="55.2" x14ac:dyDescent="0.3">
      <c r="A5895" s="113">
        <v>102319</v>
      </c>
      <c r="B5895" s="113" t="s">
        <v>14426</v>
      </c>
      <c r="C5895" s="114" t="s">
        <v>128</v>
      </c>
      <c r="D5895" s="113" t="s">
        <v>8535</v>
      </c>
      <c r="E5895" s="115">
        <v>7.27</v>
      </c>
    </row>
    <row r="5896" spans="1:5" ht="55.2" x14ac:dyDescent="0.3">
      <c r="A5896" s="113">
        <v>102320</v>
      </c>
      <c r="B5896" s="113" t="s">
        <v>14427</v>
      </c>
      <c r="C5896" s="114" t="s">
        <v>128</v>
      </c>
      <c r="D5896" s="113" t="s">
        <v>8535</v>
      </c>
      <c r="E5896" s="115">
        <v>6.98</v>
      </c>
    </row>
    <row r="5897" spans="1:5" ht="55.2" x14ac:dyDescent="0.3">
      <c r="A5897" s="113">
        <v>102321</v>
      </c>
      <c r="B5897" s="113" t="s">
        <v>14428</v>
      </c>
      <c r="C5897" s="114" t="s">
        <v>128</v>
      </c>
      <c r="D5897" s="113" t="s">
        <v>8535</v>
      </c>
      <c r="E5897" s="115">
        <v>6.84</v>
      </c>
    </row>
    <row r="5898" spans="1:5" ht="55.2" x14ac:dyDescent="0.3">
      <c r="A5898" s="113">
        <v>102322</v>
      </c>
      <c r="B5898" s="113" t="s">
        <v>14429</v>
      </c>
      <c r="C5898" s="114" t="s">
        <v>128</v>
      </c>
      <c r="D5898" s="113" t="s">
        <v>8535</v>
      </c>
      <c r="E5898" s="115">
        <v>19.89</v>
      </c>
    </row>
    <row r="5899" spans="1:5" ht="55.2" x14ac:dyDescent="0.3">
      <c r="A5899" s="113">
        <v>102323</v>
      </c>
      <c r="B5899" s="113" t="s">
        <v>14430</v>
      </c>
      <c r="C5899" s="114" t="s">
        <v>128</v>
      </c>
      <c r="D5899" s="113" t="s">
        <v>8535</v>
      </c>
      <c r="E5899" s="115">
        <v>17.04</v>
      </c>
    </row>
    <row r="5900" spans="1:5" ht="55.2" x14ac:dyDescent="0.3">
      <c r="A5900" s="113">
        <v>102324</v>
      </c>
      <c r="B5900" s="113" t="s">
        <v>14431</v>
      </c>
      <c r="C5900" s="114" t="s">
        <v>128</v>
      </c>
      <c r="D5900" s="113" t="s">
        <v>8535</v>
      </c>
      <c r="E5900" s="115">
        <v>16.829999999999998</v>
      </c>
    </row>
    <row r="5901" spans="1:5" ht="55.2" x14ac:dyDescent="0.3">
      <c r="A5901" s="113">
        <v>102325</v>
      </c>
      <c r="B5901" s="113" t="s">
        <v>14432</v>
      </c>
      <c r="C5901" s="114" t="s">
        <v>128</v>
      </c>
      <c r="D5901" s="113" t="s">
        <v>8535</v>
      </c>
      <c r="E5901" s="115">
        <v>15.41</v>
      </c>
    </row>
    <row r="5902" spans="1:5" ht="55.2" x14ac:dyDescent="0.3">
      <c r="A5902" s="113">
        <v>102326</v>
      </c>
      <c r="B5902" s="113" t="s">
        <v>14433</v>
      </c>
      <c r="C5902" s="114" t="s">
        <v>128</v>
      </c>
      <c r="D5902" s="113" t="s">
        <v>8535</v>
      </c>
      <c r="E5902" s="115">
        <v>12.52</v>
      </c>
    </row>
    <row r="5903" spans="1:5" ht="55.2" x14ac:dyDescent="0.3">
      <c r="A5903" s="113">
        <v>102327</v>
      </c>
      <c r="B5903" s="113" t="s">
        <v>14434</v>
      </c>
      <c r="C5903" s="114" t="s">
        <v>128</v>
      </c>
      <c r="D5903" s="113" t="s">
        <v>8535</v>
      </c>
      <c r="E5903" s="115">
        <v>10.73</v>
      </c>
    </row>
    <row r="5904" spans="1:5" ht="55.2" x14ac:dyDescent="0.3">
      <c r="A5904" s="113">
        <v>102328</v>
      </c>
      <c r="B5904" s="113" t="s">
        <v>14435</v>
      </c>
      <c r="C5904" s="114" t="s">
        <v>128</v>
      </c>
      <c r="D5904" s="113" t="s">
        <v>8535</v>
      </c>
      <c r="E5904" s="115">
        <v>10.61</v>
      </c>
    </row>
    <row r="5905" spans="1:5" ht="55.2" x14ac:dyDescent="0.3">
      <c r="A5905" s="113">
        <v>102329</v>
      </c>
      <c r="B5905" s="113" t="s">
        <v>14436</v>
      </c>
      <c r="C5905" s="114" t="s">
        <v>128</v>
      </c>
      <c r="D5905" s="113" t="s">
        <v>8535</v>
      </c>
      <c r="E5905" s="115">
        <v>9.7100000000000009</v>
      </c>
    </row>
    <row r="5906" spans="1:5" ht="41.4" x14ac:dyDescent="0.3">
      <c r="A5906" s="113">
        <v>94304</v>
      </c>
      <c r="B5906" s="113" t="s">
        <v>14437</v>
      </c>
      <c r="C5906" s="114" t="s">
        <v>128</v>
      </c>
      <c r="D5906" s="113" t="s">
        <v>8535</v>
      </c>
      <c r="E5906" s="115">
        <v>75.64</v>
      </c>
    </row>
    <row r="5907" spans="1:5" ht="41.4" x14ac:dyDescent="0.3">
      <c r="A5907" s="113">
        <v>94306</v>
      </c>
      <c r="B5907" s="113" t="s">
        <v>14438</v>
      </c>
      <c r="C5907" s="114" t="s">
        <v>128</v>
      </c>
      <c r="D5907" s="113" t="s">
        <v>8535</v>
      </c>
      <c r="E5907" s="115">
        <v>68.959999999999994</v>
      </c>
    </row>
    <row r="5908" spans="1:5" ht="41.4" x14ac:dyDescent="0.3">
      <c r="A5908" s="113">
        <v>94310</v>
      </c>
      <c r="B5908" s="113" t="s">
        <v>14439</v>
      </c>
      <c r="C5908" s="114" t="s">
        <v>128</v>
      </c>
      <c r="D5908" s="113" t="s">
        <v>8535</v>
      </c>
      <c r="E5908" s="115">
        <v>65.92</v>
      </c>
    </row>
    <row r="5909" spans="1:5" ht="41.4" x14ac:dyDescent="0.3">
      <c r="A5909" s="113">
        <v>94316</v>
      </c>
      <c r="B5909" s="113" t="s">
        <v>14440</v>
      </c>
      <c r="C5909" s="114" t="s">
        <v>128</v>
      </c>
      <c r="D5909" s="113" t="s">
        <v>8535</v>
      </c>
      <c r="E5909" s="115">
        <v>70.400000000000006</v>
      </c>
    </row>
    <row r="5910" spans="1:5" ht="41.4" x14ac:dyDescent="0.3">
      <c r="A5910" s="113">
        <v>94318</v>
      </c>
      <c r="B5910" s="113" t="s">
        <v>14441</v>
      </c>
      <c r="C5910" s="114" t="s">
        <v>128</v>
      </c>
      <c r="D5910" s="113" t="s">
        <v>8535</v>
      </c>
      <c r="E5910" s="115">
        <v>64.62</v>
      </c>
    </row>
    <row r="5911" spans="1:5" x14ac:dyDescent="0.3">
      <c r="A5911" s="113">
        <v>94319</v>
      </c>
      <c r="B5911" s="113" t="s">
        <v>14442</v>
      </c>
      <c r="C5911" s="114" t="s">
        <v>128</v>
      </c>
      <c r="D5911" s="113" t="s">
        <v>8535</v>
      </c>
      <c r="E5911" s="115">
        <v>81.680000000000007</v>
      </c>
    </row>
    <row r="5912" spans="1:5" ht="41.4" x14ac:dyDescent="0.3">
      <c r="A5912" s="113">
        <v>94327</v>
      </c>
      <c r="B5912" s="113" t="s">
        <v>14443</v>
      </c>
      <c r="C5912" s="114" t="s">
        <v>128</v>
      </c>
      <c r="D5912" s="113" t="s">
        <v>8535</v>
      </c>
      <c r="E5912" s="115">
        <v>77.930000000000007</v>
      </c>
    </row>
    <row r="5913" spans="1:5" ht="41.4" x14ac:dyDescent="0.3">
      <c r="A5913" s="113">
        <v>94329</v>
      </c>
      <c r="B5913" s="113" t="s">
        <v>14444</v>
      </c>
      <c r="C5913" s="114" t="s">
        <v>128</v>
      </c>
      <c r="D5913" s="113" t="s">
        <v>8535</v>
      </c>
      <c r="E5913" s="115">
        <v>71.25</v>
      </c>
    </row>
    <row r="5914" spans="1:5" ht="41.4" x14ac:dyDescent="0.3">
      <c r="A5914" s="113">
        <v>94333</v>
      </c>
      <c r="B5914" s="113" t="s">
        <v>14445</v>
      </c>
      <c r="C5914" s="114" t="s">
        <v>128</v>
      </c>
      <c r="D5914" s="113" t="s">
        <v>8535</v>
      </c>
      <c r="E5914" s="115">
        <v>68.209999999999994</v>
      </c>
    </row>
    <row r="5915" spans="1:5" ht="41.4" x14ac:dyDescent="0.3">
      <c r="A5915" s="113">
        <v>94339</v>
      </c>
      <c r="B5915" s="113" t="s">
        <v>14446</v>
      </c>
      <c r="C5915" s="114" t="s">
        <v>128</v>
      </c>
      <c r="D5915" s="113" t="s">
        <v>8535</v>
      </c>
      <c r="E5915" s="115">
        <v>72.69</v>
      </c>
    </row>
    <row r="5916" spans="1:5" ht="41.4" x14ac:dyDescent="0.3">
      <c r="A5916" s="113">
        <v>94341</v>
      </c>
      <c r="B5916" s="113" t="s">
        <v>14447</v>
      </c>
      <c r="C5916" s="114" t="s">
        <v>128</v>
      </c>
      <c r="D5916" s="113" t="s">
        <v>8535</v>
      </c>
      <c r="E5916" s="115">
        <v>66.91</v>
      </c>
    </row>
    <row r="5917" spans="1:5" x14ac:dyDescent="0.3">
      <c r="A5917" s="113">
        <v>94342</v>
      </c>
      <c r="B5917" s="113" t="s">
        <v>14448</v>
      </c>
      <c r="C5917" s="114" t="s">
        <v>128</v>
      </c>
      <c r="D5917" s="113" t="s">
        <v>8535</v>
      </c>
      <c r="E5917" s="115">
        <v>83.97</v>
      </c>
    </row>
    <row r="5918" spans="1:5" ht="41.4" x14ac:dyDescent="0.3">
      <c r="A5918" s="113">
        <v>96385</v>
      </c>
      <c r="B5918" s="113" t="s">
        <v>14449</v>
      </c>
      <c r="C5918" s="114" t="s">
        <v>128</v>
      </c>
      <c r="D5918" s="113" t="s">
        <v>8535</v>
      </c>
      <c r="E5918" s="115">
        <v>12.42</v>
      </c>
    </row>
    <row r="5919" spans="1:5" ht="41.4" x14ac:dyDescent="0.3">
      <c r="A5919" s="113">
        <v>96386</v>
      </c>
      <c r="B5919" s="113" t="s">
        <v>14450</v>
      </c>
      <c r="C5919" s="114" t="s">
        <v>128</v>
      </c>
      <c r="D5919" s="113" t="s">
        <v>8535</v>
      </c>
      <c r="E5919" s="115">
        <v>6.69</v>
      </c>
    </row>
    <row r="5920" spans="1:5" ht="55.2" x14ac:dyDescent="0.3">
      <c r="A5920" s="113">
        <v>105556</v>
      </c>
      <c r="B5920" s="113" t="s">
        <v>14451</v>
      </c>
      <c r="C5920" s="114" t="s">
        <v>128</v>
      </c>
      <c r="D5920" s="113" t="s">
        <v>8535</v>
      </c>
      <c r="E5920" s="115">
        <v>13.97</v>
      </c>
    </row>
    <row r="5921" spans="1:5" ht="55.2" x14ac:dyDescent="0.3">
      <c r="A5921" s="113">
        <v>105557</v>
      </c>
      <c r="B5921" s="113" t="s">
        <v>14452</v>
      </c>
      <c r="C5921" s="114" t="s">
        <v>128</v>
      </c>
      <c r="D5921" s="113" t="s">
        <v>8535</v>
      </c>
      <c r="E5921" s="115">
        <v>15.96</v>
      </c>
    </row>
    <row r="5922" spans="1:5" ht="55.2" x14ac:dyDescent="0.3">
      <c r="A5922" s="113">
        <v>105558</v>
      </c>
      <c r="B5922" s="113" t="s">
        <v>14453</v>
      </c>
      <c r="C5922" s="114" t="s">
        <v>128</v>
      </c>
      <c r="D5922" s="113" t="s">
        <v>8535</v>
      </c>
      <c r="E5922" s="115">
        <v>13.76</v>
      </c>
    </row>
    <row r="5923" spans="1:5" ht="55.2" x14ac:dyDescent="0.3">
      <c r="A5923" s="113">
        <v>105559</v>
      </c>
      <c r="B5923" s="113" t="s">
        <v>14454</v>
      </c>
      <c r="C5923" s="114" t="s">
        <v>128</v>
      </c>
      <c r="D5923" s="113" t="s">
        <v>8535</v>
      </c>
      <c r="E5923" s="115">
        <v>10.55</v>
      </c>
    </row>
    <row r="5924" spans="1:5" ht="55.2" x14ac:dyDescent="0.3">
      <c r="A5924" s="113">
        <v>105560</v>
      </c>
      <c r="B5924" s="113" t="s">
        <v>14455</v>
      </c>
      <c r="C5924" s="114" t="s">
        <v>128</v>
      </c>
      <c r="D5924" s="113" t="s">
        <v>8535</v>
      </c>
      <c r="E5924" s="115">
        <v>12.56</v>
      </c>
    </row>
    <row r="5925" spans="1:5" ht="55.2" x14ac:dyDescent="0.3">
      <c r="A5925" s="113">
        <v>105561</v>
      </c>
      <c r="B5925" s="113" t="s">
        <v>14456</v>
      </c>
      <c r="C5925" s="114" t="s">
        <v>128</v>
      </c>
      <c r="D5925" s="113" t="s">
        <v>8535</v>
      </c>
      <c r="E5925" s="115">
        <v>8.1999999999999993</v>
      </c>
    </row>
    <row r="5926" spans="1:5" ht="55.2" x14ac:dyDescent="0.3">
      <c r="A5926" s="113">
        <v>105562</v>
      </c>
      <c r="B5926" s="113" t="s">
        <v>14457</v>
      </c>
      <c r="C5926" s="114" t="s">
        <v>128</v>
      </c>
      <c r="D5926" s="113" t="s">
        <v>8535</v>
      </c>
      <c r="E5926" s="115">
        <v>8.3800000000000008</v>
      </c>
    </row>
    <row r="5927" spans="1:5" ht="55.2" x14ac:dyDescent="0.3">
      <c r="A5927" s="113">
        <v>105563</v>
      </c>
      <c r="B5927" s="113" t="s">
        <v>14458</v>
      </c>
      <c r="C5927" s="114" t="s">
        <v>128</v>
      </c>
      <c r="D5927" s="113" t="s">
        <v>8535</v>
      </c>
      <c r="E5927" s="115">
        <v>6.76</v>
      </c>
    </row>
    <row r="5928" spans="1:5" ht="41.4" x14ac:dyDescent="0.3">
      <c r="A5928" s="113">
        <v>105564</v>
      </c>
      <c r="B5928" s="113" t="s">
        <v>14459</v>
      </c>
      <c r="C5928" s="114" t="s">
        <v>128</v>
      </c>
      <c r="D5928" s="113" t="s">
        <v>8535</v>
      </c>
      <c r="E5928" s="115">
        <v>6.23</v>
      </c>
    </row>
    <row r="5929" spans="1:5" ht="55.2" x14ac:dyDescent="0.3">
      <c r="A5929" s="113">
        <v>105565</v>
      </c>
      <c r="B5929" s="113" t="s">
        <v>14460</v>
      </c>
      <c r="C5929" s="114" t="s">
        <v>128</v>
      </c>
      <c r="D5929" s="113" t="s">
        <v>8535</v>
      </c>
      <c r="E5929" s="115">
        <v>6.27</v>
      </c>
    </row>
    <row r="5930" spans="1:5" ht="55.2" x14ac:dyDescent="0.3">
      <c r="A5930" s="113">
        <v>93367</v>
      </c>
      <c r="B5930" s="113" t="s">
        <v>14461</v>
      </c>
      <c r="C5930" s="114" t="s">
        <v>128</v>
      </c>
      <c r="D5930" s="113" t="s">
        <v>8535</v>
      </c>
      <c r="E5930" s="115">
        <v>23.77</v>
      </c>
    </row>
    <row r="5931" spans="1:5" ht="55.2" x14ac:dyDescent="0.3">
      <c r="A5931" s="113">
        <v>93368</v>
      </c>
      <c r="B5931" s="113" t="s">
        <v>14462</v>
      </c>
      <c r="C5931" s="114" t="s">
        <v>128</v>
      </c>
      <c r="D5931" s="113" t="s">
        <v>8535</v>
      </c>
      <c r="E5931" s="115">
        <v>20.81</v>
      </c>
    </row>
    <row r="5932" spans="1:5" ht="55.2" x14ac:dyDescent="0.3">
      <c r="A5932" s="113">
        <v>93369</v>
      </c>
      <c r="B5932" s="113" t="s">
        <v>14463</v>
      </c>
      <c r="C5932" s="114" t="s">
        <v>128</v>
      </c>
      <c r="D5932" s="113" t="s">
        <v>8535</v>
      </c>
      <c r="E5932" s="115">
        <v>17.09</v>
      </c>
    </row>
    <row r="5933" spans="1:5" ht="55.2" x14ac:dyDescent="0.3">
      <c r="A5933" s="113">
        <v>93372</v>
      </c>
      <c r="B5933" s="113" t="s">
        <v>14464</v>
      </c>
      <c r="C5933" s="114" t="s">
        <v>128</v>
      </c>
      <c r="D5933" s="113" t="s">
        <v>8535</v>
      </c>
      <c r="E5933" s="115">
        <v>16.420000000000002</v>
      </c>
    </row>
    <row r="5934" spans="1:5" ht="55.2" x14ac:dyDescent="0.3">
      <c r="A5934" s="113">
        <v>93373</v>
      </c>
      <c r="B5934" s="113" t="s">
        <v>14465</v>
      </c>
      <c r="C5934" s="114" t="s">
        <v>128</v>
      </c>
      <c r="D5934" s="113" t="s">
        <v>8535</v>
      </c>
      <c r="E5934" s="115">
        <v>14.05</v>
      </c>
    </row>
    <row r="5935" spans="1:5" ht="55.2" x14ac:dyDescent="0.3">
      <c r="A5935" s="113">
        <v>93378</v>
      </c>
      <c r="B5935" s="113" t="s">
        <v>14466</v>
      </c>
      <c r="C5935" s="114" t="s">
        <v>128</v>
      </c>
      <c r="D5935" s="113" t="s">
        <v>8535</v>
      </c>
      <c r="E5935" s="115">
        <v>24.12</v>
      </c>
    </row>
    <row r="5936" spans="1:5" ht="55.2" x14ac:dyDescent="0.3">
      <c r="A5936" s="113">
        <v>93379</v>
      </c>
      <c r="B5936" s="113" t="s">
        <v>14467</v>
      </c>
      <c r="C5936" s="114" t="s">
        <v>128</v>
      </c>
      <c r="D5936" s="113" t="s">
        <v>8535</v>
      </c>
      <c r="E5936" s="115">
        <v>18.53</v>
      </c>
    </row>
    <row r="5937" spans="1:5" ht="55.2" x14ac:dyDescent="0.3">
      <c r="A5937" s="113">
        <v>93380</v>
      </c>
      <c r="B5937" s="113" t="s">
        <v>14468</v>
      </c>
      <c r="C5937" s="114" t="s">
        <v>128</v>
      </c>
      <c r="D5937" s="113" t="s">
        <v>8535</v>
      </c>
      <c r="E5937" s="115">
        <v>15.76</v>
      </c>
    </row>
    <row r="5938" spans="1:5" ht="55.2" x14ac:dyDescent="0.3">
      <c r="A5938" s="113">
        <v>93381</v>
      </c>
      <c r="B5938" s="113" t="s">
        <v>14469</v>
      </c>
      <c r="C5938" s="114" t="s">
        <v>128</v>
      </c>
      <c r="D5938" s="113" t="s">
        <v>8535</v>
      </c>
      <c r="E5938" s="115">
        <v>12.75</v>
      </c>
    </row>
    <row r="5939" spans="1:5" ht="27.6" x14ac:dyDescent="0.3">
      <c r="A5939" s="113">
        <v>93382</v>
      </c>
      <c r="B5939" s="113" t="s">
        <v>14470</v>
      </c>
      <c r="C5939" s="114" t="s">
        <v>128</v>
      </c>
      <c r="D5939" s="113" t="s">
        <v>8535</v>
      </c>
      <c r="E5939" s="115">
        <v>29.81</v>
      </c>
    </row>
    <row r="5940" spans="1:5" ht="55.2" x14ac:dyDescent="0.3">
      <c r="A5940" s="113">
        <v>104728</v>
      </c>
      <c r="B5940" s="113" t="s">
        <v>14471</v>
      </c>
      <c r="C5940" s="114" t="s">
        <v>128</v>
      </c>
      <c r="D5940" s="113" t="s">
        <v>8535</v>
      </c>
      <c r="E5940" s="115">
        <v>19.98</v>
      </c>
    </row>
    <row r="5941" spans="1:5" ht="55.2" x14ac:dyDescent="0.3">
      <c r="A5941" s="113">
        <v>104729</v>
      </c>
      <c r="B5941" s="113" t="s">
        <v>14472</v>
      </c>
      <c r="C5941" s="114" t="s">
        <v>128</v>
      </c>
      <c r="D5941" s="113" t="s">
        <v>8535</v>
      </c>
      <c r="E5941" s="115">
        <v>17.010000000000002</v>
      </c>
    </row>
    <row r="5942" spans="1:5" ht="55.2" x14ac:dyDescent="0.3">
      <c r="A5942" s="113">
        <v>104730</v>
      </c>
      <c r="B5942" s="113" t="s">
        <v>14473</v>
      </c>
      <c r="C5942" s="114" t="s">
        <v>128</v>
      </c>
      <c r="D5942" s="113" t="s">
        <v>8535</v>
      </c>
      <c r="E5942" s="115">
        <v>13.29</v>
      </c>
    </row>
    <row r="5943" spans="1:5" ht="55.2" x14ac:dyDescent="0.3">
      <c r="A5943" s="113">
        <v>104731</v>
      </c>
      <c r="B5943" s="113" t="s">
        <v>14474</v>
      </c>
      <c r="C5943" s="114" t="s">
        <v>128</v>
      </c>
      <c r="D5943" s="113" t="s">
        <v>8535</v>
      </c>
      <c r="E5943" s="115">
        <v>12.62</v>
      </c>
    </row>
    <row r="5944" spans="1:5" ht="55.2" x14ac:dyDescent="0.3">
      <c r="A5944" s="113">
        <v>104732</v>
      </c>
      <c r="B5944" s="113" t="s">
        <v>14475</v>
      </c>
      <c r="C5944" s="114" t="s">
        <v>128</v>
      </c>
      <c r="D5944" s="113" t="s">
        <v>8535</v>
      </c>
      <c r="E5944" s="115">
        <v>10.25</v>
      </c>
    </row>
    <row r="5945" spans="1:5" ht="55.2" x14ac:dyDescent="0.3">
      <c r="A5945" s="113">
        <v>104733</v>
      </c>
      <c r="B5945" s="113" t="s">
        <v>14476</v>
      </c>
      <c r="C5945" s="114" t="s">
        <v>128</v>
      </c>
      <c r="D5945" s="113" t="s">
        <v>8535</v>
      </c>
      <c r="E5945" s="115">
        <v>20.29</v>
      </c>
    </row>
    <row r="5946" spans="1:5" ht="55.2" x14ac:dyDescent="0.3">
      <c r="A5946" s="113">
        <v>104734</v>
      </c>
      <c r="B5946" s="113" t="s">
        <v>14477</v>
      </c>
      <c r="C5946" s="114" t="s">
        <v>128</v>
      </c>
      <c r="D5946" s="113" t="s">
        <v>8535</v>
      </c>
      <c r="E5946" s="115">
        <v>14.7</v>
      </c>
    </row>
    <row r="5947" spans="1:5" ht="55.2" x14ac:dyDescent="0.3">
      <c r="A5947" s="113">
        <v>104735</v>
      </c>
      <c r="B5947" s="113" t="s">
        <v>14478</v>
      </c>
      <c r="C5947" s="114" t="s">
        <v>128</v>
      </c>
      <c r="D5947" s="113" t="s">
        <v>8535</v>
      </c>
      <c r="E5947" s="115">
        <v>11.95</v>
      </c>
    </row>
    <row r="5948" spans="1:5" ht="55.2" x14ac:dyDescent="0.3">
      <c r="A5948" s="113">
        <v>104736</v>
      </c>
      <c r="B5948" s="113" t="s">
        <v>14479</v>
      </c>
      <c r="C5948" s="114" t="s">
        <v>128</v>
      </c>
      <c r="D5948" s="113" t="s">
        <v>8535</v>
      </c>
      <c r="E5948" s="115">
        <v>8.9499999999999993</v>
      </c>
    </row>
    <row r="5949" spans="1:5" x14ac:dyDescent="0.3">
      <c r="A5949" s="113">
        <v>104737</v>
      </c>
      <c r="B5949" s="113" t="s">
        <v>14480</v>
      </c>
      <c r="C5949" s="114" t="s">
        <v>128</v>
      </c>
      <c r="D5949" s="113" t="s">
        <v>8535</v>
      </c>
      <c r="E5949" s="115">
        <v>25.98</v>
      </c>
    </row>
    <row r="5950" spans="1:5" ht="27.6" x14ac:dyDescent="0.3">
      <c r="A5950" s="113">
        <v>104738</v>
      </c>
      <c r="B5950" s="113" t="s">
        <v>14481</v>
      </c>
      <c r="C5950" s="114" t="s">
        <v>128</v>
      </c>
      <c r="D5950" s="113" t="s">
        <v>8535</v>
      </c>
      <c r="E5950" s="115">
        <v>80.37</v>
      </c>
    </row>
    <row r="5951" spans="1:5" ht="27.6" x14ac:dyDescent="0.3">
      <c r="A5951" s="113">
        <v>104739</v>
      </c>
      <c r="B5951" s="113" t="s">
        <v>14482</v>
      </c>
      <c r="C5951" s="114" t="s">
        <v>128</v>
      </c>
      <c r="D5951" s="113" t="s">
        <v>8535</v>
      </c>
      <c r="E5951" s="115">
        <v>82.66</v>
      </c>
    </row>
    <row r="5952" spans="1:5" ht="27.6" x14ac:dyDescent="0.3">
      <c r="A5952" s="113">
        <v>104740</v>
      </c>
      <c r="B5952" s="113" t="s">
        <v>14483</v>
      </c>
      <c r="C5952" s="114" t="s">
        <v>128</v>
      </c>
      <c r="D5952" s="113" t="s">
        <v>8535</v>
      </c>
      <c r="E5952" s="115">
        <v>28.5</v>
      </c>
    </row>
    <row r="5953" spans="1:5" ht="27.6" x14ac:dyDescent="0.3">
      <c r="A5953" s="113">
        <v>104741</v>
      </c>
      <c r="B5953" s="113" t="s">
        <v>14484</v>
      </c>
      <c r="C5953" s="114" t="s">
        <v>128</v>
      </c>
      <c r="D5953" s="113" t="s">
        <v>8535</v>
      </c>
      <c r="E5953" s="115">
        <v>24.67</v>
      </c>
    </row>
    <row r="5954" spans="1:5" x14ac:dyDescent="0.3">
      <c r="A5954" s="113">
        <v>104742</v>
      </c>
      <c r="B5954" s="113" t="s">
        <v>14485</v>
      </c>
      <c r="C5954" s="114" t="s">
        <v>115</v>
      </c>
      <c r="D5954" s="113" t="s">
        <v>8535</v>
      </c>
      <c r="E5954" s="115">
        <v>8.4499999999999993</v>
      </c>
    </row>
    <row r="5955" spans="1:5" ht="27.6" x14ac:dyDescent="0.3">
      <c r="A5955" s="113">
        <v>97916</v>
      </c>
      <c r="B5955" s="113" t="s">
        <v>14486</v>
      </c>
      <c r="C5955" s="114" t="s">
        <v>14487</v>
      </c>
      <c r="D5955" s="113" t="s">
        <v>8535</v>
      </c>
      <c r="E5955" s="115">
        <v>2.57</v>
      </c>
    </row>
    <row r="5956" spans="1:5" ht="27.6" x14ac:dyDescent="0.3">
      <c r="A5956" s="113">
        <v>97917</v>
      </c>
      <c r="B5956" s="113" t="s">
        <v>14488</v>
      </c>
      <c r="C5956" s="114" t="s">
        <v>14487</v>
      </c>
      <c r="D5956" s="113" t="s">
        <v>8535</v>
      </c>
      <c r="E5956" s="115">
        <v>2.21</v>
      </c>
    </row>
    <row r="5957" spans="1:5" ht="27.6" x14ac:dyDescent="0.3">
      <c r="A5957" s="113">
        <v>97918</v>
      </c>
      <c r="B5957" s="113" t="s">
        <v>14489</v>
      </c>
      <c r="C5957" s="114" t="s">
        <v>14487</v>
      </c>
      <c r="D5957" s="113" t="s">
        <v>8535</v>
      </c>
      <c r="E5957" s="115">
        <v>2.04</v>
      </c>
    </row>
    <row r="5958" spans="1:5" ht="27.6" x14ac:dyDescent="0.3">
      <c r="A5958" s="113">
        <v>97919</v>
      </c>
      <c r="B5958" s="113" t="s">
        <v>14490</v>
      </c>
      <c r="C5958" s="114" t="s">
        <v>14487</v>
      </c>
      <c r="D5958" s="113" t="s">
        <v>8535</v>
      </c>
      <c r="E5958" s="115">
        <v>0.8</v>
      </c>
    </row>
    <row r="5959" spans="1:5" ht="27.6" x14ac:dyDescent="0.3">
      <c r="A5959" s="113">
        <v>101616</v>
      </c>
      <c r="B5959" s="113" t="s">
        <v>14491</v>
      </c>
      <c r="C5959" s="114" t="s">
        <v>115</v>
      </c>
      <c r="D5959" s="113" t="s">
        <v>8535</v>
      </c>
      <c r="E5959" s="115">
        <v>7.34</v>
      </c>
    </row>
    <row r="5960" spans="1:5" ht="27.6" x14ac:dyDescent="0.3">
      <c r="A5960" s="113">
        <v>101617</v>
      </c>
      <c r="B5960" s="113" t="s">
        <v>14492</v>
      </c>
      <c r="C5960" s="114" t="s">
        <v>115</v>
      </c>
      <c r="D5960" s="113" t="s">
        <v>8535</v>
      </c>
      <c r="E5960" s="115">
        <v>3.62</v>
      </c>
    </row>
    <row r="5961" spans="1:5" ht="27.6" x14ac:dyDescent="0.3">
      <c r="A5961" s="113">
        <v>101618</v>
      </c>
      <c r="B5961" s="113" t="s">
        <v>14493</v>
      </c>
      <c r="C5961" s="114" t="s">
        <v>128</v>
      </c>
      <c r="D5961" s="113" t="s">
        <v>8535</v>
      </c>
      <c r="E5961" s="115">
        <v>231.6</v>
      </c>
    </row>
    <row r="5962" spans="1:5" ht="27.6" x14ac:dyDescent="0.3">
      <c r="A5962" s="113">
        <v>101619</v>
      </c>
      <c r="B5962" s="113" t="s">
        <v>14494</v>
      </c>
      <c r="C5962" s="114" t="s">
        <v>128</v>
      </c>
      <c r="D5962" s="113" t="s">
        <v>8535</v>
      </c>
      <c r="E5962" s="115">
        <v>277.52</v>
      </c>
    </row>
    <row r="5963" spans="1:5" ht="27.6" x14ac:dyDescent="0.3">
      <c r="A5963" s="113">
        <v>101620</v>
      </c>
      <c r="B5963" s="113" t="s">
        <v>14495</v>
      </c>
      <c r="C5963" s="114" t="s">
        <v>128</v>
      </c>
      <c r="D5963" s="113" t="s">
        <v>8535</v>
      </c>
      <c r="E5963" s="115">
        <v>202.21</v>
      </c>
    </row>
    <row r="5964" spans="1:5" ht="27.6" x14ac:dyDescent="0.3">
      <c r="A5964" s="113">
        <v>101621</v>
      </c>
      <c r="B5964" s="113" t="s">
        <v>14496</v>
      </c>
      <c r="C5964" s="114" t="s">
        <v>128</v>
      </c>
      <c r="D5964" s="113" t="s">
        <v>8535</v>
      </c>
      <c r="E5964" s="115">
        <v>248.13</v>
      </c>
    </row>
    <row r="5965" spans="1:5" ht="27.6" x14ac:dyDescent="0.3">
      <c r="A5965" s="113">
        <v>101622</v>
      </c>
      <c r="B5965" s="113" t="s">
        <v>14497</v>
      </c>
      <c r="C5965" s="114" t="s">
        <v>128</v>
      </c>
      <c r="D5965" s="113" t="s">
        <v>8535</v>
      </c>
      <c r="E5965" s="115">
        <v>192.42</v>
      </c>
    </row>
    <row r="5966" spans="1:5" ht="27.6" x14ac:dyDescent="0.3">
      <c r="A5966" s="113">
        <v>101623</v>
      </c>
      <c r="B5966" s="113" t="s">
        <v>14498</v>
      </c>
      <c r="C5966" s="114" t="s">
        <v>128</v>
      </c>
      <c r="D5966" s="113" t="s">
        <v>8535</v>
      </c>
      <c r="E5966" s="115">
        <v>229.21</v>
      </c>
    </row>
    <row r="5967" spans="1:5" ht="27.6" x14ac:dyDescent="0.3">
      <c r="A5967" s="113">
        <v>101624</v>
      </c>
      <c r="B5967" s="113" t="s">
        <v>14499</v>
      </c>
      <c r="C5967" s="114" t="s">
        <v>128</v>
      </c>
      <c r="D5967" s="113" t="s">
        <v>8535</v>
      </c>
      <c r="E5967" s="115">
        <v>178.96</v>
      </c>
    </row>
    <row r="5968" spans="1:5" ht="27.6" x14ac:dyDescent="0.3">
      <c r="A5968" s="113">
        <v>101625</v>
      </c>
      <c r="B5968" s="113" t="s">
        <v>14500</v>
      </c>
      <c r="C5968" s="114" t="s">
        <v>128</v>
      </c>
      <c r="D5968" s="113" t="s">
        <v>8535</v>
      </c>
      <c r="E5968" s="115">
        <v>148.52000000000001</v>
      </c>
    </row>
    <row r="5969" spans="1:5" ht="27.6" x14ac:dyDescent="0.3">
      <c r="A5969" s="113">
        <v>101159</v>
      </c>
      <c r="B5969" s="113" t="s">
        <v>14501</v>
      </c>
      <c r="C5969" s="114" t="s">
        <v>115</v>
      </c>
      <c r="D5969" s="113" t="s">
        <v>8535</v>
      </c>
      <c r="E5969" s="115">
        <v>138.29</v>
      </c>
    </row>
    <row r="5970" spans="1:5" ht="41.4" x14ac:dyDescent="0.3">
      <c r="A5970" s="113">
        <v>103322</v>
      </c>
      <c r="B5970" s="113" t="s">
        <v>14502</v>
      </c>
      <c r="C5970" s="114" t="s">
        <v>115</v>
      </c>
      <c r="D5970" s="113" t="s">
        <v>8535</v>
      </c>
      <c r="E5970" s="115">
        <v>59.08</v>
      </c>
    </row>
    <row r="5971" spans="1:5" ht="41.4" x14ac:dyDescent="0.3">
      <c r="A5971" s="113">
        <v>103323</v>
      </c>
      <c r="B5971" s="113" t="s">
        <v>14503</v>
      </c>
      <c r="C5971" s="114" t="s">
        <v>115</v>
      </c>
      <c r="D5971" s="113" t="s">
        <v>8535</v>
      </c>
      <c r="E5971" s="115">
        <v>60.84</v>
      </c>
    </row>
    <row r="5972" spans="1:5" ht="41.4" x14ac:dyDescent="0.3">
      <c r="A5972" s="113">
        <v>103324</v>
      </c>
      <c r="B5972" s="113" t="s">
        <v>14504</v>
      </c>
      <c r="C5972" s="114" t="s">
        <v>115</v>
      </c>
      <c r="D5972" s="113" t="s">
        <v>8535</v>
      </c>
      <c r="E5972" s="115">
        <v>79.459999999999994</v>
      </c>
    </row>
    <row r="5973" spans="1:5" ht="41.4" x14ac:dyDescent="0.3">
      <c r="A5973" s="113">
        <v>103325</v>
      </c>
      <c r="B5973" s="113" t="s">
        <v>14505</v>
      </c>
      <c r="C5973" s="114" t="s">
        <v>115</v>
      </c>
      <c r="D5973" s="113" t="s">
        <v>8535</v>
      </c>
      <c r="E5973" s="115">
        <v>81.47</v>
      </c>
    </row>
    <row r="5974" spans="1:5" ht="41.4" x14ac:dyDescent="0.3">
      <c r="A5974" s="113">
        <v>103326</v>
      </c>
      <c r="B5974" s="113" t="s">
        <v>14506</v>
      </c>
      <c r="C5974" s="114" t="s">
        <v>115</v>
      </c>
      <c r="D5974" s="113" t="s">
        <v>8535</v>
      </c>
      <c r="E5974" s="115">
        <v>93.45</v>
      </c>
    </row>
    <row r="5975" spans="1:5" ht="41.4" x14ac:dyDescent="0.3">
      <c r="A5975" s="113">
        <v>103327</v>
      </c>
      <c r="B5975" s="113" t="s">
        <v>14507</v>
      </c>
      <c r="C5975" s="114" t="s">
        <v>115</v>
      </c>
      <c r="D5975" s="113" t="s">
        <v>8535</v>
      </c>
      <c r="E5975" s="115">
        <v>95.8</v>
      </c>
    </row>
    <row r="5976" spans="1:5" ht="41.4" x14ac:dyDescent="0.3">
      <c r="A5976" s="113">
        <v>103328</v>
      </c>
      <c r="B5976" s="113" t="s">
        <v>14508</v>
      </c>
      <c r="C5976" s="114" t="s">
        <v>115</v>
      </c>
      <c r="D5976" s="113" t="s">
        <v>8535</v>
      </c>
      <c r="E5976" s="115">
        <v>98.43</v>
      </c>
    </row>
    <row r="5977" spans="1:5" ht="41.4" x14ac:dyDescent="0.3">
      <c r="A5977" s="113">
        <v>103329</v>
      </c>
      <c r="B5977" s="113" t="s">
        <v>14509</v>
      </c>
      <c r="C5977" s="114" t="s">
        <v>115</v>
      </c>
      <c r="D5977" s="113" t="s">
        <v>8535</v>
      </c>
      <c r="E5977" s="115">
        <v>99.97</v>
      </c>
    </row>
    <row r="5978" spans="1:5" ht="41.4" x14ac:dyDescent="0.3">
      <c r="A5978" s="113">
        <v>103330</v>
      </c>
      <c r="B5978" s="113" t="s">
        <v>14510</v>
      </c>
      <c r="C5978" s="114" t="s">
        <v>115</v>
      </c>
      <c r="D5978" s="113" t="s">
        <v>8535</v>
      </c>
      <c r="E5978" s="115">
        <v>84.58</v>
      </c>
    </row>
    <row r="5979" spans="1:5" ht="41.4" x14ac:dyDescent="0.3">
      <c r="A5979" s="113">
        <v>103331</v>
      </c>
      <c r="B5979" s="113" t="s">
        <v>14511</v>
      </c>
      <c r="C5979" s="114" t="s">
        <v>115</v>
      </c>
      <c r="D5979" s="113" t="s">
        <v>8535</v>
      </c>
      <c r="E5979" s="115">
        <v>86.25</v>
      </c>
    </row>
    <row r="5980" spans="1:5" ht="41.4" x14ac:dyDescent="0.3">
      <c r="A5980" s="113">
        <v>103332</v>
      </c>
      <c r="B5980" s="113" t="s">
        <v>14512</v>
      </c>
      <c r="C5980" s="114" t="s">
        <v>115</v>
      </c>
      <c r="D5980" s="113" t="s">
        <v>8535</v>
      </c>
      <c r="E5980" s="115">
        <v>126.39</v>
      </c>
    </row>
    <row r="5981" spans="1:5" ht="41.4" x14ac:dyDescent="0.3">
      <c r="A5981" s="113">
        <v>103333</v>
      </c>
      <c r="B5981" s="113" t="s">
        <v>14513</v>
      </c>
      <c r="C5981" s="114" t="s">
        <v>115</v>
      </c>
      <c r="D5981" s="113" t="s">
        <v>8535</v>
      </c>
      <c r="E5981" s="115">
        <v>128.18</v>
      </c>
    </row>
    <row r="5982" spans="1:5" ht="41.4" x14ac:dyDescent="0.3">
      <c r="A5982" s="113">
        <v>103334</v>
      </c>
      <c r="B5982" s="113" t="s">
        <v>14514</v>
      </c>
      <c r="C5982" s="114" t="s">
        <v>115</v>
      </c>
      <c r="D5982" s="113" t="s">
        <v>8535</v>
      </c>
      <c r="E5982" s="115">
        <v>149.65</v>
      </c>
    </row>
    <row r="5983" spans="1:5" ht="41.4" x14ac:dyDescent="0.3">
      <c r="A5983" s="113">
        <v>103335</v>
      </c>
      <c r="B5983" s="113" t="s">
        <v>14515</v>
      </c>
      <c r="C5983" s="114" t="s">
        <v>115</v>
      </c>
      <c r="D5983" s="113" t="s">
        <v>8535</v>
      </c>
      <c r="E5983" s="115">
        <v>152.76</v>
      </c>
    </row>
    <row r="5984" spans="1:5" ht="41.4" x14ac:dyDescent="0.3">
      <c r="A5984" s="113">
        <v>103344</v>
      </c>
      <c r="B5984" s="113" t="s">
        <v>14516</v>
      </c>
      <c r="C5984" s="114" t="s">
        <v>115</v>
      </c>
      <c r="D5984" s="113" t="s">
        <v>8535</v>
      </c>
      <c r="E5984" s="115">
        <v>83.41</v>
      </c>
    </row>
    <row r="5985" spans="1:5" ht="41.4" x14ac:dyDescent="0.3">
      <c r="A5985" s="113">
        <v>103345</v>
      </c>
      <c r="B5985" s="113" t="s">
        <v>14517</v>
      </c>
      <c r="C5985" s="114" t="s">
        <v>115</v>
      </c>
      <c r="D5985" s="113" t="s">
        <v>8535</v>
      </c>
      <c r="E5985" s="115">
        <v>85.48</v>
      </c>
    </row>
    <row r="5986" spans="1:5" ht="41.4" x14ac:dyDescent="0.3">
      <c r="A5986" s="113">
        <v>103346</v>
      </c>
      <c r="B5986" s="113" t="s">
        <v>14518</v>
      </c>
      <c r="C5986" s="114" t="s">
        <v>115</v>
      </c>
      <c r="D5986" s="113" t="s">
        <v>8535</v>
      </c>
      <c r="E5986" s="115">
        <v>92.91</v>
      </c>
    </row>
    <row r="5987" spans="1:5" ht="41.4" x14ac:dyDescent="0.3">
      <c r="A5987" s="113">
        <v>103347</v>
      </c>
      <c r="B5987" s="113" t="s">
        <v>14519</v>
      </c>
      <c r="C5987" s="114" t="s">
        <v>115</v>
      </c>
      <c r="D5987" s="113" t="s">
        <v>8535</v>
      </c>
      <c r="E5987" s="115">
        <v>95.12</v>
      </c>
    </row>
    <row r="5988" spans="1:5" ht="41.4" x14ac:dyDescent="0.3">
      <c r="A5988" s="113">
        <v>103348</v>
      </c>
      <c r="B5988" s="113" t="s">
        <v>14520</v>
      </c>
      <c r="C5988" s="114" t="s">
        <v>115</v>
      </c>
      <c r="D5988" s="113" t="s">
        <v>8535</v>
      </c>
      <c r="E5988" s="115">
        <v>69.95</v>
      </c>
    </row>
    <row r="5989" spans="1:5" ht="41.4" x14ac:dyDescent="0.3">
      <c r="A5989" s="113">
        <v>103349</v>
      </c>
      <c r="B5989" s="113" t="s">
        <v>14521</v>
      </c>
      <c r="C5989" s="114" t="s">
        <v>115</v>
      </c>
      <c r="D5989" s="113" t="s">
        <v>8535</v>
      </c>
      <c r="E5989" s="115">
        <v>71.83</v>
      </c>
    </row>
    <row r="5990" spans="1:5" ht="41.4" x14ac:dyDescent="0.3">
      <c r="A5990" s="113">
        <v>103350</v>
      </c>
      <c r="B5990" s="113" t="s">
        <v>14522</v>
      </c>
      <c r="C5990" s="114" t="s">
        <v>115</v>
      </c>
      <c r="D5990" s="113" t="s">
        <v>8535</v>
      </c>
      <c r="E5990" s="115">
        <v>182.79</v>
      </c>
    </row>
    <row r="5991" spans="1:5" ht="41.4" x14ac:dyDescent="0.3">
      <c r="A5991" s="113">
        <v>103351</v>
      </c>
      <c r="B5991" s="113" t="s">
        <v>14523</v>
      </c>
      <c r="C5991" s="114" t="s">
        <v>115</v>
      </c>
      <c r="D5991" s="113" t="s">
        <v>8535</v>
      </c>
      <c r="E5991" s="115">
        <v>185.06</v>
      </c>
    </row>
    <row r="5992" spans="1:5" ht="41.4" x14ac:dyDescent="0.3">
      <c r="A5992" s="113">
        <v>103352</v>
      </c>
      <c r="B5992" s="113" t="s">
        <v>14524</v>
      </c>
      <c r="C5992" s="114" t="s">
        <v>115</v>
      </c>
      <c r="D5992" s="113" t="s">
        <v>8535</v>
      </c>
      <c r="E5992" s="115">
        <v>107.73</v>
      </c>
    </row>
    <row r="5993" spans="1:5" ht="41.4" x14ac:dyDescent="0.3">
      <c r="A5993" s="113">
        <v>103353</v>
      </c>
      <c r="B5993" s="113" t="s">
        <v>14525</v>
      </c>
      <c r="C5993" s="114" t="s">
        <v>115</v>
      </c>
      <c r="D5993" s="113" t="s">
        <v>8535</v>
      </c>
      <c r="E5993" s="115">
        <v>109.38</v>
      </c>
    </row>
    <row r="5994" spans="1:5" ht="41.4" x14ac:dyDescent="0.3">
      <c r="A5994" s="113">
        <v>103354</v>
      </c>
      <c r="B5994" s="113" t="s">
        <v>14526</v>
      </c>
      <c r="C5994" s="114" t="s">
        <v>115</v>
      </c>
      <c r="D5994" s="113" t="s">
        <v>8535</v>
      </c>
      <c r="E5994" s="115">
        <v>91.75</v>
      </c>
    </row>
    <row r="5995" spans="1:5" ht="41.4" x14ac:dyDescent="0.3">
      <c r="A5995" s="113">
        <v>103355</v>
      </c>
      <c r="B5995" s="113" t="s">
        <v>14527</v>
      </c>
      <c r="C5995" s="114" t="s">
        <v>115</v>
      </c>
      <c r="D5995" s="113" t="s">
        <v>8535</v>
      </c>
      <c r="E5995" s="115">
        <v>93.51</v>
      </c>
    </row>
    <row r="5996" spans="1:5" ht="41.4" x14ac:dyDescent="0.3">
      <c r="A5996" s="113">
        <v>103356</v>
      </c>
      <c r="B5996" s="113" t="s">
        <v>14528</v>
      </c>
      <c r="C5996" s="114" t="s">
        <v>115</v>
      </c>
      <c r="D5996" s="113" t="s">
        <v>8535</v>
      </c>
      <c r="E5996" s="115">
        <v>62.13</v>
      </c>
    </row>
    <row r="5997" spans="1:5" ht="41.4" x14ac:dyDescent="0.3">
      <c r="A5997" s="113">
        <v>103357</v>
      </c>
      <c r="B5997" s="113" t="s">
        <v>14529</v>
      </c>
      <c r="C5997" s="114" t="s">
        <v>115</v>
      </c>
      <c r="D5997" s="113" t="s">
        <v>8535</v>
      </c>
      <c r="E5997" s="115">
        <v>63.44</v>
      </c>
    </row>
    <row r="5998" spans="1:5" ht="41.4" x14ac:dyDescent="0.3">
      <c r="A5998" s="113">
        <v>103358</v>
      </c>
      <c r="B5998" s="113" t="s">
        <v>14530</v>
      </c>
      <c r="C5998" s="114" t="s">
        <v>115</v>
      </c>
      <c r="D5998" s="113" t="s">
        <v>8535</v>
      </c>
      <c r="E5998" s="115">
        <v>71.36</v>
      </c>
    </row>
    <row r="5999" spans="1:5" ht="41.4" x14ac:dyDescent="0.3">
      <c r="A5999" s="113">
        <v>103359</v>
      </c>
      <c r="B5999" s="113" t="s">
        <v>14531</v>
      </c>
      <c r="C5999" s="114" t="s">
        <v>115</v>
      </c>
      <c r="D5999" s="113" t="s">
        <v>8535</v>
      </c>
      <c r="E5999" s="115">
        <v>72.77</v>
      </c>
    </row>
    <row r="6000" spans="1:5" ht="41.4" x14ac:dyDescent="0.3">
      <c r="A6000" s="113">
        <v>103360</v>
      </c>
      <c r="B6000" s="113" t="s">
        <v>14532</v>
      </c>
      <c r="C6000" s="114" t="s">
        <v>115</v>
      </c>
      <c r="D6000" s="113" t="s">
        <v>8535</v>
      </c>
      <c r="E6000" s="115">
        <v>83.3</v>
      </c>
    </row>
    <row r="6001" spans="1:5" ht="41.4" x14ac:dyDescent="0.3">
      <c r="A6001" s="113">
        <v>103361</v>
      </c>
      <c r="B6001" s="113" t="s">
        <v>14533</v>
      </c>
      <c r="C6001" s="114" t="s">
        <v>115</v>
      </c>
      <c r="D6001" s="113" t="s">
        <v>8535</v>
      </c>
      <c r="E6001" s="115">
        <v>85.09</v>
      </c>
    </row>
    <row r="6002" spans="1:5" ht="41.4" x14ac:dyDescent="0.3">
      <c r="A6002" s="113">
        <v>103362</v>
      </c>
      <c r="B6002" s="113" t="s">
        <v>14534</v>
      </c>
      <c r="C6002" s="114" t="s">
        <v>115</v>
      </c>
      <c r="D6002" s="113" t="s">
        <v>8535</v>
      </c>
      <c r="E6002" s="115">
        <v>100.93</v>
      </c>
    </row>
    <row r="6003" spans="1:5" ht="41.4" x14ac:dyDescent="0.3">
      <c r="A6003" s="113">
        <v>103363</v>
      </c>
      <c r="B6003" s="113" t="s">
        <v>14535</v>
      </c>
      <c r="C6003" s="114" t="s">
        <v>115</v>
      </c>
      <c r="D6003" s="113" t="s">
        <v>8535</v>
      </c>
      <c r="E6003" s="115">
        <v>102.94</v>
      </c>
    </row>
    <row r="6004" spans="1:5" ht="41.4" x14ac:dyDescent="0.3">
      <c r="A6004" s="113">
        <v>103364</v>
      </c>
      <c r="B6004" s="113" t="s">
        <v>14536</v>
      </c>
      <c r="C6004" s="114" t="s">
        <v>115</v>
      </c>
      <c r="D6004" s="113" t="s">
        <v>8535</v>
      </c>
      <c r="E6004" s="115">
        <v>51.6</v>
      </c>
    </row>
    <row r="6005" spans="1:5" ht="41.4" x14ac:dyDescent="0.3">
      <c r="A6005" s="113">
        <v>103365</v>
      </c>
      <c r="B6005" s="113" t="s">
        <v>14537</v>
      </c>
      <c r="C6005" s="114" t="s">
        <v>115</v>
      </c>
      <c r="D6005" s="113" t="s">
        <v>8535</v>
      </c>
      <c r="E6005" s="115">
        <v>52.55</v>
      </c>
    </row>
    <row r="6006" spans="1:5" ht="41.4" x14ac:dyDescent="0.3">
      <c r="A6006" s="113">
        <v>103366</v>
      </c>
      <c r="B6006" s="113" t="s">
        <v>14538</v>
      </c>
      <c r="C6006" s="114" t="s">
        <v>115</v>
      </c>
      <c r="D6006" s="113" t="s">
        <v>8535</v>
      </c>
      <c r="E6006" s="115">
        <v>61.92</v>
      </c>
    </row>
    <row r="6007" spans="1:5" ht="41.4" x14ac:dyDescent="0.3">
      <c r="A6007" s="113">
        <v>103367</v>
      </c>
      <c r="B6007" s="113" t="s">
        <v>14539</v>
      </c>
      <c r="C6007" s="114" t="s">
        <v>115</v>
      </c>
      <c r="D6007" s="113" t="s">
        <v>8535</v>
      </c>
      <c r="E6007" s="115">
        <v>63.2</v>
      </c>
    </row>
    <row r="6008" spans="1:5" ht="41.4" x14ac:dyDescent="0.3">
      <c r="A6008" s="113">
        <v>103368</v>
      </c>
      <c r="B6008" s="113" t="s">
        <v>14540</v>
      </c>
      <c r="C6008" s="114" t="s">
        <v>115</v>
      </c>
      <c r="D6008" s="113" t="s">
        <v>8535</v>
      </c>
      <c r="E6008" s="115">
        <v>70.239999999999995</v>
      </c>
    </row>
    <row r="6009" spans="1:5" ht="41.4" x14ac:dyDescent="0.3">
      <c r="A6009" s="113">
        <v>103369</v>
      </c>
      <c r="B6009" s="113" t="s">
        <v>14541</v>
      </c>
      <c r="C6009" s="114" t="s">
        <v>115</v>
      </c>
      <c r="D6009" s="113" t="s">
        <v>8535</v>
      </c>
      <c r="E6009" s="115">
        <v>71.86</v>
      </c>
    </row>
    <row r="6010" spans="1:5" ht="41.4" x14ac:dyDescent="0.3">
      <c r="A6010" s="113">
        <v>103370</v>
      </c>
      <c r="B6010" s="113" t="s">
        <v>14542</v>
      </c>
      <c r="C6010" s="114" t="s">
        <v>115</v>
      </c>
      <c r="D6010" s="113" t="s">
        <v>8535</v>
      </c>
      <c r="E6010" s="115">
        <v>88.48</v>
      </c>
    </row>
    <row r="6011" spans="1:5" ht="41.4" x14ac:dyDescent="0.3">
      <c r="A6011" s="113">
        <v>103371</v>
      </c>
      <c r="B6011" s="113" t="s">
        <v>14543</v>
      </c>
      <c r="C6011" s="114" t="s">
        <v>115</v>
      </c>
      <c r="D6011" s="113" t="s">
        <v>8535</v>
      </c>
      <c r="E6011" s="115">
        <v>90.3</v>
      </c>
    </row>
    <row r="6012" spans="1:5" ht="41.4" x14ac:dyDescent="0.3">
      <c r="A6012" s="113">
        <v>89282</v>
      </c>
      <c r="B6012" s="113" t="s">
        <v>14544</v>
      </c>
      <c r="C6012" s="114" t="s">
        <v>115</v>
      </c>
      <c r="D6012" s="113" t="s">
        <v>8535</v>
      </c>
      <c r="E6012" s="115">
        <v>71.459999999999994</v>
      </c>
    </row>
    <row r="6013" spans="1:5" ht="41.4" x14ac:dyDescent="0.3">
      <c r="A6013" s="113">
        <v>89283</v>
      </c>
      <c r="B6013" s="113" t="s">
        <v>14545</v>
      </c>
      <c r="C6013" s="114" t="s">
        <v>115</v>
      </c>
      <c r="D6013" s="113" t="s">
        <v>8535</v>
      </c>
      <c r="E6013" s="115">
        <v>73.52</v>
      </c>
    </row>
    <row r="6014" spans="1:5" ht="41.4" x14ac:dyDescent="0.3">
      <c r="A6014" s="113">
        <v>89290</v>
      </c>
      <c r="B6014" s="113" t="s">
        <v>14546</v>
      </c>
      <c r="C6014" s="114" t="s">
        <v>115</v>
      </c>
      <c r="D6014" s="113" t="s">
        <v>8535</v>
      </c>
      <c r="E6014" s="115">
        <v>80.22</v>
      </c>
    </row>
    <row r="6015" spans="1:5" ht="41.4" x14ac:dyDescent="0.3">
      <c r="A6015" s="113">
        <v>89291</v>
      </c>
      <c r="B6015" s="113" t="s">
        <v>14547</v>
      </c>
      <c r="C6015" s="114" t="s">
        <v>115</v>
      </c>
      <c r="D6015" s="113" t="s">
        <v>8535</v>
      </c>
      <c r="E6015" s="115">
        <v>82.51</v>
      </c>
    </row>
    <row r="6016" spans="1:5" ht="41.4" x14ac:dyDescent="0.3">
      <c r="A6016" s="113">
        <v>89298</v>
      </c>
      <c r="B6016" s="113" t="s">
        <v>14548</v>
      </c>
      <c r="C6016" s="114" t="s">
        <v>115</v>
      </c>
      <c r="D6016" s="113" t="s">
        <v>8535</v>
      </c>
      <c r="E6016" s="115">
        <v>83.44</v>
      </c>
    </row>
    <row r="6017" spans="1:5" ht="41.4" x14ac:dyDescent="0.3">
      <c r="A6017" s="113">
        <v>89299</v>
      </c>
      <c r="B6017" s="113" t="s">
        <v>14549</v>
      </c>
      <c r="C6017" s="114" t="s">
        <v>115</v>
      </c>
      <c r="D6017" s="113" t="s">
        <v>8535</v>
      </c>
      <c r="E6017" s="115">
        <v>86.19</v>
      </c>
    </row>
    <row r="6018" spans="1:5" ht="41.4" x14ac:dyDescent="0.3">
      <c r="A6018" s="113">
        <v>89306</v>
      </c>
      <c r="B6018" s="113" t="s">
        <v>14550</v>
      </c>
      <c r="C6018" s="114" t="s">
        <v>115</v>
      </c>
      <c r="D6018" s="113" t="s">
        <v>8535</v>
      </c>
      <c r="E6018" s="115">
        <v>97.4</v>
      </c>
    </row>
    <row r="6019" spans="1:5" ht="41.4" x14ac:dyDescent="0.3">
      <c r="A6019" s="113">
        <v>89307</v>
      </c>
      <c r="B6019" s="113" t="s">
        <v>14551</v>
      </c>
      <c r="C6019" s="114" t="s">
        <v>115</v>
      </c>
      <c r="D6019" s="113" t="s">
        <v>8535</v>
      </c>
      <c r="E6019" s="115">
        <v>100.47</v>
      </c>
    </row>
    <row r="6020" spans="1:5" ht="27.6" x14ac:dyDescent="0.3">
      <c r="A6020" s="113">
        <v>101157</v>
      </c>
      <c r="B6020" s="113" t="s">
        <v>14552</v>
      </c>
      <c r="C6020" s="114" t="s">
        <v>115</v>
      </c>
      <c r="D6020" s="113" t="s">
        <v>8535</v>
      </c>
      <c r="E6020" s="115">
        <v>63.21</v>
      </c>
    </row>
    <row r="6021" spans="1:5" ht="27.6" x14ac:dyDescent="0.3">
      <c r="A6021" s="113">
        <v>101158</v>
      </c>
      <c r="B6021" s="113" t="s">
        <v>14553</v>
      </c>
      <c r="C6021" s="114" t="s">
        <v>115</v>
      </c>
      <c r="D6021" s="113" t="s">
        <v>8535</v>
      </c>
      <c r="E6021" s="115">
        <v>82.18</v>
      </c>
    </row>
    <row r="6022" spans="1:5" ht="41.4" x14ac:dyDescent="0.3">
      <c r="A6022" s="113">
        <v>101162</v>
      </c>
      <c r="B6022" s="113" t="s">
        <v>14554</v>
      </c>
      <c r="C6022" s="114" t="s">
        <v>115</v>
      </c>
      <c r="D6022" s="113" t="s">
        <v>8535</v>
      </c>
      <c r="E6022" s="115">
        <v>159.34</v>
      </c>
    </row>
    <row r="6023" spans="1:5" ht="41.4" x14ac:dyDescent="0.3">
      <c r="A6023" s="113">
        <v>103316</v>
      </c>
      <c r="B6023" s="113" t="s">
        <v>14555</v>
      </c>
      <c r="C6023" s="114" t="s">
        <v>115</v>
      </c>
      <c r="D6023" s="113" t="s">
        <v>8535</v>
      </c>
      <c r="E6023" s="115">
        <v>77.5</v>
      </c>
    </row>
    <row r="6024" spans="1:5" ht="41.4" x14ac:dyDescent="0.3">
      <c r="A6024" s="113">
        <v>103317</v>
      </c>
      <c r="B6024" s="113" t="s">
        <v>14556</v>
      </c>
      <c r="C6024" s="114" t="s">
        <v>115</v>
      </c>
      <c r="D6024" s="113" t="s">
        <v>8535</v>
      </c>
      <c r="E6024" s="115">
        <v>78.98</v>
      </c>
    </row>
    <row r="6025" spans="1:5" ht="41.4" x14ac:dyDescent="0.3">
      <c r="A6025" s="113">
        <v>103318</v>
      </c>
      <c r="B6025" s="113" t="s">
        <v>14557</v>
      </c>
      <c r="C6025" s="114" t="s">
        <v>115</v>
      </c>
      <c r="D6025" s="113" t="s">
        <v>8535</v>
      </c>
      <c r="E6025" s="115">
        <v>100.81</v>
      </c>
    </row>
    <row r="6026" spans="1:5" ht="41.4" x14ac:dyDescent="0.3">
      <c r="A6026" s="113">
        <v>103319</v>
      </c>
      <c r="B6026" s="113" t="s">
        <v>14558</v>
      </c>
      <c r="C6026" s="114" t="s">
        <v>115</v>
      </c>
      <c r="D6026" s="113" t="s">
        <v>8535</v>
      </c>
      <c r="E6026" s="115">
        <v>102.54</v>
      </c>
    </row>
    <row r="6027" spans="1:5" ht="41.4" x14ac:dyDescent="0.3">
      <c r="A6027" s="113">
        <v>103320</v>
      </c>
      <c r="B6027" s="113" t="s">
        <v>14559</v>
      </c>
      <c r="C6027" s="114" t="s">
        <v>115</v>
      </c>
      <c r="D6027" s="113" t="s">
        <v>8535</v>
      </c>
      <c r="E6027" s="115">
        <v>120.8</v>
      </c>
    </row>
    <row r="6028" spans="1:5" ht="41.4" x14ac:dyDescent="0.3">
      <c r="A6028" s="113">
        <v>103321</v>
      </c>
      <c r="B6028" s="113" t="s">
        <v>14560</v>
      </c>
      <c r="C6028" s="114" t="s">
        <v>115</v>
      </c>
      <c r="D6028" s="113" t="s">
        <v>8535</v>
      </c>
      <c r="E6028" s="115">
        <v>122.98</v>
      </c>
    </row>
    <row r="6029" spans="1:5" ht="41.4" x14ac:dyDescent="0.3">
      <c r="A6029" s="113">
        <v>103336</v>
      </c>
      <c r="B6029" s="113" t="s">
        <v>14561</v>
      </c>
      <c r="C6029" s="114" t="s">
        <v>115</v>
      </c>
      <c r="D6029" s="113" t="s">
        <v>8535</v>
      </c>
      <c r="E6029" s="115">
        <v>87.86</v>
      </c>
    </row>
    <row r="6030" spans="1:5" ht="41.4" x14ac:dyDescent="0.3">
      <c r="A6030" s="113">
        <v>103337</v>
      </c>
      <c r="B6030" s="113" t="s">
        <v>14562</v>
      </c>
      <c r="C6030" s="114" t="s">
        <v>115</v>
      </c>
      <c r="D6030" s="113" t="s">
        <v>8535</v>
      </c>
      <c r="E6030" s="115">
        <v>89.34</v>
      </c>
    </row>
    <row r="6031" spans="1:5" ht="41.4" x14ac:dyDescent="0.3">
      <c r="A6031" s="113">
        <v>103338</v>
      </c>
      <c r="B6031" s="113" t="s">
        <v>14563</v>
      </c>
      <c r="C6031" s="114" t="s">
        <v>115</v>
      </c>
      <c r="D6031" s="113" t="s">
        <v>8535</v>
      </c>
      <c r="E6031" s="115">
        <v>115.73</v>
      </c>
    </row>
    <row r="6032" spans="1:5" ht="41.4" x14ac:dyDescent="0.3">
      <c r="A6032" s="113">
        <v>103339</v>
      </c>
      <c r="B6032" s="113" t="s">
        <v>14564</v>
      </c>
      <c r="C6032" s="114" t="s">
        <v>115</v>
      </c>
      <c r="D6032" s="113" t="s">
        <v>8535</v>
      </c>
      <c r="E6032" s="115">
        <v>117.46</v>
      </c>
    </row>
    <row r="6033" spans="1:5" ht="41.4" x14ac:dyDescent="0.3">
      <c r="A6033" s="113">
        <v>103340</v>
      </c>
      <c r="B6033" s="113" t="s">
        <v>14565</v>
      </c>
      <c r="C6033" s="114" t="s">
        <v>115</v>
      </c>
      <c r="D6033" s="113" t="s">
        <v>8535</v>
      </c>
      <c r="E6033" s="115">
        <v>139.49</v>
      </c>
    </row>
    <row r="6034" spans="1:5" ht="41.4" x14ac:dyDescent="0.3">
      <c r="A6034" s="113">
        <v>103341</v>
      </c>
      <c r="B6034" s="113" t="s">
        <v>14566</v>
      </c>
      <c r="C6034" s="114" t="s">
        <v>115</v>
      </c>
      <c r="D6034" s="113" t="s">
        <v>8535</v>
      </c>
      <c r="E6034" s="115">
        <v>141.66999999999999</v>
      </c>
    </row>
    <row r="6035" spans="1:5" ht="41.4" x14ac:dyDescent="0.3">
      <c r="A6035" s="113">
        <v>103342</v>
      </c>
      <c r="B6035" s="113" t="s">
        <v>14567</v>
      </c>
      <c r="C6035" s="114" t="s">
        <v>115</v>
      </c>
      <c r="D6035" s="113" t="s">
        <v>8535</v>
      </c>
      <c r="E6035" s="115">
        <v>117.66</v>
      </c>
    </row>
    <row r="6036" spans="1:5" ht="41.4" x14ac:dyDescent="0.3">
      <c r="A6036" s="113">
        <v>103343</v>
      </c>
      <c r="B6036" s="113" t="s">
        <v>14568</v>
      </c>
      <c r="C6036" s="114" t="s">
        <v>115</v>
      </c>
      <c r="D6036" s="113" t="s">
        <v>8535</v>
      </c>
      <c r="E6036" s="115">
        <v>119.58</v>
      </c>
    </row>
    <row r="6037" spans="1:5" ht="27.6" x14ac:dyDescent="0.3">
      <c r="A6037" s="113">
        <v>89453</v>
      </c>
      <c r="B6037" s="113" t="s">
        <v>14569</v>
      </c>
      <c r="C6037" s="114" t="s">
        <v>115</v>
      </c>
      <c r="D6037" s="113" t="s">
        <v>8535</v>
      </c>
      <c r="E6037" s="115">
        <v>87.73</v>
      </c>
    </row>
    <row r="6038" spans="1:5" ht="27.6" x14ac:dyDescent="0.3">
      <c r="A6038" s="113">
        <v>89455</v>
      </c>
      <c r="B6038" s="113" t="s">
        <v>14570</v>
      </c>
      <c r="C6038" s="114" t="s">
        <v>115</v>
      </c>
      <c r="D6038" s="113" t="s">
        <v>8535</v>
      </c>
      <c r="E6038" s="115">
        <v>106.15</v>
      </c>
    </row>
    <row r="6039" spans="1:5" ht="27.6" x14ac:dyDescent="0.3">
      <c r="A6039" s="113">
        <v>89462</v>
      </c>
      <c r="B6039" s="113" t="s">
        <v>14571</v>
      </c>
      <c r="C6039" s="114" t="s">
        <v>115</v>
      </c>
      <c r="D6039" s="113" t="s">
        <v>8535</v>
      </c>
      <c r="E6039" s="115">
        <v>116.75</v>
      </c>
    </row>
    <row r="6040" spans="1:5" ht="27.6" x14ac:dyDescent="0.3">
      <c r="A6040" s="113">
        <v>89464</v>
      </c>
      <c r="B6040" s="113" t="s">
        <v>14572</v>
      </c>
      <c r="C6040" s="114" t="s">
        <v>115</v>
      </c>
      <c r="D6040" s="113" t="s">
        <v>8535</v>
      </c>
      <c r="E6040" s="115">
        <v>137.13</v>
      </c>
    </row>
    <row r="6041" spans="1:5" ht="27.6" x14ac:dyDescent="0.3">
      <c r="A6041" s="113">
        <v>89470</v>
      </c>
      <c r="B6041" s="113" t="s">
        <v>14573</v>
      </c>
      <c r="C6041" s="114" t="s">
        <v>115</v>
      </c>
      <c r="D6041" s="113" t="s">
        <v>8535</v>
      </c>
      <c r="E6041" s="115">
        <v>99.91</v>
      </c>
    </row>
    <row r="6042" spans="1:5" ht="27.6" x14ac:dyDescent="0.3">
      <c r="A6042" s="113">
        <v>89472</v>
      </c>
      <c r="B6042" s="113" t="s">
        <v>14574</v>
      </c>
      <c r="C6042" s="114" t="s">
        <v>115</v>
      </c>
      <c r="D6042" s="113" t="s">
        <v>8535</v>
      </c>
      <c r="E6042" s="115">
        <v>119.46</v>
      </c>
    </row>
    <row r="6043" spans="1:5" ht="27.6" x14ac:dyDescent="0.3">
      <c r="A6043" s="113">
        <v>89478</v>
      </c>
      <c r="B6043" s="113" t="s">
        <v>14575</v>
      </c>
      <c r="C6043" s="114" t="s">
        <v>115</v>
      </c>
      <c r="D6043" s="113" t="s">
        <v>8535</v>
      </c>
      <c r="E6043" s="115">
        <v>137.15</v>
      </c>
    </row>
    <row r="6044" spans="1:5" ht="27.6" x14ac:dyDescent="0.3">
      <c r="A6044" s="113">
        <v>89480</v>
      </c>
      <c r="B6044" s="113" t="s">
        <v>14576</v>
      </c>
      <c r="C6044" s="114" t="s">
        <v>115</v>
      </c>
      <c r="D6044" s="113" t="s">
        <v>8535</v>
      </c>
      <c r="E6044" s="115">
        <v>158.69</v>
      </c>
    </row>
    <row r="6045" spans="1:5" ht="41.4" x14ac:dyDescent="0.3">
      <c r="A6045" s="113">
        <v>101161</v>
      </c>
      <c r="B6045" s="113" t="s">
        <v>14577</v>
      </c>
      <c r="C6045" s="114" t="s">
        <v>115</v>
      </c>
      <c r="D6045" s="113" t="s">
        <v>8535</v>
      </c>
      <c r="E6045" s="115">
        <v>231.44</v>
      </c>
    </row>
    <row r="6046" spans="1:5" ht="41.4" x14ac:dyDescent="0.3">
      <c r="A6046" s="113">
        <v>101163</v>
      </c>
      <c r="B6046" s="113" t="s">
        <v>14578</v>
      </c>
      <c r="C6046" s="114" t="s">
        <v>115</v>
      </c>
      <c r="D6046" s="113" t="s">
        <v>8535</v>
      </c>
      <c r="E6046" s="115">
        <v>689.28</v>
      </c>
    </row>
    <row r="6047" spans="1:5" ht="27.6" x14ac:dyDescent="0.3">
      <c r="A6047" s="113">
        <v>101164</v>
      </c>
      <c r="B6047" s="113" t="s">
        <v>14579</v>
      </c>
      <c r="C6047" s="114" t="s">
        <v>115</v>
      </c>
      <c r="D6047" s="113" t="s">
        <v>8535</v>
      </c>
      <c r="E6047" s="115">
        <v>698.87</v>
      </c>
    </row>
    <row r="6048" spans="1:5" ht="41.4" x14ac:dyDescent="0.3">
      <c r="A6048" s="113">
        <v>96358</v>
      </c>
      <c r="B6048" s="113" t="s">
        <v>14580</v>
      </c>
      <c r="C6048" s="114" t="s">
        <v>115</v>
      </c>
      <c r="D6048" s="113" t="s">
        <v>8535</v>
      </c>
      <c r="E6048" s="115">
        <v>86.23</v>
      </c>
    </row>
    <row r="6049" spans="1:5" ht="41.4" x14ac:dyDescent="0.3">
      <c r="A6049" s="113">
        <v>96359</v>
      </c>
      <c r="B6049" s="113" t="s">
        <v>14581</v>
      </c>
      <c r="C6049" s="114" t="s">
        <v>115</v>
      </c>
      <c r="D6049" s="113" t="s">
        <v>8535</v>
      </c>
      <c r="E6049" s="115">
        <v>95.77</v>
      </c>
    </row>
    <row r="6050" spans="1:5" ht="41.4" x14ac:dyDescent="0.3">
      <c r="A6050" s="113">
        <v>96360</v>
      </c>
      <c r="B6050" s="113" t="s">
        <v>14582</v>
      </c>
      <c r="C6050" s="114" t="s">
        <v>115</v>
      </c>
      <c r="D6050" s="113" t="s">
        <v>8535</v>
      </c>
      <c r="E6050" s="115">
        <v>109.6</v>
      </c>
    </row>
    <row r="6051" spans="1:5" ht="41.4" x14ac:dyDescent="0.3">
      <c r="A6051" s="113">
        <v>96361</v>
      </c>
      <c r="B6051" s="113" t="s">
        <v>14583</v>
      </c>
      <c r="C6051" s="114" t="s">
        <v>115</v>
      </c>
      <c r="D6051" s="113" t="s">
        <v>8535</v>
      </c>
      <c r="E6051" s="115">
        <v>127.43</v>
      </c>
    </row>
    <row r="6052" spans="1:5" ht="41.4" x14ac:dyDescent="0.3">
      <c r="A6052" s="113">
        <v>96362</v>
      </c>
      <c r="B6052" s="113" t="s">
        <v>14584</v>
      </c>
      <c r="C6052" s="114" t="s">
        <v>115</v>
      </c>
      <c r="D6052" s="113" t="s">
        <v>8535</v>
      </c>
      <c r="E6052" s="115">
        <v>112.6</v>
      </c>
    </row>
    <row r="6053" spans="1:5" ht="55.2" x14ac:dyDescent="0.3">
      <c r="A6053" s="113">
        <v>96363</v>
      </c>
      <c r="B6053" s="113" t="s">
        <v>14585</v>
      </c>
      <c r="C6053" s="114" t="s">
        <v>115</v>
      </c>
      <c r="D6053" s="113" t="s">
        <v>8535</v>
      </c>
      <c r="E6053" s="115">
        <v>122.75</v>
      </c>
    </row>
    <row r="6054" spans="1:5" ht="41.4" x14ac:dyDescent="0.3">
      <c r="A6054" s="113">
        <v>96364</v>
      </c>
      <c r="B6054" s="113" t="s">
        <v>14586</v>
      </c>
      <c r="C6054" s="114" t="s">
        <v>115</v>
      </c>
      <c r="D6054" s="113" t="s">
        <v>8535</v>
      </c>
      <c r="E6054" s="115">
        <v>135.96</v>
      </c>
    </row>
    <row r="6055" spans="1:5" ht="55.2" x14ac:dyDescent="0.3">
      <c r="A6055" s="113">
        <v>96365</v>
      </c>
      <c r="B6055" s="113" t="s">
        <v>14587</v>
      </c>
      <c r="C6055" s="114" t="s">
        <v>115</v>
      </c>
      <c r="D6055" s="113" t="s">
        <v>8535</v>
      </c>
      <c r="E6055" s="115">
        <v>154.43</v>
      </c>
    </row>
    <row r="6056" spans="1:5" ht="41.4" x14ac:dyDescent="0.3">
      <c r="A6056" s="113">
        <v>96366</v>
      </c>
      <c r="B6056" s="113" t="s">
        <v>14588</v>
      </c>
      <c r="C6056" s="114" t="s">
        <v>115</v>
      </c>
      <c r="D6056" s="113" t="s">
        <v>8535</v>
      </c>
      <c r="E6056" s="115">
        <v>138.96</v>
      </c>
    </row>
    <row r="6057" spans="1:5" ht="41.4" x14ac:dyDescent="0.3">
      <c r="A6057" s="113">
        <v>96367</v>
      </c>
      <c r="B6057" s="113" t="s">
        <v>14589</v>
      </c>
      <c r="C6057" s="114" t="s">
        <v>115</v>
      </c>
      <c r="D6057" s="113" t="s">
        <v>8535</v>
      </c>
      <c r="E6057" s="115">
        <v>149.72999999999999</v>
      </c>
    </row>
    <row r="6058" spans="1:5" ht="41.4" x14ac:dyDescent="0.3">
      <c r="A6058" s="113">
        <v>96368</v>
      </c>
      <c r="B6058" s="113" t="s">
        <v>14590</v>
      </c>
      <c r="C6058" s="114" t="s">
        <v>115</v>
      </c>
      <c r="D6058" s="113" t="s">
        <v>8535</v>
      </c>
      <c r="E6058" s="115">
        <v>162.35</v>
      </c>
    </row>
    <row r="6059" spans="1:5" ht="41.4" x14ac:dyDescent="0.3">
      <c r="A6059" s="113">
        <v>96369</v>
      </c>
      <c r="B6059" s="113" t="s">
        <v>14591</v>
      </c>
      <c r="C6059" s="114" t="s">
        <v>115</v>
      </c>
      <c r="D6059" s="113" t="s">
        <v>8535</v>
      </c>
      <c r="E6059" s="115">
        <v>181.42</v>
      </c>
    </row>
    <row r="6060" spans="1:5" ht="41.4" x14ac:dyDescent="0.3">
      <c r="A6060" s="113">
        <v>96370</v>
      </c>
      <c r="B6060" s="113" t="s">
        <v>14592</v>
      </c>
      <c r="C6060" s="114" t="s">
        <v>115</v>
      </c>
      <c r="D6060" s="113" t="s">
        <v>8535</v>
      </c>
      <c r="E6060" s="115">
        <v>56.07</v>
      </c>
    </row>
    <row r="6061" spans="1:5" ht="41.4" x14ac:dyDescent="0.3">
      <c r="A6061" s="113">
        <v>96371</v>
      </c>
      <c r="B6061" s="113" t="s">
        <v>14593</v>
      </c>
      <c r="C6061" s="114" t="s">
        <v>115</v>
      </c>
      <c r="D6061" s="113" t="s">
        <v>8535</v>
      </c>
      <c r="E6061" s="115">
        <v>64.95</v>
      </c>
    </row>
    <row r="6062" spans="1:5" x14ac:dyDescent="0.3">
      <c r="A6062" s="113">
        <v>96373</v>
      </c>
      <c r="B6062" s="113" t="s">
        <v>14594</v>
      </c>
      <c r="C6062" s="114" t="s">
        <v>116</v>
      </c>
      <c r="D6062" s="113" t="s">
        <v>8535</v>
      </c>
      <c r="E6062" s="115">
        <v>9.99</v>
      </c>
    </row>
    <row r="6063" spans="1:5" x14ac:dyDescent="0.3">
      <c r="A6063" s="113">
        <v>96374</v>
      </c>
      <c r="B6063" s="113" t="s">
        <v>14595</v>
      </c>
      <c r="C6063" s="114" t="s">
        <v>116</v>
      </c>
      <c r="D6063" s="113" t="s">
        <v>8535</v>
      </c>
      <c r="E6063" s="115">
        <v>33.15</v>
      </c>
    </row>
    <row r="6064" spans="1:5" x14ac:dyDescent="0.3">
      <c r="A6064" s="113">
        <v>102235</v>
      </c>
      <c r="B6064" s="113" t="s">
        <v>14596</v>
      </c>
      <c r="C6064" s="114" t="s">
        <v>115</v>
      </c>
      <c r="D6064" s="113" t="s">
        <v>8535</v>
      </c>
      <c r="E6064" s="115">
        <v>552.54999999999995</v>
      </c>
    </row>
    <row r="6065" spans="1:5" ht="27.6" x14ac:dyDescent="0.3">
      <c r="A6065" s="113">
        <v>102253</v>
      </c>
      <c r="B6065" s="113" t="s">
        <v>14597</v>
      </c>
      <c r="C6065" s="114" t="s">
        <v>115</v>
      </c>
      <c r="D6065" s="113" t="s">
        <v>8535</v>
      </c>
      <c r="E6065" s="115">
        <v>945.82</v>
      </c>
    </row>
    <row r="6066" spans="1:5" ht="27.6" x14ac:dyDescent="0.3">
      <c r="A6066" s="113">
        <v>102254</v>
      </c>
      <c r="B6066" s="113" t="s">
        <v>14598</v>
      </c>
      <c r="C6066" s="114" t="s">
        <v>115</v>
      </c>
      <c r="D6066" s="113" t="s">
        <v>8535</v>
      </c>
      <c r="E6066" s="115">
        <v>821.22</v>
      </c>
    </row>
    <row r="6067" spans="1:5" ht="27.6" x14ac:dyDescent="0.3">
      <c r="A6067" s="113">
        <v>102255</v>
      </c>
      <c r="B6067" s="113" t="s">
        <v>14599</v>
      </c>
      <c r="C6067" s="114" t="s">
        <v>115</v>
      </c>
      <c r="D6067" s="113" t="s">
        <v>8535</v>
      </c>
      <c r="E6067" s="115">
        <v>978.52</v>
      </c>
    </row>
    <row r="6068" spans="1:5" ht="27.6" x14ac:dyDescent="0.3">
      <c r="A6068" s="113">
        <v>102256</v>
      </c>
      <c r="B6068" s="113" t="s">
        <v>14600</v>
      </c>
      <c r="C6068" s="114" t="s">
        <v>115</v>
      </c>
      <c r="D6068" s="113" t="s">
        <v>8535</v>
      </c>
      <c r="E6068" s="115">
        <v>859.85</v>
      </c>
    </row>
    <row r="6069" spans="1:5" ht="27.6" x14ac:dyDescent="0.3">
      <c r="A6069" s="113">
        <v>102257</v>
      </c>
      <c r="B6069" s="113" t="s">
        <v>14601</v>
      </c>
      <c r="C6069" s="114" t="s">
        <v>115</v>
      </c>
      <c r="D6069" s="113" t="s">
        <v>8535</v>
      </c>
      <c r="E6069" s="115">
        <v>336.72</v>
      </c>
    </row>
    <row r="6070" spans="1:5" ht="27.6" x14ac:dyDescent="0.3">
      <c r="A6070" s="113">
        <v>102258</v>
      </c>
      <c r="B6070" s="113" t="s">
        <v>14602</v>
      </c>
      <c r="C6070" s="114" t="s">
        <v>115</v>
      </c>
      <c r="D6070" s="113" t="s">
        <v>8535</v>
      </c>
      <c r="E6070" s="115">
        <v>389.96</v>
      </c>
    </row>
    <row r="6071" spans="1:5" ht="41.4" x14ac:dyDescent="0.3">
      <c r="A6071" s="113">
        <v>104718</v>
      </c>
      <c r="B6071" s="113" t="s">
        <v>14603</v>
      </c>
      <c r="C6071" s="114" t="s">
        <v>115</v>
      </c>
      <c r="D6071" s="113" t="s">
        <v>8535</v>
      </c>
      <c r="E6071" s="115">
        <v>113.09</v>
      </c>
    </row>
    <row r="6072" spans="1:5" ht="41.4" x14ac:dyDescent="0.3">
      <c r="A6072" s="113">
        <v>104719</v>
      </c>
      <c r="B6072" s="113" t="s">
        <v>14604</v>
      </c>
      <c r="C6072" s="114" t="s">
        <v>115</v>
      </c>
      <c r="D6072" s="113" t="s">
        <v>8535</v>
      </c>
      <c r="E6072" s="115">
        <v>158.91</v>
      </c>
    </row>
    <row r="6073" spans="1:5" ht="41.4" x14ac:dyDescent="0.3">
      <c r="A6073" s="113">
        <v>104720</v>
      </c>
      <c r="B6073" s="113" t="s">
        <v>14605</v>
      </c>
      <c r="C6073" s="114" t="s">
        <v>115</v>
      </c>
      <c r="D6073" s="113" t="s">
        <v>8535</v>
      </c>
      <c r="E6073" s="115">
        <v>141.32</v>
      </c>
    </row>
    <row r="6074" spans="1:5" ht="41.4" x14ac:dyDescent="0.3">
      <c r="A6074" s="113">
        <v>104721</v>
      </c>
      <c r="B6074" s="113" t="s">
        <v>14606</v>
      </c>
      <c r="C6074" s="114" t="s">
        <v>115</v>
      </c>
      <c r="D6074" s="113" t="s">
        <v>8535</v>
      </c>
      <c r="E6074" s="115">
        <v>187.14</v>
      </c>
    </row>
    <row r="6075" spans="1:5" ht="41.4" x14ac:dyDescent="0.3">
      <c r="A6075" s="113">
        <v>104722</v>
      </c>
      <c r="B6075" s="113" t="s">
        <v>14607</v>
      </c>
      <c r="C6075" s="114" t="s">
        <v>115</v>
      </c>
      <c r="D6075" s="113" t="s">
        <v>8535</v>
      </c>
      <c r="E6075" s="115">
        <v>169.55</v>
      </c>
    </row>
    <row r="6076" spans="1:5" ht="41.4" x14ac:dyDescent="0.3">
      <c r="A6076" s="113">
        <v>104723</v>
      </c>
      <c r="B6076" s="113" t="s">
        <v>14608</v>
      </c>
      <c r="C6076" s="114" t="s">
        <v>115</v>
      </c>
      <c r="D6076" s="113" t="s">
        <v>8535</v>
      </c>
      <c r="E6076" s="115">
        <v>215.38</v>
      </c>
    </row>
    <row r="6077" spans="1:5" ht="41.4" x14ac:dyDescent="0.3">
      <c r="A6077" s="113">
        <v>104724</v>
      </c>
      <c r="B6077" s="113" t="s">
        <v>14609</v>
      </c>
      <c r="C6077" s="114" t="s">
        <v>115</v>
      </c>
      <c r="D6077" s="113" t="s">
        <v>8535</v>
      </c>
      <c r="E6077" s="115">
        <v>81.040000000000006</v>
      </c>
    </row>
    <row r="6078" spans="1:5" ht="41.4" x14ac:dyDescent="0.3">
      <c r="A6078" s="113">
        <v>101154</v>
      </c>
      <c r="B6078" s="113" t="s">
        <v>14610</v>
      </c>
      <c r="C6078" s="114" t="s">
        <v>115</v>
      </c>
      <c r="D6078" s="113" t="s">
        <v>8535</v>
      </c>
      <c r="E6078" s="115">
        <v>127.58</v>
      </c>
    </row>
    <row r="6079" spans="1:5" ht="41.4" x14ac:dyDescent="0.3">
      <c r="A6079" s="113">
        <v>101155</v>
      </c>
      <c r="B6079" s="113" t="s">
        <v>14611</v>
      </c>
      <c r="C6079" s="114" t="s">
        <v>115</v>
      </c>
      <c r="D6079" s="113" t="s">
        <v>8535</v>
      </c>
      <c r="E6079" s="115">
        <v>179.29</v>
      </c>
    </row>
    <row r="6080" spans="1:5" ht="41.4" x14ac:dyDescent="0.3">
      <c r="A6080" s="113">
        <v>101156</v>
      </c>
      <c r="B6080" s="113" t="s">
        <v>14612</v>
      </c>
      <c r="C6080" s="114" t="s">
        <v>115</v>
      </c>
      <c r="D6080" s="113" t="s">
        <v>8535</v>
      </c>
      <c r="E6080" s="115">
        <v>262.52</v>
      </c>
    </row>
    <row r="6081" spans="1:5" ht="41.4" x14ac:dyDescent="0.3">
      <c r="A6081" s="113">
        <v>101814</v>
      </c>
      <c r="B6081" s="113" t="s">
        <v>14613</v>
      </c>
      <c r="C6081" s="114" t="s">
        <v>115</v>
      </c>
      <c r="D6081" s="113" t="s">
        <v>8535</v>
      </c>
      <c r="E6081" s="115">
        <v>49.44</v>
      </c>
    </row>
    <row r="6082" spans="1:5" ht="41.4" x14ac:dyDescent="0.3">
      <c r="A6082" s="113">
        <v>101816</v>
      </c>
      <c r="B6082" s="113" t="s">
        <v>14614</v>
      </c>
      <c r="C6082" s="114" t="s">
        <v>115</v>
      </c>
      <c r="D6082" s="113" t="s">
        <v>8535</v>
      </c>
      <c r="E6082" s="115">
        <v>71.98</v>
      </c>
    </row>
    <row r="6083" spans="1:5" ht="41.4" x14ac:dyDescent="0.3">
      <c r="A6083" s="113">
        <v>101817</v>
      </c>
      <c r="B6083" s="113" t="s">
        <v>14615</v>
      </c>
      <c r="C6083" s="114" t="s">
        <v>115</v>
      </c>
      <c r="D6083" s="113" t="s">
        <v>8535</v>
      </c>
      <c r="E6083" s="115">
        <v>55.76</v>
      </c>
    </row>
    <row r="6084" spans="1:5" ht="41.4" x14ac:dyDescent="0.3">
      <c r="A6084" s="113">
        <v>101819</v>
      </c>
      <c r="B6084" s="113" t="s">
        <v>14616</v>
      </c>
      <c r="C6084" s="114" t="s">
        <v>115</v>
      </c>
      <c r="D6084" s="113" t="s">
        <v>8535</v>
      </c>
      <c r="E6084" s="115">
        <v>69.12</v>
      </c>
    </row>
    <row r="6085" spans="1:5" ht="41.4" x14ac:dyDescent="0.3">
      <c r="A6085" s="113">
        <v>101820</v>
      </c>
      <c r="B6085" s="113" t="s">
        <v>14617</v>
      </c>
      <c r="C6085" s="114" t="s">
        <v>115</v>
      </c>
      <c r="D6085" s="113" t="s">
        <v>8535</v>
      </c>
      <c r="E6085" s="115">
        <v>49.05</v>
      </c>
    </row>
    <row r="6086" spans="1:5" ht="41.4" x14ac:dyDescent="0.3">
      <c r="A6086" s="113">
        <v>101822</v>
      </c>
      <c r="B6086" s="113" t="s">
        <v>14618</v>
      </c>
      <c r="C6086" s="114" t="s">
        <v>128</v>
      </c>
      <c r="D6086" s="113" t="s">
        <v>8535</v>
      </c>
      <c r="E6086" s="115">
        <v>143.79</v>
      </c>
    </row>
    <row r="6087" spans="1:5" ht="41.4" x14ac:dyDescent="0.3">
      <c r="A6087" s="113">
        <v>101823</v>
      </c>
      <c r="B6087" s="113" t="s">
        <v>14619</v>
      </c>
      <c r="C6087" s="114" t="s">
        <v>128</v>
      </c>
      <c r="D6087" s="113" t="s">
        <v>8535</v>
      </c>
      <c r="E6087" s="115">
        <v>172.69</v>
      </c>
    </row>
    <row r="6088" spans="1:5" ht="41.4" x14ac:dyDescent="0.3">
      <c r="A6088" s="113">
        <v>101824</v>
      </c>
      <c r="B6088" s="113" t="s">
        <v>14620</v>
      </c>
      <c r="C6088" s="114" t="s">
        <v>128</v>
      </c>
      <c r="D6088" s="113" t="s">
        <v>8535</v>
      </c>
      <c r="E6088" s="115">
        <v>199.6</v>
      </c>
    </row>
    <row r="6089" spans="1:5" ht="41.4" x14ac:dyDescent="0.3">
      <c r="A6089" s="113">
        <v>101825</v>
      </c>
      <c r="B6089" s="113" t="s">
        <v>14621</v>
      </c>
      <c r="C6089" s="114" t="s">
        <v>128</v>
      </c>
      <c r="D6089" s="113" t="s">
        <v>8535</v>
      </c>
      <c r="E6089" s="115">
        <v>225.78</v>
      </c>
    </row>
    <row r="6090" spans="1:5" ht="41.4" x14ac:dyDescent="0.3">
      <c r="A6090" s="113">
        <v>101826</v>
      </c>
      <c r="B6090" s="113" t="s">
        <v>14622</v>
      </c>
      <c r="C6090" s="114" t="s">
        <v>128</v>
      </c>
      <c r="D6090" s="113" t="s">
        <v>8535</v>
      </c>
      <c r="E6090" s="115">
        <v>251.62</v>
      </c>
    </row>
    <row r="6091" spans="1:5" ht="27.6" x14ac:dyDescent="0.3">
      <c r="A6091" s="113">
        <v>101827</v>
      </c>
      <c r="B6091" s="113" t="s">
        <v>14623</v>
      </c>
      <c r="C6091" s="114" t="s">
        <v>128</v>
      </c>
      <c r="D6091" s="113" t="s">
        <v>8535</v>
      </c>
      <c r="E6091" s="115">
        <v>207.97</v>
      </c>
    </row>
    <row r="6092" spans="1:5" ht="27.6" x14ac:dyDescent="0.3">
      <c r="A6092" s="113">
        <v>101828</v>
      </c>
      <c r="B6092" s="113" t="s">
        <v>14624</v>
      </c>
      <c r="C6092" s="114" t="s">
        <v>128</v>
      </c>
      <c r="D6092" s="113" t="s">
        <v>8535</v>
      </c>
      <c r="E6092" s="115">
        <v>197.27</v>
      </c>
    </row>
    <row r="6093" spans="1:5" ht="41.4" x14ac:dyDescent="0.3">
      <c r="A6093" s="113">
        <v>101829</v>
      </c>
      <c r="B6093" s="113" t="s">
        <v>14625</v>
      </c>
      <c r="C6093" s="114" t="s">
        <v>128</v>
      </c>
      <c r="D6093" s="113" t="s">
        <v>8535</v>
      </c>
      <c r="E6093" s="115">
        <v>261.20999999999998</v>
      </c>
    </row>
    <row r="6094" spans="1:5" ht="41.4" x14ac:dyDescent="0.3">
      <c r="A6094" s="113">
        <v>101830</v>
      </c>
      <c r="B6094" s="113" t="s">
        <v>14626</v>
      </c>
      <c r="C6094" s="114" t="s">
        <v>128</v>
      </c>
      <c r="D6094" s="113" t="s">
        <v>8535</v>
      </c>
      <c r="E6094" s="115">
        <v>286.11</v>
      </c>
    </row>
    <row r="6095" spans="1:5" ht="41.4" x14ac:dyDescent="0.3">
      <c r="A6095" s="113">
        <v>101831</v>
      </c>
      <c r="B6095" s="113" t="s">
        <v>14627</v>
      </c>
      <c r="C6095" s="114" t="s">
        <v>128</v>
      </c>
      <c r="D6095" s="113" t="s">
        <v>8535</v>
      </c>
      <c r="E6095" s="115">
        <v>310.67</v>
      </c>
    </row>
    <row r="6096" spans="1:5" ht="41.4" x14ac:dyDescent="0.3">
      <c r="A6096" s="113">
        <v>101832</v>
      </c>
      <c r="B6096" s="113" t="s">
        <v>14628</v>
      </c>
      <c r="C6096" s="114" t="s">
        <v>128</v>
      </c>
      <c r="D6096" s="113" t="s">
        <v>8535</v>
      </c>
      <c r="E6096" s="115">
        <v>250.95</v>
      </c>
    </row>
    <row r="6097" spans="1:5" ht="41.4" x14ac:dyDescent="0.3">
      <c r="A6097" s="113">
        <v>101833</v>
      </c>
      <c r="B6097" s="113" t="s">
        <v>14629</v>
      </c>
      <c r="C6097" s="114" t="s">
        <v>128</v>
      </c>
      <c r="D6097" s="113" t="s">
        <v>8535</v>
      </c>
      <c r="E6097" s="115">
        <v>276.05</v>
      </c>
    </row>
    <row r="6098" spans="1:5" ht="41.4" x14ac:dyDescent="0.3">
      <c r="A6098" s="113">
        <v>101834</v>
      </c>
      <c r="B6098" s="113" t="s">
        <v>14630</v>
      </c>
      <c r="C6098" s="114" t="s">
        <v>128</v>
      </c>
      <c r="D6098" s="113" t="s">
        <v>8535</v>
      </c>
      <c r="E6098" s="115">
        <v>300.83</v>
      </c>
    </row>
    <row r="6099" spans="1:5" ht="27.6" x14ac:dyDescent="0.3">
      <c r="A6099" s="113">
        <v>101835</v>
      </c>
      <c r="B6099" s="113" t="s">
        <v>14631</v>
      </c>
      <c r="C6099" s="114" t="s">
        <v>128</v>
      </c>
      <c r="D6099" s="113" t="s">
        <v>8535</v>
      </c>
      <c r="E6099" s="115">
        <v>268.91000000000003</v>
      </c>
    </row>
    <row r="6100" spans="1:5" ht="41.4" x14ac:dyDescent="0.3">
      <c r="A6100" s="113">
        <v>101836</v>
      </c>
      <c r="B6100" s="113" t="s">
        <v>14632</v>
      </c>
      <c r="C6100" s="114" t="s">
        <v>128</v>
      </c>
      <c r="D6100" s="113" t="s">
        <v>8535</v>
      </c>
      <c r="E6100" s="115">
        <v>28.02</v>
      </c>
    </row>
    <row r="6101" spans="1:5" ht="41.4" x14ac:dyDescent="0.3">
      <c r="A6101" s="113">
        <v>101837</v>
      </c>
      <c r="B6101" s="113" t="s">
        <v>14633</v>
      </c>
      <c r="C6101" s="114" t="s">
        <v>128</v>
      </c>
      <c r="D6101" s="113" t="s">
        <v>8535</v>
      </c>
      <c r="E6101" s="115">
        <v>56.92</v>
      </c>
    </row>
    <row r="6102" spans="1:5" ht="41.4" x14ac:dyDescent="0.3">
      <c r="A6102" s="113">
        <v>101838</v>
      </c>
      <c r="B6102" s="113" t="s">
        <v>14634</v>
      </c>
      <c r="C6102" s="114" t="s">
        <v>128</v>
      </c>
      <c r="D6102" s="113" t="s">
        <v>8535</v>
      </c>
      <c r="E6102" s="115">
        <v>83.83</v>
      </c>
    </row>
    <row r="6103" spans="1:5" ht="41.4" x14ac:dyDescent="0.3">
      <c r="A6103" s="113">
        <v>101839</v>
      </c>
      <c r="B6103" s="113" t="s">
        <v>14635</v>
      </c>
      <c r="C6103" s="114" t="s">
        <v>128</v>
      </c>
      <c r="D6103" s="113" t="s">
        <v>8535</v>
      </c>
      <c r="E6103" s="115">
        <v>110</v>
      </c>
    </row>
    <row r="6104" spans="1:5" ht="41.4" x14ac:dyDescent="0.3">
      <c r="A6104" s="113">
        <v>101840</v>
      </c>
      <c r="B6104" s="113" t="s">
        <v>14636</v>
      </c>
      <c r="C6104" s="114" t="s">
        <v>128</v>
      </c>
      <c r="D6104" s="113" t="s">
        <v>8535</v>
      </c>
      <c r="E6104" s="115">
        <v>186.73</v>
      </c>
    </row>
    <row r="6105" spans="1:5" ht="27.6" x14ac:dyDescent="0.3">
      <c r="A6105" s="113">
        <v>101841</v>
      </c>
      <c r="B6105" s="113" t="s">
        <v>14637</v>
      </c>
      <c r="C6105" s="114" t="s">
        <v>128</v>
      </c>
      <c r="D6105" s="113" t="s">
        <v>8535</v>
      </c>
      <c r="E6105" s="115">
        <v>92.2</v>
      </c>
    </row>
    <row r="6106" spans="1:5" ht="27.6" x14ac:dyDescent="0.3">
      <c r="A6106" s="113">
        <v>101842</v>
      </c>
      <c r="B6106" s="113" t="s">
        <v>14638</v>
      </c>
      <c r="C6106" s="114" t="s">
        <v>128</v>
      </c>
      <c r="D6106" s="113" t="s">
        <v>8535</v>
      </c>
      <c r="E6106" s="115">
        <v>81.5</v>
      </c>
    </row>
    <row r="6107" spans="1:5" ht="41.4" x14ac:dyDescent="0.3">
      <c r="A6107" s="113">
        <v>101843</v>
      </c>
      <c r="B6107" s="113" t="s">
        <v>14639</v>
      </c>
      <c r="C6107" s="114" t="s">
        <v>128</v>
      </c>
      <c r="D6107" s="113" t="s">
        <v>8535</v>
      </c>
      <c r="E6107" s="115">
        <v>145.44</v>
      </c>
    </row>
    <row r="6108" spans="1:5" ht="41.4" x14ac:dyDescent="0.3">
      <c r="A6108" s="113">
        <v>101844</v>
      </c>
      <c r="B6108" s="113" t="s">
        <v>14640</v>
      </c>
      <c r="C6108" s="114" t="s">
        <v>128</v>
      </c>
      <c r="D6108" s="113" t="s">
        <v>8535</v>
      </c>
      <c r="E6108" s="115">
        <v>170.34</v>
      </c>
    </row>
    <row r="6109" spans="1:5" ht="41.4" x14ac:dyDescent="0.3">
      <c r="A6109" s="113">
        <v>101845</v>
      </c>
      <c r="B6109" s="113" t="s">
        <v>14641</v>
      </c>
      <c r="C6109" s="114" t="s">
        <v>128</v>
      </c>
      <c r="D6109" s="113" t="s">
        <v>8535</v>
      </c>
      <c r="E6109" s="115">
        <v>194.9</v>
      </c>
    </row>
    <row r="6110" spans="1:5" ht="41.4" x14ac:dyDescent="0.3">
      <c r="A6110" s="113">
        <v>101846</v>
      </c>
      <c r="B6110" s="113" t="s">
        <v>14642</v>
      </c>
      <c r="C6110" s="114" t="s">
        <v>128</v>
      </c>
      <c r="D6110" s="113" t="s">
        <v>8535</v>
      </c>
      <c r="E6110" s="115">
        <v>135.18</v>
      </c>
    </row>
    <row r="6111" spans="1:5" ht="41.4" x14ac:dyDescent="0.3">
      <c r="A6111" s="113">
        <v>101847</v>
      </c>
      <c r="B6111" s="113" t="s">
        <v>14643</v>
      </c>
      <c r="C6111" s="114" t="s">
        <v>128</v>
      </c>
      <c r="D6111" s="113" t="s">
        <v>8535</v>
      </c>
      <c r="E6111" s="115">
        <v>160.28</v>
      </c>
    </row>
    <row r="6112" spans="1:5" ht="41.4" x14ac:dyDescent="0.3">
      <c r="A6112" s="113">
        <v>101848</v>
      </c>
      <c r="B6112" s="113" t="s">
        <v>14644</v>
      </c>
      <c r="C6112" s="114" t="s">
        <v>128</v>
      </c>
      <c r="D6112" s="113" t="s">
        <v>8535</v>
      </c>
      <c r="E6112" s="115">
        <v>185.06</v>
      </c>
    </row>
    <row r="6113" spans="1:5" ht="27.6" x14ac:dyDescent="0.3">
      <c r="A6113" s="113">
        <v>101849</v>
      </c>
      <c r="B6113" s="113" t="s">
        <v>14645</v>
      </c>
      <c r="C6113" s="114" t="s">
        <v>128</v>
      </c>
      <c r="D6113" s="113" t="s">
        <v>8535</v>
      </c>
      <c r="E6113" s="115">
        <v>153.13999999999999</v>
      </c>
    </row>
    <row r="6114" spans="1:5" ht="41.4" x14ac:dyDescent="0.3">
      <c r="A6114" s="113">
        <v>101850</v>
      </c>
      <c r="B6114" s="113" t="s">
        <v>14646</v>
      </c>
      <c r="C6114" s="114" t="s">
        <v>115</v>
      </c>
      <c r="D6114" s="113" t="s">
        <v>8535</v>
      </c>
      <c r="E6114" s="115">
        <v>64.099999999999994</v>
      </c>
    </row>
    <row r="6115" spans="1:5" ht="41.4" x14ac:dyDescent="0.3">
      <c r="A6115" s="113">
        <v>101852</v>
      </c>
      <c r="B6115" s="113" t="s">
        <v>14647</v>
      </c>
      <c r="C6115" s="114" t="s">
        <v>115</v>
      </c>
      <c r="D6115" s="113" t="s">
        <v>8535</v>
      </c>
      <c r="E6115" s="115">
        <v>77.66</v>
      </c>
    </row>
    <row r="6116" spans="1:5" ht="41.4" x14ac:dyDescent="0.3">
      <c r="A6116" s="113">
        <v>101853</v>
      </c>
      <c r="B6116" s="113" t="s">
        <v>14648</v>
      </c>
      <c r="C6116" s="114" t="s">
        <v>115</v>
      </c>
      <c r="D6116" s="113" t="s">
        <v>8535</v>
      </c>
      <c r="E6116" s="115">
        <v>56.01</v>
      </c>
    </row>
    <row r="6117" spans="1:5" ht="41.4" x14ac:dyDescent="0.3">
      <c r="A6117" s="113">
        <v>101855</v>
      </c>
      <c r="B6117" s="113" t="s">
        <v>14649</v>
      </c>
      <c r="C6117" s="114" t="s">
        <v>115</v>
      </c>
      <c r="D6117" s="113" t="s">
        <v>8535</v>
      </c>
      <c r="E6117" s="115">
        <v>78.67</v>
      </c>
    </row>
    <row r="6118" spans="1:5" ht="41.4" x14ac:dyDescent="0.3">
      <c r="A6118" s="113">
        <v>101856</v>
      </c>
      <c r="B6118" s="113" t="s">
        <v>14650</v>
      </c>
      <c r="C6118" s="114" t="s">
        <v>115</v>
      </c>
      <c r="D6118" s="113" t="s">
        <v>8535</v>
      </c>
      <c r="E6118" s="115">
        <v>30.04</v>
      </c>
    </row>
    <row r="6119" spans="1:5" ht="41.4" x14ac:dyDescent="0.3">
      <c r="A6119" s="113">
        <v>101857</v>
      </c>
      <c r="B6119" s="113" t="s">
        <v>14651</v>
      </c>
      <c r="C6119" s="114" t="s">
        <v>115</v>
      </c>
      <c r="D6119" s="113" t="s">
        <v>8535</v>
      </c>
      <c r="E6119" s="115">
        <v>37.93</v>
      </c>
    </row>
    <row r="6120" spans="1:5" ht="41.4" x14ac:dyDescent="0.3">
      <c r="A6120" s="113">
        <v>101858</v>
      </c>
      <c r="B6120" s="113" t="s">
        <v>14652</v>
      </c>
      <c r="C6120" s="114" t="s">
        <v>115</v>
      </c>
      <c r="D6120" s="113" t="s">
        <v>8535</v>
      </c>
      <c r="E6120" s="115">
        <v>30.71</v>
      </c>
    </row>
    <row r="6121" spans="1:5" ht="41.4" x14ac:dyDescent="0.3">
      <c r="A6121" s="113">
        <v>101859</v>
      </c>
      <c r="B6121" s="113" t="s">
        <v>14653</v>
      </c>
      <c r="C6121" s="114" t="s">
        <v>115</v>
      </c>
      <c r="D6121" s="113" t="s">
        <v>8535</v>
      </c>
      <c r="E6121" s="115">
        <v>34.08</v>
      </c>
    </row>
    <row r="6122" spans="1:5" ht="41.4" x14ac:dyDescent="0.3">
      <c r="A6122" s="113">
        <v>101860</v>
      </c>
      <c r="B6122" s="113" t="s">
        <v>14654</v>
      </c>
      <c r="C6122" s="114" t="s">
        <v>115</v>
      </c>
      <c r="D6122" s="113" t="s">
        <v>8535</v>
      </c>
      <c r="E6122" s="115">
        <v>39.42</v>
      </c>
    </row>
    <row r="6123" spans="1:5" ht="41.4" x14ac:dyDescent="0.3">
      <c r="A6123" s="113">
        <v>101861</v>
      </c>
      <c r="B6123" s="113" t="s">
        <v>14655</v>
      </c>
      <c r="C6123" s="114" t="s">
        <v>115</v>
      </c>
      <c r="D6123" s="113" t="s">
        <v>8535</v>
      </c>
      <c r="E6123" s="115">
        <v>36.770000000000003</v>
      </c>
    </row>
    <row r="6124" spans="1:5" ht="41.4" x14ac:dyDescent="0.3">
      <c r="A6124" s="113">
        <v>101862</v>
      </c>
      <c r="B6124" s="113" t="s">
        <v>14656</v>
      </c>
      <c r="C6124" s="114" t="s">
        <v>115</v>
      </c>
      <c r="D6124" s="113" t="s">
        <v>8535</v>
      </c>
      <c r="E6124" s="115">
        <v>40.229999999999997</v>
      </c>
    </row>
    <row r="6125" spans="1:5" ht="41.4" x14ac:dyDescent="0.3">
      <c r="A6125" s="113">
        <v>101863</v>
      </c>
      <c r="B6125" s="113" t="s">
        <v>14657</v>
      </c>
      <c r="C6125" s="114" t="s">
        <v>115</v>
      </c>
      <c r="D6125" s="113" t="s">
        <v>8535</v>
      </c>
      <c r="E6125" s="115">
        <v>31.17</v>
      </c>
    </row>
    <row r="6126" spans="1:5" ht="41.4" x14ac:dyDescent="0.3">
      <c r="A6126" s="113">
        <v>101864</v>
      </c>
      <c r="B6126" s="113" t="s">
        <v>14658</v>
      </c>
      <c r="C6126" s="114" t="s">
        <v>115</v>
      </c>
      <c r="D6126" s="113" t="s">
        <v>8535</v>
      </c>
      <c r="E6126" s="115">
        <v>36.51</v>
      </c>
    </row>
    <row r="6127" spans="1:5" ht="41.4" x14ac:dyDescent="0.3">
      <c r="A6127" s="113">
        <v>101865</v>
      </c>
      <c r="B6127" s="113" t="s">
        <v>14659</v>
      </c>
      <c r="C6127" s="114" t="s">
        <v>115</v>
      </c>
      <c r="D6127" s="113" t="s">
        <v>8535</v>
      </c>
      <c r="E6127" s="115">
        <v>41.82</v>
      </c>
    </row>
    <row r="6128" spans="1:5" ht="41.4" x14ac:dyDescent="0.3">
      <c r="A6128" s="113">
        <v>101866</v>
      </c>
      <c r="B6128" s="113" t="s">
        <v>14660</v>
      </c>
      <c r="C6128" s="114" t="s">
        <v>115</v>
      </c>
      <c r="D6128" s="113" t="s">
        <v>8535</v>
      </c>
      <c r="E6128" s="115">
        <v>37.03</v>
      </c>
    </row>
    <row r="6129" spans="1:5" ht="41.4" x14ac:dyDescent="0.3">
      <c r="A6129" s="113">
        <v>101867</v>
      </c>
      <c r="B6129" s="113" t="s">
        <v>14661</v>
      </c>
      <c r="C6129" s="114" t="s">
        <v>115</v>
      </c>
      <c r="D6129" s="113" t="s">
        <v>8535</v>
      </c>
      <c r="E6129" s="115">
        <v>42.36</v>
      </c>
    </row>
    <row r="6130" spans="1:5" ht="41.4" x14ac:dyDescent="0.3">
      <c r="A6130" s="113">
        <v>101868</v>
      </c>
      <c r="B6130" s="113" t="s">
        <v>14662</v>
      </c>
      <c r="C6130" s="114" t="s">
        <v>115</v>
      </c>
      <c r="D6130" s="113" t="s">
        <v>8535</v>
      </c>
      <c r="E6130" s="115">
        <v>33.32</v>
      </c>
    </row>
    <row r="6131" spans="1:5" ht="41.4" x14ac:dyDescent="0.3">
      <c r="A6131" s="113">
        <v>101869</v>
      </c>
      <c r="B6131" s="113" t="s">
        <v>14663</v>
      </c>
      <c r="C6131" s="114" t="s">
        <v>115</v>
      </c>
      <c r="D6131" s="113" t="s">
        <v>8535</v>
      </c>
      <c r="E6131" s="115">
        <v>38.630000000000003</v>
      </c>
    </row>
    <row r="6132" spans="1:5" ht="41.4" x14ac:dyDescent="0.3">
      <c r="A6132" s="113">
        <v>101870</v>
      </c>
      <c r="B6132" s="113" t="s">
        <v>14664</v>
      </c>
      <c r="C6132" s="114" t="s">
        <v>115</v>
      </c>
      <c r="D6132" s="113" t="s">
        <v>8535</v>
      </c>
      <c r="E6132" s="115">
        <v>43.95</v>
      </c>
    </row>
    <row r="6133" spans="1:5" ht="27.6" x14ac:dyDescent="0.3">
      <c r="A6133" s="113">
        <v>102098</v>
      </c>
      <c r="B6133" s="113" t="s">
        <v>14665</v>
      </c>
      <c r="C6133" s="114" t="s">
        <v>128</v>
      </c>
      <c r="D6133" s="113" t="s">
        <v>8535</v>
      </c>
      <c r="E6133" s="115">
        <v>1922.71</v>
      </c>
    </row>
    <row r="6134" spans="1:5" ht="41.4" x14ac:dyDescent="0.3">
      <c r="A6134" s="113">
        <v>102988</v>
      </c>
      <c r="B6134" s="113" t="s">
        <v>14666</v>
      </c>
      <c r="C6134" s="114" t="s">
        <v>115</v>
      </c>
      <c r="D6134" s="113" t="s">
        <v>8535</v>
      </c>
      <c r="E6134" s="115">
        <v>66.06</v>
      </c>
    </row>
    <row r="6135" spans="1:5" ht="27.6" x14ac:dyDescent="0.3">
      <c r="A6135" s="113">
        <v>100576</v>
      </c>
      <c r="B6135" s="113" t="s">
        <v>14667</v>
      </c>
      <c r="C6135" s="114" t="s">
        <v>115</v>
      </c>
      <c r="D6135" s="113" t="s">
        <v>8535</v>
      </c>
      <c r="E6135" s="115">
        <v>2.06</v>
      </c>
    </row>
    <row r="6136" spans="1:5" ht="27.6" x14ac:dyDescent="0.3">
      <c r="A6136" s="113">
        <v>100577</v>
      </c>
      <c r="B6136" s="113" t="s">
        <v>14668</v>
      </c>
      <c r="C6136" s="114" t="s">
        <v>115</v>
      </c>
      <c r="D6136" s="113" t="s">
        <v>8535</v>
      </c>
      <c r="E6136" s="115">
        <v>0.48</v>
      </c>
    </row>
    <row r="6137" spans="1:5" ht="27.6" x14ac:dyDescent="0.3">
      <c r="A6137" s="113">
        <v>105597</v>
      </c>
      <c r="B6137" s="113" t="s">
        <v>14669</v>
      </c>
      <c r="C6137" s="114" t="s">
        <v>115</v>
      </c>
      <c r="D6137" s="113" t="s">
        <v>8535</v>
      </c>
      <c r="E6137" s="115">
        <v>3.91</v>
      </c>
    </row>
    <row r="6138" spans="1:5" ht="27.6" x14ac:dyDescent="0.3">
      <c r="A6138" s="113">
        <v>105598</v>
      </c>
      <c r="B6138" s="113" t="s">
        <v>14670</v>
      </c>
      <c r="C6138" s="114" t="s">
        <v>115</v>
      </c>
      <c r="D6138" s="113" t="s">
        <v>8535</v>
      </c>
      <c r="E6138" s="115">
        <v>1.95</v>
      </c>
    </row>
    <row r="6139" spans="1:5" ht="41.4" x14ac:dyDescent="0.3">
      <c r="A6139" s="113">
        <v>96388</v>
      </c>
      <c r="B6139" s="113" t="s">
        <v>14671</v>
      </c>
      <c r="C6139" s="114" t="s">
        <v>128</v>
      </c>
      <c r="D6139" s="113" t="s">
        <v>8535</v>
      </c>
      <c r="E6139" s="115">
        <v>9.11</v>
      </c>
    </row>
    <row r="6140" spans="1:5" ht="55.2" x14ac:dyDescent="0.3">
      <c r="A6140" s="113">
        <v>96389</v>
      </c>
      <c r="B6140" s="113" t="s">
        <v>14672</v>
      </c>
      <c r="C6140" s="114" t="s">
        <v>128</v>
      </c>
      <c r="D6140" s="113" t="s">
        <v>8535</v>
      </c>
      <c r="E6140" s="115">
        <v>42.71</v>
      </c>
    </row>
    <row r="6141" spans="1:5" ht="55.2" x14ac:dyDescent="0.3">
      <c r="A6141" s="113">
        <v>96390</v>
      </c>
      <c r="B6141" s="113" t="s">
        <v>14673</v>
      </c>
      <c r="C6141" s="114" t="s">
        <v>128</v>
      </c>
      <c r="D6141" s="113" t="s">
        <v>8535</v>
      </c>
      <c r="E6141" s="115">
        <v>69.62</v>
      </c>
    </row>
    <row r="6142" spans="1:5" ht="55.2" x14ac:dyDescent="0.3">
      <c r="A6142" s="113">
        <v>96391</v>
      </c>
      <c r="B6142" s="113" t="s">
        <v>14674</v>
      </c>
      <c r="C6142" s="114" t="s">
        <v>128</v>
      </c>
      <c r="D6142" s="113" t="s">
        <v>8535</v>
      </c>
      <c r="E6142" s="115">
        <v>95.8</v>
      </c>
    </row>
    <row r="6143" spans="1:5" ht="55.2" x14ac:dyDescent="0.3">
      <c r="A6143" s="113">
        <v>96392</v>
      </c>
      <c r="B6143" s="113" t="s">
        <v>14675</v>
      </c>
      <c r="C6143" s="114" t="s">
        <v>128</v>
      </c>
      <c r="D6143" s="113" t="s">
        <v>8535</v>
      </c>
      <c r="E6143" s="115">
        <v>121.64</v>
      </c>
    </row>
    <row r="6144" spans="1:5" ht="41.4" x14ac:dyDescent="0.3">
      <c r="A6144" s="113">
        <v>96396</v>
      </c>
      <c r="B6144" s="113" t="s">
        <v>14676</v>
      </c>
      <c r="C6144" s="114" t="s">
        <v>128</v>
      </c>
      <c r="D6144" s="113" t="s">
        <v>8535</v>
      </c>
      <c r="E6144" s="115">
        <v>139.28</v>
      </c>
    </row>
    <row r="6145" spans="1:5" ht="41.4" x14ac:dyDescent="0.3">
      <c r="A6145" s="113">
        <v>96397</v>
      </c>
      <c r="B6145" s="113" t="s">
        <v>14677</v>
      </c>
      <c r="C6145" s="114" t="s">
        <v>128</v>
      </c>
      <c r="D6145" s="113" t="s">
        <v>8535</v>
      </c>
      <c r="E6145" s="115">
        <v>191.61</v>
      </c>
    </row>
    <row r="6146" spans="1:5" ht="41.4" x14ac:dyDescent="0.3">
      <c r="A6146" s="113">
        <v>96398</v>
      </c>
      <c r="B6146" s="113" t="s">
        <v>14678</v>
      </c>
      <c r="C6146" s="114" t="s">
        <v>128</v>
      </c>
      <c r="D6146" s="113" t="s">
        <v>8535</v>
      </c>
      <c r="E6146" s="115">
        <v>260.08</v>
      </c>
    </row>
    <row r="6147" spans="1:5" ht="27.6" x14ac:dyDescent="0.3">
      <c r="A6147" s="113">
        <v>96399</v>
      </c>
      <c r="B6147" s="113" t="s">
        <v>14679</v>
      </c>
      <c r="C6147" s="114" t="s">
        <v>128</v>
      </c>
      <c r="D6147" s="113" t="s">
        <v>8535</v>
      </c>
      <c r="E6147" s="115">
        <v>97.74</v>
      </c>
    </row>
    <row r="6148" spans="1:5" ht="27.6" x14ac:dyDescent="0.3">
      <c r="A6148" s="113">
        <v>96400</v>
      </c>
      <c r="B6148" s="113" t="s">
        <v>14680</v>
      </c>
      <c r="C6148" s="114" t="s">
        <v>128</v>
      </c>
      <c r="D6148" s="113" t="s">
        <v>8535</v>
      </c>
      <c r="E6148" s="115">
        <v>128.79</v>
      </c>
    </row>
    <row r="6149" spans="1:5" ht="55.2" x14ac:dyDescent="0.3">
      <c r="A6149" s="113">
        <v>100564</v>
      </c>
      <c r="B6149" s="113" t="s">
        <v>14681</v>
      </c>
      <c r="C6149" s="114" t="s">
        <v>128</v>
      </c>
      <c r="D6149" s="113" t="s">
        <v>8535</v>
      </c>
      <c r="E6149" s="115">
        <v>88.94</v>
      </c>
    </row>
    <row r="6150" spans="1:5" ht="55.2" x14ac:dyDescent="0.3">
      <c r="A6150" s="113">
        <v>100565</v>
      </c>
      <c r="B6150" s="113" t="s">
        <v>14682</v>
      </c>
      <c r="C6150" s="114" t="s">
        <v>128</v>
      </c>
      <c r="D6150" s="113" t="s">
        <v>8535</v>
      </c>
      <c r="E6150" s="115">
        <v>78.239999999999995</v>
      </c>
    </row>
    <row r="6151" spans="1:5" ht="55.2" x14ac:dyDescent="0.3">
      <c r="A6151" s="113">
        <v>100566</v>
      </c>
      <c r="B6151" s="113" t="s">
        <v>14683</v>
      </c>
      <c r="C6151" s="114" t="s">
        <v>128</v>
      </c>
      <c r="D6151" s="113" t="s">
        <v>8535</v>
      </c>
      <c r="E6151" s="115">
        <v>142.09</v>
      </c>
    </row>
    <row r="6152" spans="1:5" ht="55.2" x14ac:dyDescent="0.3">
      <c r="A6152" s="113">
        <v>100567</v>
      </c>
      <c r="B6152" s="113" t="s">
        <v>14684</v>
      </c>
      <c r="C6152" s="114" t="s">
        <v>128</v>
      </c>
      <c r="D6152" s="113" t="s">
        <v>8535</v>
      </c>
      <c r="E6152" s="115">
        <v>166.99</v>
      </c>
    </row>
    <row r="6153" spans="1:5" ht="55.2" x14ac:dyDescent="0.3">
      <c r="A6153" s="113">
        <v>100568</v>
      </c>
      <c r="B6153" s="113" t="s">
        <v>14685</v>
      </c>
      <c r="C6153" s="114" t="s">
        <v>128</v>
      </c>
      <c r="D6153" s="113" t="s">
        <v>8535</v>
      </c>
      <c r="E6153" s="115">
        <v>191.54</v>
      </c>
    </row>
    <row r="6154" spans="1:5" ht="55.2" x14ac:dyDescent="0.3">
      <c r="A6154" s="113">
        <v>100569</v>
      </c>
      <c r="B6154" s="113" t="s">
        <v>14686</v>
      </c>
      <c r="C6154" s="114" t="s">
        <v>128</v>
      </c>
      <c r="D6154" s="113" t="s">
        <v>8535</v>
      </c>
      <c r="E6154" s="115">
        <v>131.82</v>
      </c>
    </row>
    <row r="6155" spans="1:5" ht="55.2" x14ac:dyDescent="0.3">
      <c r="A6155" s="113">
        <v>100570</v>
      </c>
      <c r="B6155" s="113" t="s">
        <v>14687</v>
      </c>
      <c r="C6155" s="114" t="s">
        <v>128</v>
      </c>
      <c r="D6155" s="113" t="s">
        <v>8535</v>
      </c>
      <c r="E6155" s="115">
        <v>156.93</v>
      </c>
    </row>
    <row r="6156" spans="1:5" ht="55.2" x14ac:dyDescent="0.3">
      <c r="A6156" s="113">
        <v>100571</v>
      </c>
      <c r="B6156" s="113" t="s">
        <v>14688</v>
      </c>
      <c r="C6156" s="114" t="s">
        <v>128</v>
      </c>
      <c r="D6156" s="113" t="s">
        <v>8535</v>
      </c>
      <c r="E6156" s="115">
        <v>181.7</v>
      </c>
    </row>
    <row r="6157" spans="1:5" ht="55.2" x14ac:dyDescent="0.3">
      <c r="A6157" s="113">
        <v>100572</v>
      </c>
      <c r="B6157" s="113" t="s">
        <v>14689</v>
      </c>
      <c r="C6157" s="114" t="s">
        <v>128</v>
      </c>
      <c r="D6157" s="113" t="s">
        <v>8535</v>
      </c>
      <c r="E6157" s="115">
        <v>94.38</v>
      </c>
    </row>
    <row r="6158" spans="1:5" ht="55.2" x14ac:dyDescent="0.3">
      <c r="A6158" s="113">
        <v>100573</v>
      </c>
      <c r="B6158" s="113" t="s">
        <v>14690</v>
      </c>
      <c r="C6158" s="114" t="s">
        <v>128</v>
      </c>
      <c r="D6158" s="113" t="s">
        <v>8535</v>
      </c>
      <c r="E6158" s="115">
        <v>83.68</v>
      </c>
    </row>
    <row r="6159" spans="1:5" x14ac:dyDescent="0.3">
      <c r="A6159" s="113">
        <v>100574</v>
      </c>
      <c r="B6159" s="113" t="s">
        <v>14691</v>
      </c>
      <c r="C6159" s="114" t="s">
        <v>128</v>
      </c>
      <c r="D6159" s="113" t="s">
        <v>8535</v>
      </c>
      <c r="E6159" s="115">
        <v>1.43</v>
      </c>
    </row>
    <row r="6160" spans="1:5" x14ac:dyDescent="0.3">
      <c r="A6160" s="113">
        <v>100575</v>
      </c>
      <c r="B6160" s="113" t="s">
        <v>14692</v>
      </c>
      <c r="C6160" s="114" t="s">
        <v>115</v>
      </c>
      <c r="D6160" s="113" t="s">
        <v>8535</v>
      </c>
      <c r="E6160" s="115">
        <v>1.91</v>
      </c>
    </row>
    <row r="6161" spans="1:5" ht="41.4" x14ac:dyDescent="0.3">
      <c r="A6161" s="113">
        <v>101767</v>
      </c>
      <c r="B6161" s="113" t="s">
        <v>14693</v>
      </c>
      <c r="C6161" s="114" t="s">
        <v>128</v>
      </c>
      <c r="D6161" s="113" t="s">
        <v>8535</v>
      </c>
      <c r="E6161" s="115">
        <v>30.52</v>
      </c>
    </row>
    <row r="6162" spans="1:5" ht="41.4" x14ac:dyDescent="0.3">
      <c r="A6162" s="113">
        <v>101768</v>
      </c>
      <c r="B6162" s="113" t="s">
        <v>14694</v>
      </c>
      <c r="C6162" s="114" t="s">
        <v>128</v>
      </c>
      <c r="D6162" s="113" t="s">
        <v>8535</v>
      </c>
      <c r="E6162" s="115">
        <v>25.93</v>
      </c>
    </row>
    <row r="6163" spans="1:5" ht="41.4" x14ac:dyDescent="0.3">
      <c r="A6163" s="113">
        <v>105566</v>
      </c>
      <c r="B6163" s="113" t="s">
        <v>14695</v>
      </c>
      <c r="C6163" s="114" t="s">
        <v>128</v>
      </c>
      <c r="D6163" s="113" t="s">
        <v>8535</v>
      </c>
      <c r="E6163" s="115">
        <v>11.37</v>
      </c>
    </row>
    <row r="6164" spans="1:5" ht="41.4" x14ac:dyDescent="0.3">
      <c r="A6164" s="113">
        <v>105567</v>
      </c>
      <c r="B6164" s="113" t="s">
        <v>14696</v>
      </c>
      <c r="C6164" s="114" t="s">
        <v>128</v>
      </c>
      <c r="D6164" s="113" t="s">
        <v>8535</v>
      </c>
      <c r="E6164" s="115">
        <v>15.07</v>
      </c>
    </row>
    <row r="6165" spans="1:5" ht="41.4" x14ac:dyDescent="0.3">
      <c r="A6165" s="113">
        <v>105568</v>
      </c>
      <c r="B6165" s="113" t="s">
        <v>14697</v>
      </c>
      <c r="C6165" s="114" t="s">
        <v>128</v>
      </c>
      <c r="D6165" s="113" t="s">
        <v>8535</v>
      </c>
      <c r="E6165" s="115">
        <v>12.01</v>
      </c>
    </row>
    <row r="6166" spans="1:5" ht="41.4" x14ac:dyDescent="0.3">
      <c r="A6166" s="113">
        <v>105569</v>
      </c>
      <c r="B6166" s="113" t="s">
        <v>14698</v>
      </c>
      <c r="C6166" s="114" t="s">
        <v>128</v>
      </c>
      <c r="D6166" s="113" t="s">
        <v>8535</v>
      </c>
      <c r="E6166" s="115">
        <v>7.56</v>
      </c>
    </row>
    <row r="6167" spans="1:5" ht="41.4" x14ac:dyDescent="0.3">
      <c r="A6167" s="113">
        <v>105570</v>
      </c>
      <c r="B6167" s="113" t="s">
        <v>14699</v>
      </c>
      <c r="C6167" s="114" t="s">
        <v>128</v>
      </c>
      <c r="D6167" s="113" t="s">
        <v>8535</v>
      </c>
      <c r="E6167" s="115">
        <v>9.91</v>
      </c>
    </row>
    <row r="6168" spans="1:5" ht="55.2" x14ac:dyDescent="0.3">
      <c r="A6168" s="113">
        <v>105571</v>
      </c>
      <c r="B6168" s="113" t="s">
        <v>14700</v>
      </c>
      <c r="C6168" s="114" t="s">
        <v>128</v>
      </c>
      <c r="D6168" s="113" t="s">
        <v>8535</v>
      </c>
      <c r="E6168" s="115">
        <v>48.58</v>
      </c>
    </row>
    <row r="6169" spans="1:5" ht="55.2" x14ac:dyDescent="0.3">
      <c r="A6169" s="113">
        <v>105572</v>
      </c>
      <c r="B6169" s="113" t="s">
        <v>14701</v>
      </c>
      <c r="C6169" s="114" t="s">
        <v>128</v>
      </c>
      <c r="D6169" s="113" t="s">
        <v>8535</v>
      </c>
      <c r="E6169" s="115">
        <v>55.55</v>
      </c>
    </row>
    <row r="6170" spans="1:5" ht="55.2" x14ac:dyDescent="0.3">
      <c r="A6170" s="113">
        <v>105573</v>
      </c>
      <c r="B6170" s="113" t="s">
        <v>14702</v>
      </c>
      <c r="C6170" s="114" t="s">
        <v>128</v>
      </c>
      <c r="D6170" s="113" t="s">
        <v>8535</v>
      </c>
      <c r="E6170" s="115">
        <v>82.46</v>
      </c>
    </row>
    <row r="6171" spans="1:5" ht="55.2" x14ac:dyDescent="0.3">
      <c r="A6171" s="113">
        <v>105574</v>
      </c>
      <c r="B6171" s="113" t="s">
        <v>14703</v>
      </c>
      <c r="C6171" s="114" t="s">
        <v>128</v>
      </c>
      <c r="D6171" s="113" t="s">
        <v>8535</v>
      </c>
      <c r="E6171" s="115">
        <v>47.36</v>
      </c>
    </row>
    <row r="6172" spans="1:5" ht="55.2" x14ac:dyDescent="0.3">
      <c r="A6172" s="113">
        <v>105575</v>
      </c>
      <c r="B6172" s="113" t="s">
        <v>14704</v>
      </c>
      <c r="C6172" s="114" t="s">
        <v>128</v>
      </c>
      <c r="D6172" s="113" t="s">
        <v>8535</v>
      </c>
      <c r="E6172" s="115">
        <v>41.76</v>
      </c>
    </row>
    <row r="6173" spans="1:5" ht="55.2" x14ac:dyDescent="0.3">
      <c r="A6173" s="113">
        <v>105576</v>
      </c>
      <c r="B6173" s="113" t="s">
        <v>14705</v>
      </c>
      <c r="C6173" s="114" t="s">
        <v>128</v>
      </c>
      <c r="D6173" s="113" t="s">
        <v>8535</v>
      </c>
      <c r="E6173" s="115">
        <v>46.22</v>
      </c>
    </row>
    <row r="6174" spans="1:5" ht="55.2" x14ac:dyDescent="0.3">
      <c r="A6174" s="113">
        <v>105577</v>
      </c>
      <c r="B6174" s="113" t="s">
        <v>14706</v>
      </c>
      <c r="C6174" s="114" t="s">
        <v>128</v>
      </c>
      <c r="D6174" s="113" t="s">
        <v>8535</v>
      </c>
      <c r="E6174" s="115">
        <v>108.42</v>
      </c>
    </row>
    <row r="6175" spans="1:5" ht="55.2" x14ac:dyDescent="0.3">
      <c r="A6175" s="113">
        <v>105578</v>
      </c>
      <c r="B6175" s="113" t="s">
        <v>14707</v>
      </c>
      <c r="C6175" s="114" t="s">
        <v>128</v>
      </c>
      <c r="D6175" s="113" t="s">
        <v>8535</v>
      </c>
      <c r="E6175" s="115">
        <v>98.21</v>
      </c>
    </row>
    <row r="6176" spans="1:5" ht="55.2" x14ac:dyDescent="0.3">
      <c r="A6176" s="113">
        <v>105579</v>
      </c>
      <c r="B6176" s="113" t="s">
        <v>14708</v>
      </c>
      <c r="C6176" s="114" t="s">
        <v>128</v>
      </c>
      <c r="D6176" s="113" t="s">
        <v>8535</v>
      </c>
      <c r="E6176" s="115">
        <v>97.72</v>
      </c>
    </row>
    <row r="6177" spans="1:5" ht="55.2" x14ac:dyDescent="0.3">
      <c r="A6177" s="113">
        <v>105580</v>
      </c>
      <c r="B6177" s="113" t="s">
        <v>14709</v>
      </c>
      <c r="C6177" s="114" t="s">
        <v>128</v>
      </c>
      <c r="D6177" s="113" t="s">
        <v>8535</v>
      </c>
      <c r="E6177" s="115">
        <v>87.51</v>
      </c>
    </row>
    <row r="6178" spans="1:5" ht="55.2" x14ac:dyDescent="0.3">
      <c r="A6178" s="113">
        <v>105581</v>
      </c>
      <c r="B6178" s="113" t="s">
        <v>14710</v>
      </c>
      <c r="C6178" s="114" t="s">
        <v>128</v>
      </c>
      <c r="D6178" s="113" t="s">
        <v>8535</v>
      </c>
      <c r="E6178" s="115">
        <v>74.59</v>
      </c>
    </row>
    <row r="6179" spans="1:5" ht="55.2" x14ac:dyDescent="0.3">
      <c r="A6179" s="113">
        <v>105582</v>
      </c>
      <c r="B6179" s="113" t="s">
        <v>14711</v>
      </c>
      <c r="C6179" s="114" t="s">
        <v>128</v>
      </c>
      <c r="D6179" s="113" t="s">
        <v>8535</v>
      </c>
      <c r="E6179" s="115">
        <v>82.43</v>
      </c>
    </row>
    <row r="6180" spans="1:5" ht="55.2" x14ac:dyDescent="0.3">
      <c r="A6180" s="113">
        <v>105585</v>
      </c>
      <c r="B6180" s="113" t="s">
        <v>14712</v>
      </c>
      <c r="C6180" s="114" t="s">
        <v>128</v>
      </c>
      <c r="D6180" s="113" t="s">
        <v>8535</v>
      </c>
      <c r="E6180" s="115">
        <v>104.35</v>
      </c>
    </row>
    <row r="6181" spans="1:5" ht="55.2" x14ac:dyDescent="0.3">
      <c r="A6181" s="113">
        <v>105586</v>
      </c>
      <c r="B6181" s="113" t="s">
        <v>14713</v>
      </c>
      <c r="C6181" s="114" t="s">
        <v>128</v>
      </c>
      <c r="D6181" s="113" t="s">
        <v>8535</v>
      </c>
      <c r="E6181" s="115">
        <v>120.1</v>
      </c>
    </row>
    <row r="6182" spans="1:5" ht="55.2" x14ac:dyDescent="0.3">
      <c r="A6182" s="113">
        <v>105587</v>
      </c>
      <c r="B6182" s="113" t="s">
        <v>14714</v>
      </c>
      <c r="C6182" s="114" t="s">
        <v>128</v>
      </c>
      <c r="D6182" s="113" t="s">
        <v>8535</v>
      </c>
      <c r="E6182" s="115">
        <v>106.04</v>
      </c>
    </row>
    <row r="6183" spans="1:5" ht="55.2" x14ac:dyDescent="0.3">
      <c r="A6183" s="113">
        <v>105588</v>
      </c>
      <c r="B6183" s="113" t="s">
        <v>14715</v>
      </c>
      <c r="C6183" s="114" t="s">
        <v>128</v>
      </c>
      <c r="D6183" s="113" t="s">
        <v>8535</v>
      </c>
      <c r="E6183" s="115">
        <v>93.39</v>
      </c>
    </row>
    <row r="6184" spans="1:5" ht="55.2" x14ac:dyDescent="0.3">
      <c r="A6184" s="113">
        <v>105589</v>
      </c>
      <c r="B6184" s="113" t="s">
        <v>14716</v>
      </c>
      <c r="C6184" s="114" t="s">
        <v>128</v>
      </c>
      <c r="D6184" s="113" t="s">
        <v>8535</v>
      </c>
      <c r="E6184" s="115">
        <v>104.75</v>
      </c>
    </row>
    <row r="6185" spans="1:5" ht="55.2" x14ac:dyDescent="0.3">
      <c r="A6185" s="113">
        <v>105592</v>
      </c>
      <c r="B6185" s="113" t="s">
        <v>14717</v>
      </c>
      <c r="C6185" s="114" t="s">
        <v>128</v>
      </c>
      <c r="D6185" s="113" t="s">
        <v>8535</v>
      </c>
      <c r="E6185" s="115">
        <v>93.65</v>
      </c>
    </row>
    <row r="6186" spans="1:5" ht="55.2" x14ac:dyDescent="0.3">
      <c r="A6186" s="113">
        <v>105593</v>
      </c>
      <c r="B6186" s="113" t="s">
        <v>14718</v>
      </c>
      <c r="C6186" s="114" t="s">
        <v>128</v>
      </c>
      <c r="D6186" s="113" t="s">
        <v>8535</v>
      </c>
      <c r="E6186" s="115">
        <v>109.4</v>
      </c>
    </row>
    <row r="6187" spans="1:5" ht="55.2" x14ac:dyDescent="0.3">
      <c r="A6187" s="113">
        <v>105594</v>
      </c>
      <c r="B6187" s="113" t="s">
        <v>14719</v>
      </c>
      <c r="C6187" s="114" t="s">
        <v>128</v>
      </c>
      <c r="D6187" s="113" t="s">
        <v>8535</v>
      </c>
      <c r="E6187" s="115">
        <v>95.34</v>
      </c>
    </row>
    <row r="6188" spans="1:5" ht="55.2" x14ac:dyDescent="0.3">
      <c r="A6188" s="113">
        <v>105595</v>
      </c>
      <c r="B6188" s="113" t="s">
        <v>14720</v>
      </c>
      <c r="C6188" s="114" t="s">
        <v>128</v>
      </c>
      <c r="D6188" s="113" t="s">
        <v>8535</v>
      </c>
      <c r="E6188" s="115">
        <v>82.69</v>
      </c>
    </row>
    <row r="6189" spans="1:5" ht="55.2" x14ac:dyDescent="0.3">
      <c r="A6189" s="113">
        <v>105596</v>
      </c>
      <c r="B6189" s="113" t="s">
        <v>14721</v>
      </c>
      <c r="C6189" s="114" t="s">
        <v>128</v>
      </c>
      <c r="D6189" s="113" t="s">
        <v>8535</v>
      </c>
      <c r="E6189" s="115">
        <v>94.05</v>
      </c>
    </row>
    <row r="6190" spans="1:5" ht="55.2" x14ac:dyDescent="0.3">
      <c r="A6190" s="113">
        <v>105623</v>
      </c>
      <c r="B6190" s="113" t="s">
        <v>14722</v>
      </c>
      <c r="C6190" s="114" t="s">
        <v>128</v>
      </c>
      <c r="D6190" s="113" t="s">
        <v>8535</v>
      </c>
      <c r="E6190" s="115">
        <v>75.489999999999995</v>
      </c>
    </row>
    <row r="6191" spans="1:5" ht="55.2" x14ac:dyDescent="0.3">
      <c r="A6191" s="113">
        <v>105624</v>
      </c>
      <c r="B6191" s="113" t="s">
        <v>14723</v>
      </c>
      <c r="C6191" s="114" t="s">
        <v>128</v>
      </c>
      <c r="D6191" s="113" t="s">
        <v>8535</v>
      </c>
      <c r="E6191" s="115">
        <v>101.67</v>
      </c>
    </row>
    <row r="6192" spans="1:5" ht="55.2" x14ac:dyDescent="0.3">
      <c r="A6192" s="113">
        <v>105625</v>
      </c>
      <c r="B6192" s="113" t="s">
        <v>14724</v>
      </c>
      <c r="C6192" s="114" t="s">
        <v>128</v>
      </c>
      <c r="D6192" s="113" t="s">
        <v>8535</v>
      </c>
      <c r="E6192" s="115">
        <v>127.51</v>
      </c>
    </row>
    <row r="6193" spans="1:5" ht="55.2" x14ac:dyDescent="0.3">
      <c r="A6193" s="113">
        <v>105626</v>
      </c>
      <c r="B6193" s="113" t="s">
        <v>14725</v>
      </c>
      <c r="C6193" s="114" t="s">
        <v>128</v>
      </c>
      <c r="D6193" s="113" t="s">
        <v>8535</v>
      </c>
      <c r="E6193" s="115">
        <v>108.64</v>
      </c>
    </row>
    <row r="6194" spans="1:5" ht="55.2" x14ac:dyDescent="0.3">
      <c r="A6194" s="113">
        <v>105627</v>
      </c>
      <c r="B6194" s="113" t="s">
        <v>14726</v>
      </c>
      <c r="C6194" s="114" t="s">
        <v>128</v>
      </c>
      <c r="D6194" s="113" t="s">
        <v>8535</v>
      </c>
      <c r="E6194" s="115">
        <v>134.47999999999999</v>
      </c>
    </row>
    <row r="6195" spans="1:5" ht="55.2" x14ac:dyDescent="0.3">
      <c r="A6195" s="113">
        <v>105628</v>
      </c>
      <c r="B6195" s="113" t="s">
        <v>14727</v>
      </c>
      <c r="C6195" s="114" t="s">
        <v>128</v>
      </c>
      <c r="D6195" s="113" t="s">
        <v>8535</v>
      </c>
      <c r="E6195" s="115">
        <v>74.27</v>
      </c>
    </row>
    <row r="6196" spans="1:5" ht="55.2" x14ac:dyDescent="0.3">
      <c r="A6196" s="113">
        <v>105629</v>
      </c>
      <c r="B6196" s="113" t="s">
        <v>14728</v>
      </c>
      <c r="C6196" s="114" t="s">
        <v>128</v>
      </c>
      <c r="D6196" s="113" t="s">
        <v>8535</v>
      </c>
      <c r="E6196" s="115">
        <v>100.45</v>
      </c>
    </row>
    <row r="6197" spans="1:5" ht="55.2" x14ac:dyDescent="0.3">
      <c r="A6197" s="113">
        <v>105630</v>
      </c>
      <c r="B6197" s="113" t="s">
        <v>14729</v>
      </c>
      <c r="C6197" s="114" t="s">
        <v>128</v>
      </c>
      <c r="D6197" s="113" t="s">
        <v>8535</v>
      </c>
      <c r="E6197" s="115">
        <v>126.29</v>
      </c>
    </row>
    <row r="6198" spans="1:5" ht="55.2" x14ac:dyDescent="0.3">
      <c r="A6198" s="113">
        <v>105631</v>
      </c>
      <c r="B6198" s="113" t="s">
        <v>14730</v>
      </c>
      <c r="C6198" s="114" t="s">
        <v>128</v>
      </c>
      <c r="D6198" s="113" t="s">
        <v>8535</v>
      </c>
      <c r="E6198" s="115">
        <v>68.67</v>
      </c>
    </row>
    <row r="6199" spans="1:5" ht="55.2" x14ac:dyDescent="0.3">
      <c r="A6199" s="113">
        <v>105632</v>
      </c>
      <c r="B6199" s="113" t="s">
        <v>14731</v>
      </c>
      <c r="C6199" s="114" t="s">
        <v>128</v>
      </c>
      <c r="D6199" s="113" t="s">
        <v>8535</v>
      </c>
      <c r="E6199" s="115">
        <v>94.85</v>
      </c>
    </row>
    <row r="6200" spans="1:5" ht="55.2" x14ac:dyDescent="0.3">
      <c r="A6200" s="113">
        <v>105633</v>
      </c>
      <c r="B6200" s="113" t="s">
        <v>14732</v>
      </c>
      <c r="C6200" s="114" t="s">
        <v>128</v>
      </c>
      <c r="D6200" s="113" t="s">
        <v>8535</v>
      </c>
      <c r="E6200" s="115">
        <v>120.69</v>
      </c>
    </row>
    <row r="6201" spans="1:5" ht="55.2" x14ac:dyDescent="0.3">
      <c r="A6201" s="113">
        <v>105634</v>
      </c>
      <c r="B6201" s="113" t="s">
        <v>14733</v>
      </c>
      <c r="C6201" s="114" t="s">
        <v>128</v>
      </c>
      <c r="D6201" s="113" t="s">
        <v>8535</v>
      </c>
      <c r="E6201" s="115">
        <v>73.13</v>
      </c>
    </row>
    <row r="6202" spans="1:5" ht="55.2" x14ac:dyDescent="0.3">
      <c r="A6202" s="113">
        <v>105635</v>
      </c>
      <c r="B6202" s="113" t="s">
        <v>14734</v>
      </c>
      <c r="C6202" s="114" t="s">
        <v>128</v>
      </c>
      <c r="D6202" s="113" t="s">
        <v>8535</v>
      </c>
      <c r="E6202" s="115">
        <v>99.31</v>
      </c>
    </row>
    <row r="6203" spans="1:5" ht="55.2" x14ac:dyDescent="0.3">
      <c r="A6203" s="113">
        <v>105636</v>
      </c>
      <c r="B6203" s="113" t="s">
        <v>14735</v>
      </c>
      <c r="C6203" s="114" t="s">
        <v>128</v>
      </c>
      <c r="D6203" s="113" t="s">
        <v>8535</v>
      </c>
      <c r="E6203" s="115">
        <v>125.15</v>
      </c>
    </row>
    <row r="6204" spans="1:5" ht="55.2" x14ac:dyDescent="0.3">
      <c r="A6204" s="113">
        <v>105657</v>
      </c>
      <c r="B6204" s="113" t="s">
        <v>14736</v>
      </c>
      <c r="C6204" s="114" t="s">
        <v>128</v>
      </c>
      <c r="D6204" s="113" t="s">
        <v>8535</v>
      </c>
      <c r="E6204" s="115">
        <v>149.37</v>
      </c>
    </row>
    <row r="6205" spans="1:5" ht="55.2" x14ac:dyDescent="0.3">
      <c r="A6205" s="113">
        <v>105658</v>
      </c>
      <c r="B6205" s="113" t="s">
        <v>14737</v>
      </c>
      <c r="C6205" s="114" t="s">
        <v>128</v>
      </c>
      <c r="D6205" s="113" t="s">
        <v>8535</v>
      </c>
      <c r="E6205" s="115">
        <v>174.27</v>
      </c>
    </row>
    <row r="6206" spans="1:5" ht="55.2" x14ac:dyDescent="0.3">
      <c r="A6206" s="113">
        <v>105659</v>
      </c>
      <c r="B6206" s="113" t="s">
        <v>14738</v>
      </c>
      <c r="C6206" s="114" t="s">
        <v>128</v>
      </c>
      <c r="D6206" s="113" t="s">
        <v>8535</v>
      </c>
      <c r="E6206" s="115">
        <v>198.82</v>
      </c>
    </row>
    <row r="6207" spans="1:5" ht="55.2" x14ac:dyDescent="0.3">
      <c r="A6207" s="113">
        <v>105660</v>
      </c>
      <c r="B6207" s="113" t="s">
        <v>14739</v>
      </c>
      <c r="C6207" s="114" t="s">
        <v>128</v>
      </c>
      <c r="D6207" s="113" t="s">
        <v>8535</v>
      </c>
      <c r="E6207" s="115">
        <v>161.57</v>
      </c>
    </row>
    <row r="6208" spans="1:5" ht="55.2" x14ac:dyDescent="0.3">
      <c r="A6208" s="113">
        <v>105661</v>
      </c>
      <c r="B6208" s="113" t="s">
        <v>14740</v>
      </c>
      <c r="C6208" s="114" t="s">
        <v>128</v>
      </c>
      <c r="D6208" s="113" t="s">
        <v>8535</v>
      </c>
      <c r="E6208" s="115">
        <v>186.47</v>
      </c>
    </row>
    <row r="6209" spans="1:5" ht="55.2" x14ac:dyDescent="0.3">
      <c r="A6209" s="113">
        <v>105662</v>
      </c>
      <c r="B6209" s="113" t="s">
        <v>14741</v>
      </c>
      <c r="C6209" s="114" t="s">
        <v>128</v>
      </c>
      <c r="D6209" s="113" t="s">
        <v>8535</v>
      </c>
      <c r="E6209" s="115">
        <v>211.02</v>
      </c>
    </row>
    <row r="6210" spans="1:5" ht="55.2" x14ac:dyDescent="0.3">
      <c r="A6210" s="113">
        <v>105663</v>
      </c>
      <c r="B6210" s="113" t="s">
        <v>14742</v>
      </c>
      <c r="C6210" s="114" t="s">
        <v>128</v>
      </c>
      <c r="D6210" s="113" t="s">
        <v>8535</v>
      </c>
      <c r="E6210" s="115">
        <v>151.36000000000001</v>
      </c>
    </row>
    <row r="6211" spans="1:5" ht="55.2" x14ac:dyDescent="0.3">
      <c r="A6211" s="113">
        <v>105664</v>
      </c>
      <c r="B6211" s="113" t="s">
        <v>14743</v>
      </c>
      <c r="C6211" s="114" t="s">
        <v>128</v>
      </c>
      <c r="D6211" s="113" t="s">
        <v>8535</v>
      </c>
      <c r="E6211" s="115">
        <v>176.26</v>
      </c>
    </row>
    <row r="6212" spans="1:5" ht="55.2" x14ac:dyDescent="0.3">
      <c r="A6212" s="113">
        <v>105665</v>
      </c>
      <c r="B6212" s="113" t="s">
        <v>14744</v>
      </c>
      <c r="C6212" s="114" t="s">
        <v>128</v>
      </c>
      <c r="D6212" s="113" t="s">
        <v>8535</v>
      </c>
      <c r="E6212" s="115">
        <v>200.81</v>
      </c>
    </row>
    <row r="6213" spans="1:5" ht="55.2" x14ac:dyDescent="0.3">
      <c r="A6213" s="113">
        <v>105666</v>
      </c>
      <c r="B6213" s="113" t="s">
        <v>14745</v>
      </c>
      <c r="C6213" s="114" t="s">
        <v>128</v>
      </c>
      <c r="D6213" s="113" t="s">
        <v>8535</v>
      </c>
      <c r="E6213" s="115">
        <v>138.44</v>
      </c>
    </row>
    <row r="6214" spans="1:5" ht="55.2" x14ac:dyDescent="0.3">
      <c r="A6214" s="113">
        <v>105667</v>
      </c>
      <c r="B6214" s="113" t="s">
        <v>14746</v>
      </c>
      <c r="C6214" s="114" t="s">
        <v>128</v>
      </c>
      <c r="D6214" s="113" t="s">
        <v>8535</v>
      </c>
      <c r="E6214" s="115">
        <v>163.34</v>
      </c>
    </row>
    <row r="6215" spans="1:5" ht="55.2" x14ac:dyDescent="0.3">
      <c r="A6215" s="113">
        <v>105668</v>
      </c>
      <c r="B6215" s="113" t="s">
        <v>14747</v>
      </c>
      <c r="C6215" s="114" t="s">
        <v>128</v>
      </c>
      <c r="D6215" s="113" t="s">
        <v>8535</v>
      </c>
      <c r="E6215" s="115">
        <v>187.89</v>
      </c>
    </row>
    <row r="6216" spans="1:5" ht="55.2" x14ac:dyDescent="0.3">
      <c r="A6216" s="113">
        <v>105669</v>
      </c>
      <c r="B6216" s="113" t="s">
        <v>14748</v>
      </c>
      <c r="C6216" s="114" t="s">
        <v>128</v>
      </c>
      <c r="D6216" s="113" t="s">
        <v>8535</v>
      </c>
      <c r="E6216" s="115">
        <v>146.28</v>
      </c>
    </row>
    <row r="6217" spans="1:5" ht="55.2" x14ac:dyDescent="0.3">
      <c r="A6217" s="113">
        <v>105670</v>
      </c>
      <c r="B6217" s="113" t="s">
        <v>14749</v>
      </c>
      <c r="C6217" s="114" t="s">
        <v>128</v>
      </c>
      <c r="D6217" s="113" t="s">
        <v>8535</v>
      </c>
      <c r="E6217" s="115">
        <v>171.18</v>
      </c>
    </row>
    <row r="6218" spans="1:5" ht="55.2" x14ac:dyDescent="0.3">
      <c r="A6218" s="113">
        <v>105671</v>
      </c>
      <c r="B6218" s="113" t="s">
        <v>14750</v>
      </c>
      <c r="C6218" s="114" t="s">
        <v>128</v>
      </c>
      <c r="D6218" s="113" t="s">
        <v>8535</v>
      </c>
      <c r="E6218" s="115">
        <v>195.73</v>
      </c>
    </row>
    <row r="6219" spans="1:5" ht="55.2" x14ac:dyDescent="0.3">
      <c r="A6219" s="113">
        <v>105690</v>
      </c>
      <c r="B6219" s="113" t="s">
        <v>14751</v>
      </c>
      <c r="C6219" s="114" t="s">
        <v>128</v>
      </c>
      <c r="D6219" s="113" t="s">
        <v>8535</v>
      </c>
      <c r="E6219" s="115">
        <v>139.1</v>
      </c>
    </row>
    <row r="6220" spans="1:5" ht="55.2" x14ac:dyDescent="0.3">
      <c r="A6220" s="113">
        <v>105691</v>
      </c>
      <c r="B6220" s="113" t="s">
        <v>14752</v>
      </c>
      <c r="C6220" s="114" t="s">
        <v>128</v>
      </c>
      <c r="D6220" s="113" t="s">
        <v>8535</v>
      </c>
      <c r="E6220" s="115">
        <v>164.21</v>
      </c>
    </row>
    <row r="6221" spans="1:5" ht="55.2" x14ac:dyDescent="0.3">
      <c r="A6221" s="113">
        <v>105692</v>
      </c>
      <c r="B6221" s="113" t="s">
        <v>14753</v>
      </c>
      <c r="C6221" s="114" t="s">
        <v>128</v>
      </c>
      <c r="D6221" s="113" t="s">
        <v>8535</v>
      </c>
      <c r="E6221" s="115">
        <v>188.98</v>
      </c>
    </row>
    <row r="6222" spans="1:5" ht="55.2" x14ac:dyDescent="0.3">
      <c r="A6222" s="113">
        <v>105693</v>
      </c>
      <c r="B6222" s="113" t="s">
        <v>14754</v>
      </c>
      <c r="C6222" s="114" t="s">
        <v>128</v>
      </c>
      <c r="D6222" s="113" t="s">
        <v>8535</v>
      </c>
      <c r="E6222" s="115">
        <v>151.30000000000001</v>
      </c>
    </row>
    <row r="6223" spans="1:5" ht="55.2" x14ac:dyDescent="0.3">
      <c r="A6223" s="113">
        <v>105694</v>
      </c>
      <c r="B6223" s="113" t="s">
        <v>14755</v>
      </c>
      <c r="C6223" s="114" t="s">
        <v>128</v>
      </c>
      <c r="D6223" s="113" t="s">
        <v>8535</v>
      </c>
      <c r="E6223" s="115">
        <v>176.41</v>
      </c>
    </row>
    <row r="6224" spans="1:5" ht="55.2" x14ac:dyDescent="0.3">
      <c r="A6224" s="113">
        <v>105695</v>
      </c>
      <c r="B6224" s="113" t="s">
        <v>14756</v>
      </c>
      <c r="C6224" s="114" t="s">
        <v>128</v>
      </c>
      <c r="D6224" s="113" t="s">
        <v>8535</v>
      </c>
      <c r="E6224" s="115">
        <v>201.18</v>
      </c>
    </row>
    <row r="6225" spans="1:5" ht="55.2" x14ac:dyDescent="0.3">
      <c r="A6225" s="113">
        <v>105696</v>
      </c>
      <c r="B6225" s="113" t="s">
        <v>14757</v>
      </c>
      <c r="C6225" s="114" t="s">
        <v>128</v>
      </c>
      <c r="D6225" s="113" t="s">
        <v>8535</v>
      </c>
      <c r="E6225" s="115">
        <v>141.09</v>
      </c>
    </row>
    <row r="6226" spans="1:5" ht="55.2" x14ac:dyDescent="0.3">
      <c r="A6226" s="113">
        <v>105697</v>
      </c>
      <c r="B6226" s="113" t="s">
        <v>14758</v>
      </c>
      <c r="C6226" s="114" t="s">
        <v>128</v>
      </c>
      <c r="D6226" s="113" t="s">
        <v>8535</v>
      </c>
      <c r="E6226" s="115">
        <v>166.2</v>
      </c>
    </row>
    <row r="6227" spans="1:5" ht="55.2" x14ac:dyDescent="0.3">
      <c r="A6227" s="113">
        <v>105698</v>
      </c>
      <c r="B6227" s="113" t="s">
        <v>14759</v>
      </c>
      <c r="C6227" s="114" t="s">
        <v>128</v>
      </c>
      <c r="D6227" s="113" t="s">
        <v>8535</v>
      </c>
      <c r="E6227" s="115">
        <v>190.97</v>
      </c>
    </row>
    <row r="6228" spans="1:5" ht="55.2" x14ac:dyDescent="0.3">
      <c r="A6228" s="113">
        <v>105699</v>
      </c>
      <c r="B6228" s="113" t="s">
        <v>14760</v>
      </c>
      <c r="C6228" s="114" t="s">
        <v>128</v>
      </c>
      <c r="D6228" s="113" t="s">
        <v>8535</v>
      </c>
      <c r="E6228" s="115">
        <v>128.16999999999999</v>
      </c>
    </row>
    <row r="6229" spans="1:5" ht="55.2" x14ac:dyDescent="0.3">
      <c r="A6229" s="113">
        <v>105700</v>
      </c>
      <c r="B6229" s="113" t="s">
        <v>14761</v>
      </c>
      <c r="C6229" s="114" t="s">
        <v>128</v>
      </c>
      <c r="D6229" s="113" t="s">
        <v>8535</v>
      </c>
      <c r="E6229" s="115">
        <v>153.28</v>
      </c>
    </row>
    <row r="6230" spans="1:5" ht="55.2" x14ac:dyDescent="0.3">
      <c r="A6230" s="113">
        <v>105701</v>
      </c>
      <c r="B6230" s="113" t="s">
        <v>14762</v>
      </c>
      <c r="C6230" s="114" t="s">
        <v>128</v>
      </c>
      <c r="D6230" s="113" t="s">
        <v>8535</v>
      </c>
      <c r="E6230" s="115">
        <v>178.05</v>
      </c>
    </row>
    <row r="6231" spans="1:5" ht="55.2" x14ac:dyDescent="0.3">
      <c r="A6231" s="113">
        <v>105702</v>
      </c>
      <c r="B6231" s="113" t="s">
        <v>14763</v>
      </c>
      <c r="C6231" s="114" t="s">
        <v>128</v>
      </c>
      <c r="D6231" s="113" t="s">
        <v>8535</v>
      </c>
      <c r="E6231" s="115">
        <v>136.01</v>
      </c>
    </row>
    <row r="6232" spans="1:5" ht="55.2" x14ac:dyDescent="0.3">
      <c r="A6232" s="113">
        <v>105703</v>
      </c>
      <c r="B6232" s="113" t="s">
        <v>14764</v>
      </c>
      <c r="C6232" s="114" t="s">
        <v>128</v>
      </c>
      <c r="D6232" s="113" t="s">
        <v>8535</v>
      </c>
      <c r="E6232" s="115">
        <v>161.12</v>
      </c>
    </row>
    <row r="6233" spans="1:5" ht="55.2" x14ac:dyDescent="0.3">
      <c r="A6233" s="113">
        <v>105704</v>
      </c>
      <c r="B6233" s="113" t="s">
        <v>14765</v>
      </c>
      <c r="C6233" s="114" t="s">
        <v>128</v>
      </c>
      <c r="D6233" s="113" t="s">
        <v>8535</v>
      </c>
      <c r="E6233" s="115">
        <v>185.89</v>
      </c>
    </row>
    <row r="6234" spans="1:5" ht="55.2" x14ac:dyDescent="0.3">
      <c r="A6234" s="113">
        <v>105710</v>
      </c>
      <c r="B6234" s="113" t="s">
        <v>14766</v>
      </c>
      <c r="C6234" s="114" t="s">
        <v>128</v>
      </c>
      <c r="D6234" s="113" t="s">
        <v>8535</v>
      </c>
      <c r="E6234" s="115">
        <v>96.22</v>
      </c>
    </row>
    <row r="6235" spans="1:5" ht="55.2" x14ac:dyDescent="0.3">
      <c r="A6235" s="113">
        <v>105711</v>
      </c>
      <c r="B6235" s="113" t="s">
        <v>14767</v>
      </c>
      <c r="C6235" s="114" t="s">
        <v>128</v>
      </c>
      <c r="D6235" s="113" t="s">
        <v>8535</v>
      </c>
      <c r="E6235" s="115">
        <v>85.29</v>
      </c>
    </row>
    <row r="6236" spans="1:5" ht="55.2" x14ac:dyDescent="0.3">
      <c r="A6236" s="113">
        <v>105712</v>
      </c>
      <c r="B6236" s="113" t="s">
        <v>14768</v>
      </c>
      <c r="C6236" s="114" t="s">
        <v>128</v>
      </c>
      <c r="D6236" s="113" t="s">
        <v>8535</v>
      </c>
      <c r="E6236" s="115">
        <v>93.13</v>
      </c>
    </row>
    <row r="6237" spans="1:5" ht="55.2" x14ac:dyDescent="0.3">
      <c r="A6237" s="113">
        <v>105718</v>
      </c>
      <c r="B6237" s="113" t="s">
        <v>14769</v>
      </c>
      <c r="C6237" s="114" t="s">
        <v>128</v>
      </c>
      <c r="D6237" s="113" t="s">
        <v>8535</v>
      </c>
      <c r="E6237" s="115">
        <v>85.52</v>
      </c>
    </row>
    <row r="6238" spans="1:5" ht="41.4" x14ac:dyDescent="0.3">
      <c r="A6238" s="113">
        <v>105727</v>
      </c>
      <c r="B6238" s="113" t="s">
        <v>14770</v>
      </c>
      <c r="C6238" s="114" t="s">
        <v>128</v>
      </c>
      <c r="D6238" s="113" t="s">
        <v>8535</v>
      </c>
      <c r="E6238" s="115">
        <v>142.76</v>
      </c>
    </row>
    <row r="6239" spans="1:5" ht="41.4" x14ac:dyDescent="0.3">
      <c r="A6239" s="113">
        <v>105728</v>
      </c>
      <c r="B6239" s="113" t="s">
        <v>14771</v>
      </c>
      <c r="C6239" s="114" t="s">
        <v>128</v>
      </c>
      <c r="D6239" s="113" t="s">
        <v>8535</v>
      </c>
      <c r="E6239" s="115">
        <v>149.19</v>
      </c>
    </row>
    <row r="6240" spans="1:5" ht="41.4" x14ac:dyDescent="0.3">
      <c r="A6240" s="113">
        <v>105729</v>
      </c>
      <c r="B6240" s="113" t="s">
        <v>14772</v>
      </c>
      <c r="C6240" s="114" t="s">
        <v>128</v>
      </c>
      <c r="D6240" s="113" t="s">
        <v>8535</v>
      </c>
      <c r="E6240" s="115">
        <v>144.44</v>
      </c>
    </row>
    <row r="6241" spans="1:5" ht="41.4" x14ac:dyDescent="0.3">
      <c r="A6241" s="113">
        <v>105730</v>
      </c>
      <c r="B6241" s="113" t="s">
        <v>14773</v>
      </c>
      <c r="C6241" s="114" t="s">
        <v>128</v>
      </c>
      <c r="D6241" s="113" t="s">
        <v>8535</v>
      </c>
      <c r="E6241" s="115">
        <v>137.54</v>
      </c>
    </row>
    <row r="6242" spans="1:5" ht="41.4" x14ac:dyDescent="0.3">
      <c r="A6242" s="113">
        <v>105731</v>
      </c>
      <c r="B6242" s="113" t="s">
        <v>14774</v>
      </c>
      <c r="C6242" s="114" t="s">
        <v>128</v>
      </c>
      <c r="D6242" s="113" t="s">
        <v>8535</v>
      </c>
      <c r="E6242" s="115">
        <v>142.04</v>
      </c>
    </row>
    <row r="6243" spans="1:5" ht="41.4" x14ac:dyDescent="0.3">
      <c r="A6243" s="113">
        <v>105732</v>
      </c>
      <c r="B6243" s="113" t="s">
        <v>14775</v>
      </c>
      <c r="C6243" s="114" t="s">
        <v>128</v>
      </c>
      <c r="D6243" s="113" t="s">
        <v>8535</v>
      </c>
      <c r="E6243" s="115">
        <v>196.11</v>
      </c>
    </row>
    <row r="6244" spans="1:5" ht="41.4" x14ac:dyDescent="0.3">
      <c r="A6244" s="113">
        <v>105733</v>
      </c>
      <c r="B6244" s="113" t="s">
        <v>14776</v>
      </c>
      <c r="C6244" s="114" t="s">
        <v>128</v>
      </c>
      <c r="D6244" s="113" t="s">
        <v>8535</v>
      </c>
      <c r="E6244" s="115">
        <v>203.83</v>
      </c>
    </row>
    <row r="6245" spans="1:5" ht="41.4" x14ac:dyDescent="0.3">
      <c r="A6245" s="113">
        <v>105734</v>
      </c>
      <c r="B6245" s="113" t="s">
        <v>14777</v>
      </c>
      <c r="C6245" s="114" t="s">
        <v>128</v>
      </c>
      <c r="D6245" s="113" t="s">
        <v>8535</v>
      </c>
      <c r="E6245" s="115">
        <v>197.61</v>
      </c>
    </row>
    <row r="6246" spans="1:5" ht="41.4" x14ac:dyDescent="0.3">
      <c r="A6246" s="113">
        <v>105735</v>
      </c>
      <c r="B6246" s="113" t="s">
        <v>14778</v>
      </c>
      <c r="C6246" s="114" t="s">
        <v>128</v>
      </c>
      <c r="D6246" s="113" t="s">
        <v>8535</v>
      </c>
      <c r="E6246" s="115">
        <v>189.34</v>
      </c>
    </row>
    <row r="6247" spans="1:5" ht="41.4" x14ac:dyDescent="0.3">
      <c r="A6247" s="113">
        <v>105736</v>
      </c>
      <c r="B6247" s="113" t="s">
        <v>14779</v>
      </c>
      <c r="C6247" s="114" t="s">
        <v>128</v>
      </c>
      <c r="D6247" s="113" t="s">
        <v>8535</v>
      </c>
      <c r="E6247" s="115">
        <v>194.5</v>
      </c>
    </row>
    <row r="6248" spans="1:5" ht="41.4" x14ac:dyDescent="0.3">
      <c r="A6248" s="113">
        <v>105737</v>
      </c>
      <c r="B6248" s="113" t="s">
        <v>14780</v>
      </c>
      <c r="C6248" s="114" t="s">
        <v>128</v>
      </c>
      <c r="D6248" s="113" t="s">
        <v>8535</v>
      </c>
      <c r="E6248" s="115">
        <v>263.45999999999998</v>
      </c>
    </row>
    <row r="6249" spans="1:5" ht="41.4" x14ac:dyDescent="0.3">
      <c r="A6249" s="113">
        <v>105738</v>
      </c>
      <c r="B6249" s="113" t="s">
        <v>14781</v>
      </c>
      <c r="C6249" s="114" t="s">
        <v>128</v>
      </c>
      <c r="D6249" s="113" t="s">
        <v>8535</v>
      </c>
      <c r="E6249" s="115">
        <v>269.89</v>
      </c>
    </row>
    <row r="6250" spans="1:5" ht="41.4" x14ac:dyDescent="0.3">
      <c r="A6250" s="113">
        <v>105739</v>
      </c>
      <c r="B6250" s="113" t="s">
        <v>14782</v>
      </c>
      <c r="C6250" s="114" t="s">
        <v>128</v>
      </c>
      <c r="D6250" s="113" t="s">
        <v>8535</v>
      </c>
      <c r="E6250" s="115">
        <v>265.24</v>
      </c>
    </row>
    <row r="6251" spans="1:5" ht="41.4" x14ac:dyDescent="0.3">
      <c r="A6251" s="113">
        <v>105740</v>
      </c>
      <c r="B6251" s="113" t="s">
        <v>14783</v>
      </c>
      <c r="C6251" s="114" t="s">
        <v>128</v>
      </c>
      <c r="D6251" s="113" t="s">
        <v>8535</v>
      </c>
      <c r="E6251" s="115">
        <v>258.27999999999997</v>
      </c>
    </row>
    <row r="6252" spans="1:5" ht="41.4" x14ac:dyDescent="0.3">
      <c r="A6252" s="113">
        <v>105741</v>
      </c>
      <c r="B6252" s="113" t="s">
        <v>14784</v>
      </c>
      <c r="C6252" s="114" t="s">
        <v>128</v>
      </c>
      <c r="D6252" s="113" t="s">
        <v>8535</v>
      </c>
      <c r="E6252" s="115">
        <v>262.77999999999997</v>
      </c>
    </row>
    <row r="6253" spans="1:5" ht="27.6" x14ac:dyDescent="0.3">
      <c r="A6253" s="113">
        <v>105742</v>
      </c>
      <c r="B6253" s="113" t="s">
        <v>14785</v>
      </c>
      <c r="C6253" s="114" t="s">
        <v>128</v>
      </c>
      <c r="D6253" s="113" t="s">
        <v>8535</v>
      </c>
      <c r="E6253" s="115">
        <v>99.39</v>
      </c>
    </row>
    <row r="6254" spans="1:5" ht="27.6" x14ac:dyDescent="0.3">
      <c r="A6254" s="113">
        <v>105743</v>
      </c>
      <c r="B6254" s="113" t="s">
        <v>14786</v>
      </c>
      <c r="C6254" s="114" t="s">
        <v>128</v>
      </c>
      <c r="D6254" s="113" t="s">
        <v>8535</v>
      </c>
      <c r="E6254" s="115">
        <v>106.62</v>
      </c>
    </row>
    <row r="6255" spans="1:5" ht="27.6" x14ac:dyDescent="0.3">
      <c r="A6255" s="113">
        <v>105744</v>
      </c>
      <c r="B6255" s="113" t="s">
        <v>14787</v>
      </c>
      <c r="C6255" s="114" t="s">
        <v>128</v>
      </c>
      <c r="D6255" s="113" t="s">
        <v>8535</v>
      </c>
      <c r="E6255" s="115">
        <v>104.29</v>
      </c>
    </row>
    <row r="6256" spans="1:5" ht="27.6" x14ac:dyDescent="0.3">
      <c r="A6256" s="113">
        <v>105745</v>
      </c>
      <c r="B6256" s="113" t="s">
        <v>14788</v>
      </c>
      <c r="C6256" s="114" t="s">
        <v>128</v>
      </c>
      <c r="D6256" s="113" t="s">
        <v>8535</v>
      </c>
      <c r="E6256" s="115">
        <v>96.08</v>
      </c>
    </row>
    <row r="6257" spans="1:5" ht="27.6" x14ac:dyDescent="0.3">
      <c r="A6257" s="113">
        <v>105746</v>
      </c>
      <c r="B6257" s="113" t="s">
        <v>14789</v>
      </c>
      <c r="C6257" s="114" t="s">
        <v>128</v>
      </c>
      <c r="D6257" s="113" t="s">
        <v>8535</v>
      </c>
      <c r="E6257" s="115">
        <v>101.95</v>
      </c>
    </row>
    <row r="6258" spans="1:5" ht="27.6" x14ac:dyDescent="0.3">
      <c r="A6258" s="113">
        <v>105747</v>
      </c>
      <c r="B6258" s="113" t="s">
        <v>14790</v>
      </c>
      <c r="C6258" s="114" t="s">
        <v>128</v>
      </c>
      <c r="D6258" s="113" t="s">
        <v>8535</v>
      </c>
      <c r="E6258" s="115">
        <v>94.39</v>
      </c>
    </row>
    <row r="6259" spans="1:5" ht="27.6" x14ac:dyDescent="0.3">
      <c r="A6259" s="113">
        <v>105748</v>
      </c>
      <c r="B6259" s="113" t="s">
        <v>14791</v>
      </c>
      <c r="C6259" s="114" t="s">
        <v>128</v>
      </c>
      <c r="D6259" s="113" t="s">
        <v>8535</v>
      </c>
      <c r="E6259" s="115">
        <v>99.61</v>
      </c>
    </row>
    <row r="6260" spans="1:5" ht="27.6" x14ac:dyDescent="0.3">
      <c r="A6260" s="113">
        <v>105749</v>
      </c>
      <c r="B6260" s="113" t="s">
        <v>14792</v>
      </c>
      <c r="C6260" s="114" t="s">
        <v>128</v>
      </c>
      <c r="D6260" s="113" t="s">
        <v>8535</v>
      </c>
      <c r="E6260" s="115">
        <v>130.63999999999999</v>
      </c>
    </row>
    <row r="6261" spans="1:5" ht="27.6" x14ac:dyDescent="0.3">
      <c r="A6261" s="113">
        <v>105750</v>
      </c>
      <c r="B6261" s="113" t="s">
        <v>14793</v>
      </c>
      <c r="C6261" s="114" t="s">
        <v>128</v>
      </c>
      <c r="D6261" s="113" t="s">
        <v>8535</v>
      </c>
      <c r="E6261" s="115">
        <v>140.87</v>
      </c>
    </row>
    <row r="6262" spans="1:5" ht="27.6" x14ac:dyDescent="0.3">
      <c r="A6262" s="113">
        <v>105751</v>
      </c>
      <c r="B6262" s="113" t="s">
        <v>14794</v>
      </c>
      <c r="C6262" s="114" t="s">
        <v>128</v>
      </c>
      <c r="D6262" s="113" t="s">
        <v>8535</v>
      </c>
      <c r="E6262" s="115">
        <v>138.47</v>
      </c>
    </row>
    <row r="6263" spans="1:5" ht="27.6" x14ac:dyDescent="0.3">
      <c r="A6263" s="113">
        <v>105752</v>
      </c>
      <c r="B6263" s="113" t="s">
        <v>14795</v>
      </c>
      <c r="C6263" s="114" t="s">
        <v>128</v>
      </c>
      <c r="D6263" s="113" t="s">
        <v>8535</v>
      </c>
      <c r="E6263" s="115">
        <v>127.18</v>
      </c>
    </row>
    <row r="6264" spans="1:5" ht="27.6" x14ac:dyDescent="0.3">
      <c r="A6264" s="113">
        <v>105753</v>
      </c>
      <c r="B6264" s="113" t="s">
        <v>14796</v>
      </c>
      <c r="C6264" s="114" t="s">
        <v>128</v>
      </c>
      <c r="D6264" s="113" t="s">
        <v>8535</v>
      </c>
      <c r="E6264" s="115">
        <v>136.31</v>
      </c>
    </row>
    <row r="6265" spans="1:5" ht="27.6" x14ac:dyDescent="0.3">
      <c r="A6265" s="113">
        <v>105754</v>
      </c>
      <c r="B6265" s="113" t="s">
        <v>14797</v>
      </c>
      <c r="C6265" s="114" t="s">
        <v>128</v>
      </c>
      <c r="D6265" s="113" t="s">
        <v>8535</v>
      </c>
      <c r="E6265" s="115">
        <v>125.65</v>
      </c>
    </row>
    <row r="6266" spans="1:5" ht="27.6" x14ac:dyDescent="0.3">
      <c r="A6266" s="113">
        <v>105755</v>
      </c>
      <c r="B6266" s="113" t="s">
        <v>14798</v>
      </c>
      <c r="C6266" s="114" t="s">
        <v>128</v>
      </c>
      <c r="D6266" s="113" t="s">
        <v>8535</v>
      </c>
      <c r="E6266" s="115">
        <v>134.22</v>
      </c>
    </row>
    <row r="6267" spans="1:5" ht="27.6" x14ac:dyDescent="0.3">
      <c r="A6267" s="113">
        <v>92391</v>
      </c>
      <c r="B6267" s="113" t="s">
        <v>14799</v>
      </c>
      <c r="C6267" s="114" t="s">
        <v>115</v>
      </c>
      <c r="D6267" s="113" t="s">
        <v>8535</v>
      </c>
      <c r="E6267" s="115">
        <v>80.2</v>
      </c>
    </row>
    <row r="6268" spans="1:5" ht="27.6" x14ac:dyDescent="0.3">
      <c r="A6268" s="113">
        <v>92392</v>
      </c>
      <c r="B6268" s="113" t="s">
        <v>14800</v>
      </c>
      <c r="C6268" s="114" t="s">
        <v>115</v>
      </c>
      <c r="D6268" s="113" t="s">
        <v>8535</v>
      </c>
      <c r="E6268" s="115">
        <v>168.54</v>
      </c>
    </row>
    <row r="6269" spans="1:5" ht="27.6" x14ac:dyDescent="0.3">
      <c r="A6269" s="113">
        <v>92393</v>
      </c>
      <c r="B6269" s="113" t="s">
        <v>14801</v>
      </c>
      <c r="C6269" s="114" t="s">
        <v>115</v>
      </c>
      <c r="D6269" s="113" t="s">
        <v>8535</v>
      </c>
      <c r="E6269" s="115">
        <v>78.69</v>
      </c>
    </row>
    <row r="6270" spans="1:5" ht="27.6" x14ac:dyDescent="0.3">
      <c r="A6270" s="113">
        <v>92394</v>
      </c>
      <c r="B6270" s="113" t="s">
        <v>14802</v>
      </c>
      <c r="C6270" s="114" t="s">
        <v>115</v>
      </c>
      <c r="D6270" s="113" t="s">
        <v>8535</v>
      </c>
      <c r="E6270" s="115">
        <v>98.53</v>
      </c>
    </row>
    <row r="6271" spans="1:5" ht="27.6" x14ac:dyDescent="0.3">
      <c r="A6271" s="113">
        <v>92395</v>
      </c>
      <c r="B6271" s="113" t="s">
        <v>14803</v>
      </c>
      <c r="C6271" s="114" t="s">
        <v>115</v>
      </c>
      <c r="D6271" s="113" t="s">
        <v>8535</v>
      </c>
      <c r="E6271" s="115">
        <v>118.88</v>
      </c>
    </row>
    <row r="6272" spans="1:5" ht="27.6" x14ac:dyDescent="0.3">
      <c r="A6272" s="113">
        <v>92396</v>
      </c>
      <c r="B6272" s="113" t="s">
        <v>14804</v>
      </c>
      <c r="C6272" s="114" t="s">
        <v>115</v>
      </c>
      <c r="D6272" s="113" t="s">
        <v>8535</v>
      </c>
      <c r="E6272" s="115">
        <v>94.84</v>
      </c>
    </row>
    <row r="6273" spans="1:5" ht="27.6" x14ac:dyDescent="0.3">
      <c r="A6273" s="113">
        <v>92397</v>
      </c>
      <c r="B6273" s="113" t="s">
        <v>14805</v>
      </c>
      <c r="C6273" s="114" t="s">
        <v>115</v>
      </c>
      <c r="D6273" s="113" t="s">
        <v>8535</v>
      </c>
      <c r="E6273" s="115">
        <v>82.93</v>
      </c>
    </row>
    <row r="6274" spans="1:5" ht="27.6" x14ac:dyDescent="0.3">
      <c r="A6274" s="113">
        <v>92398</v>
      </c>
      <c r="B6274" s="113" t="s">
        <v>14806</v>
      </c>
      <c r="C6274" s="114" t="s">
        <v>115</v>
      </c>
      <c r="D6274" s="113" t="s">
        <v>8535</v>
      </c>
      <c r="E6274" s="115">
        <v>103.89</v>
      </c>
    </row>
    <row r="6275" spans="1:5" ht="27.6" x14ac:dyDescent="0.3">
      <c r="A6275" s="113">
        <v>92400</v>
      </c>
      <c r="B6275" s="113" t="s">
        <v>14807</v>
      </c>
      <c r="C6275" s="114" t="s">
        <v>115</v>
      </c>
      <c r="D6275" s="113" t="s">
        <v>8535</v>
      </c>
      <c r="E6275" s="115">
        <v>122.39</v>
      </c>
    </row>
    <row r="6276" spans="1:5" ht="27.6" x14ac:dyDescent="0.3">
      <c r="A6276" s="113">
        <v>92402</v>
      </c>
      <c r="B6276" s="113" t="s">
        <v>14808</v>
      </c>
      <c r="C6276" s="114" t="s">
        <v>115</v>
      </c>
      <c r="D6276" s="113" t="s">
        <v>8535</v>
      </c>
      <c r="E6276" s="115">
        <v>92.34</v>
      </c>
    </row>
    <row r="6277" spans="1:5" ht="27.6" x14ac:dyDescent="0.3">
      <c r="A6277" s="113">
        <v>92403</v>
      </c>
      <c r="B6277" s="113" t="s">
        <v>14809</v>
      </c>
      <c r="C6277" s="114" t="s">
        <v>115</v>
      </c>
      <c r="D6277" s="113" t="s">
        <v>8535</v>
      </c>
      <c r="E6277" s="115">
        <v>80.03</v>
      </c>
    </row>
    <row r="6278" spans="1:5" ht="27.6" x14ac:dyDescent="0.3">
      <c r="A6278" s="113">
        <v>92404</v>
      </c>
      <c r="B6278" s="113" t="s">
        <v>14810</v>
      </c>
      <c r="C6278" s="114" t="s">
        <v>115</v>
      </c>
      <c r="D6278" s="113" t="s">
        <v>8535</v>
      </c>
      <c r="E6278" s="115">
        <v>100.99</v>
      </c>
    </row>
    <row r="6279" spans="1:5" ht="27.6" x14ac:dyDescent="0.3">
      <c r="A6279" s="113">
        <v>92406</v>
      </c>
      <c r="B6279" s="113" t="s">
        <v>14811</v>
      </c>
      <c r="C6279" s="114" t="s">
        <v>115</v>
      </c>
      <c r="D6279" s="113" t="s">
        <v>8535</v>
      </c>
      <c r="E6279" s="115">
        <v>121.69</v>
      </c>
    </row>
    <row r="6280" spans="1:5" ht="27.6" x14ac:dyDescent="0.3">
      <c r="A6280" s="113">
        <v>93679</v>
      </c>
      <c r="B6280" s="113" t="s">
        <v>14812</v>
      </c>
      <c r="C6280" s="114" t="s">
        <v>115</v>
      </c>
      <c r="D6280" s="113" t="s">
        <v>8535</v>
      </c>
      <c r="E6280" s="115">
        <v>105.6</v>
      </c>
    </row>
    <row r="6281" spans="1:5" ht="27.6" x14ac:dyDescent="0.3">
      <c r="A6281" s="113">
        <v>93680</v>
      </c>
      <c r="B6281" s="113" t="s">
        <v>14813</v>
      </c>
      <c r="C6281" s="114" t="s">
        <v>115</v>
      </c>
      <c r="D6281" s="113" t="s">
        <v>8535</v>
      </c>
      <c r="E6281" s="115">
        <v>93.41</v>
      </c>
    </row>
    <row r="6282" spans="1:5" ht="27.6" x14ac:dyDescent="0.3">
      <c r="A6282" s="113">
        <v>93681</v>
      </c>
      <c r="B6282" s="113" t="s">
        <v>14814</v>
      </c>
      <c r="C6282" s="114" t="s">
        <v>115</v>
      </c>
      <c r="D6282" s="113" t="s">
        <v>8535</v>
      </c>
      <c r="E6282" s="115">
        <v>112.28</v>
      </c>
    </row>
    <row r="6283" spans="1:5" ht="27.6" x14ac:dyDescent="0.3">
      <c r="A6283" s="113">
        <v>97104</v>
      </c>
      <c r="B6283" s="113" t="s">
        <v>14815</v>
      </c>
      <c r="C6283" s="114" t="s">
        <v>115</v>
      </c>
      <c r="D6283" s="113" t="s">
        <v>8535</v>
      </c>
      <c r="E6283" s="115">
        <v>119.58</v>
      </c>
    </row>
    <row r="6284" spans="1:5" ht="27.6" x14ac:dyDescent="0.3">
      <c r="A6284" s="113">
        <v>97105</v>
      </c>
      <c r="B6284" s="113" t="s">
        <v>14816</v>
      </c>
      <c r="C6284" s="114" t="s">
        <v>115</v>
      </c>
      <c r="D6284" s="113" t="s">
        <v>8535</v>
      </c>
      <c r="E6284" s="115">
        <v>134.9</v>
      </c>
    </row>
    <row r="6285" spans="1:5" ht="27.6" x14ac:dyDescent="0.3">
      <c r="A6285" s="113">
        <v>97106</v>
      </c>
      <c r="B6285" s="113" t="s">
        <v>14817</v>
      </c>
      <c r="C6285" s="114" t="s">
        <v>115</v>
      </c>
      <c r="D6285" s="113" t="s">
        <v>8535</v>
      </c>
      <c r="E6285" s="115">
        <v>149.28</v>
      </c>
    </row>
    <row r="6286" spans="1:5" ht="27.6" x14ac:dyDescent="0.3">
      <c r="A6286" s="113">
        <v>97107</v>
      </c>
      <c r="B6286" s="113" t="s">
        <v>14818</v>
      </c>
      <c r="C6286" s="114" t="s">
        <v>115</v>
      </c>
      <c r="D6286" s="113" t="s">
        <v>8535</v>
      </c>
      <c r="E6286" s="115">
        <v>170.24</v>
      </c>
    </row>
    <row r="6287" spans="1:5" ht="27.6" x14ac:dyDescent="0.3">
      <c r="A6287" s="113">
        <v>97108</v>
      </c>
      <c r="B6287" s="113" t="s">
        <v>14819</v>
      </c>
      <c r="C6287" s="114" t="s">
        <v>115</v>
      </c>
      <c r="D6287" s="113" t="s">
        <v>8535</v>
      </c>
      <c r="E6287" s="115">
        <v>194.2</v>
      </c>
    </row>
    <row r="6288" spans="1:5" ht="27.6" x14ac:dyDescent="0.3">
      <c r="A6288" s="113">
        <v>97109</v>
      </c>
      <c r="B6288" s="113" t="s">
        <v>14820</v>
      </c>
      <c r="C6288" s="114" t="s">
        <v>115</v>
      </c>
      <c r="D6288" s="113" t="s">
        <v>8535</v>
      </c>
      <c r="E6288" s="115">
        <v>214.57</v>
      </c>
    </row>
    <row r="6289" spans="1:5" ht="27.6" x14ac:dyDescent="0.3">
      <c r="A6289" s="113">
        <v>97111</v>
      </c>
      <c r="B6289" s="113" t="s">
        <v>14821</v>
      </c>
      <c r="C6289" s="114" t="s">
        <v>115</v>
      </c>
      <c r="D6289" s="113" t="s">
        <v>8535</v>
      </c>
      <c r="E6289" s="115">
        <v>232.24</v>
      </c>
    </row>
    <row r="6290" spans="1:5" ht="27.6" x14ac:dyDescent="0.3">
      <c r="A6290" s="113">
        <v>97112</v>
      </c>
      <c r="B6290" s="113" t="s">
        <v>14822</v>
      </c>
      <c r="C6290" s="114" t="s">
        <v>115</v>
      </c>
      <c r="D6290" s="113" t="s">
        <v>8535</v>
      </c>
      <c r="E6290" s="115">
        <v>202.65</v>
      </c>
    </row>
    <row r="6291" spans="1:5" ht="27.6" x14ac:dyDescent="0.3">
      <c r="A6291" s="113">
        <v>97113</v>
      </c>
      <c r="B6291" s="113" t="s">
        <v>14823</v>
      </c>
      <c r="C6291" s="114" t="s">
        <v>115</v>
      </c>
      <c r="D6291" s="113" t="s">
        <v>8535</v>
      </c>
      <c r="E6291" s="115">
        <v>1.58</v>
      </c>
    </row>
    <row r="6292" spans="1:5" x14ac:dyDescent="0.3">
      <c r="A6292" s="113">
        <v>97114</v>
      </c>
      <c r="B6292" s="113" t="s">
        <v>14824</v>
      </c>
      <c r="C6292" s="114" t="s">
        <v>116</v>
      </c>
      <c r="D6292" s="113" t="s">
        <v>8535</v>
      </c>
      <c r="E6292" s="115">
        <v>0.43</v>
      </c>
    </row>
    <row r="6293" spans="1:5" ht="27.6" x14ac:dyDescent="0.3">
      <c r="A6293" s="113">
        <v>97115</v>
      </c>
      <c r="B6293" s="113" t="s">
        <v>14825</v>
      </c>
      <c r="C6293" s="114" t="s">
        <v>601</v>
      </c>
      <c r="D6293" s="113" t="s">
        <v>8535</v>
      </c>
      <c r="E6293" s="115">
        <v>61.52</v>
      </c>
    </row>
    <row r="6294" spans="1:5" ht="27.6" x14ac:dyDescent="0.3">
      <c r="A6294" s="113">
        <v>97116</v>
      </c>
      <c r="B6294" s="113" t="s">
        <v>14826</v>
      </c>
      <c r="C6294" s="114" t="s">
        <v>601</v>
      </c>
      <c r="D6294" s="113" t="s">
        <v>8535</v>
      </c>
      <c r="E6294" s="115">
        <v>22.92</v>
      </c>
    </row>
    <row r="6295" spans="1:5" ht="27.6" x14ac:dyDescent="0.3">
      <c r="A6295" s="113">
        <v>97117</v>
      </c>
      <c r="B6295" s="113" t="s">
        <v>14827</v>
      </c>
      <c r="C6295" s="114" t="s">
        <v>601</v>
      </c>
      <c r="D6295" s="113" t="s">
        <v>8535</v>
      </c>
      <c r="E6295" s="115">
        <v>19.73</v>
      </c>
    </row>
    <row r="6296" spans="1:5" ht="27.6" x14ac:dyDescent="0.3">
      <c r="A6296" s="113">
        <v>97118</v>
      </c>
      <c r="B6296" s="113" t="s">
        <v>14828</v>
      </c>
      <c r="C6296" s="114" t="s">
        <v>601</v>
      </c>
      <c r="D6296" s="113" t="s">
        <v>8535</v>
      </c>
      <c r="E6296" s="115">
        <v>16.2</v>
      </c>
    </row>
    <row r="6297" spans="1:5" ht="27.6" x14ac:dyDescent="0.3">
      <c r="A6297" s="113">
        <v>97119</v>
      </c>
      <c r="B6297" s="113" t="s">
        <v>14829</v>
      </c>
      <c r="C6297" s="114" t="s">
        <v>601</v>
      </c>
      <c r="D6297" s="113" t="s">
        <v>8535</v>
      </c>
      <c r="E6297" s="115">
        <v>14.46</v>
      </c>
    </row>
    <row r="6298" spans="1:5" ht="27.6" x14ac:dyDescent="0.3">
      <c r="A6298" s="113">
        <v>97120</v>
      </c>
      <c r="B6298" s="113" t="s">
        <v>14830</v>
      </c>
      <c r="C6298" s="114" t="s">
        <v>601</v>
      </c>
      <c r="D6298" s="113" t="s">
        <v>8535</v>
      </c>
      <c r="E6298" s="115">
        <v>9.4</v>
      </c>
    </row>
    <row r="6299" spans="1:5" ht="27.6" x14ac:dyDescent="0.3">
      <c r="A6299" s="113">
        <v>101167</v>
      </c>
      <c r="B6299" s="113" t="s">
        <v>14831</v>
      </c>
      <c r="C6299" s="114" t="s">
        <v>115</v>
      </c>
      <c r="D6299" s="113" t="s">
        <v>8535</v>
      </c>
      <c r="E6299" s="115">
        <v>132.69</v>
      </c>
    </row>
    <row r="6300" spans="1:5" ht="27.6" x14ac:dyDescent="0.3">
      <c r="A6300" s="113">
        <v>101169</v>
      </c>
      <c r="B6300" s="113" t="s">
        <v>14832</v>
      </c>
      <c r="C6300" s="114" t="s">
        <v>115</v>
      </c>
      <c r="D6300" s="113" t="s">
        <v>8535</v>
      </c>
      <c r="E6300" s="115">
        <v>146.29</v>
      </c>
    </row>
    <row r="6301" spans="1:5" ht="27.6" x14ac:dyDescent="0.3">
      <c r="A6301" s="113">
        <v>101170</v>
      </c>
      <c r="B6301" s="113" t="s">
        <v>14833</v>
      </c>
      <c r="C6301" s="114" t="s">
        <v>115</v>
      </c>
      <c r="D6301" s="113" t="s">
        <v>8535</v>
      </c>
      <c r="E6301" s="115">
        <v>43.19</v>
      </c>
    </row>
    <row r="6302" spans="1:5" ht="27.6" x14ac:dyDescent="0.3">
      <c r="A6302" s="113">
        <v>101172</v>
      </c>
      <c r="B6302" s="113" t="s">
        <v>14834</v>
      </c>
      <c r="C6302" s="114" t="s">
        <v>115</v>
      </c>
      <c r="D6302" s="113" t="s">
        <v>8535</v>
      </c>
      <c r="E6302" s="115">
        <v>65.959999999999994</v>
      </c>
    </row>
    <row r="6303" spans="1:5" ht="27.6" x14ac:dyDescent="0.3">
      <c r="A6303" s="113">
        <v>103904</v>
      </c>
      <c r="B6303" s="113" t="s">
        <v>14835</v>
      </c>
      <c r="C6303" s="114" t="s">
        <v>115</v>
      </c>
      <c r="D6303" s="113" t="s">
        <v>8535</v>
      </c>
      <c r="E6303" s="115">
        <v>116.42</v>
      </c>
    </row>
    <row r="6304" spans="1:5" ht="27.6" x14ac:dyDescent="0.3">
      <c r="A6304" s="113">
        <v>103905</v>
      </c>
      <c r="B6304" s="113" t="s">
        <v>14836</v>
      </c>
      <c r="C6304" s="114" t="s">
        <v>115</v>
      </c>
      <c r="D6304" s="113" t="s">
        <v>8535</v>
      </c>
      <c r="E6304" s="115">
        <v>122.82</v>
      </c>
    </row>
    <row r="6305" spans="1:5" ht="27.6" x14ac:dyDescent="0.3">
      <c r="A6305" s="113">
        <v>103906</v>
      </c>
      <c r="B6305" s="113" t="s">
        <v>14837</v>
      </c>
      <c r="C6305" s="114" t="s">
        <v>115</v>
      </c>
      <c r="D6305" s="113" t="s">
        <v>8535</v>
      </c>
      <c r="E6305" s="115">
        <v>152.54</v>
      </c>
    </row>
    <row r="6306" spans="1:5" ht="27.6" x14ac:dyDescent="0.3">
      <c r="A6306" s="113">
        <v>103907</v>
      </c>
      <c r="B6306" s="113" t="s">
        <v>14838</v>
      </c>
      <c r="C6306" s="114" t="s">
        <v>115</v>
      </c>
      <c r="D6306" s="113" t="s">
        <v>8535</v>
      </c>
      <c r="E6306" s="115">
        <v>129.69999999999999</v>
      </c>
    </row>
    <row r="6307" spans="1:5" ht="27.6" x14ac:dyDescent="0.3">
      <c r="A6307" s="113">
        <v>103908</v>
      </c>
      <c r="B6307" s="113" t="s">
        <v>14839</v>
      </c>
      <c r="C6307" s="114" t="s">
        <v>115</v>
      </c>
      <c r="D6307" s="113" t="s">
        <v>8535</v>
      </c>
      <c r="E6307" s="115">
        <v>145.06</v>
      </c>
    </row>
    <row r="6308" spans="1:5" ht="27.6" x14ac:dyDescent="0.3">
      <c r="A6308" s="113">
        <v>103909</v>
      </c>
      <c r="B6308" s="113" t="s">
        <v>14840</v>
      </c>
      <c r="C6308" s="114" t="s">
        <v>115</v>
      </c>
      <c r="D6308" s="113" t="s">
        <v>8535</v>
      </c>
      <c r="E6308" s="115">
        <v>165.5</v>
      </c>
    </row>
    <row r="6309" spans="1:5" ht="27.6" x14ac:dyDescent="0.3">
      <c r="A6309" s="113">
        <v>103911</v>
      </c>
      <c r="B6309" s="113" t="s">
        <v>14841</v>
      </c>
      <c r="C6309" s="114" t="s">
        <v>115</v>
      </c>
      <c r="D6309" s="113" t="s">
        <v>8535</v>
      </c>
      <c r="E6309" s="115">
        <v>188.93</v>
      </c>
    </row>
    <row r="6310" spans="1:5" ht="27.6" x14ac:dyDescent="0.3">
      <c r="A6310" s="113">
        <v>103912</v>
      </c>
      <c r="B6310" s="113" t="s">
        <v>14842</v>
      </c>
      <c r="C6310" s="114" t="s">
        <v>115</v>
      </c>
      <c r="D6310" s="113" t="s">
        <v>8535</v>
      </c>
      <c r="E6310" s="115">
        <v>208.77</v>
      </c>
    </row>
    <row r="6311" spans="1:5" ht="27.6" x14ac:dyDescent="0.3">
      <c r="A6311" s="113">
        <v>103913</v>
      </c>
      <c r="B6311" s="113" t="s">
        <v>14843</v>
      </c>
      <c r="C6311" s="114" t="s">
        <v>115</v>
      </c>
      <c r="D6311" s="113" t="s">
        <v>8535</v>
      </c>
      <c r="E6311" s="115">
        <v>111.05</v>
      </c>
    </row>
    <row r="6312" spans="1:5" ht="27.6" x14ac:dyDescent="0.3">
      <c r="A6312" s="113">
        <v>103914</v>
      </c>
      <c r="B6312" s="113" t="s">
        <v>14844</v>
      </c>
      <c r="C6312" s="114" t="s">
        <v>115</v>
      </c>
      <c r="D6312" s="113" t="s">
        <v>8535</v>
      </c>
      <c r="E6312" s="115">
        <v>129.41999999999999</v>
      </c>
    </row>
    <row r="6313" spans="1:5" ht="27.6" x14ac:dyDescent="0.3">
      <c r="A6313" s="113">
        <v>103915</v>
      </c>
      <c r="B6313" s="113" t="s">
        <v>14845</v>
      </c>
      <c r="C6313" s="114" t="s">
        <v>115</v>
      </c>
      <c r="D6313" s="113" t="s">
        <v>8535</v>
      </c>
      <c r="E6313" s="115">
        <v>141.16</v>
      </c>
    </row>
    <row r="6314" spans="1:5" ht="27.6" x14ac:dyDescent="0.3">
      <c r="A6314" s="113">
        <v>103916</v>
      </c>
      <c r="B6314" s="113" t="s">
        <v>14846</v>
      </c>
      <c r="C6314" s="114" t="s">
        <v>115</v>
      </c>
      <c r="D6314" s="113" t="s">
        <v>8535</v>
      </c>
      <c r="E6314" s="115">
        <v>161.68</v>
      </c>
    </row>
    <row r="6315" spans="1:5" ht="27.6" x14ac:dyDescent="0.3">
      <c r="A6315" s="113">
        <v>103917</v>
      </c>
      <c r="B6315" s="113" t="s">
        <v>14847</v>
      </c>
      <c r="C6315" s="114" t="s">
        <v>115</v>
      </c>
      <c r="D6315" s="113" t="s">
        <v>8535</v>
      </c>
      <c r="E6315" s="115">
        <v>185.92</v>
      </c>
    </row>
    <row r="6316" spans="1:5" ht="27.6" x14ac:dyDescent="0.3">
      <c r="A6316" s="113">
        <v>103918</v>
      </c>
      <c r="B6316" s="113" t="s">
        <v>14848</v>
      </c>
      <c r="C6316" s="114" t="s">
        <v>115</v>
      </c>
      <c r="D6316" s="113" t="s">
        <v>8535</v>
      </c>
      <c r="E6316" s="115">
        <v>196.47</v>
      </c>
    </row>
    <row r="6317" spans="1:5" ht="27.6" x14ac:dyDescent="0.3">
      <c r="A6317" s="113">
        <v>104432</v>
      </c>
      <c r="B6317" s="113" t="s">
        <v>14849</v>
      </c>
      <c r="C6317" s="114" t="s">
        <v>115</v>
      </c>
      <c r="D6317" s="113" t="s">
        <v>8535</v>
      </c>
      <c r="E6317" s="115">
        <v>100.04</v>
      </c>
    </row>
    <row r="6318" spans="1:5" ht="27.6" x14ac:dyDescent="0.3">
      <c r="A6318" s="113">
        <v>104433</v>
      </c>
      <c r="B6318" s="113" t="s">
        <v>14850</v>
      </c>
      <c r="C6318" s="114" t="s">
        <v>115</v>
      </c>
      <c r="D6318" s="113" t="s">
        <v>8535</v>
      </c>
      <c r="E6318" s="115">
        <v>86.68</v>
      </c>
    </row>
    <row r="6319" spans="1:5" ht="27.6" x14ac:dyDescent="0.3">
      <c r="A6319" s="113">
        <v>103689</v>
      </c>
      <c r="B6319" s="113" t="s">
        <v>14851</v>
      </c>
      <c r="C6319" s="114" t="s">
        <v>115</v>
      </c>
      <c r="D6319" s="113" t="s">
        <v>8535</v>
      </c>
      <c r="E6319" s="115">
        <v>464.75</v>
      </c>
    </row>
    <row r="6320" spans="1:5" ht="27.6" x14ac:dyDescent="0.3">
      <c r="A6320" s="113">
        <v>103694</v>
      </c>
      <c r="B6320" s="113" t="s">
        <v>14852</v>
      </c>
      <c r="C6320" s="114" t="s">
        <v>141</v>
      </c>
      <c r="D6320" s="113" t="s">
        <v>8535</v>
      </c>
      <c r="E6320" s="115">
        <v>107.66</v>
      </c>
    </row>
    <row r="6321" spans="1:5" ht="27.6" x14ac:dyDescent="0.3">
      <c r="A6321" s="113">
        <v>103695</v>
      </c>
      <c r="B6321" s="113" t="s">
        <v>14853</v>
      </c>
      <c r="C6321" s="114" t="s">
        <v>141</v>
      </c>
      <c r="D6321" s="113" t="s">
        <v>8535</v>
      </c>
      <c r="E6321" s="115">
        <v>96.75</v>
      </c>
    </row>
    <row r="6322" spans="1:5" ht="41.4" x14ac:dyDescent="0.3">
      <c r="A6322" s="113">
        <v>103696</v>
      </c>
      <c r="B6322" s="113" t="s">
        <v>14854</v>
      </c>
      <c r="C6322" s="114" t="s">
        <v>141</v>
      </c>
      <c r="D6322" s="113" t="s">
        <v>8535</v>
      </c>
      <c r="E6322" s="115">
        <v>140.54</v>
      </c>
    </row>
    <row r="6323" spans="1:5" ht="41.4" x14ac:dyDescent="0.3">
      <c r="A6323" s="113">
        <v>103697</v>
      </c>
      <c r="B6323" s="113" t="s">
        <v>14855</v>
      </c>
      <c r="C6323" s="114" t="s">
        <v>141</v>
      </c>
      <c r="D6323" s="113" t="s">
        <v>8535</v>
      </c>
      <c r="E6323" s="115">
        <v>129.63</v>
      </c>
    </row>
    <row r="6324" spans="1:5" ht="27.6" x14ac:dyDescent="0.3">
      <c r="A6324" s="113">
        <v>95995</v>
      </c>
      <c r="B6324" s="113" t="s">
        <v>14856</v>
      </c>
      <c r="C6324" s="114" t="s">
        <v>128</v>
      </c>
      <c r="D6324" s="113" t="s">
        <v>8535</v>
      </c>
      <c r="E6324" s="115">
        <v>1432.26</v>
      </c>
    </row>
    <row r="6325" spans="1:5" ht="27.6" x14ac:dyDescent="0.3">
      <c r="A6325" s="113">
        <v>95996</v>
      </c>
      <c r="B6325" s="113" t="s">
        <v>14857</v>
      </c>
      <c r="C6325" s="114" t="s">
        <v>128</v>
      </c>
      <c r="D6325" s="113" t="s">
        <v>8535</v>
      </c>
      <c r="E6325" s="115">
        <v>1235.6500000000001</v>
      </c>
    </row>
    <row r="6326" spans="1:5" ht="27.6" x14ac:dyDescent="0.3">
      <c r="A6326" s="113">
        <v>96001</v>
      </c>
      <c r="B6326" s="113" t="s">
        <v>14858</v>
      </c>
      <c r="C6326" s="114" t="s">
        <v>115</v>
      </c>
      <c r="D6326" s="113" t="s">
        <v>8535</v>
      </c>
      <c r="E6326" s="115">
        <v>7.53</v>
      </c>
    </row>
    <row r="6327" spans="1:5" x14ac:dyDescent="0.3">
      <c r="A6327" s="113">
        <v>96393</v>
      </c>
      <c r="B6327" s="113" t="s">
        <v>14859</v>
      </c>
      <c r="C6327" s="114" t="s">
        <v>128</v>
      </c>
      <c r="D6327" s="113" t="s">
        <v>8535</v>
      </c>
      <c r="E6327" s="115">
        <v>125.12</v>
      </c>
    </row>
    <row r="6328" spans="1:5" x14ac:dyDescent="0.3">
      <c r="A6328" s="113">
        <v>96394</v>
      </c>
      <c r="B6328" s="113" t="s">
        <v>14860</v>
      </c>
      <c r="C6328" s="114" t="s">
        <v>128</v>
      </c>
      <c r="D6328" s="113" t="s">
        <v>8535</v>
      </c>
      <c r="E6328" s="115">
        <v>175.39</v>
      </c>
    </row>
    <row r="6329" spans="1:5" x14ac:dyDescent="0.3">
      <c r="A6329" s="113">
        <v>96395</v>
      </c>
      <c r="B6329" s="113" t="s">
        <v>14861</v>
      </c>
      <c r="C6329" s="114" t="s">
        <v>128</v>
      </c>
      <c r="D6329" s="113" t="s">
        <v>8535</v>
      </c>
      <c r="E6329" s="115">
        <v>245.92</v>
      </c>
    </row>
    <row r="6330" spans="1:5" ht="27.6" x14ac:dyDescent="0.3">
      <c r="A6330" s="113">
        <v>88411</v>
      </c>
      <c r="B6330" s="113" t="s">
        <v>14862</v>
      </c>
      <c r="C6330" s="114" t="s">
        <v>115</v>
      </c>
      <c r="D6330" s="113" t="s">
        <v>9044</v>
      </c>
      <c r="E6330" s="115">
        <v>5.37</v>
      </c>
    </row>
    <row r="6331" spans="1:5" ht="27.6" x14ac:dyDescent="0.3">
      <c r="A6331" s="113">
        <v>88412</v>
      </c>
      <c r="B6331" s="113" t="s">
        <v>14863</v>
      </c>
      <c r="C6331" s="114" t="s">
        <v>115</v>
      </c>
      <c r="D6331" s="113" t="s">
        <v>9044</v>
      </c>
      <c r="E6331" s="115">
        <v>4.41</v>
      </c>
    </row>
    <row r="6332" spans="1:5" ht="27.6" x14ac:dyDescent="0.3">
      <c r="A6332" s="113">
        <v>88413</v>
      </c>
      <c r="B6332" s="113" t="s">
        <v>14864</v>
      </c>
      <c r="C6332" s="114" t="s">
        <v>115</v>
      </c>
      <c r="D6332" s="113" t="s">
        <v>9044</v>
      </c>
      <c r="E6332" s="115">
        <v>6.58</v>
      </c>
    </row>
    <row r="6333" spans="1:5" ht="27.6" x14ac:dyDescent="0.3">
      <c r="A6333" s="113">
        <v>88414</v>
      </c>
      <c r="B6333" s="113" t="s">
        <v>14865</v>
      </c>
      <c r="C6333" s="114" t="s">
        <v>115</v>
      </c>
      <c r="D6333" s="113" t="s">
        <v>9044</v>
      </c>
      <c r="E6333" s="115">
        <v>7.82</v>
      </c>
    </row>
    <row r="6334" spans="1:5" ht="27.6" x14ac:dyDescent="0.3">
      <c r="A6334" s="113">
        <v>88415</v>
      </c>
      <c r="B6334" s="113" t="s">
        <v>14866</v>
      </c>
      <c r="C6334" s="114" t="s">
        <v>115</v>
      </c>
      <c r="D6334" s="113" t="s">
        <v>9044</v>
      </c>
      <c r="E6334" s="115">
        <v>5.45</v>
      </c>
    </row>
    <row r="6335" spans="1:5" ht="41.4" x14ac:dyDescent="0.3">
      <c r="A6335" s="113">
        <v>88416</v>
      </c>
      <c r="B6335" s="113" t="s">
        <v>14867</v>
      </c>
      <c r="C6335" s="114" t="s">
        <v>115</v>
      </c>
      <c r="D6335" s="113" t="s">
        <v>8535</v>
      </c>
      <c r="E6335" s="115">
        <v>22.13</v>
      </c>
    </row>
    <row r="6336" spans="1:5" ht="41.4" x14ac:dyDescent="0.3">
      <c r="A6336" s="113">
        <v>88417</v>
      </c>
      <c r="B6336" s="113" t="s">
        <v>14868</v>
      </c>
      <c r="C6336" s="114" t="s">
        <v>115</v>
      </c>
      <c r="D6336" s="113" t="s">
        <v>8535</v>
      </c>
      <c r="E6336" s="115">
        <v>18.7</v>
      </c>
    </row>
    <row r="6337" spans="1:5" ht="41.4" x14ac:dyDescent="0.3">
      <c r="A6337" s="113">
        <v>88420</v>
      </c>
      <c r="B6337" s="113" t="s">
        <v>14869</v>
      </c>
      <c r="C6337" s="114" t="s">
        <v>115</v>
      </c>
      <c r="D6337" s="113" t="s">
        <v>8535</v>
      </c>
      <c r="E6337" s="115">
        <v>25.54</v>
      </c>
    </row>
    <row r="6338" spans="1:5" ht="41.4" x14ac:dyDescent="0.3">
      <c r="A6338" s="113">
        <v>88421</v>
      </c>
      <c r="B6338" s="113" t="s">
        <v>14870</v>
      </c>
      <c r="C6338" s="114" t="s">
        <v>115</v>
      </c>
      <c r="D6338" s="113" t="s">
        <v>8535</v>
      </c>
      <c r="E6338" s="115">
        <v>30.8</v>
      </c>
    </row>
    <row r="6339" spans="1:5" ht="27.6" x14ac:dyDescent="0.3">
      <c r="A6339" s="113">
        <v>88423</v>
      </c>
      <c r="B6339" s="113" t="s">
        <v>14871</v>
      </c>
      <c r="C6339" s="114" t="s">
        <v>115</v>
      </c>
      <c r="D6339" s="113" t="s">
        <v>8535</v>
      </c>
      <c r="E6339" s="115">
        <v>22.17</v>
      </c>
    </row>
    <row r="6340" spans="1:5" ht="41.4" x14ac:dyDescent="0.3">
      <c r="A6340" s="113">
        <v>88424</v>
      </c>
      <c r="B6340" s="113" t="s">
        <v>14872</v>
      </c>
      <c r="C6340" s="114" t="s">
        <v>115</v>
      </c>
      <c r="D6340" s="113" t="s">
        <v>8535</v>
      </c>
      <c r="E6340" s="115">
        <v>26.01</v>
      </c>
    </row>
    <row r="6341" spans="1:5" ht="41.4" x14ac:dyDescent="0.3">
      <c r="A6341" s="113">
        <v>88426</v>
      </c>
      <c r="B6341" s="113" t="s">
        <v>14873</v>
      </c>
      <c r="C6341" s="114" t="s">
        <v>115</v>
      </c>
      <c r="D6341" s="113" t="s">
        <v>8535</v>
      </c>
      <c r="E6341" s="115">
        <v>20.79</v>
      </c>
    </row>
    <row r="6342" spans="1:5" ht="41.4" x14ac:dyDescent="0.3">
      <c r="A6342" s="113">
        <v>88428</v>
      </c>
      <c r="B6342" s="113" t="s">
        <v>14874</v>
      </c>
      <c r="C6342" s="114" t="s">
        <v>115</v>
      </c>
      <c r="D6342" s="113" t="s">
        <v>8535</v>
      </c>
      <c r="E6342" s="115">
        <v>32.96</v>
      </c>
    </row>
    <row r="6343" spans="1:5" ht="41.4" x14ac:dyDescent="0.3">
      <c r="A6343" s="113">
        <v>88429</v>
      </c>
      <c r="B6343" s="113" t="s">
        <v>14875</v>
      </c>
      <c r="C6343" s="114" t="s">
        <v>115</v>
      </c>
      <c r="D6343" s="113" t="s">
        <v>8535</v>
      </c>
      <c r="E6343" s="115">
        <v>39.43</v>
      </c>
    </row>
    <row r="6344" spans="1:5" ht="27.6" x14ac:dyDescent="0.3">
      <c r="A6344" s="113">
        <v>88431</v>
      </c>
      <c r="B6344" s="113" t="s">
        <v>14876</v>
      </c>
      <c r="C6344" s="114" t="s">
        <v>115</v>
      </c>
      <c r="D6344" s="113" t="s">
        <v>8535</v>
      </c>
      <c r="E6344" s="115">
        <v>26.52</v>
      </c>
    </row>
    <row r="6345" spans="1:5" ht="27.6" x14ac:dyDescent="0.3">
      <c r="A6345" s="113">
        <v>88432</v>
      </c>
      <c r="B6345" s="113" t="s">
        <v>14877</v>
      </c>
      <c r="C6345" s="114" t="s">
        <v>115</v>
      </c>
      <c r="D6345" s="113" t="s">
        <v>8535</v>
      </c>
      <c r="E6345" s="115">
        <v>33.590000000000003</v>
      </c>
    </row>
    <row r="6346" spans="1:5" x14ac:dyDescent="0.3">
      <c r="A6346" s="113">
        <v>88484</v>
      </c>
      <c r="B6346" s="113" t="s">
        <v>14878</v>
      </c>
      <c r="C6346" s="114" t="s">
        <v>115</v>
      </c>
      <c r="D6346" s="113" t="s">
        <v>9044</v>
      </c>
      <c r="E6346" s="115">
        <v>5.7</v>
      </c>
    </row>
    <row r="6347" spans="1:5" x14ac:dyDescent="0.3">
      <c r="A6347" s="113">
        <v>88485</v>
      </c>
      <c r="B6347" s="113" t="s">
        <v>14879</v>
      </c>
      <c r="C6347" s="114" t="s">
        <v>115</v>
      </c>
      <c r="D6347" s="113" t="s">
        <v>9044</v>
      </c>
      <c r="E6347" s="115">
        <v>4.63</v>
      </c>
    </row>
    <row r="6348" spans="1:5" ht="27.6" x14ac:dyDescent="0.3">
      <c r="A6348" s="113">
        <v>88488</v>
      </c>
      <c r="B6348" s="113" t="s">
        <v>14880</v>
      </c>
      <c r="C6348" s="114" t="s">
        <v>115</v>
      </c>
      <c r="D6348" s="113" t="s">
        <v>9044</v>
      </c>
      <c r="E6348" s="115">
        <v>16.32</v>
      </c>
    </row>
    <row r="6349" spans="1:5" ht="27.6" x14ac:dyDescent="0.3">
      <c r="A6349" s="113">
        <v>88489</v>
      </c>
      <c r="B6349" s="113" t="s">
        <v>14881</v>
      </c>
      <c r="C6349" s="114" t="s">
        <v>115</v>
      </c>
      <c r="D6349" s="113" t="s">
        <v>9044</v>
      </c>
      <c r="E6349" s="115">
        <v>13.71</v>
      </c>
    </row>
    <row r="6350" spans="1:5" ht="27.6" x14ac:dyDescent="0.3">
      <c r="A6350" s="113">
        <v>88494</v>
      </c>
      <c r="B6350" s="113" t="s">
        <v>14882</v>
      </c>
      <c r="C6350" s="114" t="s">
        <v>115</v>
      </c>
      <c r="D6350" s="113" t="s">
        <v>8535</v>
      </c>
      <c r="E6350" s="115">
        <v>23.38</v>
      </c>
    </row>
    <row r="6351" spans="1:5" ht="27.6" x14ac:dyDescent="0.3">
      <c r="A6351" s="113">
        <v>88495</v>
      </c>
      <c r="B6351" s="113" t="s">
        <v>14883</v>
      </c>
      <c r="C6351" s="114" t="s">
        <v>115</v>
      </c>
      <c r="D6351" s="113" t="s">
        <v>8535</v>
      </c>
      <c r="E6351" s="115">
        <v>12.73</v>
      </c>
    </row>
    <row r="6352" spans="1:5" ht="27.6" x14ac:dyDescent="0.3">
      <c r="A6352" s="113">
        <v>88496</v>
      </c>
      <c r="B6352" s="113" t="s">
        <v>14884</v>
      </c>
      <c r="C6352" s="114" t="s">
        <v>115</v>
      </c>
      <c r="D6352" s="113" t="s">
        <v>8535</v>
      </c>
      <c r="E6352" s="115">
        <v>35.32</v>
      </c>
    </row>
    <row r="6353" spans="1:5" ht="27.6" x14ac:dyDescent="0.3">
      <c r="A6353" s="113">
        <v>88497</v>
      </c>
      <c r="B6353" s="113" t="s">
        <v>14885</v>
      </c>
      <c r="C6353" s="114" t="s">
        <v>115</v>
      </c>
      <c r="D6353" s="113" t="s">
        <v>8535</v>
      </c>
      <c r="E6353" s="115">
        <v>19.7</v>
      </c>
    </row>
    <row r="6354" spans="1:5" x14ac:dyDescent="0.3">
      <c r="A6354" s="113">
        <v>95305</v>
      </c>
      <c r="B6354" s="113" t="s">
        <v>14886</v>
      </c>
      <c r="C6354" s="114" t="s">
        <v>115</v>
      </c>
      <c r="D6354" s="113" t="s">
        <v>8535</v>
      </c>
      <c r="E6354" s="115">
        <v>14.44</v>
      </c>
    </row>
    <row r="6355" spans="1:5" x14ac:dyDescent="0.3">
      <c r="A6355" s="113">
        <v>95306</v>
      </c>
      <c r="B6355" s="113" t="s">
        <v>14887</v>
      </c>
      <c r="C6355" s="114" t="s">
        <v>115</v>
      </c>
      <c r="D6355" s="113" t="s">
        <v>8535</v>
      </c>
      <c r="E6355" s="115">
        <v>16.91</v>
      </c>
    </row>
    <row r="6356" spans="1:5" ht="27.6" x14ac:dyDescent="0.3">
      <c r="A6356" s="113">
        <v>95622</v>
      </c>
      <c r="B6356" s="113" t="s">
        <v>14888</v>
      </c>
      <c r="C6356" s="114" t="s">
        <v>115</v>
      </c>
      <c r="D6356" s="113" t="s">
        <v>9044</v>
      </c>
      <c r="E6356" s="115">
        <v>15.84</v>
      </c>
    </row>
    <row r="6357" spans="1:5" ht="27.6" x14ac:dyDescent="0.3">
      <c r="A6357" s="113">
        <v>95623</v>
      </c>
      <c r="B6357" s="113" t="s">
        <v>14889</v>
      </c>
      <c r="C6357" s="114" t="s">
        <v>115</v>
      </c>
      <c r="D6357" s="113" t="s">
        <v>9044</v>
      </c>
      <c r="E6357" s="115">
        <v>11.04</v>
      </c>
    </row>
    <row r="6358" spans="1:5" ht="27.6" x14ac:dyDescent="0.3">
      <c r="A6358" s="113">
        <v>95624</v>
      </c>
      <c r="B6358" s="113" t="s">
        <v>14890</v>
      </c>
      <c r="C6358" s="114" t="s">
        <v>115</v>
      </c>
      <c r="D6358" s="113" t="s">
        <v>9044</v>
      </c>
      <c r="E6358" s="115">
        <v>24.1</v>
      </c>
    </row>
    <row r="6359" spans="1:5" ht="27.6" x14ac:dyDescent="0.3">
      <c r="A6359" s="113">
        <v>95625</v>
      </c>
      <c r="B6359" s="113" t="s">
        <v>14891</v>
      </c>
      <c r="C6359" s="114" t="s">
        <v>115</v>
      </c>
      <c r="D6359" s="113" t="s">
        <v>9044</v>
      </c>
      <c r="E6359" s="115">
        <v>28.48</v>
      </c>
    </row>
    <row r="6360" spans="1:5" ht="27.6" x14ac:dyDescent="0.3">
      <c r="A6360" s="113">
        <v>95626</v>
      </c>
      <c r="B6360" s="113" t="s">
        <v>14892</v>
      </c>
      <c r="C6360" s="114" t="s">
        <v>115</v>
      </c>
      <c r="D6360" s="113" t="s">
        <v>9044</v>
      </c>
      <c r="E6360" s="115">
        <v>16.79</v>
      </c>
    </row>
    <row r="6361" spans="1:5" ht="27.6" x14ac:dyDescent="0.3">
      <c r="A6361" s="113">
        <v>96126</v>
      </c>
      <c r="B6361" s="113" t="s">
        <v>14893</v>
      </c>
      <c r="C6361" s="114" t="s">
        <v>115</v>
      </c>
      <c r="D6361" s="113" t="s">
        <v>8535</v>
      </c>
      <c r="E6361" s="115">
        <v>19.100000000000001</v>
      </c>
    </row>
    <row r="6362" spans="1:5" ht="27.6" x14ac:dyDescent="0.3">
      <c r="A6362" s="113">
        <v>96127</v>
      </c>
      <c r="B6362" s="113" t="s">
        <v>14894</v>
      </c>
      <c r="C6362" s="114" t="s">
        <v>115</v>
      </c>
      <c r="D6362" s="113" t="s">
        <v>8535</v>
      </c>
      <c r="E6362" s="115">
        <v>12.16</v>
      </c>
    </row>
    <row r="6363" spans="1:5" ht="27.6" x14ac:dyDescent="0.3">
      <c r="A6363" s="113">
        <v>96128</v>
      </c>
      <c r="B6363" s="113" t="s">
        <v>14895</v>
      </c>
      <c r="C6363" s="114" t="s">
        <v>115</v>
      </c>
      <c r="D6363" s="113" t="s">
        <v>8535</v>
      </c>
      <c r="E6363" s="115">
        <v>31.86</v>
      </c>
    </row>
    <row r="6364" spans="1:5" ht="27.6" x14ac:dyDescent="0.3">
      <c r="A6364" s="113">
        <v>96129</v>
      </c>
      <c r="B6364" s="113" t="s">
        <v>14896</v>
      </c>
      <c r="C6364" s="114" t="s">
        <v>115</v>
      </c>
      <c r="D6364" s="113" t="s">
        <v>8535</v>
      </c>
      <c r="E6364" s="115">
        <v>37.43</v>
      </c>
    </row>
    <row r="6365" spans="1:5" ht="27.6" x14ac:dyDescent="0.3">
      <c r="A6365" s="113">
        <v>96130</v>
      </c>
      <c r="B6365" s="113" t="s">
        <v>14897</v>
      </c>
      <c r="C6365" s="114" t="s">
        <v>115</v>
      </c>
      <c r="D6365" s="113" t="s">
        <v>8535</v>
      </c>
      <c r="E6365" s="115">
        <v>20.7</v>
      </c>
    </row>
    <row r="6366" spans="1:5" ht="27.6" x14ac:dyDescent="0.3">
      <c r="A6366" s="113">
        <v>96131</v>
      </c>
      <c r="B6366" s="113" t="s">
        <v>14898</v>
      </c>
      <c r="C6366" s="114" t="s">
        <v>115</v>
      </c>
      <c r="D6366" s="113" t="s">
        <v>8535</v>
      </c>
      <c r="E6366" s="115">
        <v>29.94</v>
      </c>
    </row>
    <row r="6367" spans="1:5" ht="27.6" x14ac:dyDescent="0.3">
      <c r="A6367" s="113">
        <v>96132</v>
      </c>
      <c r="B6367" s="113" t="s">
        <v>14899</v>
      </c>
      <c r="C6367" s="114" t="s">
        <v>115</v>
      </c>
      <c r="D6367" s="113" t="s">
        <v>8535</v>
      </c>
      <c r="E6367" s="115">
        <v>19.64</v>
      </c>
    </row>
    <row r="6368" spans="1:5" ht="27.6" x14ac:dyDescent="0.3">
      <c r="A6368" s="113">
        <v>96133</v>
      </c>
      <c r="B6368" s="113" t="s">
        <v>14900</v>
      </c>
      <c r="C6368" s="114" t="s">
        <v>115</v>
      </c>
      <c r="D6368" s="113" t="s">
        <v>8535</v>
      </c>
      <c r="E6368" s="115">
        <v>48.56</v>
      </c>
    </row>
    <row r="6369" spans="1:5" ht="27.6" x14ac:dyDescent="0.3">
      <c r="A6369" s="113">
        <v>96134</v>
      </c>
      <c r="B6369" s="113" t="s">
        <v>14901</v>
      </c>
      <c r="C6369" s="114" t="s">
        <v>115</v>
      </c>
      <c r="D6369" s="113" t="s">
        <v>8535</v>
      </c>
      <c r="E6369" s="115">
        <v>57.13</v>
      </c>
    </row>
    <row r="6370" spans="1:5" ht="27.6" x14ac:dyDescent="0.3">
      <c r="A6370" s="113">
        <v>96135</v>
      </c>
      <c r="B6370" s="113" t="s">
        <v>14902</v>
      </c>
      <c r="C6370" s="114" t="s">
        <v>115</v>
      </c>
      <c r="D6370" s="113" t="s">
        <v>8535</v>
      </c>
      <c r="E6370" s="115">
        <v>32.22</v>
      </c>
    </row>
    <row r="6371" spans="1:5" ht="27.6" x14ac:dyDescent="0.3">
      <c r="A6371" s="113">
        <v>104639</v>
      </c>
      <c r="B6371" s="113" t="s">
        <v>14903</v>
      </c>
      <c r="C6371" s="114" t="s">
        <v>115</v>
      </c>
      <c r="D6371" s="113" t="s">
        <v>8535</v>
      </c>
      <c r="E6371" s="115">
        <v>12.72</v>
      </c>
    </row>
    <row r="6372" spans="1:5" ht="27.6" x14ac:dyDescent="0.3">
      <c r="A6372" s="113">
        <v>104640</v>
      </c>
      <c r="B6372" s="113" t="s">
        <v>14904</v>
      </c>
      <c r="C6372" s="114" t="s">
        <v>115</v>
      </c>
      <c r="D6372" s="113" t="s">
        <v>8535</v>
      </c>
      <c r="E6372" s="115">
        <v>14.05</v>
      </c>
    </row>
    <row r="6373" spans="1:5" ht="27.6" x14ac:dyDescent="0.3">
      <c r="A6373" s="113">
        <v>104641</v>
      </c>
      <c r="B6373" s="113" t="s">
        <v>14905</v>
      </c>
      <c r="C6373" s="114" t="s">
        <v>115</v>
      </c>
      <c r="D6373" s="113" t="s">
        <v>8535</v>
      </c>
      <c r="E6373" s="115">
        <v>10.11</v>
      </c>
    </row>
    <row r="6374" spans="1:5" ht="27.6" x14ac:dyDescent="0.3">
      <c r="A6374" s="113">
        <v>104642</v>
      </c>
      <c r="B6374" s="113" t="s">
        <v>14906</v>
      </c>
      <c r="C6374" s="114" t="s">
        <v>115</v>
      </c>
      <c r="D6374" s="113" t="s">
        <v>8535</v>
      </c>
      <c r="E6374" s="115">
        <v>11.44</v>
      </c>
    </row>
    <row r="6375" spans="1:5" x14ac:dyDescent="0.3">
      <c r="A6375" s="113">
        <v>102193</v>
      </c>
      <c r="B6375" s="113" t="s">
        <v>14907</v>
      </c>
      <c r="C6375" s="114" t="s">
        <v>115</v>
      </c>
      <c r="D6375" s="113" t="s">
        <v>8535</v>
      </c>
      <c r="E6375" s="115">
        <v>2.2200000000000002</v>
      </c>
    </row>
    <row r="6376" spans="1:5" x14ac:dyDescent="0.3">
      <c r="A6376" s="113">
        <v>102194</v>
      </c>
      <c r="B6376" s="113" t="s">
        <v>14908</v>
      </c>
      <c r="C6376" s="114" t="s">
        <v>115</v>
      </c>
      <c r="D6376" s="113" t="s">
        <v>8535</v>
      </c>
      <c r="E6376" s="115">
        <v>8.99</v>
      </c>
    </row>
    <row r="6377" spans="1:5" x14ac:dyDescent="0.3">
      <c r="A6377" s="113">
        <v>102197</v>
      </c>
      <c r="B6377" s="113" t="s">
        <v>14909</v>
      </c>
      <c r="C6377" s="114" t="s">
        <v>115</v>
      </c>
      <c r="D6377" s="113" t="s">
        <v>8535</v>
      </c>
      <c r="E6377" s="115">
        <v>27.65</v>
      </c>
    </row>
    <row r="6378" spans="1:5" ht="27.6" x14ac:dyDescent="0.3">
      <c r="A6378" s="113">
        <v>102200</v>
      </c>
      <c r="B6378" s="113" t="s">
        <v>14910</v>
      </c>
      <c r="C6378" s="114" t="s">
        <v>115</v>
      </c>
      <c r="D6378" s="113" t="s">
        <v>8535</v>
      </c>
      <c r="E6378" s="115">
        <v>22.06</v>
      </c>
    </row>
    <row r="6379" spans="1:5" ht="27.6" x14ac:dyDescent="0.3">
      <c r="A6379" s="113">
        <v>102201</v>
      </c>
      <c r="B6379" s="113" t="s">
        <v>14911</v>
      </c>
      <c r="C6379" s="114" t="s">
        <v>115</v>
      </c>
      <c r="D6379" s="113" t="s">
        <v>8535</v>
      </c>
      <c r="E6379" s="115">
        <v>20.6</v>
      </c>
    </row>
    <row r="6380" spans="1:5" ht="27.6" x14ac:dyDescent="0.3">
      <c r="A6380" s="113">
        <v>102202</v>
      </c>
      <c r="B6380" s="113" t="s">
        <v>14912</v>
      </c>
      <c r="C6380" s="114" t="s">
        <v>115</v>
      </c>
      <c r="D6380" s="113" t="s">
        <v>8535</v>
      </c>
      <c r="E6380" s="115">
        <v>52.25</v>
      </c>
    </row>
    <row r="6381" spans="1:5" ht="27.6" x14ac:dyDescent="0.3">
      <c r="A6381" s="113">
        <v>102203</v>
      </c>
      <c r="B6381" s="113" t="s">
        <v>14913</v>
      </c>
      <c r="C6381" s="114" t="s">
        <v>115</v>
      </c>
      <c r="D6381" s="113" t="s">
        <v>8535</v>
      </c>
      <c r="E6381" s="115">
        <v>11.08</v>
      </c>
    </row>
    <row r="6382" spans="1:5" ht="27.6" x14ac:dyDescent="0.3">
      <c r="A6382" s="113">
        <v>102204</v>
      </c>
      <c r="B6382" s="113" t="s">
        <v>14914</v>
      </c>
      <c r="C6382" s="114" t="s">
        <v>115</v>
      </c>
      <c r="D6382" s="113" t="s">
        <v>8535</v>
      </c>
      <c r="E6382" s="115">
        <v>11.41</v>
      </c>
    </row>
    <row r="6383" spans="1:5" ht="27.6" x14ac:dyDescent="0.3">
      <c r="A6383" s="113">
        <v>102205</v>
      </c>
      <c r="B6383" s="113" t="s">
        <v>14915</v>
      </c>
      <c r="C6383" s="114" t="s">
        <v>115</v>
      </c>
      <c r="D6383" s="113" t="s">
        <v>9044</v>
      </c>
      <c r="E6383" s="115">
        <v>10.38</v>
      </c>
    </row>
    <row r="6384" spans="1:5" ht="27.6" x14ac:dyDescent="0.3">
      <c r="A6384" s="113">
        <v>102207</v>
      </c>
      <c r="B6384" s="113" t="s">
        <v>14916</v>
      </c>
      <c r="C6384" s="114" t="s">
        <v>115</v>
      </c>
      <c r="D6384" s="113" t="s">
        <v>8535</v>
      </c>
      <c r="E6384" s="115">
        <v>9.48</v>
      </c>
    </row>
    <row r="6385" spans="1:5" ht="27.6" x14ac:dyDescent="0.3">
      <c r="A6385" s="113">
        <v>102208</v>
      </c>
      <c r="B6385" s="113" t="s">
        <v>14917</v>
      </c>
      <c r="C6385" s="114" t="s">
        <v>115</v>
      </c>
      <c r="D6385" s="113" t="s">
        <v>8535</v>
      </c>
      <c r="E6385" s="115">
        <v>9.0399999999999991</v>
      </c>
    </row>
    <row r="6386" spans="1:5" ht="27.6" x14ac:dyDescent="0.3">
      <c r="A6386" s="113">
        <v>102209</v>
      </c>
      <c r="B6386" s="113" t="s">
        <v>14918</v>
      </c>
      <c r="C6386" s="114" t="s">
        <v>115</v>
      </c>
      <c r="D6386" s="113" t="s">
        <v>8535</v>
      </c>
      <c r="E6386" s="115">
        <v>9.33</v>
      </c>
    </row>
    <row r="6387" spans="1:5" ht="27.6" x14ac:dyDescent="0.3">
      <c r="A6387" s="113">
        <v>102210</v>
      </c>
      <c r="B6387" s="113" t="s">
        <v>14919</v>
      </c>
      <c r="C6387" s="114" t="s">
        <v>115</v>
      </c>
      <c r="D6387" s="113" t="s">
        <v>9044</v>
      </c>
      <c r="E6387" s="115">
        <v>8.9</v>
      </c>
    </row>
    <row r="6388" spans="1:5" ht="27.6" x14ac:dyDescent="0.3">
      <c r="A6388" s="113">
        <v>102213</v>
      </c>
      <c r="B6388" s="113" t="s">
        <v>14920</v>
      </c>
      <c r="C6388" s="114" t="s">
        <v>115</v>
      </c>
      <c r="D6388" s="113" t="s">
        <v>8535</v>
      </c>
      <c r="E6388" s="115">
        <v>22.19</v>
      </c>
    </row>
    <row r="6389" spans="1:5" ht="27.6" x14ac:dyDescent="0.3">
      <c r="A6389" s="113">
        <v>102214</v>
      </c>
      <c r="B6389" s="113" t="s">
        <v>14921</v>
      </c>
      <c r="C6389" s="114" t="s">
        <v>115</v>
      </c>
      <c r="D6389" s="113" t="s">
        <v>8535</v>
      </c>
      <c r="E6389" s="115">
        <v>22.83</v>
      </c>
    </row>
    <row r="6390" spans="1:5" ht="27.6" x14ac:dyDescent="0.3">
      <c r="A6390" s="113">
        <v>102215</v>
      </c>
      <c r="B6390" s="113" t="s">
        <v>14922</v>
      </c>
      <c r="C6390" s="114" t="s">
        <v>115</v>
      </c>
      <c r="D6390" s="113" t="s">
        <v>9044</v>
      </c>
      <c r="E6390" s="115">
        <v>20.79</v>
      </c>
    </row>
    <row r="6391" spans="1:5" ht="27.6" x14ac:dyDescent="0.3">
      <c r="A6391" s="113">
        <v>102217</v>
      </c>
      <c r="B6391" s="113" t="s">
        <v>14923</v>
      </c>
      <c r="C6391" s="114" t="s">
        <v>115</v>
      </c>
      <c r="D6391" s="113" t="s">
        <v>8535</v>
      </c>
      <c r="E6391" s="115">
        <v>18.98</v>
      </c>
    </row>
    <row r="6392" spans="1:5" ht="27.6" x14ac:dyDescent="0.3">
      <c r="A6392" s="113">
        <v>102218</v>
      </c>
      <c r="B6392" s="113" t="s">
        <v>14924</v>
      </c>
      <c r="C6392" s="114" t="s">
        <v>115</v>
      </c>
      <c r="D6392" s="113" t="s">
        <v>8535</v>
      </c>
      <c r="E6392" s="115">
        <v>18.100000000000001</v>
      </c>
    </row>
    <row r="6393" spans="1:5" ht="27.6" x14ac:dyDescent="0.3">
      <c r="A6393" s="113">
        <v>102219</v>
      </c>
      <c r="B6393" s="113" t="s">
        <v>14925</v>
      </c>
      <c r="C6393" s="114" t="s">
        <v>115</v>
      </c>
      <c r="D6393" s="113" t="s">
        <v>8535</v>
      </c>
      <c r="E6393" s="115">
        <v>18.68</v>
      </c>
    </row>
    <row r="6394" spans="1:5" ht="27.6" x14ac:dyDescent="0.3">
      <c r="A6394" s="113">
        <v>102220</v>
      </c>
      <c r="B6394" s="113" t="s">
        <v>14926</v>
      </c>
      <c r="C6394" s="114" t="s">
        <v>115</v>
      </c>
      <c r="D6394" s="113" t="s">
        <v>9044</v>
      </c>
      <c r="E6394" s="115">
        <v>17.82</v>
      </c>
    </row>
    <row r="6395" spans="1:5" ht="27.6" x14ac:dyDescent="0.3">
      <c r="A6395" s="113">
        <v>102223</v>
      </c>
      <c r="B6395" s="113" t="s">
        <v>14927</v>
      </c>
      <c r="C6395" s="114" t="s">
        <v>115</v>
      </c>
      <c r="D6395" s="113" t="s">
        <v>8535</v>
      </c>
      <c r="E6395" s="115">
        <v>33.29</v>
      </c>
    </row>
    <row r="6396" spans="1:5" ht="27.6" x14ac:dyDescent="0.3">
      <c r="A6396" s="113">
        <v>102224</v>
      </c>
      <c r="B6396" s="113" t="s">
        <v>14928</v>
      </c>
      <c r="C6396" s="114" t="s">
        <v>115</v>
      </c>
      <c r="D6396" s="113" t="s">
        <v>8535</v>
      </c>
      <c r="E6396" s="115">
        <v>34.24</v>
      </c>
    </row>
    <row r="6397" spans="1:5" ht="27.6" x14ac:dyDescent="0.3">
      <c r="A6397" s="113">
        <v>102225</v>
      </c>
      <c r="B6397" s="113" t="s">
        <v>14929</v>
      </c>
      <c r="C6397" s="114" t="s">
        <v>115</v>
      </c>
      <c r="D6397" s="113" t="s">
        <v>9044</v>
      </c>
      <c r="E6397" s="115">
        <v>31.18</v>
      </c>
    </row>
    <row r="6398" spans="1:5" ht="27.6" x14ac:dyDescent="0.3">
      <c r="A6398" s="113">
        <v>102227</v>
      </c>
      <c r="B6398" s="113" t="s">
        <v>14930</v>
      </c>
      <c r="C6398" s="114" t="s">
        <v>115</v>
      </c>
      <c r="D6398" s="113" t="s">
        <v>8535</v>
      </c>
      <c r="E6398" s="115">
        <v>28.46</v>
      </c>
    </row>
    <row r="6399" spans="1:5" ht="27.6" x14ac:dyDescent="0.3">
      <c r="A6399" s="113">
        <v>102228</v>
      </c>
      <c r="B6399" s="113" t="s">
        <v>14931</v>
      </c>
      <c r="C6399" s="114" t="s">
        <v>115</v>
      </c>
      <c r="D6399" s="113" t="s">
        <v>8535</v>
      </c>
      <c r="E6399" s="115">
        <v>27.17</v>
      </c>
    </row>
    <row r="6400" spans="1:5" ht="27.6" x14ac:dyDescent="0.3">
      <c r="A6400" s="113">
        <v>102229</v>
      </c>
      <c r="B6400" s="113" t="s">
        <v>14932</v>
      </c>
      <c r="C6400" s="114" t="s">
        <v>115</v>
      </c>
      <c r="D6400" s="113" t="s">
        <v>8535</v>
      </c>
      <c r="E6400" s="115">
        <v>28.02</v>
      </c>
    </row>
    <row r="6401" spans="1:5" ht="27.6" x14ac:dyDescent="0.3">
      <c r="A6401" s="113">
        <v>102230</v>
      </c>
      <c r="B6401" s="113" t="s">
        <v>14933</v>
      </c>
      <c r="C6401" s="114" t="s">
        <v>115</v>
      </c>
      <c r="D6401" s="113" t="s">
        <v>9044</v>
      </c>
      <c r="E6401" s="115">
        <v>26.72</v>
      </c>
    </row>
    <row r="6402" spans="1:5" x14ac:dyDescent="0.3">
      <c r="A6402" s="113">
        <v>102233</v>
      </c>
      <c r="B6402" s="113" t="s">
        <v>14934</v>
      </c>
      <c r="C6402" s="114" t="s">
        <v>115</v>
      </c>
      <c r="D6402" s="113" t="s">
        <v>8535</v>
      </c>
      <c r="E6402" s="115">
        <v>11.71</v>
      </c>
    </row>
    <row r="6403" spans="1:5" x14ac:dyDescent="0.3">
      <c r="A6403" s="113">
        <v>102234</v>
      </c>
      <c r="B6403" s="113" t="s">
        <v>14935</v>
      </c>
      <c r="C6403" s="114" t="s">
        <v>115</v>
      </c>
      <c r="D6403" s="113" t="s">
        <v>8535</v>
      </c>
      <c r="E6403" s="115">
        <v>23.42</v>
      </c>
    </row>
    <row r="6404" spans="1:5" ht="27.6" x14ac:dyDescent="0.3">
      <c r="A6404" s="113">
        <v>100716</v>
      </c>
      <c r="B6404" s="113" t="s">
        <v>14936</v>
      </c>
      <c r="C6404" s="114" t="s">
        <v>115</v>
      </c>
      <c r="D6404" s="113" t="s">
        <v>8535</v>
      </c>
      <c r="E6404" s="115">
        <v>26.7</v>
      </c>
    </row>
    <row r="6405" spans="1:5" x14ac:dyDescent="0.3">
      <c r="A6405" s="113">
        <v>100717</v>
      </c>
      <c r="B6405" s="113" t="s">
        <v>14937</v>
      </c>
      <c r="C6405" s="114" t="s">
        <v>115</v>
      </c>
      <c r="D6405" s="113" t="s">
        <v>8535</v>
      </c>
      <c r="E6405" s="115">
        <v>10.69</v>
      </c>
    </row>
    <row r="6406" spans="1:5" x14ac:dyDescent="0.3">
      <c r="A6406" s="113">
        <v>100718</v>
      </c>
      <c r="B6406" s="113" t="s">
        <v>14938</v>
      </c>
      <c r="C6406" s="114" t="s">
        <v>116</v>
      </c>
      <c r="D6406" s="113" t="s">
        <v>8535</v>
      </c>
      <c r="E6406" s="115">
        <v>1.54</v>
      </c>
    </row>
    <row r="6407" spans="1:5" ht="27.6" x14ac:dyDescent="0.3">
      <c r="A6407" s="113">
        <v>100719</v>
      </c>
      <c r="B6407" s="113" t="s">
        <v>14939</v>
      </c>
      <c r="C6407" s="114" t="s">
        <v>115</v>
      </c>
      <c r="D6407" s="113" t="s">
        <v>8535</v>
      </c>
      <c r="E6407" s="115">
        <v>11.97</v>
      </c>
    </row>
    <row r="6408" spans="1:5" ht="27.6" x14ac:dyDescent="0.3">
      <c r="A6408" s="113">
        <v>100720</v>
      </c>
      <c r="B6408" s="113" t="s">
        <v>14940</v>
      </c>
      <c r="C6408" s="114" t="s">
        <v>115</v>
      </c>
      <c r="D6408" s="113" t="s">
        <v>8535</v>
      </c>
      <c r="E6408" s="115">
        <v>11.98</v>
      </c>
    </row>
    <row r="6409" spans="1:5" ht="41.4" x14ac:dyDescent="0.3">
      <c r="A6409" s="113">
        <v>100721</v>
      </c>
      <c r="B6409" s="113" t="s">
        <v>14941</v>
      </c>
      <c r="C6409" s="114" t="s">
        <v>115</v>
      </c>
      <c r="D6409" s="113" t="s">
        <v>8535</v>
      </c>
      <c r="E6409" s="115">
        <v>27.72</v>
      </c>
    </row>
    <row r="6410" spans="1:5" ht="41.4" x14ac:dyDescent="0.3">
      <c r="A6410" s="113">
        <v>100722</v>
      </c>
      <c r="B6410" s="113" t="s">
        <v>14942</v>
      </c>
      <c r="C6410" s="114" t="s">
        <v>115</v>
      </c>
      <c r="D6410" s="113" t="s">
        <v>8535</v>
      </c>
      <c r="E6410" s="115">
        <v>27.07</v>
      </c>
    </row>
    <row r="6411" spans="1:5" ht="41.4" x14ac:dyDescent="0.3">
      <c r="A6411" s="113">
        <v>100723</v>
      </c>
      <c r="B6411" s="113" t="s">
        <v>14943</v>
      </c>
      <c r="C6411" s="114" t="s">
        <v>115</v>
      </c>
      <c r="D6411" s="113" t="s">
        <v>8535</v>
      </c>
      <c r="E6411" s="115">
        <v>12.85</v>
      </c>
    </row>
    <row r="6412" spans="1:5" ht="41.4" x14ac:dyDescent="0.3">
      <c r="A6412" s="113">
        <v>100724</v>
      </c>
      <c r="B6412" s="113" t="s">
        <v>14944</v>
      </c>
      <c r="C6412" s="114" t="s">
        <v>115</v>
      </c>
      <c r="D6412" s="113" t="s">
        <v>8535</v>
      </c>
      <c r="E6412" s="115">
        <v>15.54</v>
      </c>
    </row>
    <row r="6413" spans="1:5" ht="41.4" x14ac:dyDescent="0.3">
      <c r="A6413" s="113">
        <v>100725</v>
      </c>
      <c r="B6413" s="113" t="s">
        <v>14945</v>
      </c>
      <c r="C6413" s="114" t="s">
        <v>115</v>
      </c>
      <c r="D6413" s="113" t="s">
        <v>8535</v>
      </c>
      <c r="E6413" s="115">
        <v>28.01</v>
      </c>
    </row>
    <row r="6414" spans="1:5" ht="41.4" x14ac:dyDescent="0.3">
      <c r="A6414" s="113">
        <v>100726</v>
      </c>
      <c r="B6414" s="113" t="s">
        <v>14946</v>
      </c>
      <c r="C6414" s="114" t="s">
        <v>115</v>
      </c>
      <c r="D6414" s="113" t="s">
        <v>8535</v>
      </c>
      <c r="E6414" s="115">
        <v>30.51</v>
      </c>
    </row>
    <row r="6415" spans="1:5" ht="27.6" x14ac:dyDescent="0.3">
      <c r="A6415" s="113">
        <v>100727</v>
      </c>
      <c r="B6415" s="113" t="s">
        <v>14947</v>
      </c>
      <c r="C6415" s="114" t="s">
        <v>115</v>
      </c>
      <c r="D6415" s="113" t="s">
        <v>8535</v>
      </c>
      <c r="E6415" s="115">
        <v>29.43</v>
      </c>
    </row>
    <row r="6416" spans="1:5" ht="27.6" x14ac:dyDescent="0.3">
      <c r="A6416" s="113">
        <v>100728</v>
      </c>
      <c r="B6416" s="113" t="s">
        <v>14948</v>
      </c>
      <c r="C6416" s="114" t="s">
        <v>115</v>
      </c>
      <c r="D6416" s="113" t="s">
        <v>8535</v>
      </c>
      <c r="E6416" s="115">
        <v>26.51</v>
      </c>
    </row>
    <row r="6417" spans="1:5" ht="27.6" x14ac:dyDescent="0.3">
      <c r="A6417" s="113">
        <v>100729</v>
      </c>
      <c r="B6417" s="113" t="s">
        <v>14949</v>
      </c>
      <c r="C6417" s="114" t="s">
        <v>115</v>
      </c>
      <c r="D6417" s="113" t="s">
        <v>8535</v>
      </c>
      <c r="E6417" s="115">
        <v>22.18</v>
      </c>
    </row>
    <row r="6418" spans="1:5" ht="27.6" x14ac:dyDescent="0.3">
      <c r="A6418" s="113">
        <v>100730</v>
      </c>
      <c r="B6418" s="113" t="s">
        <v>14950</v>
      </c>
      <c r="C6418" s="114" t="s">
        <v>115</v>
      </c>
      <c r="D6418" s="113" t="s">
        <v>8535</v>
      </c>
      <c r="E6418" s="115">
        <v>26.03</v>
      </c>
    </row>
    <row r="6419" spans="1:5" ht="27.6" x14ac:dyDescent="0.3">
      <c r="A6419" s="113">
        <v>100733</v>
      </c>
      <c r="B6419" s="113" t="s">
        <v>14951</v>
      </c>
      <c r="C6419" s="114" t="s">
        <v>115</v>
      </c>
      <c r="D6419" s="113" t="s">
        <v>8535</v>
      </c>
      <c r="E6419" s="115">
        <v>14.03</v>
      </c>
    </row>
    <row r="6420" spans="1:5" ht="41.4" x14ac:dyDescent="0.3">
      <c r="A6420" s="113">
        <v>100734</v>
      </c>
      <c r="B6420" s="113" t="s">
        <v>14952</v>
      </c>
      <c r="C6420" s="114" t="s">
        <v>115</v>
      </c>
      <c r="D6420" s="113" t="s">
        <v>8535</v>
      </c>
      <c r="E6420" s="115">
        <v>17.82</v>
      </c>
    </row>
    <row r="6421" spans="1:5" ht="27.6" x14ac:dyDescent="0.3">
      <c r="A6421" s="113">
        <v>100735</v>
      </c>
      <c r="B6421" s="113" t="s">
        <v>14953</v>
      </c>
      <c r="C6421" s="114" t="s">
        <v>115</v>
      </c>
      <c r="D6421" s="113" t="s">
        <v>8535</v>
      </c>
      <c r="E6421" s="115">
        <v>12.36</v>
      </c>
    </row>
    <row r="6422" spans="1:5" ht="41.4" x14ac:dyDescent="0.3">
      <c r="A6422" s="113">
        <v>100736</v>
      </c>
      <c r="B6422" s="113" t="s">
        <v>14954</v>
      </c>
      <c r="C6422" s="114" t="s">
        <v>115</v>
      </c>
      <c r="D6422" s="113" t="s">
        <v>8535</v>
      </c>
      <c r="E6422" s="115">
        <v>16.43</v>
      </c>
    </row>
    <row r="6423" spans="1:5" ht="41.4" x14ac:dyDescent="0.3">
      <c r="A6423" s="113">
        <v>100739</v>
      </c>
      <c r="B6423" s="113" t="s">
        <v>14955</v>
      </c>
      <c r="C6423" s="114" t="s">
        <v>115</v>
      </c>
      <c r="D6423" s="113" t="s">
        <v>8535</v>
      </c>
      <c r="E6423" s="115">
        <v>11.78</v>
      </c>
    </row>
    <row r="6424" spans="1:5" ht="41.4" x14ac:dyDescent="0.3">
      <c r="A6424" s="113">
        <v>100740</v>
      </c>
      <c r="B6424" s="113" t="s">
        <v>14956</v>
      </c>
      <c r="C6424" s="114" t="s">
        <v>115</v>
      </c>
      <c r="D6424" s="113" t="s">
        <v>8535</v>
      </c>
      <c r="E6424" s="115">
        <v>12.6</v>
      </c>
    </row>
    <row r="6425" spans="1:5" ht="41.4" x14ac:dyDescent="0.3">
      <c r="A6425" s="113">
        <v>100741</v>
      </c>
      <c r="B6425" s="113" t="s">
        <v>14957</v>
      </c>
      <c r="C6425" s="114" t="s">
        <v>115</v>
      </c>
      <c r="D6425" s="113" t="s">
        <v>8535</v>
      </c>
      <c r="E6425" s="115">
        <v>27.3</v>
      </c>
    </row>
    <row r="6426" spans="1:5" ht="41.4" x14ac:dyDescent="0.3">
      <c r="A6426" s="113">
        <v>100742</v>
      </c>
      <c r="B6426" s="113" t="s">
        <v>14958</v>
      </c>
      <c r="C6426" s="114" t="s">
        <v>115</v>
      </c>
      <c r="D6426" s="113" t="s">
        <v>8535</v>
      </c>
      <c r="E6426" s="115">
        <v>27.65</v>
      </c>
    </row>
    <row r="6427" spans="1:5" ht="41.4" x14ac:dyDescent="0.3">
      <c r="A6427" s="113">
        <v>100743</v>
      </c>
      <c r="B6427" s="113" t="s">
        <v>14959</v>
      </c>
      <c r="C6427" s="114" t="s">
        <v>115</v>
      </c>
      <c r="D6427" s="113" t="s">
        <v>9044</v>
      </c>
      <c r="E6427" s="115">
        <v>11.51</v>
      </c>
    </row>
    <row r="6428" spans="1:5" ht="41.4" x14ac:dyDescent="0.3">
      <c r="A6428" s="113">
        <v>100744</v>
      </c>
      <c r="B6428" s="113" t="s">
        <v>14960</v>
      </c>
      <c r="C6428" s="114" t="s">
        <v>115</v>
      </c>
      <c r="D6428" s="113" t="s">
        <v>9044</v>
      </c>
      <c r="E6428" s="115">
        <v>12.43</v>
      </c>
    </row>
    <row r="6429" spans="1:5" ht="41.4" x14ac:dyDescent="0.3">
      <c r="A6429" s="113">
        <v>100745</v>
      </c>
      <c r="B6429" s="113" t="s">
        <v>14961</v>
      </c>
      <c r="C6429" s="114" t="s">
        <v>115</v>
      </c>
      <c r="D6429" s="113" t="s">
        <v>9044</v>
      </c>
      <c r="E6429" s="115">
        <v>27.02</v>
      </c>
    </row>
    <row r="6430" spans="1:5" ht="41.4" x14ac:dyDescent="0.3">
      <c r="A6430" s="113">
        <v>100746</v>
      </c>
      <c r="B6430" s="113" t="s">
        <v>14962</v>
      </c>
      <c r="C6430" s="114" t="s">
        <v>115</v>
      </c>
      <c r="D6430" s="113" t="s">
        <v>9044</v>
      </c>
      <c r="E6430" s="115">
        <v>27.48</v>
      </c>
    </row>
    <row r="6431" spans="1:5" ht="41.4" x14ac:dyDescent="0.3">
      <c r="A6431" s="113">
        <v>100747</v>
      </c>
      <c r="B6431" s="113" t="s">
        <v>14963</v>
      </c>
      <c r="C6431" s="114" t="s">
        <v>115</v>
      </c>
      <c r="D6431" s="113" t="s">
        <v>8535</v>
      </c>
      <c r="E6431" s="115">
        <v>11.62</v>
      </c>
    </row>
    <row r="6432" spans="1:5" ht="41.4" x14ac:dyDescent="0.3">
      <c r="A6432" s="113">
        <v>100748</v>
      </c>
      <c r="B6432" s="113" t="s">
        <v>14964</v>
      </c>
      <c r="C6432" s="114" t="s">
        <v>115</v>
      </c>
      <c r="D6432" s="113" t="s">
        <v>8535</v>
      </c>
      <c r="E6432" s="115">
        <v>12.5</v>
      </c>
    </row>
    <row r="6433" spans="1:5" ht="41.4" x14ac:dyDescent="0.3">
      <c r="A6433" s="113">
        <v>100749</v>
      </c>
      <c r="B6433" s="113" t="s">
        <v>14965</v>
      </c>
      <c r="C6433" s="114" t="s">
        <v>115</v>
      </c>
      <c r="D6433" s="113" t="s">
        <v>8535</v>
      </c>
      <c r="E6433" s="115">
        <v>27.14</v>
      </c>
    </row>
    <row r="6434" spans="1:5" ht="41.4" x14ac:dyDescent="0.3">
      <c r="A6434" s="113">
        <v>100750</v>
      </c>
      <c r="B6434" s="113" t="s">
        <v>14966</v>
      </c>
      <c r="C6434" s="114" t="s">
        <v>115</v>
      </c>
      <c r="D6434" s="113" t="s">
        <v>8535</v>
      </c>
      <c r="E6434" s="115">
        <v>27.55</v>
      </c>
    </row>
    <row r="6435" spans="1:5" ht="27.6" x14ac:dyDescent="0.3">
      <c r="A6435" s="113">
        <v>100751</v>
      </c>
      <c r="B6435" s="113" t="s">
        <v>14967</v>
      </c>
      <c r="C6435" s="114" t="s">
        <v>115</v>
      </c>
      <c r="D6435" s="113" t="s">
        <v>8535</v>
      </c>
      <c r="E6435" s="115">
        <v>44.36</v>
      </c>
    </row>
    <row r="6436" spans="1:5" ht="27.6" x14ac:dyDescent="0.3">
      <c r="A6436" s="113">
        <v>100752</v>
      </c>
      <c r="B6436" s="113" t="s">
        <v>14968</v>
      </c>
      <c r="C6436" s="114" t="s">
        <v>115</v>
      </c>
      <c r="D6436" s="113" t="s">
        <v>8535</v>
      </c>
      <c r="E6436" s="115">
        <v>52.07</v>
      </c>
    </row>
    <row r="6437" spans="1:5" ht="27.6" x14ac:dyDescent="0.3">
      <c r="A6437" s="113">
        <v>100753</v>
      </c>
      <c r="B6437" s="113" t="s">
        <v>14969</v>
      </c>
      <c r="C6437" s="114" t="s">
        <v>115</v>
      </c>
      <c r="D6437" s="113" t="s">
        <v>8535</v>
      </c>
      <c r="E6437" s="115">
        <v>24.74</v>
      </c>
    </row>
    <row r="6438" spans="1:5" ht="41.4" x14ac:dyDescent="0.3">
      <c r="A6438" s="113">
        <v>100754</v>
      </c>
      <c r="B6438" s="113" t="s">
        <v>14970</v>
      </c>
      <c r="C6438" s="114" t="s">
        <v>115</v>
      </c>
      <c r="D6438" s="113" t="s">
        <v>8535</v>
      </c>
      <c r="E6438" s="115">
        <v>32.869999999999997</v>
      </c>
    </row>
    <row r="6439" spans="1:5" ht="41.4" x14ac:dyDescent="0.3">
      <c r="A6439" s="113">
        <v>100757</v>
      </c>
      <c r="B6439" s="113" t="s">
        <v>14971</v>
      </c>
      <c r="C6439" s="114" t="s">
        <v>115</v>
      </c>
      <c r="D6439" s="113" t="s">
        <v>8535</v>
      </c>
      <c r="E6439" s="115">
        <v>54.61</v>
      </c>
    </row>
    <row r="6440" spans="1:5" ht="41.4" x14ac:dyDescent="0.3">
      <c r="A6440" s="113">
        <v>100758</v>
      </c>
      <c r="B6440" s="113" t="s">
        <v>14972</v>
      </c>
      <c r="C6440" s="114" t="s">
        <v>115</v>
      </c>
      <c r="D6440" s="113" t="s">
        <v>8535</v>
      </c>
      <c r="E6440" s="115">
        <v>55.34</v>
      </c>
    </row>
    <row r="6441" spans="1:5" ht="41.4" x14ac:dyDescent="0.3">
      <c r="A6441" s="113">
        <v>100759</v>
      </c>
      <c r="B6441" s="113" t="s">
        <v>14973</v>
      </c>
      <c r="C6441" s="114" t="s">
        <v>115</v>
      </c>
      <c r="D6441" s="113" t="s">
        <v>9044</v>
      </c>
      <c r="E6441" s="115">
        <v>54.04</v>
      </c>
    </row>
    <row r="6442" spans="1:5" ht="41.4" x14ac:dyDescent="0.3">
      <c r="A6442" s="113">
        <v>100760</v>
      </c>
      <c r="B6442" s="113" t="s">
        <v>14974</v>
      </c>
      <c r="C6442" s="114" t="s">
        <v>115</v>
      </c>
      <c r="D6442" s="113" t="s">
        <v>9044</v>
      </c>
      <c r="E6442" s="115">
        <v>54.99</v>
      </c>
    </row>
    <row r="6443" spans="1:5" ht="41.4" x14ac:dyDescent="0.3">
      <c r="A6443" s="113">
        <v>100761</v>
      </c>
      <c r="B6443" s="113" t="s">
        <v>14975</v>
      </c>
      <c r="C6443" s="114" t="s">
        <v>115</v>
      </c>
      <c r="D6443" s="113" t="s">
        <v>8535</v>
      </c>
      <c r="E6443" s="115">
        <v>54.28</v>
      </c>
    </row>
    <row r="6444" spans="1:5" ht="41.4" x14ac:dyDescent="0.3">
      <c r="A6444" s="113">
        <v>100762</v>
      </c>
      <c r="B6444" s="113" t="s">
        <v>14976</v>
      </c>
      <c r="C6444" s="114" t="s">
        <v>115</v>
      </c>
      <c r="D6444" s="113" t="s">
        <v>8535</v>
      </c>
      <c r="E6444" s="115">
        <v>55.14</v>
      </c>
    </row>
    <row r="6445" spans="1:5" x14ac:dyDescent="0.3">
      <c r="A6445" s="113">
        <v>102488</v>
      </c>
      <c r="B6445" s="113" t="s">
        <v>14977</v>
      </c>
      <c r="C6445" s="114" t="s">
        <v>115</v>
      </c>
      <c r="D6445" s="113" t="s">
        <v>8535</v>
      </c>
      <c r="E6445" s="115">
        <v>4.0199999999999996</v>
      </c>
    </row>
    <row r="6446" spans="1:5" x14ac:dyDescent="0.3">
      <c r="A6446" s="113">
        <v>102489</v>
      </c>
      <c r="B6446" s="113" t="s">
        <v>14978</v>
      </c>
      <c r="C6446" s="114" t="s">
        <v>115</v>
      </c>
      <c r="D6446" s="113" t="s">
        <v>8535</v>
      </c>
      <c r="E6446" s="115">
        <v>29.49</v>
      </c>
    </row>
    <row r="6447" spans="1:5" ht="27.6" x14ac:dyDescent="0.3">
      <c r="A6447" s="113">
        <v>102491</v>
      </c>
      <c r="B6447" s="113" t="s">
        <v>14979</v>
      </c>
      <c r="C6447" s="114" t="s">
        <v>115</v>
      </c>
      <c r="D6447" s="113" t="s">
        <v>8535</v>
      </c>
      <c r="E6447" s="115">
        <v>22.64</v>
      </c>
    </row>
    <row r="6448" spans="1:5" ht="27.6" x14ac:dyDescent="0.3">
      <c r="A6448" s="113">
        <v>102492</v>
      </c>
      <c r="B6448" s="113" t="s">
        <v>14980</v>
      </c>
      <c r="C6448" s="114" t="s">
        <v>115</v>
      </c>
      <c r="D6448" s="113" t="s">
        <v>8535</v>
      </c>
      <c r="E6448" s="115">
        <v>28.73</v>
      </c>
    </row>
    <row r="6449" spans="1:5" ht="27.6" x14ac:dyDescent="0.3">
      <c r="A6449" s="113">
        <v>102494</v>
      </c>
      <c r="B6449" s="113" t="s">
        <v>14981</v>
      </c>
      <c r="C6449" s="114" t="s">
        <v>115</v>
      </c>
      <c r="D6449" s="113" t="s">
        <v>8535</v>
      </c>
      <c r="E6449" s="115">
        <v>69.77</v>
      </c>
    </row>
    <row r="6450" spans="1:5" ht="27.6" x14ac:dyDescent="0.3">
      <c r="A6450" s="113">
        <v>102496</v>
      </c>
      <c r="B6450" s="113" t="s">
        <v>14982</v>
      </c>
      <c r="C6450" s="114" t="s">
        <v>116</v>
      </c>
      <c r="D6450" s="113" t="s">
        <v>8535</v>
      </c>
      <c r="E6450" s="115">
        <v>14.77</v>
      </c>
    </row>
    <row r="6451" spans="1:5" ht="27.6" x14ac:dyDescent="0.3">
      <c r="A6451" s="113">
        <v>102497</v>
      </c>
      <c r="B6451" s="113" t="s">
        <v>14983</v>
      </c>
      <c r="C6451" s="114" t="s">
        <v>116</v>
      </c>
      <c r="D6451" s="113" t="s">
        <v>8535</v>
      </c>
      <c r="E6451" s="115">
        <v>5.45</v>
      </c>
    </row>
    <row r="6452" spans="1:5" x14ac:dyDescent="0.3">
      <c r="A6452" s="113">
        <v>102498</v>
      </c>
      <c r="B6452" s="113" t="s">
        <v>14984</v>
      </c>
      <c r="C6452" s="114" t="s">
        <v>116</v>
      </c>
      <c r="D6452" s="113" t="s">
        <v>8535</v>
      </c>
      <c r="E6452" s="115">
        <v>1.77</v>
      </c>
    </row>
    <row r="6453" spans="1:5" x14ac:dyDescent="0.3">
      <c r="A6453" s="113">
        <v>102499</v>
      </c>
      <c r="B6453" s="113" t="s">
        <v>14985</v>
      </c>
      <c r="C6453" s="114" t="s">
        <v>115</v>
      </c>
      <c r="D6453" s="113" t="s">
        <v>8535</v>
      </c>
      <c r="E6453" s="115">
        <v>3.6</v>
      </c>
    </row>
    <row r="6454" spans="1:5" ht="27.6" x14ac:dyDescent="0.3">
      <c r="A6454" s="113">
        <v>102500</v>
      </c>
      <c r="B6454" s="113" t="s">
        <v>14986</v>
      </c>
      <c r="C6454" s="114" t="s">
        <v>116</v>
      </c>
      <c r="D6454" s="113" t="s">
        <v>8535</v>
      </c>
      <c r="E6454" s="115">
        <v>4.92</v>
      </c>
    </row>
    <row r="6455" spans="1:5" ht="27.6" x14ac:dyDescent="0.3">
      <c r="A6455" s="113">
        <v>102501</v>
      </c>
      <c r="B6455" s="113" t="s">
        <v>14987</v>
      </c>
      <c r="C6455" s="114" t="s">
        <v>115</v>
      </c>
      <c r="D6455" s="113" t="s">
        <v>8535</v>
      </c>
      <c r="E6455" s="115">
        <v>27.6</v>
      </c>
    </row>
    <row r="6456" spans="1:5" ht="27.6" x14ac:dyDescent="0.3">
      <c r="A6456" s="113">
        <v>102504</v>
      </c>
      <c r="B6456" s="113" t="s">
        <v>14988</v>
      </c>
      <c r="C6456" s="114" t="s">
        <v>116</v>
      </c>
      <c r="D6456" s="113" t="s">
        <v>8535</v>
      </c>
      <c r="E6456" s="115">
        <v>11.21</v>
      </c>
    </row>
    <row r="6457" spans="1:5" ht="27.6" x14ac:dyDescent="0.3">
      <c r="A6457" s="113">
        <v>102505</v>
      </c>
      <c r="B6457" s="113" t="s">
        <v>14989</v>
      </c>
      <c r="C6457" s="114" t="s">
        <v>116</v>
      </c>
      <c r="D6457" s="113" t="s">
        <v>8535</v>
      </c>
      <c r="E6457" s="115">
        <v>11.78</v>
      </c>
    </row>
    <row r="6458" spans="1:5" ht="27.6" x14ac:dyDescent="0.3">
      <c r="A6458" s="113">
        <v>102506</v>
      </c>
      <c r="B6458" s="113" t="s">
        <v>14990</v>
      </c>
      <c r="C6458" s="114" t="s">
        <v>116</v>
      </c>
      <c r="D6458" s="113" t="s">
        <v>8535</v>
      </c>
      <c r="E6458" s="115">
        <v>12.31</v>
      </c>
    </row>
    <row r="6459" spans="1:5" ht="27.6" x14ac:dyDescent="0.3">
      <c r="A6459" s="113">
        <v>102507</v>
      </c>
      <c r="B6459" s="113" t="s">
        <v>14991</v>
      </c>
      <c r="C6459" s="114" t="s">
        <v>116</v>
      </c>
      <c r="D6459" s="113" t="s">
        <v>8535</v>
      </c>
      <c r="E6459" s="115">
        <v>7.11</v>
      </c>
    </row>
    <row r="6460" spans="1:5" ht="27.6" x14ac:dyDescent="0.3">
      <c r="A6460" s="113">
        <v>102508</v>
      </c>
      <c r="B6460" s="113" t="s">
        <v>14992</v>
      </c>
      <c r="C6460" s="114" t="s">
        <v>115</v>
      </c>
      <c r="D6460" s="113" t="s">
        <v>8535</v>
      </c>
      <c r="E6460" s="115">
        <v>50.03</v>
      </c>
    </row>
    <row r="6461" spans="1:5" ht="41.4" x14ac:dyDescent="0.3">
      <c r="A6461" s="113">
        <v>102509</v>
      </c>
      <c r="B6461" s="113" t="s">
        <v>14993</v>
      </c>
      <c r="C6461" s="114" t="s">
        <v>115</v>
      </c>
      <c r="D6461" s="113" t="s">
        <v>8535</v>
      </c>
      <c r="E6461" s="115">
        <v>36.770000000000003</v>
      </c>
    </row>
    <row r="6462" spans="1:5" ht="41.4" x14ac:dyDescent="0.3">
      <c r="A6462" s="113">
        <v>102512</v>
      </c>
      <c r="B6462" s="113" t="s">
        <v>14994</v>
      </c>
      <c r="C6462" s="114" t="s">
        <v>116</v>
      </c>
      <c r="D6462" s="113" t="s">
        <v>8535</v>
      </c>
      <c r="E6462" s="115">
        <v>6.67</v>
      </c>
    </row>
    <row r="6463" spans="1:5" ht="27.6" x14ac:dyDescent="0.3">
      <c r="A6463" s="113">
        <v>102513</v>
      </c>
      <c r="B6463" s="113" t="s">
        <v>14995</v>
      </c>
      <c r="C6463" s="114" t="s">
        <v>115</v>
      </c>
      <c r="D6463" s="113" t="s">
        <v>8535</v>
      </c>
      <c r="E6463" s="115">
        <v>52.86</v>
      </c>
    </row>
    <row r="6464" spans="1:5" ht="27.6" x14ac:dyDescent="0.3">
      <c r="A6464" s="113">
        <v>102520</v>
      </c>
      <c r="B6464" s="113" t="s">
        <v>14996</v>
      </c>
      <c r="C6464" s="114" t="s">
        <v>115</v>
      </c>
      <c r="D6464" s="113" t="s">
        <v>8535</v>
      </c>
      <c r="E6464" s="115">
        <v>91.65</v>
      </c>
    </row>
    <row r="6465" spans="1:5" ht="27.6" x14ac:dyDescent="0.3">
      <c r="A6465" s="113">
        <v>101749</v>
      </c>
      <c r="B6465" s="113" t="s">
        <v>14997</v>
      </c>
      <c r="C6465" s="114" t="s">
        <v>115</v>
      </c>
      <c r="D6465" s="113" t="s">
        <v>8535</v>
      </c>
      <c r="E6465" s="115">
        <v>50.23</v>
      </c>
    </row>
    <row r="6466" spans="1:5" ht="27.6" x14ac:dyDescent="0.3">
      <c r="A6466" s="113">
        <v>101750</v>
      </c>
      <c r="B6466" s="113" t="s">
        <v>14998</v>
      </c>
      <c r="C6466" s="114" t="s">
        <v>115</v>
      </c>
      <c r="D6466" s="113" t="s">
        <v>8535</v>
      </c>
      <c r="E6466" s="115">
        <v>47.5</v>
      </c>
    </row>
    <row r="6467" spans="1:5" x14ac:dyDescent="0.3">
      <c r="A6467" s="113">
        <v>101729</v>
      </c>
      <c r="B6467" s="113" t="s">
        <v>14999</v>
      </c>
      <c r="C6467" s="114" t="s">
        <v>115</v>
      </c>
      <c r="D6467" s="113" t="s">
        <v>8535</v>
      </c>
      <c r="E6467" s="115">
        <v>275.3</v>
      </c>
    </row>
    <row r="6468" spans="1:5" x14ac:dyDescent="0.3">
      <c r="A6468" s="113">
        <v>101746</v>
      </c>
      <c r="B6468" s="113" t="s">
        <v>15000</v>
      </c>
      <c r="C6468" s="114" t="s">
        <v>115</v>
      </c>
      <c r="D6468" s="113" t="s">
        <v>8535</v>
      </c>
      <c r="E6468" s="115">
        <v>426.18</v>
      </c>
    </row>
    <row r="6469" spans="1:5" x14ac:dyDescent="0.3">
      <c r="A6469" s="113">
        <v>101751</v>
      </c>
      <c r="B6469" s="113" t="s">
        <v>15001</v>
      </c>
      <c r="C6469" s="114" t="s">
        <v>115</v>
      </c>
      <c r="D6469" s="113" t="s">
        <v>8535</v>
      </c>
      <c r="E6469" s="115">
        <v>282.61</v>
      </c>
    </row>
    <row r="6470" spans="1:5" ht="27.6" x14ac:dyDescent="0.3">
      <c r="A6470" s="113">
        <v>87246</v>
      </c>
      <c r="B6470" s="113" t="s">
        <v>15002</v>
      </c>
      <c r="C6470" s="114" t="s">
        <v>115</v>
      </c>
      <c r="D6470" s="113" t="s">
        <v>8535</v>
      </c>
      <c r="E6470" s="115">
        <v>65.12</v>
      </c>
    </row>
    <row r="6471" spans="1:5" ht="27.6" x14ac:dyDescent="0.3">
      <c r="A6471" s="113">
        <v>87247</v>
      </c>
      <c r="B6471" s="113" t="s">
        <v>15003</v>
      </c>
      <c r="C6471" s="114" t="s">
        <v>115</v>
      </c>
      <c r="D6471" s="113" t="s">
        <v>8535</v>
      </c>
      <c r="E6471" s="115">
        <v>57.62</v>
      </c>
    </row>
    <row r="6472" spans="1:5" ht="27.6" x14ac:dyDescent="0.3">
      <c r="A6472" s="113">
        <v>87248</v>
      </c>
      <c r="B6472" s="113" t="s">
        <v>15004</v>
      </c>
      <c r="C6472" s="114" t="s">
        <v>115</v>
      </c>
      <c r="D6472" s="113" t="s">
        <v>8535</v>
      </c>
      <c r="E6472" s="115">
        <v>49.65</v>
      </c>
    </row>
    <row r="6473" spans="1:5" ht="27.6" x14ac:dyDescent="0.3">
      <c r="A6473" s="113">
        <v>87249</v>
      </c>
      <c r="B6473" s="113" t="s">
        <v>15005</v>
      </c>
      <c r="C6473" s="114" t="s">
        <v>115</v>
      </c>
      <c r="D6473" s="113" t="s">
        <v>8535</v>
      </c>
      <c r="E6473" s="115">
        <v>70.09</v>
      </c>
    </row>
    <row r="6474" spans="1:5" ht="27.6" x14ac:dyDescent="0.3">
      <c r="A6474" s="113">
        <v>87250</v>
      </c>
      <c r="B6474" s="113" t="s">
        <v>15006</v>
      </c>
      <c r="C6474" s="114" t="s">
        <v>115</v>
      </c>
      <c r="D6474" s="113" t="s">
        <v>8535</v>
      </c>
      <c r="E6474" s="115">
        <v>59.02</v>
      </c>
    </row>
    <row r="6475" spans="1:5" ht="27.6" x14ac:dyDescent="0.3">
      <c r="A6475" s="113">
        <v>87251</v>
      </c>
      <c r="B6475" s="113" t="s">
        <v>15007</v>
      </c>
      <c r="C6475" s="114" t="s">
        <v>115</v>
      </c>
      <c r="D6475" s="113" t="s">
        <v>8535</v>
      </c>
      <c r="E6475" s="115">
        <v>49.93</v>
      </c>
    </row>
    <row r="6476" spans="1:5" ht="27.6" x14ac:dyDescent="0.3">
      <c r="A6476" s="113">
        <v>87255</v>
      </c>
      <c r="B6476" s="113" t="s">
        <v>15008</v>
      </c>
      <c r="C6476" s="114" t="s">
        <v>115</v>
      </c>
      <c r="D6476" s="113" t="s">
        <v>8535</v>
      </c>
      <c r="E6476" s="115">
        <v>81.19</v>
      </c>
    </row>
    <row r="6477" spans="1:5" ht="27.6" x14ac:dyDescent="0.3">
      <c r="A6477" s="113">
        <v>87256</v>
      </c>
      <c r="B6477" s="113" t="s">
        <v>15009</v>
      </c>
      <c r="C6477" s="114" t="s">
        <v>115</v>
      </c>
      <c r="D6477" s="113" t="s">
        <v>8535</v>
      </c>
      <c r="E6477" s="115">
        <v>69.08</v>
      </c>
    </row>
    <row r="6478" spans="1:5" ht="27.6" x14ac:dyDescent="0.3">
      <c r="A6478" s="113">
        <v>87257</v>
      </c>
      <c r="B6478" s="113" t="s">
        <v>15010</v>
      </c>
      <c r="C6478" s="114" t="s">
        <v>115</v>
      </c>
      <c r="D6478" s="113" t="s">
        <v>8535</v>
      </c>
      <c r="E6478" s="115">
        <v>58.9</v>
      </c>
    </row>
    <row r="6479" spans="1:5" ht="27.6" x14ac:dyDescent="0.3">
      <c r="A6479" s="113">
        <v>87261</v>
      </c>
      <c r="B6479" s="113" t="s">
        <v>15011</v>
      </c>
      <c r="C6479" s="114" t="s">
        <v>115</v>
      </c>
      <c r="D6479" s="113" t="s">
        <v>8535</v>
      </c>
      <c r="E6479" s="115">
        <v>130.6</v>
      </c>
    </row>
    <row r="6480" spans="1:5" ht="27.6" x14ac:dyDescent="0.3">
      <c r="A6480" s="113">
        <v>87262</v>
      </c>
      <c r="B6480" s="113" t="s">
        <v>15012</v>
      </c>
      <c r="C6480" s="114" t="s">
        <v>115</v>
      </c>
      <c r="D6480" s="113" t="s">
        <v>8535</v>
      </c>
      <c r="E6480" s="115">
        <v>117.4</v>
      </c>
    </row>
    <row r="6481" spans="1:5" ht="27.6" x14ac:dyDescent="0.3">
      <c r="A6481" s="113">
        <v>87263</v>
      </c>
      <c r="B6481" s="113" t="s">
        <v>15013</v>
      </c>
      <c r="C6481" s="114" t="s">
        <v>115</v>
      </c>
      <c r="D6481" s="113" t="s">
        <v>8535</v>
      </c>
      <c r="E6481" s="115">
        <v>106.81</v>
      </c>
    </row>
    <row r="6482" spans="1:5" ht="27.6" x14ac:dyDescent="0.3">
      <c r="A6482" s="113">
        <v>104593</v>
      </c>
      <c r="B6482" s="113" t="s">
        <v>15014</v>
      </c>
      <c r="C6482" s="114" t="s">
        <v>115</v>
      </c>
      <c r="D6482" s="113" t="s">
        <v>8535</v>
      </c>
      <c r="E6482" s="115">
        <v>84.75</v>
      </c>
    </row>
    <row r="6483" spans="1:5" ht="27.6" x14ac:dyDescent="0.3">
      <c r="A6483" s="113">
        <v>104594</v>
      </c>
      <c r="B6483" s="113" t="s">
        <v>15015</v>
      </c>
      <c r="C6483" s="114" t="s">
        <v>115</v>
      </c>
      <c r="D6483" s="113" t="s">
        <v>8535</v>
      </c>
      <c r="E6483" s="115">
        <v>71.239999999999995</v>
      </c>
    </row>
    <row r="6484" spans="1:5" ht="27.6" x14ac:dyDescent="0.3">
      <c r="A6484" s="113">
        <v>104595</v>
      </c>
      <c r="B6484" s="113" t="s">
        <v>15016</v>
      </c>
      <c r="C6484" s="114" t="s">
        <v>115</v>
      </c>
      <c r="D6484" s="113" t="s">
        <v>8535</v>
      </c>
      <c r="E6484" s="115">
        <v>59.37</v>
      </c>
    </row>
    <row r="6485" spans="1:5" ht="27.6" x14ac:dyDescent="0.3">
      <c r="A6485" s="113">
        <v>104596</v>
      </c>
      <c r="B6485" s="113" t="s">
        <v>15017</v>
      </c>
      <c r="C6485" s="114" t="s">
        <v>115</v>
      </c>
      <c r="D6485" s="113" t="s">
        <v>8535</v>
      </c>
      <c r="E6485" s="115">
        <v>134.66999999999999</v>
      </c>
    </row>
    <row r="6486" spans="1:5" ht="27.6" x14ac:dyDescent="0.3">
      <c r="A6486" s="113">
        <v>104597</v>
      </c>
      <c r="B6486" s="113" t="s">
        <v>15018</v>
      </c>
      <c r="C6486" s="114" t="s">
        <v>115</v>
      </c>
      <c r="D6486" s="113" t="s">
        <v>8535</v>
      </c>
      <c r="E6486" s="115">
        <v>119.89</v>
      </c>
    </row>
    <row r="6487" spans="1:5" ht="27.6" x14ac:dyDescent="0.3">
      <c r="A6487" s="113">
        <v>104598</v>
      </c>
      <c r="B6487" s="113" t="s">
        <v>15019</v>
      </c>
      <c r="C6487" s="114" t="s">
        <v>115</v>
      </c>
      <c r="D6487" s="113" t="s">
        <v>8535</v>
      </c>
      <c r="E6487" s="115">
        <v>107.37</v>
      </c>
    </row>
    <row r="6488" spans="1:5" ht="41.4" x14ac:dyDescent="0.3">
      <c r="A6488" s="113">
        <v>104599</v>
      </c>
      <c r="B6488" s="113" t="s">
        <v>15020</v>
      </c>
      <c r="C6488" s="114" t="s">
        <v>115</v>
      </c>
      <c r="D6488" s="113" t="s">
        <v>8535</v>
      </c>
      <c r="E6488" s="115">
        <v>78.78</v>
      </c>
    </row>
    <row r="6489" spans="1:5" ht="41.4" x14ac:dyDescent="0.3">
      <c r="A6489" s="113">
        <v>104601</v>
      </c>
      <c r="B6489" s="113" t="s">
        <v>15021</v>
      </c>
      <c r="C6489" s="114" t="s">
        <v>115</v>
      </c>
      <c r="D6489" s="113" t="s">
        <v>8535</v>
      </c>
      <c r="E6489" s="115">
        <v>62.78</v>
      </c>
    </row>
    <row r="6490" spans="1:5" ht="41.4" x14ac:dyDescent="0.3">
      <c r="A6490" s="113">
        <v>104603</v>
      </c>
      <c r="B6490" s="113" t="s">
        <v>15022</v>
      </c>
      <c r="C6490" s="114" t="s">
        <v>115</v>
      </c>
      <c r="D6490" s="113" t="s">
        <v>8535</v>
      </c>
      <c r="E6490" s="115">
        <v>52.22</v>
      </c>
    </row>
    <row r="6491" spans="1:5" ht="41.4" x14ac:dyDescent="0.3">
      <c r="A6491" s="113">
        <v>104605</v>
      </c>
      <c r="B6491" s="113" t="s">
        <v>15023</v>
      </c>
      <c r="C6491" s="114" t="s">
        <v>115</v>
      </c>
      <c r="D6491" s="113" t="s">
        <v>8535</v>
      </c>
      <c r="E6491" s="115">
        <v>99</v>
      </c>
    </row>
    <row r="6492" spans="1:5" ht="41.4" x14ac:dyDescent="0.3">
      <c r="A6492" s="113">
        <v>104606</v>
      </c>
      <c r="B6492" s="113" t="s">
        <v>15024</v>
      </c>
      <c r="C6492" s="114" t="s">
        <v>115</v>
      </c>
      <c r="D6492" s="113" t="s">
        <v>8535</v>
      </c>
      <c r="E6492" s="115">
        <v>67.209999999999994</v>
      </c>
    </row>
    <row r="6493" spans="1:5" ht="41.4" x14ac:dyDescent="0.3">
      <c r="A6493" s="113">
        <v>104607</v>
      </c>
      <c r="B6493" s="113" t="s">
        <v>15025</v>
      </c>
      <c r="C6493" s="114" t="s">
        <v>115</v>
      </c>
      <c r="D6493" s="113" t="s">
        <v>8535</v>
      </c>
      <c r="E6493" s="115">
        <v>53.57</v>
      </c>
    </row>
    <row r="6494" spans="1:5" x14ac:dyDescent="0.3">
      <c r="A6494" s="113">
        <v>98671</v>
      </c>
      <c r="B6494" s="113" t="s">
        <v>15026</v>
      </c>
      <c r="C6494" s="114" t="s">
        <v>115</v>
      </c>
      <c r="D6494" s="113" t="s">
        <v>8535</v>
      </c>
      <c r="E6494" s="115">
        <v>480.88</v>
      </c>
    </row>
    <row r="6495" spans="1:5" x14ac:dyDescent="0.3">
      <c r="A6495" s="113">
        <v>98672</v>
      </c>
      <c r="B6495" s="113" t="s">
        <v>15027</v>
      </c>
      <c r="C6495" s="114" t="s">
        <v>115</v>
      </c>
      <c r="D6495" s="113" t="s">
        <v>8535</v>
      </c>
      <c r="E6495" s="115">
        <v>575.49</v>
      </c>
    </row>
    <row r="6496" spans="1:5" ht="27.6" x14ac:dyDescent="0.3">
      <c r="A6496" s="113">
        <v>98678</v>
      </c>
      <c r="B6496" s="113" t="s">
        <v>15028</v>
      </c>
      <c r="C6496" s="114" t="s">
        <v>115</v>
      </c>
      <c r="D6496" s="113" t="s">
        <v>8535</v>
      </c>
      <c r="E6496" s="115">
        <v>404.73</v>
      </c>
    </row>
    <row r="6497" spans="1:5" ht="27.6" x14ac:dyDescent="0.3">
      <c r="A6497" s="113">
        <v>98679</v>
      </c>
      <c r="B6497" s="113" t="s">
        <v>15029</v>
      </c>
      <c r="C6497" s="114" t="s">
        <v>115</v>
      </c>
      <c r="D6497" s="113" t="s">
        <v>8535</v>
      </c>
      <c r="E6497" s="115">
        <v>35.17</v>
      </c>
    </row>
    <row r="6498" spans="1:5" ht="27.6" x14ac:dyDescent="0.3">
      <c r="A6498" s="113">
        <v>98680</v>
      </c>
      <c r="B6498" s="113" t="s">
        <v>15030</v>
      </c>
      <c r="C6498" s="114" t="s">
        <v>115</v>
      </c>
      <c r="D6498" s="113" t="s">
        <v>8535</v>
      </c>
      <c r="E6498" s="115">
        <v>43.46</v>
      </c>
    </row>
    <row r="6499" spans="1:5" ht="27.6" x14ac:dyDescent="0.3">
      <c r="A6499" s="113">
        <v>98681</v>
      </c>
      <c r="B6499" s="113" t="s">
        <v>15031</v>
      </c>
      <c r="C6499" s="114" t="s">
        <v>115</v>
      </c>
      <c r="D6499" s="113" t="s">
        <v>8535</v>
      </c>
      <c r="E6499" s="115">
        <v>32.44</v>
      </c>
    </row>
    <row r="6500" spans="1:5" ht="27.6" x14ac:dyDescent="0.3">
      <c r="A6500" s="113">
        <v>98682</v>
      </c>
      <c r="B6500" s="113" t="s">
        <v>15032</v>
      </c>
      <c r="C6500" s="114" t="s">
        <v>115</v>
      </c>
      <c r="D6500" s="113" t="s">
        <v>8535</v>
      </c>
      <c r="E6500" s="115">
        <v>40.729999999999997</v>
      </c>
    </row>
    <row r="6501" spans="1:5" x14ac:dyDescent="0.3">
      <c r="A6501" s="113">
        <v>98685</v>
      </c>
      <c r="B6501" s="113" t="s">
        <v>15033</v>
      </c>
      <c r="C6501" s="114" t="s">
        <v>116</v>
      </c>
      <c r="D6501" s="113" t="s">
        <v>8535</v>
      </c>
      <c r="E6501" s="115">
        <v>87.77</v>
      </c>
    </row>
    <row r="6502" spans="1:5" x14ac:dyDescent="0.3">
      <c r="A6502" s="113">
        <v>98686</v>
      </c>
      <c r="B6502" s="113" t="s">
        <v>15034</v>
      </c>
      <c r="C6502" s="114" t="s">
        <v>116</v>
      </c>
      <c r="D6502" s="113" t="s">
        <v>8535</v>
      </c>
      <c r="E6502" s="115">
        <v>48.87</v>
      </c>
    </row>
    <row r="6503" spans="1:5" x14ac:dyDescent="0.3">
      <c r="A6503" s="113">
        <v>98688</v>
      </c>
      <c r="B6503" s="113" t="s">
        <v>15035</v>
      </c>
      <c r="C6503" s="114" t="s">
        <v>116</v>
      </c>
      <c r="D6503" s="113" t="s">
        <v>8535</v>
      </c>
      <c r="E6503" s="115">
        <v>70.61</v>
      </c>
    </row>
    <row r="6504" spans="1:5" x14ac:dyDescent="0.3">
      <c r="A6504" s="113">
        <v>98689</v>
      </c>
      <c r="B6504" s="113" t="s">
        <v>15036</v>
      </c>
      <c r="C6504" s="114" t="s">
        <v>116</v>
      </c>
      <c r="D6504" s="113" t="s">
        <v>8535</v>
      </c>
      <c r="E6504" s="115">
        <v>125.15</v>
      </c>
    </row>
    <row r="6505" spans="1:5" ht="27.6" x14ac:dyDescent="0.3">
      <c r="A6505" s="113">
        <v>101090</v>
      </c>
      <c r="B6505" s="113" t="s">
        <v>15037</v>
      </c>
      <c r="C6505" s="114" t="s">
        <v>115</v>
      </c>
      <c r="D6505" s="113" t="s">
        <v>8535</v>
      </c>
      <c r="E6505" s="115">
        <v>228.83</v>
      </c>
    </row>
    <row r="6506" spans="1:5" x14ac:dyDescent="0.3">
      <c r="A6506" s="113">
        <v>101091</v>
      </c>
      <c r="B6506" s="113" t="s">
        <v>15038</v>
      </c>
      <c r="C6506" s="114" t="s">
        <v>115</v>
      </c>
      <c r="D6506" s="113" t="s">
        <v>8535</v>
      </c>
      <c r="E6506" s="115">
        <v>168.75</v>
      </c>
    </row>
    <row r="6507" spans="1:5" ht="27.6" x14ac:dyDescent="0.3">
      <c r="A6507" s="113">
        <v>101725</v>
      </c>
      <c r="B6507" s="113" t="s">
        <v>15039</v>
      </c>
      <c r="C6507" s="114" t="s">
        <v>115</v>
      </c>
      <c r="D6507" s="113" t="s">
        <v>8535</v>
      </c>
      <c r="E6507" s="115">
        <v>319.05</v>
      </c>
    </row>
    <row r="6508" spans="1:5" ht="27.6" x14ac:dyDescent="0.3">
      <c r="A6508" s="113">
        <v>101726</v>
      </c>
      <c r="B6508" s="113" t="s">
        <v>15040</v>
      </c>
      <c r="C6508" s="114" t="s">
        <v>115</v>
      </c>
      <c r="D6508" s="113" t="s">
        <v>8535</v>
      </c>
      <c r="E6508" s="115">
        <v>215.48</v>
      </c>
    </row>
    <row r="6509" spans="1:5" ht="27.6" x14ac:dyDescent="0.3">
      <c r="A6509" s="113">
        <v>101731</v>
      </c>
      <c r="B6509" s="113" t="s">
        <v>15041</v>
      </c>
      <c r="C6509" s="114" t="s">
        <v>115</v>
      </c>
      <c r="D6509" s="113" t="s">
        <v>8535</v>
      </c>
      <c r="E6509" s="115">
        <v>348.74</v>
      </c>
    </row>
    <row r="6510" spans="1:5" ht="27.6" x14ac:dyDescent="0.3">
      <c r="A6510" s="113">
        <v>101732</v>
      </c>
      <c r="B6510" s="113" t="s">
        <v>15042</v>
      </c>
      <c r="C6510" s="114" t="s">
        <v>115</v>
      </c>
      <c r="D6510" s="113" t="s">
        <v>8535</v>
      </c>
      <c r="E6510" s="115">
        <v>103.53</v>
      </c>
    </row>
    <row r="6511" spans="1:5" ht="27.6" x14ac:dyDescent="0.3">
      <c r="A6511" s="113">
        <v>101094</v>
      </c>
      <c r="B6511" s="113" t="s">
        <v>15043</v>
      </c>
      <c r="C6511" s="114" t="s">
        <v>116</v>
      </c>
      <c r="D6511" s="113" t="s">
        <v>8535</v>
      </c>
      <c r="E6511" s="115">
        <v>168.28</v>
      </c>
    </row>
    <row r="6512" spans="1:5" ht="27.6" x14ac:dyDescent="0.3">
      <c r="A6512" s="113">
        <v>101727</v>
      </c>
      <c r="B6512" s="113" t="s">
        <v>15044</v>
      </c>
      <c r="C6512" s="114" t="s">
        <v>115</v>
      </c>
      <c r="D6512" s="113" t="s">
        <v>8535</v>
      </c>
      <c r="E6512" s="115">
        <v>196.54</v>
      </c>
    </row>
    <row r="6513" spans="1:5" ht="27.6" x14ac:dyDescent="0.3">
      <c r="A6513" s="113">
        <v>101733</v>
      </c>
      <c r="B6513" s="113" t="s">
        <v>15045</v>
      </c>
      <c r="C6513" s="114" t="s">
        <v>115</v>
      </c>
      <c r="D6513" s="113" t="s">
        <v>8535</v>
      </c>
      <c r="E6513" s="115">
        <v>270.41000000000003</v>
      </c>
    </row>
    <row r="6514" spans="1:5" ht="27.6" x14ac:dyDescent="0.3">
      <c r="A6514" s="113">
        <v>101734</v>
      </c>
      <c r="B6514" s="113" t="s">
        <v>15046</v>
      </c>
      <c r="C6514" s="114" t="s">
        <v>115</v>
      </c>
      <c r="D6514" s="113" t="s">
        <v>8535</v>
      </c>
      <c r="E6514" s="115">
        <v>407.76</v>
      </c>
    </row>
    <row r="6515" spans="1:5" ht="27.6" x14ac:dyDescent="0.3">
      <c r="A6515" s="113">
        <v>101735</v>
      </c>
      <c r="B6515" s="113" t="s">
        <v>15047</v>
      </c>
      <c r="C6515" s="114" t="s">
        <v>115</v>
      </c>
      <c r="D6515" s="113" t="s">
        <v>8535</v>
      </c>
      <c r="E6515" s="115">
        <v>417.72</v>
      </c>
    </row>
    <row r="6516" spans="1:5" ht="27.6" x14ac:dyDescent="0.3">
      <c r="A6516" s="113">
        <v>101736</v>
      </c>
      <c r="B6516" s="113" t="s">
        <v>15048</v>
      </c>
      <c r="C6516" s="114" t="s">
        <v>115</v>
      </c>
      <c r="D6516" s="113" t="s">
        <v>8535</v>
      </c>
      <c r="E6516" s="115">
        <v>110.52</v>
      </c>
    </row>
    <row r="6517" spans="1:5" ht="27.6" x14ac:dyDescent="0.3">
      <c r="A6517" s="113">
        <v>101737</v>
      </c>
      <c r="B6517" s="113" t="s">
        <v>15049</v>
      </c>
      <c r="C6517" s="114" t="s">
        <v>115</v>
      </c>
      <c r="D6517" s="113" t="s">
        <v>8535</v>
      </c>
      <c r="E6517" s="115">
        <v>130.22999999999999</v>
      </c>
    </row>
    <row r="6518" spans="1:5" x14ac:dyDescent="0.3">
      <c r="A6518" s="113">
        <v>101748</v>
      </c>
      <c r="B6518" s="113" t="s">
        <v>15050</v>
      </c>
      <c r="C6518" s="114" t="s">
        <v>115</v>
      </c>
      <c r="D6518" s="113" t="s">
        <v>8535</v>
      </c>
      <c r="E6518" s="115">
        <v>4.0199999999999996</v>
      </c>
    </row>
    <row r="6519" spans="1:5" ht="55.2" x14ac:dyDescent="0.3">
      <c r="A6519" s="113">
        <v>104162</v>
      </c>
      <c r="B6519" s="113" t="s">
        <v>15051</v>
      </c>
      <c r="C6519" s="114" t="s">
        <v>115</v>
      </c>
      <c r="D6519" s="113" t="s">
        <v>8535</v>
      </c>
      <c r="E6519" s="115">
        <v>94.54</v>
      </c>
    </row>
    <row r="6520" spans="1:5" x14ac:dyDescent="0.3">
      <c r="A6520" s="113">
        <v>101092</v>
      </c>
      <c r="B6520" s="113" t="s">
        <v>15052</v>
      </c>
      <c r="C6520" s="114" t="s">
        <v>115</v>
      </c>
      <c r="D6520" s="113" t="s">
        <v>8535</v>
      </c>
      <c r="E6520" s="115">
        <v>493.52</v>
      </c>
    </row>
    <row r="6521" spans="1:5" x14ac:dyDescent="0.3">
      <c r="A6521" s="113">
        <v>101093</v>
      </c>
      <c r="B6521" s="113" t="s">
        <v>15053</v>
      </c>
      <c r="C6521" s="114" t="s">
        <v>115</v>
      </c>
      <c r="D6521" s="113" t="s">
        <v>8535</v>
      </c>
      <c r="E6521" s="115">
        <v>588.13</v>
      </c>
    </row>
    <row r="6522" spans="1:5" x14ac:dyDescent="0.3">
      <c r="A6522" s="113">
        <v>98695</v>
      </c>
      <c r="B6522" s="113" t="s">
        <v>15054</v>
      </c>
      <c r="C6522" s="114" t="s">
        <v>116</v>
      </c>
      <c r="D6522" s="113" t="s">
        <v>8535</v>
      </c>
      <c r="E6522" s="115">
        <v>104.03</v>
      </c>
    </row>
    <row r="6523" spans="1:5" x14ac:dyDescent="0.3">
      <c r="A6523" s="113">
        <v>98697</v>
      </c>
      <c r="B6523" s="113" t="s">
        <v>15055</v>
      </c>
      <c r="C6523" s="114" t="s">
        <v>116</v>
      </c>
      <c r="D6523" s="113" t="s">
        <v>8535</v>
      </c>
      <c r="E6523" s="115">
        <v>68.540000000000006</v>
      </c>
    </row>
    <row r="6524" spans="1:5" x14ac:dyDescent="0.3">
      <c r="A6524" s="113">
        <v>101738</v>
      </c>
      <c r="B6524" s="113" t="s">
        <v>15056</v>
      </c>
      <c r="C6524" s="114" t="s">
        <v>116</v>
      </c>
      <c r="D6524" s="113" t="s">
        <v>8535</v>
      </c>
      <c r="E6524" s="115">
        <v>38.630000000000003</v>
      </c>
    </row>
    <row r="6525" spans="1:5" x14ac:dyDescent="0.3">
      <c r="A6525" s="113">
        <v>101739</v>
      </c>
      <c r="B6525" s="113" t="s">
        <v>15057</v>
      </c>
      <c r="C6525" s="114" t="s">
        <v>116</v>
      </c>
      <c r="D6525" s="113" t="s">
        <v>8535</v>
      </c>
      <c r="E6525" s="115">
        <v>41.5</v>
      </c>
    </row>
    <row r="6526" spans="1:5" ht="27.6" x14ac:dyDescent="0.3">
      <c r="A6526" s="113">
        <v>88648</v>
      </c>
      <c r="B6526" s="113" t="s">
        <v>15058</v>
      </c>
      <c r="C6526" s="114" t="s">
        <v>116</v>
      </c>
      <c r="D6526" s="113" t="s">
        <v>8535</v>
      </c>
      <c r="E6526" s="115">
        <v>7.4</v>
      </c>
    </row>
    <row r="6527" spans="1:5" ht="27.6" x14ac:dyDescent="0.3">
      <c r="A6527" s="113">
        <v>88649</v>
      </c>
      <c r="B6527" s="113" t="s">
        <v>15059</v>
      </c>
      <c r="C6527" s="114" t="s">
        <v>116</v>
      </c>
      <c r="D6527" s="113" t="s">
        <v>8535</v>
      </c>
      <c r="E6527" s="115">
        <v>8.33</v>
      </c>
    </row>
    <row r="6528" spans="1:5" ht="27.6" x14ac:dyDescent="0.3">
      <c r="A6528" s="113">
        <v>88650</v>
      </c>
      <c r="B6528" s="113" t="s">
        <v>15060</v>
      </c>
      <c r="C6528" s="114" t="s">
        <v>116</v>
      </c>
      <c r="D6528" s="113" t="s">
        <v>8535</v>
      </c>
      <c r="E6528" s="115">
        <v>11.18</v>
      </c>
    </row>
    <row r="6529" spans="1:5" x14ac:dyDescent="0.3">
      <c r="A6529" s="113">
        <v>101740</v>
      </c>
      <c r="B6529" s="113" t="s">
        <v>15061</v>
      </c>
      <c r="C6529" s="114" t="s">
        <v>116</v>
      </c>
      <c r="D6529" s="113" t="s">
        <v>8535</v>
      </c>
      <c r="E6529" s="115">
        <v>54.84</v>
      </c>
    </row>
    <row r="6530" spans="1:5" x14ac:dyDescent="0.3">
      <c r="A6530" s="113">
        <v>101741</v>
      </c>
      <c r="B6530" s="113" t="s">
        <v>15062</v>
      </c>
      <c r="C6530" s="114" t="s">
        <v>116</v>
      </c>
      <c r="D6530" s="113" t="s">
        <v>8535</v>
      </c>
      <c r="E6530" s="115">
        <v>26.37</v>
      </c>
    </row>
    <row r="6531" spans="1:5" ht="27.6" x14ac:dyDescent="0.3">
      <c r="A6531" s="113">
        <v>94990</v>
      </c>
      <c r="B6531" s="113" t="s">
        <v>15063</v>
      </c>
      <c r="C6531" s="114" t="s">
        <v>128</v>
      </c>
      <c r="D6531" s="113" t="s">
        <v>8535</v>
      </c>
      <c r="E6531" s="115">
        <v>695.44</v>
      </c>
    </row>
    <row r="6532" spans="1:5" ht="27.6" x14ac:dyDescent="0.3">
      <c r="A6532" s="113">
        <v>94991</v>
      </c>
      <c r="B6532" s="113" t="s">
        <v>15064</v>
      </c>
      <c r="C6532" s="114" t="s">
        <v>128</v>
      </c>
      <c r="D6532" s="113" t="s">
        <v>8535</v>
      </c>
      <c r="E6532" s="115">
        <v>639.4</v>
      </c>
    </row>
    <row r="6533" spans="1:5" ht="41.4" x14ac:dyDescent="0.3">
      <c r="A6533" s="113">
        <v>94992</v>
      </c>
      <c r="B6533" s="113" t="s">
        <v>15065</v>
      </c>
      <c r="C6533" s="114" t="s">
        <v>115</v>
      </c>
      <c r="D6533" s="113" t="s">
        <v>8535</v>
      </c>
      <c r="E6533" s="115">
        <v>73.510000000000005</v>
      </c>
    </row>
    <row r="6534" spans="1:5" ht="41.4" x14ac:dyDescent="0.3">
      <c r="A6534" s="113">
        <v>94993</v>
      </c>
      <c r="B6534" s="113" t="s">
        <v>15066</v>
      </c>
      <c r="C6534" s="114" t="s">
        <v>115</v>
      </c>
      <c r="D6534" s="113" t="s">
        <v>8535</v>
      </c>
      <c r="E6534" s="115">
        <v>70.150000000000006</v>
      </c>
    </row>
    <row r="6535" spans="1:5" ht="41.4" x14ac:dyDescent="0.3">
      <c r="A6535" s="113">
        <v>94994</v>
      </c>
      <c r="B6535" s="113" t="s">
        <v>15067</v>
      </c>
      <c r="C6535" s="114" t="s">
        <v>115</v>
      </c>
      <c r="D6535" s="113" t="s">
        <v>8535</v>
      </c>
      <c r="E6535" s="115">
        <v>87.92</v>
      </c>
    </row>
    <row r="6536" spans="1:5" ht="41.4" x14ac:dyDescent="0.3">
      <c r="A6536" s="113">
        <v>94995</v>
      </c>
      <c r="B6536" s="113" t="s">
        <v>15068</v>
      </c>
      <c r="C6536" s="114" t="s">
        <v>115</v>
      </c>
      <c r="D6536" s="113" t="s">
        <v>8535</v>
      </c>
      <c r="E6536" s="115">
        <v>83.43</v>
      </c>
    </row>
    <row r="6537" spans="1:5" x14ac:dyDescent="0.3">
      <c r="A6537" s="113">
        <v>101747</v>
      </c>
      <c r="B6537" s="113" t="s">
        <v>15069</v>
      </c>
      <c r="C6537" s="114" t="s">
        <v>115</v>
      </c>
      <c r="D6537" s="113" t="s">
        <v>8535</v>
      </c>
      <c r="E6537" s="115">
        <v>73.84</v>
      </c>
    </row>
    <row r="6538" spans="1:5" ht="27.6" x14ac:dyDescent="0.3">
      <c r="A6538" s="113">
        <v>104626</v>
      </c>
      <c r="B6538" s="113" t="s">
        <v>15070</v>
      </c>
      <c r="C6538" s="114" t="s">
        <v>128</v>
      </c>
      <c r="D6538" s="113" t="s">
        <v>8535</v>
      </c>
      <c r="E6538" s="115">
        <v>653.96</v>
      </c>
    </row>
    <row r="6539" spans="1:5" ht="27.6" x14ac:dyDescent="0.3">
      <c r="A6539" s="113">
        <v>104658</v>
      </c>
      <c r="B6539" s="113" t="s">
        <v>15071</v>
      </c>
      <c r="C6539" s="114" t="s">
        <v>115</v>
      </c>
      <c r="D6539" s="113" t="s">
        <v>8535</v>
      </c>
      <c r="E6539" s="115">
        <v>179.19</v>
      </c>
    </row>
    <row r="6540" spans="1:5" ht="41.4" x14ac:dyDescent="0.3">
      <c r="A6540" s="113">
        <v>87620</v>
      </c>
      <c r="B6540" s="113" t="s">
        <v>15072</v>
      </c>
      <c r="C6540" s="114" t="s">
        <v>115</v>
      </c>
      <c r="D6540" s="113" t="s">
        <v>8535</v>
      </c>
      <c r="E6540" s="115">
        <v>28.38</v>
      </c>
    </row>
    <row r="6541" spans="1:5" ht="41.4" x14ac:dyDescent="0.3">
      <c r="A6541" s="113">
        <v>87622</v>
      </c>
      <c r="B6541" s="113" t="s">
        <v>15073</v>
      </c>
      <c r="C6541" s="114" t="s">
        <v>115</v>
      </c>
      <c r="D6541" s="113" t="s">
        <v>8535</v>
      </c>
      <c r="E6541" s="115">
        <v>33.369999999999997</v>
      </c>
    </row>
    <row r="6542" spans="1:5" ht="41.4" x14ac:dyDescent="0.3">
      <c r="A6542" s="113">
        <v>87623</v>
      </c>
      <c r="B6542" s="113" t="s">
        <v>15074</v>
      </c>
      <c r="C6542" s="114" t="s">
        <v>115</v>
      </c>
      <c r="D6542" s="113" t="s">
        <v>8535</v>
      </c>
      <c r="E6542" s="115">
        <v>73.86</v>
      </c>
    </row>
    <row r="6543" spans="1:5" ht="27.6" x14ac:dyDescent="0.3">
      <c r="A6543" s="113">
        <v>87624</v>
      </c>
      <c r="B6543" s="113" t="s">
        <v>15075</v>
      </c>
      <c r="C6543" s="114" t="s">
        <v>115</v>
      </c>
      <c r="D6543" s="113" t="s">
        <v>8535</v>
      </c>
      <c r="E6543" s="115">
        <v>82.43</v>
      </c>
    </row>
    <row r="6544" spans="1:5" ht="41.4" x14ac:dyDescent="0.3">
      <c r="A6544" s="113">
        <v>87630</v>
      </c>
      <c r="B6544" s="113" t="s">
        <v>15076</v>
      </c>
      <c r="C6544" s="114" t="s">
        <v>115</v>
      </c>
      <c r="D6544" s="113" t="s">
        <v>8535</v>
      </c>
      <c r="E6544" s="115">
        <v>35.880000000000003</v>
      </c>
    </row>
    <row r="6545" spans="1:5" ht="41.4" x14ac:dyDescent="0.3">
      <c r="A6545" s="113">
        <v>87632</v>
      </c>
      <c r="B6545" s="113" t="s">
        <v>15077</v>
      </c>
      <c r="C6545" s="114" t="s">
        <v>115</v>
      </c>
      <c r="D6545" s="113" t="s">
        <v>8535</v>
      </c>
      <c r="E6545" s="115">
        <v>42.82</v>
      </c>
    </row>
    <row r="6546" spans="1:5" ht="41.4" x14ac:dyDescent="0.3">
      <c r="A6546" s="113">
        <v>87633</v>
      </c>
      <c r="B6546" s="113" t="s">
        <v>15078</v>
      </c>
      <c r="C6546" s="114" t="s">
        <v>115</v>
      </c>
      <c r="D6546" s="113" t="s">
        <v>8535</v>
      </c>
      <c r="E6546" s="115">
        <v>99.11</v>
      </c>
    </row>
    <row r="6547" spans="1:5" ht="27.6" x14ac:dyDescent="0.3">
      <c r="A6547" s="113">
        <v>87634</v>
      </c>
      <c r="B6547" s="113" t="s">
        <v>15079</v>
      </c>
      <c r="C6547" s="114" t="s">
        <v>115</v>
      </c>
      <c r="D6547" s="113" t="s">
        <v>8535</v>
      </c>
      <c r="E6547" s="115">
        <v>111.02</v>
      </c>
    </row>
    <row r="6548" spans="1:5" ht="41.4" x14ac:dyDescent="0.3">
      <c r="A6548" s="113">
        <v>87640</v>
      </c>
      <c r="B6548" s="113" t="s">
        <v>15080</v>
      </c>
      <c r="C6548" s="114" t="s">
        <v>115</v>
      </c>
      <c r="D6548" s="113" t="s">
        <v>8535</v>
      </c>
      <c r="E6548" s="115">
        <v>42.05</v>
      </c>
    </row>
    <row r="6549" spans="1:5" ht="41.4" x14ac:dyDescent="0.3">
      <c r="A6549" s="113">
        <v>87642</v>
      </c>
      <c r="B6549" s="113" t="s">
        <v>15081</v>
      </c>
      <c r="C6549" s="114" t="s">
        <v>115</v>
      </c>
      <c r="D6549" s="113" t="s">
        <v>8535</v>
      </c>
      <c r="E6549" s="115">
        <v>50.58</v>
      </c>
    </row>
    <row r="6550" spans="1:5" ht="41.4" x14ac:dyDescent="0.3">
      <c r="A6550" s="113">
        <v>87643</v>
      </c>
      <c r="B6550" s="113" t="s">
        <v>15082</v>
      </c>
      <c r="C6550" s="114" t="s">
        <v>115</v>
      </c>
      <c r="D6550" s="113" t="s">
        <v>8535</v>
      </c>
      <c r="E6550" s="115">
        <v>119.81</v>
      </c>
    </row>
    <row r="6551" spans="1:5" ht="27.6" x14ac:dyDescent="0.3">
      <c r="A6551" s="113">
        <v>87644</v>
      </c>
      <c r="B6551" s="113" t="s">
        <v>15083</v>
      </c>
      <c r="C6551" s="114" t="s">
        <v>115</v>
      </c>
      <c r="D6551" s="113" t="s">
        <v>8535</v>
      </c>
      <c r="E6551" s="115">
        <v>134.44999999999999</v>
      </c>
    </row>
    <row r="6552" spans="1:5" ht="41.4" x14ac:dyDescent="0.3">
      <c r="A6552" s="113">
        <v>87680</v>
      </c>
      <c r="B6552" s="113" t="s">
        <v>15084</v>
      </c>
      <c r="C6552" s="114" t="s">
        <v>115</v>
      </c>
      <c r="D6552" s="113" t="s">
        <v>8535</v>
      </c>
      <c r="E6552" s="115">
        <v>37.68</v>
      </c>
    </row>
    <row r="6553" spans="1:5" ht="41.4" x14ac:dyDescent="0.3">
      <c r="A6553" s="113">
        <v>87682</v>
      </c>
      <c r="B6553" s="113" t="s">
        <v>15085</v>
      </c>
      <c r="C6553" s="114" t="s">
        <v>115</v>
      </c>
      <c r="D6553" s="113" t="s">
        <v>8535</v>
      </c>
      <c r="E6553" s="115">
        <v>46.21</v>
      </c>
    </row>
    <row r="6554" spans="1:5" ht="41.4" x14ac:dyDescent="0.3">
      <c r="A6554" s="113">
        <v>87683</v>
      </c>
      <c r="B6554" s="113" t="s">
        <v>15086</v>
      </c>
      <c r="C6554" s="114" t="s">
        <v>115</v>
      </c>
      <c r="D6554" s="113" t="s">
        <v>8535</v>
      </c>
      <c r="E6554" s="115">
        <v>115.44</v>
      </c>
    </row>
    <row r="6555" spans="1:5" ht="41.4" x14ac:dyDescent="0.3">
      <c r="A6555" s="113">
        <v>87684</v>
      </c>
      <c r="B6555" s="113" t="s">
        <v>15087</v>
      </c>
      <c r="C6555" s="114" t="s">
        <v>115</v>
      </c>
      <c r="D6555" s="113" t="s">
        <v>8535</v>
      </c>
      <c r="E6555" s="115">
        <v>130.08000000000001</v>
      </c>
    </row>
    <row r="6556" spans="1:5" ht="41.4" x14ac:dyDescent="0.3">
      <c r="A6556" s="113">
        <v>87690</v>
      </c>
      <c r="B6556" s="113" t="s">
        <v>15088</v>
      </c>
      <c r="C6556" s="114" t="s">
        <v>115</v>
      </c>
      <c r="D6556" s="113" t="s">
        <v>8535</v>
      </c>
      <c r="E6556" s="115">
        <v>43.19</v>
      </c>
    </row>
    <row r="6557" spans="1:5" ht="41.4" x14ac:dyDescent="0.3">
      <c r="A6557" s="113">
        <v>87692</v>
      </c>
      <c r="B6557" s="113" t="s">
        <v>15089</v>
      </c>
      <c r="C6557" s="114" t="s">
        <v>115</v>
      </c>
      <c r="D6557" s="113" t="s">
        <v>8535</v>
      </c>
      <c r="E6557" s="115">
        <v>52.96</v>
      </c>
    </row>
    <row r="6558" spans="1:5" ht="41.4" x14ac:dyDescent="0.3">
      <c r="A6558" s="113">
        <v>87693</v>
      </c>
      <c r="B6558" s="113" t="s">
        <v>15090</v>
      </c>
      <c r="C6558" s="114" t="s">
        <v>115</v>
      </c>
      <c r="D6558" s="113" t="s">
        <v>8535</v>
      </c>
      <c r="E6558" s="115">
        <v>132.25</v>
      </c>
    </row>
    <row r="6559" spans="1:5" ht="41.4" x14ac:dyDescent="0.3">
      <c r="A6559" s="113">
        <v>87694</v>
      </c>
      <c r="B6559" s="113" t="s">
        <v>15091</v>
      </c>
      <c r="C6559" s="114" t="s">
        <v>115</v>
      </c>
      <c r="D6559" s="113" t="s">
        <v>8535</v>
      </c>
      <c r="E6559" s="115">
        <v>149.02000000000001</v>
      </c>
    </row>
    <row r="6560" spans="1:5" ht="41.4" x14ac:dyDescent="0.3">
      <c r="A6560" s="113">
        <v>87700</v>
      </c>
      <c r="B6560" s="113" t="s">
        <v>15092</v>
      </c>
      <c r="C6560" s="114" t="s">
        <v>115</v>
      </c>
      <c r="D6560" s="113" t="s">
        <v>8535</v>
      </c>
      <c r="E6560" s="115">
        <v>46.54</v>
      </c>
    </row>
    <row r="6561" spans="1:5" ht="41.4" x14ac:dyDescent="0.3">
      <c r="A6561" s="113">
        <v>87702</v>
      </c>
      <c r="B6561" s="113" t="s">
        <v>15093</v>
      </c>
      <c r="C6561" s="114" t="s">
        <v>115</v>
      </c>
      <c r="D6561" s="113" t="s">
        <v>8535</v>
      </c>
      <c r="E6561" s="115">
        <v>57.18</v>
      </c>
    </row>
    <row r="6562" spans="1:5" ht="41.4" x14ac:dyDescent="0.3">
      <c r="A6562" s="113">
        <v>87703</v>
      </c>
      <c r="B6562" s="113" t="s">
        <v>15094</v>
      </c>
      <c r="C6562" s="114" t="s">
        <v>115</v>
      </c>
      <c r="D6562" s="113" t="s">
        <v>8535</v>
      </c>
      <c r="E6562" s="115">
        <v>143.51</v>
      </c>
    </row>
    <row r="6563" spans="1:5" ht="41.4" x14ac:dyDescent="0.3">
      <c r="A6563" s="113">
        <v>87704</v>
      </c>
      <c r="B6563" s="113" t="s">
        <v>15095</v>
      </c>
      <c r="C6563" s="114" t="s">
        <v>115</v>
      </c>
      <c r="D6563" s="113" t="s">
        <v>8535</v>
      </c>
      <c r="E6563" s="115">
        <v>161.78</v>
      </c>
    </row>
    <row r="6564" spans="1:5" ht="41.4" x14ac:dyDescent="0.3">
      <c r="A6564" s="113">
        <v>87735</v>
      </c>
      <c r="B6564" s="113" t="s">
        <v>15096</v>
      </c>
      <c r="C6564" s="114" t="s">
        <v>115</v>
      </c>
      <c r="D6564" s="113" t="s">
        <v>8535</v>
      </c>
      <c r="E6564" s="115">
        <v>42.07</v>
      </c>
    </row>
    <row r="6565" spans="1:5" ht="41.4" x14ac:dyDescent="0.3">
      <c r="A6565" s="113">
        <v>87737</v>
      </c>
      <c r="B6565" s="113" t="s">
        <v>15097</v>
      </c>
      <c r="C6565" s="114" t="s">
        <v>115</v>
      </c>
      <c r="D6565" s="113" t="s">
        <v>8535</v>
      </c>
      <c r="E6565" s="115">
        <v>47.06</v>
      </c>
    </row>
    <row r="6566" spans="1:5" ht="41.4" x14ac:dyDescent="0.3">
      <c r="A6566" s="113">
        <v>87738</v>
      </c>
      <c r="B6566" s="113" t="s">
        <v>15098</v>
      </c>
      <c r="C6566" s="114" t="s">
        <v>115</v>
      </c>
      <c r="D6566" s="113" t="s">
        <v>8535</v>
      </c>
      <c r="E6566" s="115">
        <v>87.55</v>
      </c>
    </row>
    <row r="6567" spans="1:5" ht="41.4" x14ac:dyDescent="0.3">
      <c r="A6567" s="113">
        <v>87739</v>
      </c>
      <c r="B6567" s="113" t="s">
        <v>15099</v>
      </c>
      <c r="C6567" s="114" t="s">
        <v>115</v>
      </c>
      <c r="D6567" s="113" t="s">
        <v>8535</v>
      </c>
      <c r="E6567" s="115">
        <v>96.12</v>
      </c>
    </row>
    <row r="6568" spans="1:5" ht="41.4" x14ac:dyDescent="0.3">
      <c r="A6568" s="113">
        <v>87745</v>
      </c>
      <c r="B6568" s="113" t="s">
        <v>15100</v>
      </c>
      <c r="C6568" s="114" t="s">
        <v>115</v>
      </c>
      <c r="D6568" s="113" t="s">
        <v>8535</v>
      </c>
      <c r="E6568" s="115">
        <v>49.57</v>
      </c>
    </row>
    <row r="6569" spans="1:5" ht="41.4" x14ac:dyDescent="0.3">
      <c r="A6569" s="113">
        <v>87747</v>
      </c>
      <c r="B6569" s="113" t="s">
        <v>15101</v>
      </c>
      <c r="C6569" s="114" t="s">
        <v>115</v>
      </c>
      <c r="D6569" s="113" t="s">
        <v>8535</v>
      </c>
      <c r="E6569" s="115">
        <v>56.51</v>
      </c>
    </row>
    <row r="6570" spans="1:5" ht="41.4" x14ac:dyDescent="0.3">
      <c r="A6570" s="113">
        <v>87748</v>
      </c>
      <c r="B6570" s="113" t="s">
        <v>15102</v>
      </c>
      <c r="C6570" s="114" t="s">
        <v>115</v>
      </c>
      <c r="D6570" s="113" t="s">
        <v>8535</v>
      </c>
      <c r="E6570" s="115">
        <v>112.8</v>
      </c>
    </row>
    <row r="6571" spans="1:5" ht="41.4" x14ac:dyDescent="0.3">
      <c r="A6571" s="113">
        <v>87749</v>
      </c>
      <c r="B6571" s="113" t="s">
        <v>15103</v>
      </c>
      <c r="C6571" s="114" t="s">
        <v>115</v>
      </c>
      <c r="D6571" s="113" t="s">
        <v>8535</v>
      </c>
      <c r="E6571" s="115">
        <v>124.71</v>
      </c>
    </row>
    <row r="6572" spans="1:5" ht="41.4" x14ac:dyDescent="0.3">
      <c r="A6572" s="113">
        <v>87755</v>
      </c>
      <c r="B6572" s="113" t="s">
        <v>15104</v>
      </c>
      <c r="C6572" s="114" t="s">
        <v>115</v>
      </c>
      <c r="D6572" s="113" t="s">
        <v>8535</v>
      </c>
      <c r="E6572" s="115">
        <v>47.74</v>
      </c>
    </row>
    <row r="6573" spans="1:5" ht="41.4" x14ac:dyDescent="0.3">
      <c r="A6573" s="113">
        <v>87757</v>
      </c>
      <c r="B6573" s="113" t="s">
        <v>15105</v>
      </c>
      <c r="C6573" s="114" t="s">
        <v>115</v>
      </c>
      <c r="D6573" s="113" t="s">
        <v>8535</v>
      </c>
      <c r="E6573" s="115">
        <v>54.68</v>
      </c>
    </row>
    <row r="6574" spans="1:5" ht="41.4" x14ac:dyDescent="0.3">
      <c r="A6574" s="113">
        <v>87758</v>
      </c>
      <c r="B6574" s="113" t="s">
        <v>15106</v>
      </c>
      <c r="C6574" s="114" t="s">
        <v>115</v>
      </c>
      <c r="D6574" s="113" t="s">
        <v>8535</v>
      </c>
      <c r="E6574" s="115">
        <v>110.97</v>
      </c>
    </row>
    <row r="6575" spans="1:5" ht="41.4" x14ac:dyDescent="0.3">
      <c r="A6575" s="113">
        <v>87759</v>
      </c>
      <c r="B6575" s="113" t="s">
        <v>15107</v>
      </c>
      <c r="C6575" s="114" t="s">
        <v>115</v>
      </c>
      <c r="D6575" s="113" t="s">
        <v>8535</v>
      </c>
      <c r="E6575" s="115">
        <v>122.88</v>
      </c>
    </row>
    <row r="6576" spans="1:5" ht="41.4" x14ac:dyDescent="0.3">
      <c r="A6576" s="113">
        <v>87765</v>
      </c>
      <c r="B6576" s="113" t="s">
        <v>15108</v>
      </c>
      <c r="C6576" s="114" t="s">
        <v>115</v>
      </c>
      <c r="D6576" s="113" t="s">
        <v>8535</v>
      </c>
      <c r="E6576" s="115">
        <v>53.95</v>
      </c>
    </row>
    <row r="6577" spans="1:5" ht="41.4" x14ac:dyDescent="0.3">
      <c r="A6577" s="113">
        <v>87767</v>
      </c>
      <c r="B6577" s="113" t="s">
        <v>15109</v>
      </c>
      <c r="C6577" s="114" t="s">
        <v>115</v>
      </c>
      <c r="D6577" s="113" t="s">
        <v>8535</v>
      </c>
      <c r="E6577" s="115">
        <v>62.48</v>
      </c>
    </row>
    <row r="6578" spans="1:5" ht="41.4" x14ac:dyDescent="0.3">
      <c r="A6578" s="113">
        <v>87768</v>
      </c>
      <c r="B6578" s="113" t="s">
        <v>15110</v>
      </c>
      <c r="C6578" s="114" t="s">
        <v>115</v>
      </c>
      <c r="D6578" s="113" t="s">
        <v>8535</v>
      </c>
      <c r="E6578" s="115">
        <v>131.71</v>
      </c>
    </row>
    <row r="6579" spans="1:5" ht="41.4" x14ac:dyDescent="0.3">
      <c r="A6579" s="113">
        <v>87769</v>
      </c>
      <c r="B6579" s="113" t="s">
        <v>15111</v>
      </c>
      <c r="C6579" s="114" t="s">
        <v>115</v>
      </c>
      <c r="D6579" s="113" t="s">
        <v>8535</v>
      </c>
      <c r="E6579" s="115">
        <v>146.35</v>
      </c>
    </row>
    <row r="6580" spans="1:5" ht="27.6" x14ac:dyDescent="0.3">
      <c r="A6580" s="113">
        <v>88470</v>
      </c>
      <c r="B6580" s="113" t="s">
        <v>15112</v>
      </c>
      <c r="C6580" s="114" t="s">
        <v>115</v>
      </c>
      <c r="D6580" s="113" t="s">
        <v>8535</v>
      </c>
      <c r="E6580" s="115">
        <v>23.3</v>
      </c>
    </row>
    <row r="6581" spans="1:5" ht="27.6" x14ac:dyDescent="0.3">
      <c r="A6581" s="113">
        <v>88471</v>
      </c>
      <c r="B6581" s="113" t="s">
        <v>15113</v>
      </c>
      <c r="C6581" s="114" t="s">
        <v>115</v>
      </c>
      <c r="D6581" s="113" t="s">
        <v>8535</v>
      </c>
      <c r="E6581" s="115">
        <v>29.28</v>
      </c>
    </row>
    <row r="6582" spans="1:5" ht="27.6" x14ac:dyDescent="0.3">
      <c r="A6582" s="113">
        <v>88472</v>
      </c>
      <c r="B6582" s="113" t="s">
        <v>15114</v>
      </c>
      <c r="C6582" s="114" t="s">
        <v>115</v>
      </c>
      <c r="D6582" s="113" t="s">
        <v>8535</v>
      </c>
      <c r="E6582" s="115">
        <v>34.01</v>
      </c>
    </row>
    <row r="6583" spans="1:5" ht="27.6" x14ac:dyDescent="0.3">
      <c r="A6583" s="113">
        <v>88476</v>
      </c>
      <c r="B6583" s="113" t="s">
        <v>15115</v>
      </c>
      <c r="C6583" s="114" t="s">
        <v>115</v>
      </c>
      <c r="D6583" s="113" t="s">
        <v>8535</v>
      </c>
      <c r="E6583" s="115">
        <v>19.53</v>
      </c>
    </row>
    <row r="6584" spans="1:5" ht="27.6" x14ac:dyDescent="0.3">
      <c r="A6584" s="113">
        <v>88477</v>
      </c>
      <c r="B6584" s="113" t="s">
        <v>15116</v>
      </c>
      <c r="C6584" s="114" t="s">
        <v>115</v>
      </c>
      <c r="D6584" s="113" t="s">
        <v>8535</v>
      </c>
      <c r="E6584" s="115">
        <v>27.08</v>
      </c>
    </row>
    <row r="6585" spans="1:5" ht="27.6" x14ac:dyDescent="0.3">
      <c r="A6585" s="113">
        <v>88478</v>
      </c>
      <c r="B6585" s="113" t="s">
        <v>15117</v>
      </c>
      <c r="C6585" s="114" t="s">
        <v>115</v>
      </c>
      <c r="D6585" s="113" t="s">
        <v>8535</v>
      </c>
      <c r="E6585" s="115">
        <v>33.31</v>
      </c>
    </row>
    <row r="6586" spans="1:5" ht="41.4" x14ac:dyDescent="0.3">
      <c r="A6586" s="113">
        <v>90930</v>
      </c>
      <c r="B6586" s="113" t="s">
        <v>15118</v>
      </c>
      <c r="C6586" s="114" t="s">
        <v>115</v>
      </c>
      <c r="D6586" s="113" t="s">
        <v>8535</v>
      </c>
      <c r="E6586" s="115">
        <v>74.48</v>
      </c>
    </row>
    <row r="6587" spans="1:5" ht="41.4" x14ac:dyDescent="0.3">
      <c r="A6587" s="113">
        <v>90932</v>
      </c>
      <c r="B6587" s="113" t="s">
        <v>15119</v>
      </c>
      <c r="C6587" s="114" t="s">
        <v>115</v>
      </c>
      <c r="D6587" s="113" t="s">
        <v>8535</v>
      </c>
      <c r="E6587" s="115">
        <v>84.25</v>
      </c>
    </row>
    <row r="6588" spans="1:5" ht="41.4" x14ac:dyDescent="0.3">
      <c r="A6588" s="113">
        <v>90933</v>
      </c>
      <c r="B6588" s="113" t="s">
        <v>15120</v>
      </c>
      <c r="C6588" s="114" t="s">
        <v>115</v>
      </c>
      <c r="D6588" s="113" t="s">
        <v>8535</v>
      </c>
      <c r="E6588" s="115">
        <v>163.54</v>
      </c>
    </row>
    <row r="6589" spans="1:5" ht="27.6" x14ac:dyDescent="0.3">
      <c r="A6589" s="113">
        <v>90934</v>
      </c>
      <c r="B6589" s="113" t="s">
        <v>15121</v>
      </c>
      <c r="C6589" s="114" t="s">
        <v>115</v>
      </c>
      <c r="D6589" s="113" t="s">
        <v>8535</v>
      </c>
      <c r="E6589" s="115">
        <v>180.31</v>
      </c>
    </row>
    <row r="6590" spans="1:5" ht="41.4" x14ac:dyDescent="0.3">
      <c r="A6590" s="113">
        <v>90940</v>
      </c>
      <c r="B6590" s="113" t="s">
        <v>15122</v>
      </c>
      <c r="C6590" s="114" t="s">
        <v>115</v>
      </c>
      <c r="D6590" s="113" t="s">
        <v>8535</v>
      </c>
      <c r="E6590" s="115">
        <v>79.319999999999993</v>
      </c>
    </row>
    <row r="6591" spans="1:5" ht="41.4" x14ac:dyDescent="0.3">
      <c r="A6591" s="113">
        <v>90942</v>
      </c>
      <c r="B6591" s="113" t="s">
        <v>15123</v>
      </c>
      <c r="C6591" s="114" t="s">
        <v>115</v>
      </c>
      <c r="D6591" s="113" t="s">
        <v>8535</v>
      </c>
      <c r="E6591" s="115">
        <v>89.96</v>
      </c>
    </row>
    <row r="6592" spans="1:5" ht="41.4" x14ac:dyDescent="0.3">
      <c r="A6592" s="113">
        <v>90943</v>
      </c>
      <c r="B6592" s="113" t="s">
        <v>15124</v>
      </c>
      <c r="C6592" s="114" t="s">
        <v>115</v>
      </c>
      <c r="D6592" s="113" t="s">
        <v>8535</v>
      </c>
      <c r="E6592" s="115">
        <v>176.29</v>
      </c>
    </row>
    <row r="6593" spans="1:5" ht="27.6" x14ac:dyDescent="0.3">
      <c r="A6593" s="113">
        <v>90944</v>
      </c>
      <c r="B6593" s="113" t="s">
        <v>15125</v>
      </c>
      <c r="C6593" s="114" t="s">
        <v>115</v>
      </c>
      <c r="D6593" s="113" t="s">
        <v>8535</v>
      </c>
      <c r="E6593" s="115">
        <v>194.56</v>
      </c>
    </row>
    <row r="6594" spans="1:5" ht="41.4" x14ac:dyDescent="0.3">
      <c r="A6594" s="113">
        <v>90950</v>
      </c>
      <c r="B6594" s="113" t="s">
        <v>15126</v>
      </c>
      <c r="C6594" s="114" t="s">
        <v>115</v>
      </c>
      <c r="D6594" s="113" t="s">
        <v>8535</v>
      </c>
      <c r="E6594" s="115">
        <v>88.14</v>
      </c>
    </row>
    <row r="6595" spans="1:5" ht="41.4" x14ac:dyDescent="0.3">
      <c r="A6595" s="113">
        <v>90952</v>
      </c>
      <c r="B6595" s="113" t="s">
        <v>15127</v>
      </c>
      <c r="C6595" s="114" t="s">
        <v>115</v>
      </c>
      <c r="D6595" s="113" t="s">
        <v>8535</v>
      </c>
      <c r="E6595" s="115">
        <v>100.37</v>
      </c>
    </row>
    <row r="6596" spans="1:5" ht="41.4" x14ac:dyDescent="0.3">
      <c r="A6596" s="113">
        <v>90953</v>
      </c>
      <c r="B6596" s="113" t="s">
        <v>15128</v>
      </c>
      <c r="C6596" s="114" t="s">
        <v>115</v>
      </c>
      <c r="D6596" s="113" t="s">
        <v>8535</v>
      </c>
      <c r="E6596" s="115">
        <v>199.64</v>
      </c>
    </row>
    <row r="6597" spans="1:5" ht="27.6" x14ac:dyDescent="0.3">
      <c r="A6597" s="113">
        <v>90954</v>
      </c>
      <c r="B6597" s="113" t="s">
        <v>15129</v>
      </c>
      <c r="C6597" s="114" t="s">
        <v>115</v>
      </c>
      <c r="D6597" s="113" t="s">
        <v>8535</v>
      </c>
      <c r="E6597" s="115">
        <v>220.64</v>
      </c>
    </row>
    <row r="6598" spans="1:5" x14ac:dyDescent="0.3">
      <c r="A6598" s="113">
        <v>102803</v>
      </c>
      <c r="B6598" s="113" t="s">
        <v>15130</v>
      </c>
      <c r="C6598" s="114" t="s">
        <v>115</v>
      </c>
      <c r="D6598" s="113" t="s">
        <v>9044</v>
      </c>
      <c r="E6598" s="115">
        <v>2.54</v>
      </c>
    </row>
    <row r="6599" spans="1:5" ht="27.6" x14ac:dyDescent="0.3">
      <c r="A6599" s="113">
        <v>101742</v>
      </c>
      <c r="B6599" s="113" t="s">
        <v>15131</v>
      </c>
      <c r="C6599" s="114" t="s">
        <v>116</v>
      </c>
      <c r="D6599" s="113" t="s">
        <v>8535</v>
      </c>
      <c r="E6599" s="115">
        <v>62.57</v>
      </c>
    </row>
    <row r="6600" spans="1:5" ht="27.6" x14ac:dyDescent="0.3">
      <c r="A6600" s="113">
        <v>87878</v>
      </c>
      <c r="B6600" s="113" t="s">
        <v>15132</v>
      </c>
      <c r="C6600" s="114" t="s">
        <v>115</v>
      </c>
      <c r="D6600" s="113" t="s">
        <v>8535</v>
      </c>
      <c r="E6600" s="115">
        <v>5.01</v>
      </c>
    </row>
    <row r="6601" spans="1:5" ht="41.4" x14ac:dyDescent="0.3">
      <c r="A6601" s="113">
        <v>87879</v>
      </c>
      <c r="B6601" s="113" t="s">
        <v>15133</v>
      </c>
      <c r="C6601" s="114" t="s">
        <v>115</v>
      </c>
      <c r="D6601" s="113" t="s">
        <v>8535</v>
      </c>
      <c r="E6601" s="115">
        <v>4.3600000000000003</v>
      </c>
    </row>
    <row r="6602" spans="1:5" ht="41.4" x14ac:dyDescent="0.3">
      <c r="A6602" s="113">
        <v>87881</v>
      </c>
      <c r="B6602" s="113" t="s">
        <v>15134</v>
      </c>
      <c r="C6602" s="114" t="s">
        <v>115</v>
      </c>
      <c r="D6602" s="113" t="s">
        <v>8535</v>
      </c>
      <c r="E6602" s="115">
        <v>6.42</v>
      </c>
    </row>
    <row r="6603" spans="1:5" ht="41.4" x14ac:dyDescent="0.3">
      <c r="A6603" s="113">
        <v>87882</v>
      </c>
      <c r="B6603" s="113" t="s">
        <v>15135</v>
      </c>
      <c r="C6603" s="114" t="s">
        <v>115</v>
      </c>
      <c r="D6603" s="113" t="s">
        <v>8535</v>
      </c>
      <c r="E6603" s="115">
        <v>6.19</v>
      </c>
    </row>
    <row r="6604" spans="1:5" ht="41.4" x14ac:dyDescent="0.3">
      <c r="A6604" s="113">
        <v>87884</v>
      </c>
      <c r="B6604" s="113" t="s">
        <v>15136</v>
      </c>
      <c r="C6604" s="114" t="s">
        <v>115</v>
      </c>
      <c r="D6604" s="113" t="s">
        <v>8535</v>
      </c>
      <c r="E6604" s="115">
        <v>9.92</v>
      </c>
    </row>
    <row r="6605" spans="1:5" ht="41.4" x14ac:dyDescent="0.3">
      <c r="A6605" s="113">
        <v>87885</v>
      </c>
      <c r="B6605" s="113" t="s">
        <v>15137</v>
      </c>
      <c r="C6605" s="114" t="s">
        <v>115</v>
      </c>
      <c r="D6605" s="113" t="s">
        <v>8535</v>
      </c>
      <c r="E6605" s="115">
        <v>9.43</v>
      </c>
    </row>
    <row r="6606" spans="1:5" ht="27.6" x14ac:dyDescent="0.3">
      <c r="A6606" s="113">
        <v>87886</v>
      </c>
      <c r="B6606" s="113" t="s">
        <v>15138</v>
      </c>
      <c r="C6606" s="114" t="s">
        <v>115</v>
      </c>
      <c r="D6606" s="113" t="s">
        <v>8535</v>
      </c>
      <c r="E6606" s="115">
        <v>17.510000000000002</v>
      </c>
    </row>
    <row r="6607" spans="1:5" ht="27.6" x14ac:dyDescent="0.3">
      <c r="A6607" s="113">
        <v>87887</v>
      </c>
      <c r="B6607" s="113" t="s">
        <v>15139</v>
      </c>
      <c r="C6607" s="114" t="s">
        <v>115</v>
      </c>
      <c r="D6607" s="113" t="s">
        <v>8535</v>
      </c>
      <c r="E6607" s="115">
        <v>16.46</v>
      </c>
    </row>
    <row r="6608" spans="1:5" ht="41.4" x14ac:dyDescent="0.3">
      <c r="A6608" s="113">
        <v>87888</v>
      </c>
      <c r="B6608" s="113" t="s">
        <v>15140</v>
      </c>
      <c r="C6608" s="114" t="s">
        <v>115</v>
      </c>
      <c r="D6608" s="113" t="s">
        <v>8535</v>
      </c>
      <c r="E6608" s="115">
        <v>8.25</v>
      </c>
    </row>
    <row r="6609" spans="1:5" ht="41.4" x14ac:dyDescent="0.3">
      <c r="A6609" s="113">
        <v>87889</v>
      </c>
      <c r="B6609" s="113" t="s">
        <v>15141</v>
      </c>
      <c r="C6609" s="114" t="s">
        <v>115</v>
      </c>
      <c r="D6609" s="113" t="s">
        <v>8535</v>
      </c>
      <c r="E6609" s="115">
        <v>8.02</v>
      </c>
    </row>
    <row r="6610" spans="1:5" ht="41.4" x14ac:dyDescent="0.3">
      <c r="A6610" s="113">
        <v>87891</v>
      </c>
      <c r="B6610" s="113" t="s">
        <v>15142</v>
      </c>
      <c r="C6610" s="114" t="s">
        <v>115</v>
      </c>
      <c r="D6610" s="113" t="s">
        <v>8535</v>
      </c>
      <c r="E6610" s="115">
        <v>11.75</v>
      </c>
    </row>
    <row r="6611" spans="1:5" ht="41.4" x14ac:dyDescent="0.3">
      <c r="A6611" s="113">
        <v>87892</v>
      </c>
      <c r="B6611" s="113" t="s">
        <v>15143</v>
      </c>
      <c r="C6611" s="114" t="s">
        <v>115</v>
      </c>
      <c r="D6611" s="113" t="s">
        <v>8535</v>
      </c>
      <c r="E6611" s="115">
        <v>11.26</v>
      </c>
    </row>
    <row r="6612" spans="1:5" ht="41.4" x14ac:dyDescent="0.3">
      <c r="A6612" s="113">
        <v>87893</v>
      </c>
      <c r="B6612" s="113" t="s">
        <v>15144</v>
      </c>
      <c r="C6612" s="114" t="s">
        <v>115</v>
      </c>
      <c r="D6612" s="113" t="s">
        <v>8535</v>
      </c>
      <c r="E6612" s="115">
        <v>7.71</v>
      </c>
    </row>
    <row r="6613" spans="1:5" ht="41.4" x14ac:dyDescent="0.3">
      <c r="A6613" s="113">
        <v>87894</v>
      </c>
      <c r="B6613" s="113" t="s">
        <v>15145</v>
      </c>
      <c r="C6613" s="114" t="s">
        <v>115</v>
      </c>
      <c r="D6613" s="113" t="s">
        <v>8535</v>
      </c>
      <c r="E6613" s="115">
        <v>7.06</v>
      </c>
    </row>
    <row r="6614" spans="1:5" ht="41.4" x14ac:dyDescent="0.3">
      <c r="A6614" s="113">
        <v>87896</v>
      </c>
      <c r="B6614" s="113" t="s">
        <v>15146</v>
      </c>
      <c r="C6614" s="114" t="s">
        <v>115</v>
      </c>
      <c r="D6614" s="113" t="s">
        <v>8535</v>
      </c>
      <c r="E6614" s="115">
        <v>5.71</v>
      </c>
    </row>
    <row r="6615" spans="1:5" ht="41.4" x14ac:dyDescent="0.3">
      <c r="A6615" s="113">
        <v>87897</v>
      </c>
      <c r="B6615" s="113" t="s">
        <v>15147</v>
      </c>
      <c r="C6615" s="114" t="s">
        <v>115</v>
      </c>
      <c r="D6615" s="113" t="s">
        <v>8535</v>
      </c>
      <c r="E6615" s="115">
        <v>5.0599999999999996</v>
      </c>
    </row>
    <row r="6616" spans="1:5" ht="41.4" x14ac:dyDescent="0.3">
      <c r="A6616" s="113">
        <v>87899</v>
      </c>
      <c r="B6616" s="113" t="s">
        <v>15148</v>
      </c>
      <c r="C6616" s="114" t="s">
        <v>115</v>
      </c>
      <c r="D6616" s="113" t="s">
        <v>8535</v>
      </c>
      <c r="E6616" s="115">
        <v>9.0500000000000007</v>
      </c>
    </row>
    <row r="6617" spans="1:5" ht="41.4" x14ac:dyDescent="0.3">
      <c r="A6617" s="113">
        <v>87900</v>
      </c>
      <c r="B6617" s="113" t="s">
        <v>15149</v>
      </c>
      <c r="C6617" s="114" t="s">
        <v>115</v>
      </c>
      <c r="D6617" s="113" t="s">
        <v>8535</v>
      </c>
      <c r="E6617" s="115">
        <v>8.82</v>
      </c>
    </row>
    <row r="6618" spans="1:5" ht="41.4" x14ac:dyDescent="0.3">
      <c r="A6618" s="113">
        <v>87902</v>
      </c>
      <c r="B6618" s="113" t="s">
        <v>15150</v>
      </c>
      <c r="C6618" s="114" t="s">
        <v>115</v>
      </c>
      <c r="D6618" s="113" t="s">
        <v>8535</v>
      </c>
      <c r="E6618" s="115">
        <v>12.55</v>
      </c>
    </row>
    <row r="6619" spans="1:5" ht="41.4" x14ac:dyDescent="0.3">
      <c r="A6619" s="113">
        <v>87903</v>
      </c>
      <c r="B6619" s="113" t="s">
        <v>15151</v>
      </c>
      <c r="C6619" s="114" t="s">
        <v>115</v>
      </c>
      <c r="D6619" s="113" t="s">
        <v>8535</v>
      </c>
      <c r="E6619" s="115">
        <v>12.06</v>
      </c>
    </row>
    <row r="6620" spans="1:5" ht="41.4" x14ac:dyDescent="0.3">
      <c r="A6620" s="113">
        <v>87904</v>
      </c>
      <c r="B6620" s="113" t="s">
        <v>15152</v>
      </c>
      <c r="C6620" s="114" t="s">
        <v>115</v>
      </c>
      <c r="D6620" s="113" t="s">
        <v>8535</v>
      </c>
      <c r="E6620" s="115">
        <v>9</v>
      </c>
    </row>
    <row r="6621" spans="1:5" ht="41.4" x14ac:dyDescent="0.3">
      <c r="A6621" s="113">
        <v>87905</v>
      </c>
      <c r="B6621" s="113" t="s">
        <v>15153</v>
      </c>
      <c r="C6621" s="114" t="s">
        <v>115</v>
      </c>
      <c r="D6621" s="113" t="s">
        <v>8535</v>
      </c>
      <c r="E6621" s="115">
        <v>8.35</v>
      </c>
    </row>
    <row r="6622" spans="1:5" ht="41.4" x14ac:dyDescent="0.3">
      <c r="A6622" s="113">
        <v>87907</v>
      </c>
      <c r="B6622" s="113" t="s">
        <v>15154</v>
      </c>
      <c r="C6622" s="114" t="s">
        <v>115</v>
      </c>
      <c r="D6622" s="113" t="s">
        <v>8535</v>
      </c>
      <c r="E6622" s="115">
        <v>6.92</v>
      </c>
    </row>
    <row r="6623" spans="1:5" ht="41.4" x14ac:dyDescent="0.3">
      <c r="A6623" s="113">
        <v>87908</v>
      </c>
      <c r="B6623" s="113" t="s">
        <v>15155</v>
      </c>
      <c r="C6623" s="114" t="s">
        <v>115</v>
      </c>
      <c r="D6623" s="113" t="s">
        <v>8535</v>
      </c>
      <c r="E6623" s="115">
        <v>6.27</v>
      </c>
    </row>
    <row r="6624" spans="1:5" ht="41.4" x14ac:dyDescent="0.3">
      <c r="A6624" s="113">
        <v>87910</v>
      </c>
      <c r="B6624" s="113" t="s">
        <v>15156</v>
      </c>
      <c r="C6624" s="114" t="s">
        <v>115</v>
      </c>
      <c r="D6624" s="113" t="s">
        <v>8535</v>
      </c>
      <c r="E6624" s="115">
        <v>23.6</v>
      </c>
    </row>
    <row r="6625" spans="1:5" ht="41.4" x14ac:dyDescent="0.3">
      <c r="A6625" s="113">
        <v>87911</v>
      </c>
      <c r="B6625" s="113" t="s">
        <v>15157</v>
      </c>
      <c r="C6625" s="114" t="s">
        <v>115</v>
      </c>
      <c r="D6625" s="113" t="s">
        <v>8535</v>
      </c>
      <c r="E6625" s="115">
        <v>22.55</v>
      </c>
    </row>
    <row r="6626" spans="1:5" ht="41.4" x14ac:dyDescent="0.3">
      <c r="A6626" s="113">
        <v>104410</v>
      </c>
      <c r="B6626" s="113" t="s">
        <v>15158</v>
      </c>
      <c r="C6626" s="114" t="s">
        <v>115</v>
      </c>
      <c r="D6626" s="113" t="s">
        <v>8535</v>
      </c>
      <c r="E6626" s="115">
        <v>5.14</v>
      </c>
    </row>
    <row r="6627" spans="1:5" ht="41.4" x14ac:dyDescent="0.3">
      <c r="A6627" s="113">
        <v>104411</v>
      </c>
      <c r="B6627" s="113" t="s">
        <v>15159</v>
      </c>
      <c r="C6627" s="114" t="s">
        <v>115</v>
      </c>
      <c r="D6627" s="113" t="s">
        <v>8535</v>
      </c>
      <c r="E6627" s="115">
        <v>5.14</v>
      </c>
    </row>
    <row r="6628" spans="1:5" ht="27.6" x14ac:dyDescent="0.3">
      <c r="A6628" s="113">
        <v>87411</v>
      </c>
      <c r="B6628" s="113" t="s">
        <v>15160</v>
      </c>
      <c r="C6628" s="114" t="s">
        <v>115</v>
      </c>
      <c r="D6628" s="113" t="s">
        <v>8535</v>
      </c>
      <c r="E6628" s="115">
        <v>17.25</v>
      </c>
    </row>
    <row r="6629" spans="1:5" ht="27.6" x14ac:dyDescent="0.3">
      <c r="A6629" s="113">
        <v>87412</v>
      </c>
      <c r="B6629" s="113" t="s">
        <v>15161</v>
      </c>
      <c r="C6629" s="114" t="s">
        <v>115</v>
      </c>
      <c r="D6629" s="113" t="s">
        <v>8535</v>
      </c>
      <c r="E6629" s="115">
        <v>26.43</v>
      </c>
    </row>
    <row r="6630" spans="1:5" ht="27.6" x14ac:dyDescent="0.3">
      <c r="A6630" s="113">
        <v>87413</v>
      </c>
      <c r="B6630" s="113" t="s">
        <v>15162</v>
      </c>
      <c r="C6630" s="114" t="s">
        <v>115</v>
      </c>
      <c r="D6630" s="113" t="s">
        <v>8535</v>
      </c>
      <c r="E6630" s="115">
        <v>31.71</v>
      </c>
    </row>
    <row r="6631" spans="1:5" ht="27.6" x14ac:dyDescent="0.3">
      <c r="A6631" s="113">
        <v>87414</v>
      </c>
      <c r="B6631" s="113" t="s">
        <v>15163</v>
      </c>
      <c r="C6631" s="114" t="s">
        <v>115</v>
      </c>
      <c r="D6631" s="113" t="s">
        <v>8535</v>
      </c>
      <c r="E6631" s="115">
        <v>27.25</v>
      </c>
    </row>
    <row r="6632" spans="1:5" ht="27.6" x14ac:dyDescent="0.3">
      <c r="A6632" s="113">
        <v>87415</v>
      </c>
      <c r="B6632" s="113" t="s">
        <v>15164</v>
      </c>
      <c r="C6632" s="114" t="s">
        <v>115</v>
      </c>
      <c r="D6632" s="113" t="s">
        <v>8535</v>
      </c>
      <c r="E6632" s="115">
        <v>36.44</v>
      </c>
    </row>
    <row r="6633" spans="1:5" ht="27.6" x14ac:dyDescent="0.3">
      <c r="A6633" s="113">
        <v>87416</v>
      </c>
      <c r="B6633" s="113" t="s">
        <v>15165</v>
      </c>
      <c r="C6633" s="114" t="s">
        <v>115</v>
      </c>
      <c r="D6633" s="113" t="s">
        <v>8535</v>
      </c>
      <c r="E6633" s="115">
        <v>41.72</v>
      </c>
    </row>
    <row r="6634" spans="1:5" ht="27.6" x14ac:dyDescent="0.3">
      <c r="A6634" s="113">
        <v>87418</v>
      </c>
      <c r="B6634" s="113" t="s">
        <v>15166</v>
      </c>
      <c r="C6634" s="114" t="s">
        <v>115</v>
      </c>
      <c r="D6634" s="113" t="s">
        <v>8535</v>
      </c>
      <c r="E6634" s="115">
        <v>20.16</v>
      </c>
    </row>
    <row r="6635" spans="1:5" ht="27.6" x14ac:dyDescent="0.3">
      <c r="A6635" s="113">
        <v>87421</v>
      </c>
      <c r="B6635" s="113" t="s">
        <v>15167</v>
      </c>
      <c r="C6635" s="114" t="s">
        <v>115</v>
      </c>
      <c r="D6635" s="113" t="s">
        <v>8535</v>
      </c>
      <c r="E6635" s="115">
        <v>30.59</v>
      </c>
    </row>
    <row r="6636" spans="1:5" ht="27.6" x14ac:dyDescent="0.3">
      <c r="A6636" s="113">
        <v>87424</v>
      </c>
      <c r="B6636" s="113" t="s">
        <v>15168</v>
      </c>
      <c r="C6636" s="114" t="s">
        <v>115</v>
      </c>
      <c r="D6636" s="113" t="s">
        <v>8535</v>
      </c>
      <c r="E6636" s="115">
        <v>40.85</v>
      </c>
    </row>
    <row r="6637" spans="1:5" ht="27.6" x14ac:dyDescent="0.3">
      <c r="A6637" s="113">
        <v>87427</v>
      </c>
      <c r="B6637" s="113" t="s">
        <v>15169</v>
      </c>
      <c r="C6637" s="114" t="s">
        <v>115</v>
      </c>
      <c r="D6637" s="113" t="s">
        <v>8535</v>
      </c>
      <c r="E6637" s="115">
        <v>48.1</v>
      </c>
    </row>
    <row r="6638" spans="1:5" ht="27.6" x14ac:dyDescent="0.3">
      <c r="A6638" s="113">
        <v>87430</v>
      </c>
      <c r="B6638" s="113" t="s">
        <v>15170</v>
      </c>
      <c r="C6638" s="114" t="s">
        <v>115</v>
      </c>
      <c r="D6638" s="113" t="s">
        <v>8535</v>
      </c>
      <c r="E6638" s="115">
        <v>20.05</v>
      </c>
    </row>
    <row r="6639" spans="1:5" ht="27.6" x14ac:dyDescent="0.3">
      <c r="A6639" s="113">
        <v>87433</v>
      </c>
      <c r="B6639" s="113" t="s">
        <v>15171</v>
      </c>
      <c r="C6639" s="114" t="s">
        <v>115</v>
      </c>
      <c r="D6639" s="113" t="s">
        <v>8535</v>
      </c>
      <c r="E6639" s="115">
        <v>28.69</v>
      </c>
    </row>
    <row r="6640" spans="1:5" ht="27.6" x14ac:dyDescent="0.3">
      <c r="A6640" s="113">
        <v>87436</v>
      </c>
      <c r="B6640" s="113" t="s">
        <v>15172</v>
      </c>
      <c r="C6640" s="114" t="s">
        <v>115</v>
      </c>
      <c r="D6640" s="113" t="s">
        <v>8535</v>
      </c>
      <c r="E6640" s="115">
        <v>32.86</v>
      </c>
    </row>
    <row r="6641" spans="1:5" ht="27.6" x14ac:dyDescent="0.3">
      <c r="A6641" s="113">
        <v>87439</v>
      </c>
      <c r="B6641" s="113" t="s">
        <v>15173</v>
      </c>
      <c r="C6641" s="114" t="s">
        <v>115</v>
      </c>
      <c r="D6641" s="113" t="s">
        <v>8535</v>
      </c>
      <c r="E6641" s="115">
        <v>40.119999999999997</v>
      </c>
    </row>
    <row r="6642" spans="1:5" ht="41.4" x14ac:dyDescent="0.3">
      <c r="A6642" s="113">
        <v>87527</v>
      </c>
      <c r="B6642" s="113" t="s">
        <v>15174</v>
      </c>
      <c r="C6642" s="114" t="s">
        <v>115</v>
      </c>
      <c r="D6642" s="113" t="s">
        <v>8535</v>
      </c>
      <c r="E6642" s="115">
        <v>38.82</v>
      </c>
    </row>
    <row r="6643" spans="1:5" ht="41.4" x14ac:dyDescent="0.3">
      <c r="A6643" s="113">
        <v>87528</v>
      </c>
      <c r="B6643" s="113" t="s">
        <v>15175</v>
      </c>
      <c r="C6643" s="114" t="s">
        <v>115</v>
      </c>
      <c r="D6643" s="113" t="s">
        <v>8535</v>
      </c>
      <c r="E6643" s="115">
        <v>43.99</v>
      </c>
    </row>
    <row r="6644" spans="1:5" ht="41.4" x14ac:dyDescent="0.3">
      <c r="A6644" s="113">
        <v>87529</v>
      </c>
      <c r="B6644" s="113" t="s">
        <v>15176</v>
      </c>
      <c r="C6644" s="114" t="s">
        <v>115</v>
      </c>
      <c r="D6644" s="113" t="s">
        <v>8535</v>
      </c>
      <c r="E6644" s="115">
        <v>35.4</v>
      </c>
    </row>
    <row r="6645" spans="1:5" ht="41.4" x14ac:dyDescent="0.3">
      <c r="A6645" s="113">
        <v>87530</v>
      </c>
      <c r="B6645" s="113" t="s">
        <v>15177</v>
      </c>
      <c r="C6645" s="114" t="s">
        <v>115</v>
      </c>
      <c r="D6645" s="113" t="s">
        <v>8535</v>
      </c>
      <c r="E6645" s="115">
        <v>40.57</v>
      </c>
    </row>
    <row r="6646" spans="1:5" ht="41.4" x14ac:dyDescent="0.3">
      <c r="A6646" s="113">
        <v>87531</v>
      </c>
      <c r="B6646" s="113" t="s">
        <v>15178</v>
      </c>
      <c r="C6646" s="114" t="s">
        <v>115</v>
      </c>
      <c r="D6646" s="113" t="s">
        <v>8535</v>
      </c>
      <c r="E6646" s="115">
        <v>33.99</v>
      </c>
    </row>
    <row r="6647" spans="1:5" ht="41.4" x14ac:dyDescent="0.3">
      <c r="A6647" s="113">
        <v>87532</v>
      </c>
      <c r="B6647" s="113" t="s">
        <v>15179</v>
      </c>
      <c r="C6647" s="114" t="s">
        <v>115</v>
      </c>
      <c r="D6647" s="113" t="s">
        <v>8535</v>
      </c>
      <c r="E6647" s="115">
        <v>39.159999999999997</v>
      </c>
    </row>
    <row r="6648" spans="1:5" ht="41.4" x14ac:dyDescent="0.3">
      <c r="A6648" s="113">
        <v>87535</v>
      </c>
      <c r="B6648" s="113" t="s">
        <v>15180</v>
      </c>
      <c r="C6648" s="114" t="s">
        <v>115</v>
      </c>
      <c r="D6648" s="113" t="s">
        <v>8535</v>
      </c>
      <c r="E6648" s="115">
        <v>31.13</v>
      </c>
    </row>
    <row r="6649" spans="1:5" ht="41.4" x14ac:dyDescent="0.3">
      <c r="A6649" s="113">
        <v>87536</v>
      </c>
      <c r="B6649" s="113" t="s">
        <v>15181</v>
      </c>
      <c r="C6649" s="114" t="s">
        <v>115</v>
      </c>
      <c r="D6649" s="113" t="s">
        <v>8535</v>
      </c>
      <c r="E6649" s="115">
        <v>36.299999999999997</v>
      </c>
    </row>
    <row r="6650" spans="1:5" ht="41.4" x14ac:dyDescent="0.3">
      <c r="A6650" s="113">
        <v>87539</v>
      </c>
      <c r="B6650" s="113" t="s">
        <v>15182</v>
      </c>
      <c r="C6650" s="114" t="s">
        <v>115</v>
      </c>
      <c r="D6650" s="113" t="s">
        <v>8535</v>
      </c>
      <c r="E6650" s="115">
        <v>65.83</v>
      </c>
    </row>
    <row r="6651" spans="1:5" ht="41.4" x14ac:dyDescent="0.3">
      <c r="A6651" s="113">
        <v>87543</v>
      </c>
      <c r="B6651" s="113" t="s">
        <v>15183</v>
      </c>
      <c r="C6651" s="114" t="s">
        <v>115</v>
      </c>
      <c r="D6651" s="113" t="s">
        <v>8535</v>
      </c>
      <c r="E6651" s="115">
        <v>25.31</v>
      </c>
    </row>
    <row r="6652" spans="1:5" ht="41.4" x14ac:dyDescent="0.3">
      <c r="A6652" s="113">
        <v>87545</v>
      </c>
      <c r="B6652" s="113" t="s">
        <v>15184</v>
      </c>
      <c r="C6652" s="114" t="s">
        <v>115</v>
      </c>
      <c r="D6652" s="113" t="s">
        <v>8535</v>
      </c>
      <c r="E6652" s="115">
        <v>29.38</v>
      </c>
    </row>
    <row r="6653" spans="1:5" ht="41.4" x14ac:dyDescent="0.3">
      <c r="A6653" s="113">
        <v>87546</v>
      </c>
      <c r="B6653" s="113" t="s">
        <v>15185</v>
      </c>
      <c r="C6653" s="114" t="s">
        <v>115</v>
      </c>
      <c r="D6653" s="113" t="s">
        <v>8535</v>
      </c>
      <c r="E6653" s="115">
        <v>32.67</v>
      </c>
    </row>
    <row r="6654" spans="1:5" ht="41.4" x14ac:dyDescent="0.3">
      <c r="A6654" s="113">
        <v>87547</v>
      </c>
      <c r="B6654" s="113" t="s">
        <v>15186</v>
      </c>
      <c r="C6654" s="114" t="s">
        <v>115</v>
      </c>
      <c r="D6654" s="113" t="s">
        <v>8535</v>
      </c>
      <c r="E6654" s="115">
        <v>25.94</v>
      </c>
    </row>
    <row r="6655" spans="1:5" ht="41.4" x14ac:dyDescent="0.3">
      <c r="A6655" s="113">
        <v>87548</v>
      </c>
      <c r="B6655" s="113" t="s">
        <v>15187</v>
      </c>
      <c r="C6655" s="114" t="s">
        <v>115</v>
      </c>
      <c r="D6655" s="113" t="s">
        <v>8535</v>
      </c>
      <c r="E6655" s="115">
        <v>29.23</v>
      </c>
    </row>
    <row r="6656" spans="1:5" ht="41.4" x14ac:dyDescent="0.3">
      <c r="A6656" s="113">
        <v>87549</v>
      </c>
      <c r="B6656" s="113" t="s">
        <v>15188</v>
      </c>
      <c r="C6656" s="114" t="s">
        <v>115</v>
      </c>
      <c r="D6656" s="113" t="s">
        <v>8535</v>
      </c>
      <c r="E6656" s="115">
        <v>24.55</v>
      </c>
    </row>
    <row r="6657" spans="1:5" ht="41.4" x14ac:dyDescent="0.3">
      <c r="A6657" s="113">
        <v>87550</v>
      </c>
      <c r="B6657" s="113" t="s">
        <v>15189</v>
      </c>
      <c r="C6657" s="114" t="s">
        <v>115</v>
      </c>
      <c r="D6657" s="113" t="s">
        <v>8535</v>
      </c>
      <c r="E6657" s="115">
        <v>27.84</v>
      </c>
    </row>
    <row r="6658" spans="1:5" ht="41.4" x14ac:dyDescent="0.3">
      <c r="A6658" s="113">
        <v>87553</v>
      </c>
      <c r="B6658" s="113" t="s">
        <v>15190</v>
      </c>
      <c r="C6658" s="114" t="s">
        <v>115</v>
      </c>
      <c r="D6658" s="113" t="s">
        <v>8535</v>
      </c>
      <c r="E6658" s="115">
        <v>21.67</v>
      </c>
    </row>
    <row r="6659" spans="1:5" ht="41.4" x14ac:dyDescent="0.3">
      <c r="A6659" s="113">
        <v>87554</v>
      </c>
      <c r="B6659" s="113" t="s">
        <v>15191</v>
      </c>
      <c r="C6659" s="114" t="s">
        <v>115</v>
      </c>
      <c r="D6659" s="113" t="s">
        <v>8535</v>
      </c>
      <c r="E6659" s="115">
        <v>24.96</v>
      </c>
    </row>
    <row r="6660" spans="1:5" ht="41.4" x14ac:dyDescent="0.3">
      <c r="A6660" s="113">
        <v>87557</v>
      </c>
      <c r="B6660" s="113" t="s">
        <v>15192</v>
      </c>
      <c r="C6660" s="114" t="s">
        <v>115</v>
      </c>
      <c r="D6660" s="113" t="s">
        <v>8535</v>
      </c>
      <c r="E6660" s="115">
        <v>43.62</v>
      </c>
    </row>
    <row r="6661" spans="1:5" ht="41.4" x14ac:dyDescent="0.3">
      <c r="A6661" s="113">
        <v>87561</v>
      </c>
      <c r="B6661" s="113" t="s">
        <v>15193</v>
      </c>
      <c r="C6661" s="114" t="s">
        <v>115</v>
      </c>
      <c r="D6661" s="113" t="s">
        <v>8535</v>
      </c>
      <c r="E6661" s="115">
        <v>43</v>
      </c>
    </row>
    <row r="6662" spans="1:5" ht="41.4" x14ac:dyDescent="0.3">
      <c r="A6662" s="113">
        <v>87775</v>
      </c>
      <c r="B6662" s="113" t="s">
        <v>15194</v>
      </c>
      <c r="C6662" s="114" t="s">
        <v>115</v>
      </c>
      <c r="D6662" s="113" t="s">
        <v>8535</v>
      </c>
      <c r="E6662" s="115">
        <v>56.15</v>
      </c>
    </row>
    <row r="6663" spans="1:5" ht="41.4" x14ac:dyDescent="0.3">
      <c r="A6663" s="113">
        <v>87777</v>
      </c>
      <c r="B6663" s="113" t="s">
        <v>15195</v>
      </c>
      <c r="C6663" s="114" t="s">
        <v>115</v>
      </c>
      <c r="D6663" s="113" t="s">
        <v>8535</v>
      </c>
      <c r="E6663" s="115">
        <v>61.48</v>
      </c>
    </row>
    <row r="6664" spans="1:5" ht="41.4" x14ac:dyDescent="0.3">
      <c r="A6664" s="113">
        <v>87778</v>
      </c>
      <c r="B6664" s="113" t="s">
        <v>15196</v>
      </c>
      <c r="C6664" s="114" t="s">
        <v>115</v>
      </c>
      <c r="D6664" s="113" t="s">
        <v>8535</v>
      </c>
      <c r="E6664" s="115">
        <v>91.73</v>
      </c>
    </row>
    <row r="6665" spans="1:5" ht="41.4" x14ac:dyDescent="0.3">
      <c r="A6665" s="113">
        <v>87779</v>
      </c>
      <c r="B6665" s="113" t="s">
        <v>15197</v>
      </c>
      <c r="C6665" s="114" t="s">
        <v>115</v>
      </c>
      <c r="D6665" s="113" t="s">
        <v>8535</v>
      </c>
      <c r="E6665" s="115">
        <v>72.150000000000006</v>
      </c>
    </row>
    <row r="6666" spans="1:5" ht="41.4" x14ac:dyDescent="0.3">
      <c r="A6666" s="113">
        <v>87781</v>
      </c>
      <c r="B6666" s="113" t="s">
        <v>15198</v>
      </c>
      <c r="C6666" s="114" t="s">
        <v>115</v>
      </c>
      <c r="D6666" s="113" t="s">
        <v>8535</v>
      </c>
      <c r="E6666" s="115">
        <v>79.3</v>
      </c>
    </row>
    <row r="6667" spans="1:5" ht="41.4" x14ac:dyDescent="0.3">
      <c r="A6667" s="113">
        <v>87783</v>
      </c>
      <c r="B6667" s="113" t="s">
        <v>15199</v>
      </c>
      <c r="C6667" s="114" t="s">
        <v>115</v>
      </c>
      <c r="D6667" s="113" t="s">
        <v>8535</v>
      </c>
      <c r="E6667" s="115">
        <v>120.15</v>
      </c>
    </row>
    <row r="6668" spans="1:5" ht="41.4" x14ac:dyDescent="0.3">
      <c r="A6668" s="113">
        <v>87784</v>
      </c>
      <c r="B6668" s="113" t="s">
        <v>15200</v>
      </c>
      <c r="C6668" s="114" t="s">
        <v>115</v>
      </c>
      <c r="D6668" s="113" t="s">
        <v>8535</v>
      </c>
      <c r="E6668" s="115">
        <v>77.400000000000006</v>
      </c>
    </row>
    <row r="6669" spans="1:5" ht="41.4" x14ac:dyDescent="0.3">
      <c r="A6669" s="113">
        <v>87786</v>
      </c>
      <c r="B6669" s="113" t="s">
        <v>15201</v>
      </c>
      <c r="C6669" s="114" t="s">
        <v>115</v>
      </c>
      <c r="D6669" s="113" t="s">
        <v>8535</v>
      </c>
      <c r="E6669" s="115">
        <v>86.37</v>
      </c>
    </row>
    <row r="6670" spans="1:5" ht="41.4" x14ac:dyDescent="0.3">
      <c r="A6670" s="113">
        <v>87787</v>
      </c>
      <c r="B6670" s="113" t="s">
        <v>15202</v>
      </c>
      <c r="C6670" s="114" t="s">
        <v>115</v>
      </c>
      <c r="D6670" s="113" t="s">
        <v>8535</v>
      </c>
      <c r="E6670" s="115">
        <v>138.72</v>
      </c>
    </row>
    <row r="6671" spans="1:5" ht="41.4" x14ac:dyDescent="0.3">
      <c r="A6671" s="113">
        <v>87788</v>
      </c>
      <c r="B6671" s="113" t="s">
        <v>15203</v>
      </c>
      <c r="C6671" s="114" t="s">
        <v>115</v>
      </c>
      <c r="D6671" s="113" t="s">
        <v>8535</v>
      </c>
      <c r="E6671" s="115">
        <v>92.23</v>
      </c>
    </row>
    <row r="6672" spans="1:5" ht="55.2" x14ac:dyDescent="0.3">
      <c r="A6672" s="113">
        <v>87791</v>
      </c>
      <c r="B6672" s="113" t="s">
        <v>15204</v>
      </c>
      <c r="C6672" s="114" t="s">
        <v>115</v>
      </c>
      <c r="D6672" s="113" t="s">
        <v>8535</v>
      </c>
      <c r="E6672" s="115">
        <v>152.94999999999999</v>
      </c>
    </row>
    <row r="6673" spans="1:5" ht="41.4" x14ac:dyDescent="0.3">
      <c r="A6673" s="113">
        <v>87792</v>
      </c>
      <c r="B6673" s="113" t="s">
        <v>15205</v>
      </c>
      <c r="C6673" s="114" t="s">
        <v>115</v>
      </c>
      <c r="D6673" s="113" t="s">
        <v>8535</v>
      </c>
      <c r="E6673" s="115">
        <v>40.159999999999997</v>
      </c>
    </row>
    <row r="6674" spans="1:5" ht="41.4" x14ac:dyDescent="0.3">
      <c r="A6674" s="113">
        <v>87794</v>
      </c>
      <c r="B6674" s="113" t="s">
        <v>15206</v>
      </c>
      <c r="C6674" s="114" t="s">
        <v>115</v>
      </c>
      <c r="D6674" s="113" t="s">
        <v>8535</v>
      </c>
      <c r="E6674" s="115">
        <v>45.13</v>
      </c>
    </row>
    <row r="6675" spans="1:5" ht="55.2" x14ac:dyDescent="0.3">
      <c r="A6675" s="113">
        <v>87795</v>
      </c>
      <c r="B6675" s="113" t="s">
        <v>15207</v>
      </c>
      <c r="C6675" s="114" t="s">
        <v>115</v>
      </c>
      <c r="D6675" s="113" t="s">
        <v>8535</v>
      </c>
      <c r="E6675" s="115">
        <v>74.540000000000006</v>
      </c>
    </row>
    <row r="6676" spans="1:5" ht="41.4" x14ac:dyDescent="0.3">
      <c r="A6676" s="113">
        <v>87797</v>
      </c>
      <c r="B6676" s="113" t="s">
        <v>15208</v>
      </c>
      <c r="C6676" s="114" t="s">
        <v>115</v>
      </c>
      <c r="D6676" s="113" t="s">
        <v>8535</v>
      </c>
      <c r="E6676" s="115">
        <v>55.88</v>
      </c>
    </row>
    <row r="6677" spans="1:5" ht="41.4" x14ac:dyDescent="0.3">
      <c r="A6677" s="113">
        <v>87799</v>
      </c>
      <c r="B6677" s="113" t="s">
        <v>15209</v>
      </c>
      <c r="C6677" s="114" t="s">
        <v>115</v>
      </c>
      <c r="D6677" s="113" t="s">
        <v>8535</v>
      </c>
      <c r="E6677" s="115">
        <v>62.55</v>
      </c>
    </row>
    <row r="6678" spans="1:5" ht="55.2" x14ac:dyDescent="0.3">
      <c r="A6678" s="113">
        <v>87800</v>
      </c>
      <c r="B6678" s="113" t="s">
        <v>15210</v>
      </c>
      <c r="C6678" s="114" t="s">
        <v>115</v>
      </c>
      <c r="D6678" s="113" t="s">
        <v>8535</v>
      </c>
      <c r="E6678" s="115">
        <v>101.68</v>
      </c>
    </row>
    <row r="6679" spans="1:5" ht="41.4" x14ac:dyDescent="0.3">
      <c r="A6679" s="113">
        <v>87801</v>
      </c>
      <c r="B6679" s="113" t="s">
        <v>15211</v>
      </c>
      <c r="C6679" s="114" t="s">
        <v>115</v>
      </c>
      <c r="D6679" s="113" t="s">
        <v>8535</v>
      </c>
      <c r="E6679" s="115">
        <v>60.78</v>
      </c>
    </row>
    <row r="6680" spans="1:5" ht="41.4" x14ac:dyDescent="0.3">
      <c r="A6680" s="113">
        <v>87803</v>
      </c>
      <c r="B6680" s="113" t="s">
        <v>15212</v>
      </c>
      <c r="C6680" s="114" t="s">
        <v>115</v>
      </c>
      <c r="D6680" s="113" t="s">
        <v>8535</v>
      </c>
      <c r="E6680" s="115">
        <v>69.16</v>
      </c>
    </row>
    <row r="6681" spans="1:5" ht="55.2" x14ac:dyDescent="0.3">
      <c r="A6681" s="113">
        <v>87804</v>
      </c>
      <c r="B6681" s="113" t="s">
        <v>15213</v>
      </c>
      <c r="C6681" s="114" t="s">
        <v>115</v>
      </c>
      <c r="D6681" s="113" t="s">
        <v>8535</v>
      </c>
      <c r="E6681" s="115">
        <v>119.04</v>
      </c>
    </row>
    <row r="6682" spans="1:5" ht="41.4" x14ac:dyDescent="0.3">
      <c r="A6682" s="113">
        <v>87805</v>
      </c>
      <c r="B6682" s="113" t="s">
        <v>15214</v>
      </c>
      <c r="C6682" s="114" t="s">
        <v>115</v>
      </c>
      <c r="D6682" s="113" t="s">
        <v>8535</v>
      </c>
      <c r="E6682" s="115">
        <v>66.349999999999994</v>
      </c>
    </row>
    <row r="6683" spans="1:5" ht="41.4" x14ac:dyDescent="0.3">
      <c r="A6683" s="113">
        <v>87807</v>
      </c>
      <c r="B6683" s="113" t="s">
        <v>15215</v>
      </c>
      <c r="C6683" s="114" t="s">
        <v>115</v>
      </c>
      <c r="D6683" s="113" t="s">
        <v>8535</v>
      </c>
      <c r="E6683" s="115">
        <v>75.569999999999993</v>
      </c>
    </row>
    <row r="6684" spans="1:5" ht="55.2" x14ac:dyDescent="0.3">
      <c r="A6684" s="113">
        <v>87808</v>
      </c>
      <c r="B6684" s="113" t="s">
        <v>15216</v>
      </c>
      <c r="C6684" s="114" t="s">
        <v>115</v>
      </c>
      <c r="D6684" s="113" t="s">
        <v>8535</v>
      </c>
      <c r="E6684" s="115">
        <v>126.92</v>
      </c>
    </row>
    <row r="6685" spans="1:5" ht="55.2" x14ac:dyDescent="0.3">
      <c r="A6685" s="113">
        <v>87809</v>
      </c>
      <c r="B6685" s="113" t="s">
        <v>15217</v>
      </c>
      <c r="C6685" s="114" t="s">
        <v>115</v>
      </c>
      <c r="D6685" s="113" t="s">
        <v>8535</v>
      </c>
      <c r="E6685" s="115">
        <v>83.2</v>
      </c>
    </row>
    <row r="6686" spans="1:5" ht="41.4" x14ac:dyDescent="0.3">
      <c r="A6686" s="113">
        <v>87811</v>
      </c>
      <c r="B6686" s="113" t="s">
        <v>15218</v>
      </c>
      <c r="C6686" s="114" t="s">
        <v>115</v>
      </c>
      <c r="D6686" s="113" t="s">
        <v>8535</v>
      </c>
      <c r="E6686" s="115">
        <v>88.17</v>
      </c>
    </row>
    <row r="6687" spans="1:5" ht="55.2" x14ac:dyDescent="0.3">
      <c r="A6687" s="113">
        <v>87812</v>
      </c>
      <c r="B6687" s="113" t="s">
        <v>15219</v>
      </c>
      <c r="C6687" s="114" t="s">
        <v>115</v>
      </c>
      <c r="D6687" s="113" t="s">
        <v>8535</v>
      </c>
      <c r="E6687" s="115">
        <v>113.38</v>
      </c>
    </row>
    <row r="6688" spans="1:5" ht="55.2" x14ac:dyDescent="0.3">
      <c r="A6688" s="113">
        <v>87813</v>
      </c>
      <c r="B6688" s="113" t="s">
        <v>15220</v>
      </c>
      <c r="C6688" s="114" t="s">
        <v>115</v>
      </c>
      <c r="D6688" s="113" t="s">
        <v>8535</v>
      </c>
      <c r="E6688" s="115">
        <v>98.91</v>
      </c>
    </row>
    <row r="6689" spans="1:5" ht="41.4" x14ac:dyDescent="0.3">
      <c r="A6689" s="113">
        <v>87815</v>
      </c>
      <c r="B6689" s="113" t="s">
        <v>15221</v>
      </c>
      <c r="C6689" s="114" t="s">
        <v>115</v>
      </c>
      <c r="D6689" s="113" t="s">
        <v>8535</v>
      </c>
      <c r="E6689" s="115">
        <v>105.58</v>
      </c>
    </row>
    <row r="6690" spans="1:5" ht="55.2" x14ac:dyDescent="0.3">
      <c r="A6690" s="113">
        <v>87816</v>
      </c>
      <c r="B6690" s="113" t="s">
        <v>15222</v>
      </c>
      <c r="C6690" s="114" t="s">
        <v>115</v>
      </c>
      <c r="D6690" s="113" t="s">
        <v>8535</v>
      </c>
      <c r="E6690" s="115">
        <v>140.59</v>
      </c>
    </row>
    <row r="6691" spans="1:5" ht="55.2" x14ac:dyDescent="0.3">
      <c r="A6691" s="113">
        <v>87817</v>
      </c>
      <c r="B6691" s="113" t="s">
        <v>15223</v>
      </c>
      <c r="C6691" s="114" t="s">
        <v>115</v>
      </c>
      <c r="D6691" s="113" t="s">
        <v>8535</v>
      </c>
      <c r="E6691" s="115">
        <v>103.81</v>
      </c>
    </row>
    <row r="6692" spans="1:5" ht="41.4" x14ac:dyDescent="0.3">
      <c r="A6692" s="113">
        <v>87819</v>
      </c>
      <c r="B6692" s="113" t="s">
        <v>15224</v>
      </c>
      <c r="C6692" s="114" t="s">
        <v>115</v>
      </c>
      <c r="D6692" s="113" t="s">
        <v>8535</v>
      </c>
      <c r="E6692" s="115">
        <v>112.19</v>
      </c>
    </row>
    <row r="6693" spans="1:5" ht="55.2" x14ac:dyDescent="0.3">
      <c r="A6693" s="113">
        <v>87820</v>
      </c>
      <c r="B6693" s="113" t="s">
        <v>15225</v>
      </c>
      <c r="C6693" s="114" t="s">
        <v>115</v>
      </c>
      <c r="D6693" s="113" t="s">
        <v>8535</v>
      </c>
      <c r="E6693" s="115">
        <v>157.94999999999999</v>
      </c>
    </row>
    <row r="6694" spans="1:5" ht="55.2" x14ac:dyDescent="0.3">
      <c r="A6694" s="113">
        <v>87821</v>
      </c>
      <c r="B6694" s="113" t="s">
        <v>15226</v>
      </c>
      <c r="C6694" s="114" t="s">
        <v>115</v>
      </c>
      <c r="D6694" s="113" t="s">
        <v>8535</v>
      </c>
      <c r="E6694" s="115">
        <v>136.66999999999999</v>
      </c>
    </row>
    <row r="6695" spans="1:5" ht="41.4" x14ac:dyDescent="0.3">
      <c r="A6695" s="113">
        <v>87823</v>
      </c>
      <c r="B6695" s="113" t="s">
        <v>15227</v>
      </c>
      <c r="C6695" s="114" t="s">
        <v>115</v>
      </c>
      <c r="D6695" s="113" t="s">
        <v>8535</v>
      </c>
      <c r="E6695" s="115">
        <v>145.88999999999999</v>
      </c>
    </row>
    <row r="6696" spans="1:5" ht="55.2" x14ac:dyDescent="0.3">
      <c r="A6696" s="113">
        <v>87824</v>
      </c>
      <c r="B6696" s="113" t="s">
        <v>15228</v>
      </c>
      <c r="C6696" s="114" t="s">
        <v>115</v>
      </c>
      <c r="D6696" s="113" t="s">
        <v>8535</v>
      </c>
      <c r="E6696" s="115">
        <v>183.48</v>
      </c>
    </row>
    <row r="6697" spans="1:5" ht="55.2" x14ac:dyDescent="0.3">
      <c r="A6697" s="113">
        <v>87825</v>
      </c>
      <c r="B6697" s="113" t="s">
        <v>15229</v>
      </c>
      <c r="C6697" s="114" t="s">
        <v>115</v>
      </c>
      <c r="D6697" s="113" t="s">
        <v>8535</v>
      </c>
      <c r="E6697" s="115">
        <v>76.290000000000006</v>
      </c>
    </row>
    <row r="6698" spans="1:5" ht="41.4" x14ac:dyDescent="0.3">
      <c r="A6698" s="113">
        <v>87827</v>
      </c>
      <c r="B6698" s="113" t="s">
        <v>15230</v>
      </c>
      <c r="C6698" s="114" t="s">
        <v>115</v>
      </c>
      <c r="D6698" s="113" t="s">
        <v>8535</v>
      </c>
      <c r="E6698" s="115">
        <v>82.39</v>
      </c>
    </row>
    <row r="6699" spans="1:5" ht="41.4" x14ac:dyDescent="0.3">
      <c r="A6699" s="113">
        <v>87828</v>
      </c>
      <c r="B6699" s="113" t="s">
        <v>15231</v>
      </c>
      <c r="C6699" s="114" t="s">
        <v>115</v>
      </c>
      <c r="D6699" s="113" t="s">
        <v>8535</v>
      </c>
      <c r="E6699" s="115">
        <v>115.72</v>
      </c>
    </row>
    <row r="6700" spans="1:5" ht="55.2" x14ac:dyDescent="0.3">
      <c r="A6700" s="113">
        <v>87829</v>
      </c>
      <c r="B6700" s="113" t="s">
        <v>15232</v>
      </c>
      <c r="C6700" s="114" t="s">
        <v>115</v>
      </c>
      <c r="D6700" s="113" t="s">
        <v>8535</v>
      </c>
      <c r="E6700" s="115">
        <v>91.51</v>
      </c>
    </row>
    <row r="6701" spans="1:5" ht="41.4" x14ac:dyDescent="0.3">
      <c r="A6701" s="113">
        <v>87831</v>
      </c>
      <c r="B6701" s="113" t="s">
        <v>15233</v>
      </c>
      <c r="C6701" s="114" t="s">
        <v>115</v>
      </c>
      <c r="D6701" s="113" t="s">
        <v>8535</v>
      </c>
      <c r="E6701" s="115">
        <v>99.67</v>
      </c>
    </row>
    <row r="6702" spans="1:5" ht="55.2" x14ac:dyDescent="0.3">
      <c r="A6702" s="113">
        <v>87832</v>
      </c>
      <c r="B6702" s="113" t="s">
        <v>15234</v>
      </c>
      <c r="C6702" s="114" t="s">
        <v>115</v>
      </c>
      <c r="D6702" s="113" t="s">
        <v>8535</v>
      </c>
      <c r="E6702" s="115">
        <v>145.28</v>
      </c>
    </row>
    <row r="6703" spans="1:5" ht="27.6" x14ac:dyDescent="0.3">
      <c r="A6703" s="113">
        <v>87838</v>
      </c>
      <c r="B6703" s="113" t="s">
        <v>15235</v>
      </c>
      <c r="C6703" s="114" t="s">
        <v>115</v>
      </c>
      <c r="D6703" s="113" t="s">
        <v>8535</v>
      </c>
      <c r="E6703" s="115">
        <v>194.09</v>
      </c>
    </row>
    <row r="6704" spans="1:5" ht="27.6" x14ac:dyDescent="0.3">
      <c r="A6704" s="113">
        <v>87839</v>
      </c>
      <c r="B6704" s="113" t="s">
        <v>15236</v>
      </c>
      <c r="C6704" s="114" t="s">
        <v>115</v>
      </c>
      <c r="D6704" s="113" t="s">
        <v>8535</v>
      </c>
      <c r="E6704" s="115">
        <v>140.22999999999999</v>
      </c>
    </row>
    <row r="6705" spans="1:5" ht="41.4" x14ac:dyDescent="0.3">
      <c r="A6705" s="113">
        <v>87840</v>
      </c>
      <c r="B6705" s="113" t="s">
        <v>15237</v>
      </c>
      <c r="C6705" s="114" t="s">
        <v>115</v>
      </c>
      <c r="D6705" s="113" t="s">
        <v>8535</v>
      </c>
      <c r="E6705" s="115">
        <v>186.27</v>
      </c>
    </row>
    <row r="6706" spans="1:5" ht="41.4" x14ac:dyDescent="0.3">
      <c r="A6706" s="113">
        <v>87841</v>
      </c>
      <c r="B6706" s="113" t="s">
        <v>15238</v>
      </c>
      <c r="C6706" s="114" t="s">
        <v>115</v>
      </c>
      <c r="D6706" s="113" t="s">
        <v>8535</v>
      </c>
      <c r="E6706" s="115">
        <v>132.94</v>
      </c>
    </row>
    <row r="6707" spans="1:5" ht="27.6" x14ac:dyDescent="0.3">
      <c r="A6707" s="113">
        <v>87850</v>
      </c>
      <c r="B6707" s="113" t="s">
        <v>15239</v>
      </c>
      <c r="C6707" s="114" t="s">
        <v>115</v>
      </c>
      <c r="D6707" s="113" t="s">
        <v>8535</v>
      </c>
      <c r="E6707" s="115">
        <v>210.54</v>
      </c>
    </row>
    <row r="6708" spans="1:5" ht="27.6" x14ac:dyDescent="0.3">
      <c r="A6708" s="113">
        <v>87851</v>
      </c>
      <c r="B6708" s="113" t="s">
        <v>15240</v>
      </c>
      <c r="C6708" s="114" t="s">
        <v>115</v>
      </c>
      <c r="D6708" s="113" t="s">
        <v>8535</v>
      </c>
      <c r="E6708" s="115">
        <v>156.68</v>
      </c>
    </row>
    <row r="6709" spans="1:5" ht="41.4" x14ac:dyDescent="0.3">
      <c r="A6709" s="113">
        <v>87852</v>
      </c>
      <c r="B6709" s="113" t="s">
        <v>15241</v>
      </c>
      <c r="C6709" s="114" t="s">
        <v>115</v>
      </c>
      <c r="D6709" s="113" t="s">
        <v>8535</v>
      </c>
      <c r="E6709" s="115">
        <v>202.1</v>
      </c>
    </row>
    <row r="6710" spans="1:5" ht="41.4" x14ac:dyDescent="0.3">
      <c r="A6710" s="113">
        <v>87853</v>
      </c>
      <c r="B6710" s="113" t="s">
        <v>15242</v>
      </c>
      <c r="C6710" s="114" t="s">
        <v>115</v>
      </c>
      <c r="D6710" s="113" t="s">
        <v>8535</v>
      </c>
      <c r="E6710" s="115">
        <v>148.78</v>
      </c>
    </row>
    <row r="6711" spans="1:5" ht="27.6" x14ac:dyDescent="0.3">
      <c r="A6711" s="113">
        <v>90406</v>
      </c>
      <c r="B6711" s="113" t="s">
        <v>15243</v>
      </c>
      <c r="C6711" s="114" t="s">
        <v>115</v>
      </c>
      <c r="D6711" s="113" t="s">
        <v>8535</v>
      </c>
      <c r="E6711" s="115">
        <v>42.99</v>
      </c>
    </row>
    <row r="6712" spans="1:5" ht="27.6" x14ac:dyDescent="0.3">
      <c r="A6712" s="113">
        <v>90408</v>
      </c>
      <c r="B6712" s="113" t="s">
        <v>15244</v>
      </c>
      <c r="C6712" s="114" t="s">
        <v>115</v>
      </c>
      <c r="D6712" s="113" t="s">
        <v>8535</v>
      </c>
      <c r="E6712" s="115">
        <v>32.61</v>
      </c>
    </row>
    <row r="6713" spans="1:5" ht="55.2" x14ac:dyDescent="0.3">
      <c r="A6713" s="113">
        <v>104203</v>
      </c>
      <c r="B6713" s="113" t="s">
        <v>15245</v>
      </c>
      <c r="C6713" s="114" t="s">
        <v>115</v>
      </c>
      <c r="D6713" s="113" t="s">
        <v>8535</v>
      </c>
      <c r="E6713" s="115">
        <v>59.94</v>
      </c>
    </row>
    <row r="6714" spans="1:5" ht="55.2" x14ac:dyDescent="0.3">
      <c r="A6714" s="113">
        <v>104204</v>
      </c>
      <c r="B6714" s="113" t="s">
        <v>15246</v>
      </c>
      <c r="C6714" s="114" t="s">
        <v>115</v>
      </c>
      <c r="D6714" s="113" t="s">
        <v>8535</v>
      </c>
      <c r="E6714" s="115">
        <v>77.28</v>
      </c>
    </row>
    <row r="6715" spans="1:5" ht="55.2" x14ac:dyDescent="0.3">
      <c r="A6715" s="113">
        <v>104205</v>
      </c>
      <c r="B6715" s="113" t="s">
        <v>15247</v>
      </c>
      <c r="C6715" s="114" t="s">
        <v>115</v>
      </c>
      <c r="D6715" s="113" t="s">
        <v>8535</v>
      </c>
      <c r="E6715" s="115">
        <v>83.22</v>
      </c>
    </row>
    <row r="6716" spans="1:5" ht="55.2" x14ac:dyDescent="0.3">
      <c r="A6716" s="113">
        <v>104206</v>
      </c>
      <c r="B6716" s="113" t="s">
        <v>15248</v>
      </c>
      <c r="C6716" s="114" t="s">
        <v>115</v>
      </c>
      <c r="D6716" s="113" t="s">
        <v>8535</v>
      </c>
      <c r="E6716" s="115">
        <v>92</v>
      </c>
    </row>
    <row r="6717" spans="1:5" ht="55.2" x14ac:dyDescent="0.3">
      <c r="A6717" s="113">
        <v>104207</v>
      </c>
      <c r="B6717" s="113" t="s">
        <v>15249</v>
      </c>
      <c r="C6717" s="114" t="s">
        <v>115</v>
      </c>
      <c r="D6717" s="113" t="s">
        <v>8535</v>
      </c>
      <c r="E6717" s="115">
        <v>43.15</v>
      </c>
    </row>
    <row r="6718" spans="1:5" ht="55.2" x14ac:dyDescent="0.3">
      <c r="A6718" s="113">
        <v>104208</v>
      </c>
      <c r="B6718" s="113" t="s">
        <v>15250</v>
      </c>
      <c r="C6718" s="114" t="s">
        <v>115</v>
      </c>
      <c r="D6718" s="113" t="s">
        <v>8535</v>
      </c>
      <c r="E6718" s="115">
        <v>60.08</v>
      </c>
    </row>
    <row r="6719" spans="1:5" ht="55.2" x14ac:dyDescent="0.3">
      <c r="A6719" s="113">
        <v>104209</v>
      </c>
      <c r="B6719" s="113" t="s">
        <v>15251</v>
      </c>
      <c r="C6719" s="114" t="s">
        <v>115</v>
      </c>
      <c r="D6719" s="113" t="s">
        <v>8535</v>
      </c>
      <c r="E6719" s="115">
        <v>65.67</v>
      </c>
    </row>
    <row r="6720" spans="1:5" ht="55.2" x14ac:dyDescent="0.3">
      <c r="A6720" s="113">
        <v>104210</v>
      </c>
      <c r="B6720" s="113" t="s">
        <v>15252</v>
      </c>
      <c r="C6720" s="114" t="s">
        <v>115</v>
      </c>
      <c r="D6720" s="113" t="s">
        <v>8535</v>
      </c>
      <c r="E6720" s="115">
        <v>67.55</v>
      </c>
    </row>
    <row r="6721" spans="1:5" ht="55.2" x14ac:dyDescent="0.3">
      <c r="A6721" s="113">
        <v>104211</v>
      </c>
      <c r="B6721" s="113" t="s">
        <v>15253</v>
      </c>
      <c r="C6721" s="114" t="s">
        <v>115</v>
      </c>
      <c r="D6721" s="113" t="s">
        <v>8535</v>
      </c>
      <c r="E6721" s="115">
        <v>88.61</v>
      </c>
    </row>
    <row r="6722" spans="1:5" ht="55.2" x14ac:dyDescent="0.3">
      <c r="A6722" s="113">
        <v>104212</v>
      </c>
      <c r="B6722" s="113" t="s">
        <v>15254</v>
      </c>
      <c r="C6722" s="114" t="s">
        <v>115</v>
      </c>
      <c r="D6722" s="113" t="s">
        <v>8535</v>
      </c>
      <c r="E6722" s="115">
        <v>105.63</v>
      </c>
    </row>
    <row r="6723" spans="1:5" ht="55.2" x14ac:dyDescent="0.3">
      <c r="A6723" s="113">
        <v>104213</v>
      </c>
      <c r="B6723" s="113" t="s">
        <v>15255</v>
      </c>
      <c r="C6723" s="114" t="s">
        <v>115</v>
      </c>
      <c r="D6723" s="113" t="s">
        <v>8535</v>
      </c>
      <c r="E6723" s="115">
        <v>111.21</v>
      </c>
    </row>
    <row r="6724" spans="1:5" ht="55.2" x14ac:dyDescent="0.3">
      <c r="A6724" s="113">
        <v>104214</v>
      </c>
      <c r="B6724" s="113" t="s">
        <v>15256</v>
      </c>
      <c r="C6724" s="114" t="s">
        <v>115</v>
      </c>
      <c r="D6724" s="113" t="s">
        <v>8535</v>
      </c>
      <c r="E6724" s="115">
        <v>133.57</v>
      </c>
    </row>
    <row r="6725" spans="1:5" ht="55.2" x14ac:dyDescent="0.3">
      <c r="A6725" s="113">
        <v>104215</v>
      </c>
      <c r="B6725" s="113" t="s">
        <v>15257</v>
      </c>
      <c r="C6725" s="114" t="s">
        <v>115</v>
      </c>
      <c r="D6725" s="113" t="s">
        <v>8535</v>
      </c>
      <c r="E6725" s="115">
        <v>81.28</v>
      </c>
    </row>
    <row r="6726" spans="1:5" ht="55.2" x14ac:dyDescent="0.3">
      <c r="A6726" s="113">
        <v>104216</v>
      </c>
      <c r="B6726" s="113" t="s">
        <v>15258</v>
      </c>
      <c r="C6726" s="114" t="s">
        <v>115</v>
      </c>
      <c r="D6726" s="113" t="s">
        <v>8535</v>
      </c>
      <c r="E6726" s="115">
        <v>97.66</v>
      </c>
    </row>
    <row r="6727" spans="1:5" ht="41.4" x14ac:dyDescent="0.3">
      <c r="A6727" s="113">
        <v>104217</v>
      </c>
      <c r="B6727" s="113" t="s">
        <v>15259</v>
      </c>
      <c r="C6727" s="114" t="s">
        <v>115</v>
      </c>
      <c r="D6727" s="113" t="s">
        <v>8535</v>
      </c>
      <c r="E6727" s="115">
        <v>51.74</v>
      </c>
    </row>
    <row r="6728" spans="1:5" ht="41.4" x14ac:dyDescent="0.3">
      <c r="A6728" s="113">
        <v>104218</v>
      </c>
      <c r="B6728" s="113" t="s">
        <v>15260</v>
      </c>
      <c r="C6728" s="114" t="s">
        <v>115</v>
      </c>
      <c r="D6728" s="113" t="s">
        <v>8535</v>
      </c>
      <c r="E6728" s="115">
        <v>57.07</v>
      </c>
    </row>
    <row r="6729" spans="1:5" ht="55.2" x14ac:dyDescent="0.3">
      <c r="A6729" s="113">
        <v>104219</v>
      </c>
      <c r="B6729" s="113" t="s">
        <v>15261</v>
      </c>
      <c r="C6729" s="114" t="s">
        <v>115</v>
      </c>
      <c r="D6729" s="113" t="s">
        <v>8535</v>
      </c>
      <c r="E6729" s="115">
        <v>87.77</v>
      </c>
    </row>
    <row r="6730" spans="1:5" ht="55.2" x14ac:dyDescent="0.3">
      <c r="A6730" s="113">
        <v>104220</v>
      </c>
      <c r="B6730" s="113" t="s">
        <v>15262</v>
      </c>
      <c r="C6730" s="114" t="s">
        <v>115</v>
      </c>
      <c r="D6730" s="113" t="s">
        <v>8535</v>
      </c>
      <c r="E6730" s="115">
        <v>55.35</v>
      </c>
    </row>
    <row r="6731" spans="1:5" ht="41.4" x14ac:dyDescent="0.3">
      <c r="A6731" s="113">
        <v>104221</v>
      </c>
      <c r="B6731" s="113" t="s">
        <v>15263</v>
      </c>
      <c r="C6731" s="114" t="s">
        <v>115</v>
      </c>
      <c r="D6731" s="113" t="s">
        <v>8535</v>
      </c>
      <c r="E6731" s="115">
        <v>66.489999999999995</v>
      </c>
    </row>
    <row r="6732" spans="1:5" ht="41.4" x14ac:dyDescent="0.3">
      <c r="A6732" s="113">
        <v>104222</v>
      </c>
      <c r="B6732" s="113" t="s">
        <v>15264</v>
      </c>
      <c r="C6732" s="114" t="s">
        <v>115</v>
      </c>
      <c r="D6732" s="113" t="s">
        <v>8535</v>
      </c>
      <c r="E6732" s="115">
        <v>73.64</v>
      </c>
    </row>
    <row r="6733" spans="1:5" ht="55.2" x14ac:dyDescent="0.3">
      <c r="A6733" s="113">
        <v>104223</v>
      </c>
      <c r="B6733" s="113" t="s">
        <v>15265</v>
      </c>
      <c r="C6733" s="114" t="s">
        <v>115</v>
      </c>
      <c r="D6733" s="113" t="s">
        <v>8535</v>
      </c>
      <c r="E6733" s="115">
        <v>115</v>
      </c>
    </row>
    <row r="6734" spans="1:5" ht="55.2" x14ac:dyDescent="0.3">
      <c r="A6734" s="113">
        <v>104224</v>
      </c>
      <c r="B6734" s="113" t="s">
        <v>15266</v>
      </c>
      <c r="C6734" s="114" t="s">
        <v>115</v>
      </c>
      <c r="D6734" s="113" t="s">
        <v>8535</v>
      </c>
      <c r="E6734" s="115">
        <v>71.31</v>
      </c>
    </row>
    <row r="6735" spans="1:5" ht="41.4" x14ac:dyDescent="0.3">
      <c r="A6735" s="113">
        <v>104225</v>
      </c>
      <c r="B6735" s="113" t="s">
        <v>15267</v>
      </c>
      <c r="C6735" s="114" t="s">
        <v>115</v>
      </c>
      <c r="D6735" s="113" t="s">
        <v>8535</v>
      </c>
      <c r="E6735" s="115">
        <v>71.739999999999995</v>
      </c>
    </row>
    <row r="6736" spans="1:5" ht="41.4" x14ac:dyDescent="0.3">
      <c r="A6736" s="113">
        <v>104226</v>
      </c>
      <c r="B6736" s="113" t="s">
        <v>15268</v>
      </c>
      <c r="C6736" s="114" t="s">
        <v>115</v>
      </c>
      <c r="D6736" s="113" t="s">
        <v>8535</v>
      </c>
      <c r="E6736" s="115">
        <v>80.709999999999994</v>
      </c>
    </row>
    <row r="6737" spans="1:5" ht="55.2" x14ac:dyDescent="0.3">
      <c r="A6737" s="113">
        <v>104227</v>
      </c>
      <c r="B6737" s="113" t="s">
        <v>15269</v>
      </c>
      <c r="C6737" s="114" t="s">
        <v>115</v>
      </c>
      <c r="D6737" s="113" t="s">
        <v>8535</v>
      </c>
      <c r="E6737" s="115">
        <v>133.57</v>
      </c>
    </row>
    <row r="6738" spans="1:5" ht="55.2" x14ac:dyDescent="0.3">
      <c r="A6738" s="113">
        <v>104228</v>
      </c>
      <c r="B6738" s="113" t="s">
        <v>15270</v>
      </c>
      <c r="C6738" s="114" t="s">
        <v>115</v>
      </c>
      <c r="D6738" s="113" t="s">
        <v>8535</v>
      </c>
      <c r="E6738" s="115">
        <v>77.25</v>
      </c>
    </row>
    <row r="6739" spans="1:5" ht="41.4" x14ac:dyDescent="0.3">
      <c r="A6739" s="113">
        <v>104229</v>
      </c>
      <c r="B6739" s="113" t="s">
        <v>15271</v>
      </c>
      <c r="C6739" s="114" t="s">
        <v>115</v>
      </c>
      <c r="D6739" s="113" t="s">
        <v>8535</v>
      </c>
      <c r="E6739" s="115">
        <v>85.21</v>
      </c>
    </row>
    <row r="6740" spans="1:5" ht="41.4" x14ac:dyDescent="0.3">
      <c r="A6740" s="113">
        <v>104230</v>
      </c>
      <c r="B6740" s="113" t="s">
        <v>15272</v>
      </c>
      <c r="C6740" s="114" t="s">
        <v>115</v>
      </c>
      <c r="D6740" s="113" t="s">
        <v>8535</v>
      </c>
      <c r="E6740" s="115">
        <v>95.08</v>
      </c>
    </row>
    <row r="6741" spans="1:5" ht="55.2" x14ac:dyDescent="0.3">
      <c r="A6741" s="113">
        <v>104231</v>
      </c>
      <c r="B6741" s="113" t="s">
        <v>15273</v>
      </c>
      <c r="C6741" s="114" t="s">
        <v>115</v>
      </c>
      <c r="D6741" s="113" t="s">
        <v>8535</v>
      </c>
      <c r="E6741" s="115">
        <v>147.29</v>
      </c>
    </row>
    <row r="6742" spans="1:5" ht="55.2" x14ac:dyDescent="0.3">
      <c r="A6742" s="113">
        <v>104232</v>
      </c>
      <c r="B6742" s="113" t="s">
        <v>15274</v>
      </c>
      <c r="C6742" s="114" t="s">
        <v>115</v>
      </c>
      <c r="D6742" s="113" t="s">
        <v>8535</v>
      </c>
      <c r="E6742" s="115">
        <v>85.43</v>
      </c>
    </row>
    <row r="6743" spans="1:5" ht="41.4" x14ac:dyDescent="0.3">
      <c r="A6743" s="113">
        <v>104233</v>
      </c>
      <c r="B6743" s="113" t="s">
        <v>15275</v>
      </c>
      <c r="C6743" s="114" t="s">
        <v>115</v>
      </c>
      <c r="D6743" s="113" t="s">
        <v>8535</v>
      </c>
      <c r="E6743" s="115">
        <v>37.56</v>
      </c>
    </row>
    <row r="6744" spans="1:5" ht="41.4" x14ac:dyDescent="0.3">
      <c r="A6744" s="113">
        <v>104234</v>
      </c>
      <c r="B6744" s="113" t="s">
        <v>15276</v>
      </c>
      <c r="C6744" s="114" t="s">
        <v>115</v>
      </c>
      <c r="D6744" s="113" t="s">
        <v>8535</v>
      </c>
      <c r="E6744" s="115">
        <v>42.53</v>
      </c>
    </row>
    <row r="6745" spans="1:5" ht="55.2" x14ac:dyDescent="0.3">
      <c r="A6745" s="113">
        <v>104235</v>
      </c>
      <c r="B6745" s="113" t="s">
        <v>15277</v>
      </c>
      <c r="C6745" s="114" t="s">
        <v>115</v>
      </c>
      <c r="D6745" s="113" t="s">
        <v>8535</v>
      </c>
      <c r="E6745" s="115">
        <v>72.11</v>
      </c>
    </row>
    <row r="6746" spans="1:5" ht="55.2" x14ac:dyDescent="0.3">
      <c r="A6746" s="113">
        <v>104236</v>
      </c>
      <c r="B6746" s="113" t="s">
        <v>15278</v>
      </c>
      <c r="C6746" s="114" t="s">
        <v>115</v>
      </c>
      <c r="D6746" s="113" t="s">
        <v>8535</v>
      </c>
      <c r="E6746" s="115">
        <v>40.33</v>
      </c>
    </row>
    <row r="6747" spans="1:5" ht="41.4" x14ac:dyDescent="0.3">
      <c r="A6747" s="113">
        <v>104237</v>
      </c>
      <c r="B6747" s="113" t="s">
        <v>15279</v>
      </c>
      <c r="C6747" s="114" t="s">
        <v>115</v>
      </c>
      <c r="D6747" s="113" t="s">
        <v>8535</v>
      </c>
      <c r="E6747" s="115">
        <v>52.03</v>
      </c>
    </row>
    <row r="6748" spans="1:5" ht="41.4" x14ac:dyDescent="0.3">
      <c r="A6748" s="113">
        <v>104238</v>
      </c>
      <c r="B6748" s="113" t="s">
        <v>15280</v>
      </c>
      <c r="C6748" s="114" t="s">
        <v>115</v>
      </c>
      <c r="D6748" s="113" t="s">
        <v>8535</v>
      </c>
      <c r="E6748" s="115">
        <v>58.7</v>
      </c>
    </row>
    <row r="6749" spans="1:5" ht="55.2" x14ac:dyDescent="0.3">
      <c r="A6749" s="113">
        <v>104239</v>
      </c>
      <c r="B6749" s="113" t="s">
        <v>15281</v>
      </c>
      <c r="C6749" s="114" t="s">
        <v>115</v>
      </c>
      <c r="D6749" s="113" t="s">
        <v>8535</v>
      </c>
      <c r="E6749" s="115">
        <v>98.18</v>
      </c>
    </row>
    <row r="6750" spans="1:5" ht="55.2" x14ac:dyDescent="0.3">
      <c r="A6750" s="113">
        <v>104240</v>
      </c>
      <c r="B6750" s="113" t="s">
        <v>15282</v>
      </c>
      <c r="C6750" s="114" t="s">
        <v>115</v>
      </c>
      <c r="D6750" s="113" t="s">
        <v>8535</v>
      </c>
      <c r="E6750" s="115">
        <v>56.02</v>
      </c>
    </row>
    <row r="6751" spans="1:5" ht="41.4" x14ac:dyDescent="0.3">
      <c r="A6751" s="113">
        <v>104241</v>
      </c>
      <c r="B6751" s="113" t="s">
        <v>15283</v>
      </c>
      <c r="C6751" s="114" t="s">
        <v>115</v>
      </c>
      <c r="D6751" s="113" t="s">
        <v>8535</v>
      </c>
      <c r="E6751" s="115">
        <v>56.93</v>
      </c>
    </row>
    <row r="6752" spans="1:5" ht="41.4" x14ac:dyDescent="0.3">
      <c r="A6752" s="113">
        <v>104242</v>
      </c>
      <c r="B6752" s="113" t="s">
        <v>15284</v>
      </c>
      <c r="C6752" s="114" t="s">
        <v>115</v>
      </c>
      <c r="D6752" s="113" t="s">
        <v>8535</v>
      </c>
      <c r="E6752" s="115">
        <v>65.31</v>
      </c>
    </row>
    <row r="6753" spans="1:5" ht="55.2" x14ac:dyDescent="0.3">
      <c r="A6753" s="113">
        <v>104243</v>
      </c>
      <c r="B6753" s="113" t="s">
        <v>15285</v>
      </c>
      <c r="C6753" s="114" t="s">
        <v>115</v>
      </c>
      <c r="D6753" s="113" t="s">
        <v>8535</v>
      </c>
      <c r="E6753" s="115">
        <v>115.54</v>
      </c>
    </row>
    <row r="6754" spans="1:5" ht="55.2" x14ac:dyDescent="0.3">
      <c r="A6754" s="113">
        <v>104244</v>
      </c>
      <c r="B6754" s="113" t="s">
        <v>15286</v>
      </c>
      <c r="C6754" s="114" t="s">
        <v>115</v>
      </c>
      <c r="D6754" s="113" t="s">
        <v>8535</v>
      </c>
      <c r="E6754" s="115">
        <v>61.61</v>
      </c>
    </row>
    <row r="6755" spans="1:5" ht="41.4" x14ac:dyDescent="0.3">
      <c r="A6755" s="113">
        <v>104245</v>
      </c>
      <c r="B6755" s="113" t="s">
        <v>15287</v>
      </c>
      <c r="C6755" s="114" t="s">
        <v>115</v>
      </c>
      <c r="D6755" s="113" t="s">
        <v>8535</v>
      </c>
      <c r="E6755" s="115">
        <v>62.11</v>
      </c>
    </row>
    <row r="6756" spans="1:5" ht="41.4" x14ac:dyDescent="0.3">
      <c r="A6756" s="113">
        <v>104246</v>
      </c>
      <c r="B6756" s="113" t="s">
        <v>15288</v>
      </c>
      <c r="C6756" s="114" t="s">
        <v>115</v>
      </c>
      <c r="D6756" s="113" t="s">
        <v>8535</v>
      </c>
      <c r="E6756" s="115">
        <v>71.33</v>
      </c>
    </row>
    <row r="6757" spans="1:5" ht="55.2" x14ac:dyDescent="0.3">
      <c r="A6757" s="113">
        <v>104247</v>
      </c>
      <c r="B6757" s="113" t="s">
        <v>15289</v>
      </c>
      <c r="C6757" s="114" t="s">
        <v>115</v>
      </c>
      <c r="D6757" s="113" t="s">
        <v>8535</v>
      </c>
      <c r="E6757" s="115">
        <v>123.52</v>
      </c>
    </row>
    <row r="6758" spans="1:5" ht="55.2" x14ac:dyDescent="0.3">
      <c r="A6758" s="113">
        <v>104248</v>
      </c>
      <c r="B6758" s="113" t="s">
        <v>15290</v>
      </c>
      <c r="C6758" s="114" t="s">
        <v>115</v>
      </c>
      <c r="D6758" s="113" t="s">
        <v>8535</v>
      </c>
      <c r="E6758" s="115">
        <v>63.61</v>
      </c>
    </row>
    <row r="6759" spans="1:5" ht="55.2" x14ac:dyDescent="0.3">
      <c r="A6759" s="113">
        <v>104249</v>
      </c>
      <c r="B6759" s="113" t="s">
        <v>15291</v>
      </c>
      <c r="C6759" s="114" t="s">
        <v>115</v>
      </c>
      <c r="D6759" s="113" t="s">
        <v>8535</v>
      </c>
      <c r="E6759" s="115">
        <v>75.27</v>
      </c>
    </row>
    <row r="6760" spans="1:5" ht="41.4" x14ac:dyDescent="0.3">
      <c r="A6760" s="113">
        <v>104250</v>
      </c>
      <c r="B6760" s="113" t="s">
        <v>15292</v>
      </c>
      <c r="C6760" s="114" t="s">
        <v>115</v>
      </c>
      <c r="D6760" s="113" t="s">
        <v>8535</v>
      </c>
      <c r="E6760" s="115">
        <v>80.239999999999995</v>
      </c>
    </row>
    <row r="6761" spans="1:5" ht="55.2" x14ac:dyDescent="0.3">
      <c r="A6761" s="113">
        <v>104251</v>
      </c>
      <c r="B6761" s="113" t="s">
        <v>15293</v>
      </c>
      <c r="C6761" s="114" t="s">
        <v>115</v>
      </c>
      <c r="D6761" s="113" t="s">
        <v>8535</v>
      </c>
      <c r="E6761" s="115">
        <v>106.25</v>
      </c>
    </row>
    <row r="6762" spans="1:5" ht="55.2" x14ac:dyDescent="0.3">
      <c r="A6762" s="113">
        <v>104252</v>
      </c>
      <c r="B6762" s="113" t="s">
        <v>15294</v>
      </c>
      <c r="C6762" s="114" t="s">
        <v>115</v>
      </c>
      <c r="D6762" s="113" t="s">
        <v>8535</v>
      </c>
      <c r="E6762" s="115">
        <v>80.34</v>
      </c>
    </row>
    <row r="6763" spans="1:5" ht="55.2" x14ac:dyDescent="0.3">
      <c r="A6763" s="113">
        <v>104253</v>
      </c>
      <c r="B6763" s="113" t="s">
        <v>15295</v>
      </c>
      <c r="C6763" s="114" t="s">
        <v>115</v>
      </c>
      <c r="D6763" s="113" t="s">
        <v>8535</v>
      </c>
      <c r="E6763" s="115">
        <v>89.74</v>
      </c>
    </row>
    <row r="6764" spans="1:5" ht="41.4" x14ac:dyDescent="0.3">
      <c r="A6764" s="113">
        <v>104254</v>
      </c>
      <c r="B6764" s="113" t="s">
        <v>15296</v>
      </c>
      <c r="C6764" s="114" t="s">
        <v>115</v>
      </c>
      <c r="D6764" s="113" t="s">
        <v>8535</v>
      </c>
      <c r="E6764" s="115">
        <v>96.41</v>
      </c>
    </row>
    <row r="6765" spans="1:5" ht="55.2" x14ac:dyDescent="0.3">
      <c r="A6765" s="113">
        <v>104255</v>
      </c>
      <c r="B6765" s="113" t="s">
        <v>15297</v>
      </c>
      <c r="C6765" s="114" t="s">
        <v>115</v>
      </c>
      <c r="D6765" s="113" t="s">
        <v>8535</v>
      </c>
      <c r="E6765" s="115">
        <v>132.32</v>
      </c>
    </row>
    <row r="6766" spans="1:5" ht="55.2" x14ac:dyDescent="0.3">
      <c r="A6766" s="113">
        <v>104256</v>
      </c>
      <c r="B6766" s="113" t="s">
        <v>15298</v>
      </c>
      <c r="C6766" s="114" t="s">
        <v>115</v>
      </c>
      <c r="D6766" s="113" t="s">
        <v>8535</v>
      </c>
      <c r="E6766" s="115">
        <v>96.04</v>
      </c>
    </row>
    <row r="6767" spans="1:5" ht="55.2" x14ac:dyDescent="0.3">
      <c r="A6767" s="113">
        <v>104257</v>
      </c>
      <c r="B6767" s="113" t="s">
        <v>15299</v>
      </c>
      <c r="C6767" s="114" t="s">
        <v>115</v>
      </c>
      <c r="D6767" s="113" t="s">
        <v>8535</v>
      </c>
      <c r="E6767" s="115">
        <v>94.64</v>
      </c>
    </row>
    <row r="6768" spans="1:5" ht="41.4" x14ac:dyDescent="0.3">
      <c r="A6768" s="113">
        <v>104258</v>
      </c>
      <c r="B6768" s="113" t="s">
        <v>15300</v>
      </c>
      <c r="C6768" s="114" t="s">
        <v>115</v>
      </c>
      <c r="D6768" s="113" t="s">
        <v>8535</v>
      </c>
      <c r="E6768" s="115">
        <v>103.02</v>
      </c>
    </row>
    <row r="6769" spans="1:5" ht="55.2" x14ac:dyDescent="0.3">
      <c r="A6769" s="113">
        <v>104259</v>
      </c>
      <c r="B6769" s="113" t="s">
        <v>15301</v>
      </c>
      <c r="C6769" s="114" t="s">
        <v>115</v>
      </c>
      <c r="D6769" s="113" t="s">
        <v>8535</v>
      </c>
      <c r="E6769" s="115">
        <v>149.68</v>
      </c>
    </row>
    <row r="6770" spans="1:5" ht="55.2" x14ac:dyDescent="0.3">
      <c r="A6770" s="113">
        <v>104260</v>
      </c>
      <c r="B6770" s="113" t="s">
        <v>15302</v>
      </c>
      <c r="C6770" s="114" t="s">
        <v>115</v>
      </c>
      <c r="D6770" s="113" t="s">
        <v>8535</v>
      </c>
      <c r="E6770" s="115">
        <v>101.62</v>
      </c>
    </row>
    <row r="6771" spans="1:5" ht="55.2" x14ac:dyDescent="0.3">
      <c r="A6771" s="113">
        <v>104261</v>
      </c>
      <c r="B6771" s="113" t="s">
        <v>15303</v>
      </c>
      <c r="C6771" s="114" t="s">
        <v>115</v>
      </c>
      <c r="D6771" s="113" t="s">
        <v>8535</v>
      </c>
      <c r="E6771" s="115">
        <v>124.16</v>
      </c>
    </row>
    <row r="6772" spans="1:5" ht="41.4" x14ac:dyDescent="0.3">
      <c r="A6772" s="113">
        <v>104262</v>
      </c>
      <c r="B6772" s="113" t="s">
        <v>15304</v>
      </c>
      <c r="C6772" s="114" t="s">
        <v>115</v>
      </c>
      <c r="D6772" s="113" t="s">
        <v>8535</v>
      </c>
      <c r="E6772" s="115">
        <v>133.38</v>
      </c>
    </row>
    <row r="6773" spans="1:5" ht="55.2" x14ac:dyDescent="0.3">
      <c r="A6773" s="113">
        <v>104263</v>
      </c>
      <c r="B6773" s="113" t="s">
        <v>15305</v>
      </c>
      <c r="C6773" s="114" t="s">
        <v>115</v>
      </c>
      <c r="D6773" s="113" t="s">
        <v>8535</v>
      </c>
      <c r="E6773" s="115">
        <v>173.29</v>
      </c>
    </row>
    <row r="6774" spans="1:5" ht="55.2" x14ac:dyDescent="0.3">
      <c r="A6774" s="113">
        <v>104264</v>
      </c>
      <c r="B6774" s="113" t="s">
        <v>15306</v>
      </c>
      <c r="C6774" s="114" t="s">
        <v>115</v>
      </c>
      <c r="D6774" s="113" t="s">
        <v>8535</v>
      </c>
      <c r="E6774" s="115">
        <v>121.75</v>
      </c>
    </row>
    <row r="6775" spans="1:5" ht="41.4" x14ac:dyDescent="0.3">
      <c r="A6775" s="113">
        <v>104627</v>
      </c>
      <c r="B6775" s="113" t="s">
        <v>15307</v>
      </c>
      <c r="C6775" s="114" t="s">
        <v>115</v>
      </c>
      <c r="D6775" s="113" t="s">
        <v>8535</v>
      </c>
      <c r="E6775" s="115">
        <v>20.14</v>
      </c>
    </row>
    <row r="6776" spans="1:5" ht="41.4" x14ac:dyDescent="0.3">
      <c r="A6776" s="113">
        <v>104628</v>
      </c>
      <c r="B6776" s="113" t="s">
        <v>15308</v>
      </c>
      <c r="C6776" s="114" t="s">
        <v>115</v>
      </c>
      <c r="D6776" s="113" t="s">
        <v>8535</v>
      </c>
      <c r="E6776" s="115">
        <v>32.06</v>
      </c>
    </row>
    <row r="6777" spans="1:5" ht="41.4" x14ac:dyDescent="0.3">
      <c r="A6777" s="113">
        <v>104629</v>
      </c>
      <c r="B6777" s="113" t="s">
        <v>15309</v>
      </c>
      <c r="C6777" s="114" t="s">
        <v>115</v>
      </c>
      <c r="D6777" s="113" t="s">
        <v>8535</v>
      </c>
      <c r="E6777" s="115">
        <v>38.909999999999997</v>
      </c>
    </row>
    <row r="6778" spans="1:5" ht="41.4" x14ac:dyDescent="0.3">
      <c r="A6778" s="113">
        <v>104630</v>
      </c>
      <c r="B6778" s="113" t="s">
        <v>15310</v>
      </c>
      <c r="C6778" s="114" t="s">
        <v>115</v>
      </c>
      <c r="D6778" s="113" t="s">
        <v>8535</v>
      </c>
      <c r="E6778" s="115">
        <v>31.41</v>
      </c>
    </row>
    <row r="6779" spans="1:5" ht="41.4" x14ac:dyDescent="0.3">
      <c r="A6779" s="113">
        <v>104631</v>
      </c>
      <c r="B6779" s="113" t="s">
        <v>15311</v>
      </c>
      <c r="C6779" s="114" t="s">
        <v>115</v>
      </c>
      <c r="D6779" s="113" t="s">
        <v>8535</v>
      </c>
      <c r="E6779" s="115">
        <v>43.32</v>
      </c>
    </row>
    <row r="6780" spans="1:5" ht="41.4" x14ac:dyDescent="0.3">
      <c r="A6780" s="113">
        <v>104632</v>
      </c>
      <c r="B6780" s="113" t="s">
        <v>15312</v>
      </c>
      <c r="C6780" s="114" t="s">
        <v>115</v>
      </c>
      <c r="D6780" s="113" t="s">
        <v>8535</v>
      </c>
      <c r="E6780" s="115">
        <v>50.17</v>
      </c>
    </row>
    <row r="6781" spans="1:5" ht="27.6" x14ac:dyDescent="0.3">
      <c r="A6781" s="113">
        <v>104633</v>
      </c>
      <c r="B6781" s="113" t="s">
        <v>15313</v>
      </c>
      <c r="C6781" s="114" t="s">
        <v>115</v>
      </c>
      <c r="D6781" s="113" t="s">
        <v>8535</v>
      </c>
      <c r="E6781" s="115">
        <v>28.15</v>
      </c>
    </row>
    <row r="6782" spans="1:5" ht="27.6" x14ac:dyDescent="0.3">
      <c r="A6782" s="113">
        <v>104634</v>
      </c>
      <c r="B6782" s="113" t="s">
        <v>15314</v>
      </c>
      <c r="C6782" s="114" t="s">
        <v>115</v>
      </c>
      <c r="D6782" s="113" t="s">
        <v>8535</v>
      </c>
      <c r="E6782" s="115">
        <v>41.22</v>
      </c>
    </row>
    <row r="6783" spans="1:5" ht="27.6" x14ac:dyDescent="0.3">
      <c r="A6783" s="113">
        <v>104635</v>
      </c>
      <c r="B6783" s="113" t="s">
        <v>15315</v>
      </c>
      <c r="C6783" s="114" t="s">
        <v>115</v>
      </c>
      <c r="D6783" s="113" t="s">
        <v>8535</v>
      </c>
      <c r="E6783" s="115">
        <v>57.81</v>
      </c>
    </row>
    <row r="6784" spans="1:5" ht="27.6" x14ac:dyDescent="0.3">
      <c r="A6784" s="113">
        <v>104636</v>
      </c>
      <c r="B6784" s="113" t="s">
        <v>15316</v>
      </c>
      <c r="C6784" s="114" t="s">
        <v>115</v>
      </c>
      <c r="D6784" s="113" t="s">
        <v>8535</v>
      </c>
      <c r="E6784" s="115">
        <v>66.92</v>
      </c>
    </row>
    <row r="6785" spans="1:5" ht="41.4" x14ac:dyDescent="0.3">
      <c r="A6785" s="113">
        <v>104951</v>
      </c>
      <c r="B6785" s="113" t="s">
        <v>15317</v>
      </c>
      <c r="C6785" s="114" t="s">
        <v>115</v>
      </c>
      <c r="D6785" s="113" t="s">
        <v>8535</v>
      </c>
      <c r="E6785" s="115">
        <v>31.84</v>
      </c>
    </row>
    <row r="6786" spans="1:5" ht="41.4" x14ac:dyDescent="0.3">
      <c r="A6786" s="113">
        <v>104952</v>
      </c>
      <c r="B6786" s="113" t="s">
        <v>15318</v>
      </c>
      <c r="C6786" s="114" t="s">
        <v>115</v>
      </c>
      <c r="D6786" s="113" t="s">
        <v>8535</v>
      </c>
      <c r="E6786" s="115">
        <v>37.01</v>
      </c>
    </row>
    <row r="6787" spans="1:5" ht="41.4" x14ac:dyDescent="0.3">
      <c r="A6787" s="113">
        <v>104953</v>
      </c>
      <c r="B6787" s="113" t="s">
        <v>15319</v>
      </c>
      <c r="C6787" s="114" t="s">
        <v>115</v>
      </c>
      <c r="D6787" s="113" t="s">
        <v>8535</v>
      </c>
      <c r="E6787" s="115">
        <v>64.17</v>
      </c>
    </row>
    <row r="6788" spans="1:5" ht="41.4" x14ac:dyDescent="0.3">
      <c r="A6788" s="113">
        <v>104954</v>
      </c>
      <c r="B6788" s="113" t="s">
        <v>15320</v>
      </c>
      <c r="C6788" s="114" t="s">
        <v>115</v>
      </c>
      <c r="D6788" s="113" t="s">
        <v>8535</v>
      </c>
      <c r="E6788" s="115">
        <v>49.66</v>
      </c>
    </row>
    <row r="6789" spans="1:5" ht="41.4" x14ac:dyDescent="0.3">
      <c r="A6789" s="113">
        <v>104955</v>
      </c>
      <c r="B6789" s="113" t="s">
        <v>15321</v>
      </c>
      <c r="C6789" s="114" t="s">
        <v>115</v>
      </c>
      <c r="D6789" s="113" t="s">
        <v>8535</v>
      </c>
      <c r="E6789" s="115">
        <v>41.15</v>
      </c>
    </row>
    <row r="6790" spans="1:5" ht="41.4" x14ac:dyDescent="0.3">
      <c r="A6790" s="113">
        <v>104956</v>
      </c>
      <c r="B6790" s="113" t="s">
        <v>15322</v>
      </c>
      <c r="C6790" s="114" t="s">
        <v>115</v>
      </c>
      <c r="D6790" s="113" t="s">
        <v>8535</v>
      </c>
      <c r="E6790" s="115">
        <v>46.32</v>
      </c>
    </row>
    <row r="6791" spans="1:5" ht="41.4" x14ac:dyDescent="0.3">
      <c r="A6791" s="113">
        <v>104957</v>
      </c>
      <c r="B6791" s="113" t="s">
        <v>15323</v>
      </c>
      <c r="C6791" s="114" t="s">
        <v>115</v>
      </c>
      <c r="D6791" s="113" t="s">
        <v>8535</v>
      </c>
      <c r="E6791" s="115">
        <v>40.04</v>
      </c>
    </row>
    <row r="6792" spans="1:5" ht="41.4" x14ac:dyDescent="0.3">
      <c r="A6792" s="113">
        <v>104958</v>
      </c>
      <c r="B6792" s="113" t="s">
        <v>15324</v>
      </c>
      <c r="C6792" s="114" t="s">
        <v>115</v>
      </c>
      <c r="D6792" s="113" t="s">
        <v>8535</v>
      </c>
      <c r="E6792" s="115">
        <v>22.39</v>
      </c>
    </row>
    <row r="6793" spans="1:5" ht="41.4" x14ac:dyDescent="0.3">
      <c r="A6793" s="113">
        <v>104959</v>
      </c>
      <c r="B6793" s="113" t="s">
        <v>15325</v>
      </c>
      <c r="C6793" s="114" t="s">
        <v>115</v>
      </c>
      <c r="D6793" s="113" t="s">
        <v>8535</v>
      </c>
      <c r="E6793" s="115">
        <v>25.68</v>
      </c>
    </row>
    <row r="6794" spans="1:5" ht="41.4" x14ac:dyDescent="0.3">
      <c r="A6794" s="113">
        <v>104960</v>
      </c>
      <c r="B6794" s="113" t="s">
        <v>15326</v>
      </c>
      <c r="C6794" s="114" t="s">
        <v>115</v>
      </c>
      <c r="D6794" s="113" t="s">
        <v>8535</v>
      </c>
      <c r="E6794" s="115">
        <v>41.95</v>
      </c>
    </row>
    <row r="6795" spans="1:5" ht="41.4" x14ac:dyDescent="0.3">
      <c r="A6795" s="113">
        <v>104961</v>
      </c>
      <c r="B6795" s="113" t="s">
        <v>15327</v>
      </c>
      <c r="C6795" s="114" t="s">
        <v>115</v>
      </c>
      <c r="D6795" s="113" t="s">
        <v>8535</v>
      </c>
      <c r="E6795" s="115">
        <v>51.97</v>
      </c>
    </row>
    <row r="6796" spans="1:5" ht="41.4" x14ac:dyDescent="0.3">
      <c r="A6796" s="113">
        <v>104962</v>
      </c>
      <c r="B6796" s="113" t="s">
        <v>15328</v>
      </c>
      <c r="C6796" s="114" t="s">
        <v>115</v>
      </c>
      <c r="D6796" s="113" t="s">
        <v>8535</v>
      </c>
      <c r="E6796" s="115">
        <v>57.14</v>
      </c>
    </row>
    <row r="6797" spans="1:5" ht="41.4" x14ac:dyDescent="0.3">
      <c r="A6797" s="113">
        <v>104963</v>
      </c>
      <c r="B6797" s="113" t="s">
        <v>15329</v>
      </c>
      <c r="C6797" s="114" t="s">
        <v>115</v>
      </c>
      <c r="D6797" s="113" t="s">
        <v>8535</v>
      </c>
      <c r="E6797" s="115">
        <v>46.65</v>
      </c>
    </row>
    <row r="6798" spans="1:5" ht="41.4" x14ac:dyDescent="0.3">
      <c r="A6798" s="113">
        <v>104964</v>
      </c>
      <c r="B6798" s="113" t="s">
        <v>15330</v>
      </c>
      <c r="C6798" s="114" t="s">
        <v>115</v>
      </c>
      <c r="D6798" s="113" t="s">
        <v>8535</v>
      </c>
      <c r="E6798" s="115">
        <v>51.82</v>
      </c>
    </row>
    <row r="6799" spans="1:5" ht="41.4" x14ac:dyDescent="0.3">
      <c r="A6799" s="113">
        <v>104965</v>
      </c>
      <c r="B6799" s="113" t="s">
        <v>15331</v>
      </c>
      <c r="C6799" s="114" t="s">
        <v>115</v>
      </c>
      <c r="D6799" s="113" t="s">
        <v>8535</v>
      </c>
      <c r="E6799" s="115">
        <v>44.49</v>
      </c>
    </row>
    <row r="6800" spans="1:5" ht="41.4" x14ac:dyDescent="0.3">
      <c r="A6800" s="113">
        <v>104966</v>
      </c>
      <c r="B6800" s="113" t="s">
        <v>15332</v>
      </c>
      <c r="C6800" s="114" t="s">
        <v>115</v>
      </c>
      <c r="D6800" s="113" t="s">
        <v>8535</v>
      </c>
      <c r="E6800" s="115">
        <v>45.21</v>
      </c>
    </row>
    <row r="6801" spans="1:5" ht="41.4" x14ac:dyDescent="0.3">
      <c r="A6801" s="113">
        <v>104967</v>
      </c>
      <c r="B6801" s="113" t="s">
        <v>15333</v>
      </c>
      <c r="C6801" s="114" t="s">
        <v>115</v>
      </c>
      <c r="D6801" s="113" t="s">
        <v>8535</v>
      </c>
      <c r="E6801" s="115">
        <v>40.299999999999997</v>
      </c>
    </row>
    <row r="6802" spans="1:5" ht="41.4" x14ac:dyDescent="0.3">
      <c r="A6802" s="113">
        <v>104968</v>
      </c>
      <c r="B6802" s="113" t="s">
        <v>15334</v>
      </c>
      <c r="C6802" s="114" t="s">
        <v>115</v>
      </c>
      <c r="D6802" s="113" t="s">
        <v>8535</v>
      </c>
      <c r="E6802" s="115">
        <v>43.59</v>
      </c>
    </row>
    <row r="6803" spans="1:5" ht="41.4" x14ac:dyDescent="0.3">
      <c r="A6803" s="113">
        <v>104969</v>
      </c>
      <c r="B6803" s="113" t="s">
        <v>15335</v>
      </c>
      <c r="C6803" s="114" t="s">
        <v>115</v>
      </c>
      <c r="D6803" s="113" t="s">
        <v>8535</v>
      </c>
      <c r="E6803" s="115">
        <v>34.979999999999997</v>
      </c>
    </row>
    <row r="6804" spans="1:5" ht="41.4" x14ac:dyDescent="0.3">
      <c r="A6804" s="113">
        <v>104970</v>
      </c>
      <c r="B6804" s="113" t="s">
        <v>15336</v>
      </c>
      <c r="C6804" s="114" t="s">
        <v>115</v>
      </c>
      <c r="D6804" s="113" t="s">
        <v>8535</v>
      </c>
      <c r="E6804" s="115">
        <v>38.270000000000003</v>
      </c>
    </row>
    <row r="6805" spans="1:5" ht="41.4" x14ac:dyDescent="0.3">
      <c r="A6805" s="113">
        <v>104971</v>
      </c>
      <c r="B6805" s="113" t="s">
        <v>15337</v>
      </c>
      <c r="C6805" s="114" t="s">
        <v>115</v>
      </c>
      <c r="D6805" s="113" t="s">
        <v>8535</v>
      </c>
      <c r="E6805" s="115">
        <v>32.82</v>
      </c>
    </row>
    <row r="6806" spans="1:5" ht="41.4" x14ac:dyDescent="0.3">
      <c r="A6806" s="113">
        <v>104972</v>
      </c>
      <c r="B6806" s="113" t="s">
        <v>15338</v>
      </c>
      <c r="C6806" s="114" t="s">
        <v>115</v>
      </c>
      <c r="D6806" s="113" t="s">
        <v>8535</v>
      </c>
      <c r="E6806" s="115">
        <v>36.11</v>
      </c>
    </row>
    <row r="6807" spans="1:5" ht="41.4" x14ac:dyDescent="0.3">
      <c r="A6807" s="113">
        <v>104973</v>
      </c>
      <c r="B6807" s="113" t="s">
        <v>15339</v>
      </c>
      <c r="C6807" s="114" t="s">
        <v>115</v>
      </c>
      <c r="D6807" s="113" t="s">
        <v>8535</v>
      </c>
      <c r="E6807" s="115">
        <v>29.47</v>
      </c>
    </row>
    <row r="6808" spans="1:5" ht="41.4" x14ac:dyDescent="0.3">
      <c r="A6808" s="113">
        <v>104974</v>
      </c>
      <c r="B6808" s="113" t="s">
        <v>15340</v>
      </c>
      <c r="C6808" s="114" t="s">
        <v>115</v>
      </c>
      <c r="D6808" s="113" t="s">
        <v>8535</v>
      </c>
      <c r="E6808" s="115">
        <v>32.76</v>
      </c>
    </row>
    <row r="6809" spans="1:5" ht="41.4" x14ac:dyDescent="0.3">
      <c r="A6809" s="113">
        <v>104975</v>
      </c>
      <c r="B6809" s="113" t="s">
        <v>15341</v>
      </c>
      <c r="C6809" s="114" t="s">
        <v>115</v>
      </c>
      <c r="D6809" s="113" t="s">
        <v>8535</v>
      </c>
      <c r="E6809" s="115">
        <v>28.37</v>
      </c>
    </row>
    <row r="6810" spans="1:5" ht="41.4" x14ac:dyDescent="0.3">
      <c r="A6810" s="113">
        <v>104976</v>
      </c>
      <c r="B6810" s="113" t="s">
        <v>15342</v>
      </c>
      <c r="C6810" s="114" t="s">
        <v>115</v>
      </c>
      <c r="D6810" s="113" t="s">
        <v>8535</v>
      </c>
      <c r="E6810" s="115">
        <v>31.66</v>
      </c>
    </row>
    <row r="6811" spans="1:5" ht="41.4" x14ac:dyDescent="0.3">
      <c r="A6811" s="113">
        <v>104977</v>
      </c>
      <c r="B6811" s="113" t="s">
        <v>15343</v>
      </c>
      <c r="C6811" s="114" t="s">
        <v>115</v>
      </c>
      <c r="D6811" s="113" t="s">
        <v>8535</v>
      </c>
      <c r="E6811" s="115">
        <v>49.18</v>
      </c>
    </row>
    <row r="6812" spans="1:5" ht="41.4" x14ac:dyDescent="0.3">
      <c r="A6812" s="113">
        <v>104978</v>
      </c>
      <c r="B6812" s="113" t="s">
        <v>15344</v>
      </c>
      <c r="C6812" s="114" t="s">
        <v>115</v>
      </c>
      <c r="D6812" s="113" t="s">
        <v>8535</v>
      </c>
      <c r="E6812" s="115">
        <v>37.700000000000003</v>
      </c>
    </row>
    <row r="6813" spans="1:5" ht="41.4" x14ac:dyDescent="0.3">
      <c r="A6813" s="113">
        <v>105185</v>
      </c>
      <c r="B6813" s="113" t="s">
        <v>15345</v>
      </c>
      <c r="C6813" s="114" t="s">
        <v>115</v>
      </c>
      <c r="D6813" s="113" t="s">
        <v>8535</v>
      </c>
      <c r="E6813" s="115">
        <v>207.34</v>
      </c>
    </row>
    <row r="6814" spans="1:5" ht="41.4" x14ac:dyDescent="0.3">
      <c r="A6814" s="113">
        <v>105186</v>
      </c>
      <c r="B6814" s="113" t="s">
        <v>15346</v>
      </c>
      <c r="C6814" s="114" t="s">
        <v>115</v>
      </c>
      <c r="D6814" s="113" t="s">
        <v>8535</v>
      </c>
      <c r="E6814" s="115">
        <v>153.54</v>
      </c>
    </row>
    <row r="6815" spans="1:5" ht="41.4" x14ac:dyDescent="0.3">
      <c r="A6815" s="113">
        <v>105187</v>
      </c>
      <c r="B6815" s="113" t="s">
        <v>15347</v>
      </c>
      <c r="C6815" s="114" t="s">
        <v>115</v>
      </c>
      <c r="D6815" s="113" t="s">
        <v>8535</v>
      </c>
      <c r="E6815" s="115">
        <v>199.75</v>
      </c>
    </row>
    <row r="6816" spans="1:5" ht="41.4" x14ac:dyDescent="0.3">
      <c r="A6816" s="113">
        <v>105188</v>
      </c>
      <c r="B6816" s="113" t="s">
        <v>15348</v>
      </c>
      <c r="C6816" s="114" t="s">
        <v>115</v>
      </c>
      <c r="D6816" s="113" t="s">
        <v>8535</v>
      </c>
      <c r="E6816" s="115">
        <v>146.43</v>
      </c>
    </row>
    <row r="6817" spans="1:5" ht="27.6" x14ac:dyDescent="0.3">
      <c r="A6817" s="113">
        <v>87244</v>
      </c>
      <c r="B6817" s="113" t="s">
        <v>15349</v>
      </c>
      <c r="C6817" s="114" t="s">
        <v>115</v>
      </c>
      <c r="D6817" s="113" t="s">
        <v>8535</v>
      </c>
      <c r="E6817" s="115">
        <v>259.91000000000003</v>
      </c>
    </row>
    <row r="6818" spans="1:5" ht="41.4" x14ac:dyDescent="0.3">
      <c r="A6818" s="113">
        <v>87245</v>
      </c>
      <c r="B6818" s="113" t="s">
        <v>15350</v>
      </c>
      <c r="C6818" s="114" t="s">
        <v>115</v>
      </c>
      <c r="D6818" s="113" t="s">
        <v>8535</v>
      </c>
      <c r="E6818" s="115">
        <v>311.08</v>
      </c>
    </row>
    <row r="6819" spans="1:5" ht="41.4" x14ac:dyDescent="0.3">
      <c r="A6819" s="113">
        <v>87265</v>
      </c>
      <c r="B6819" s="113" t="s">
        <v>15351</v>
      </c>
      <c r="C6819" s="114" t="s">
        <v>115</v>
      </c>
      <c r="D6819" s="113" t="s">
        <v>8535</v>
      </c>
      <c r="E6819" s="115">
        <v>57.45</v>
      </c>
    </row>
    <row r="6820" spans="1:5" ht="27.6" x14ac:dyDescent="0.3">
      <c r="A6820" s="113">
        <v>87267</v>
      </c>
      <c r="B6820" s="113" t="s">
        <v>15352</v>
      </c>
      <c r="C6820" s="114" t="s">
        <v>115</v>
      </c>
      <c r="D6820" s="113" t="s">
        <v>8535</v>
      </c>
      <c r="E6820" s="115">
        <v>63.05</v>
      </c>
    </row>
    <row r="6821" spans="1:5" ht="27.6" x14ac:dyDescent="0.3">
      <c r="A6821" s="113">
        <v>87269</v>
      </c>
      <c r="B6821" s="113" t="s">
        <v>15353</v>
      </c>
      <c r="C6821" s="114" t="s">
        <v>115</v>
      </c>
      <c r="D6821" s="113" t="s">
        <v>8535</v>
      </c>
      <c r="E6821" s="115">
        <v>61.58</v>
      </c>
    </row>
    <row r="6822" spans="1:5" ht="27.6" x14ac:dyDescent="0.3">
      <c r="A6822" s="113">
        <v>87271</v>
      </c>
      <c r="B6822" s="113" t="s">
        <v>15354</v>
      </c>
      <c r="C6822" s="114" t="s">
        <v>115</v>
      </c>
      <c r="D6822" s="113" t="s">
        <v>8535</v>
      </c>
      <c r="E6822" s="115">
        <v>67.27</v>
      </c>
    </row>
    <row r="6823" spans="1:5" ht="27.6" x14ac:dyDescent="0.3">
      <c r="A6823" s="113">
        <v>87273</v>
      </c>
      <c r="B6823" s="113" t="s">
        <v>15355</v>
      </c>
      <c r="C6823" s="114" t="s">
        <v>115</v>
      </c>
      <c r="D6823" s="113" t="s">
        <v>8535</v>
      </c>
      <c r="E6823" s="115">
        <v>64.81</v>
      </c>
    </row>
    <row r="6824" spans="1:5" ht="27.6" x14ac:dyDescent="0.3">
      <c r="A6824" s="113">
        <v>87275</v>
      </c>
      <c r="B6824" s="113" t="s">
        <v>15356</v>
      </c>
      <c r="C6824" s="114" t="s">
        <v>115</v>
      </c>
      <c r="D6824" s="113" t="s">
        <v>8535</v>
      </c>
      <c r="E6824" s="115">
        <v>72.319999999999993</v>
      </c>
    </row>
    <row r="6825" spans="1:5" ht="27.6" x14ac:dyDescent="0.3">
      <c r="A6825" s="113">
        <v>88788</v>
      </c>
      <c r="B6825" s="113" t="s">
        <v>15357</v>
      </c>
      <c r="C6825" s="114" t="s">
        <v>115</v>
      </c>
      <c r="D6825" s="113" t="s">
        <v>8535</v>
      </c>
      <c r="E6825" s="115">
        <v>337.08</v>
      </c>
    </row>
    <row r="6826" spans="1:5" ht="41.4" x14ac:dyDescent="0.3">
      <c r="A6826" s="113">
        <v>88789</v>
      </c>
      <c r="B6826" s="113" t="s">
        <v>15358</v>
      </c>
      <c r="C6826" s="114" t="s">
        <v>115</v>
      </c>
      <c r="D6826" s="113" t="s">
        <v>8535</v>
      </c>
      <c r="E6826" s="115">
        <v>404.13</v>
      </c>
    </row>
    <row r="6827" spans="1:5" ht="27.6" x14ac:dyDescent="0.3">
      <c r="A6827" s="113">
        <v>104588</v>
      </c>
      <c r="B6827" s="113" t="s">
        <v>15359</v>
      </c>
      <c r="C6827" s="114" t="s">
        <v>115</v>
      </c>
      <c r="D6827" s="113" t="s">
        <v>8535</v>
      </c>
      <c r="E6827" s="115">
        <v>216.54</v>
      </c>
    </row>
    <row r="6828" spans="1:5" ht="41.4" x14ac:dyDescent="0.3">
      <c r="A6828" s="113">
        <v>104589</v>
      </c>
      <c r="B6828" s="113" t="s">
        <v>15360</v>
      </c>
      <c r="C6828" s="114" t="s">
        <v>115</v>
      </c>
      <c r="D6828" s="113" t="s">
        <v>8535</v>
      </c>
      <c r="E6828" s="115">
        <v>258.54000000000002</v>
      </c>
    </row>
    <row r="6829" spans="1:5" ht="41.4" x14ac:dyDescent="0.3">
      <c r="A6829" s="113">
        <v>104590</v>
      </c>
      <c r="B6829" s="113" t="s">
        <v>15361</v>
      </c>
      <c r="C6829" s="114" t="s">
        <v>115</v>
      </c>
      <c r="D6829" s="113" t="s">
        <v>8535</v>
      </c>
      <c r="E6829" s="115">
        <v>239.46</v>
      </c>
    </row>
    <row r="6830" spans="1:5" ht="41.4" x14ac:dyDescent="0.3">
      <c r="A6830" s="113">
        <v>104591</v>
      </c>
      <c r="B6830" s="113" t="s">
        <v>15362</v>
      </c>
      <c r="C6830" s="114" t="s">
        <v>115</v>
      </c>
      <c r="D6830" s="113" t="s">
        <v>8535</v>
      </c>
      <c r="E6830" s="115">
        <v>284.20999999999998</v>
      </c>
    </row>
    <row r="6831" spans="1:5" ht="27.6" x14ac:dyDescent="0.3">
      <c r="A6831" s="113">
        <v>104611</v>
      </c>
      <c r="B6831" s="113" t="s">
        <v>15363</v>
      </c>
      <c r="C6831" s="114" t="s">
        <v>115</v>
      </c>
      <c r="D6831" s="113" t="s">
        <v>8535</v>
      </c>
      <c r="E6831" s="115">
        <v>89.02</v>
      </c>
    </row>
    <row r="6832" spans="1:5" ht="27.6" x14ac:dyDescent="0.3">
      <c r="A6832" s="113">
        <v>104612</v>
      </c>
      <c r="B6832" s="113" t="s">
        <v>15364</v>
      </c>
      <c r="C6832" s="114" t="s">
        <v>115</v>
      </c>
      <c r="D6832" s="113" t="s">
        <v>8535</v>
      </c>
      <c r="E6832" s="115">
        <v>89.86</v>
      </c>
    </row>
    <row r="6833" spans="1:5" ht="41.4" x14ac:dyDescent="0.3">
      <c r="A6833" s="113">
        <v>104613</v>
      </c>
      <c r="B6833" s="113" t="s">
        <v>15365</v>
      </c>
      <c r="C6833" s="114" t="s">
        <v>115</v>
      </c>
      <c r="D6833" s="113" t="s">
        <v>8535</v>
      </c>
      <c r="E6833" s="115">
        <v>61.14</v>
      </c>
    </row>
    <row r="6834" spans="1:5" ht="41.4" x14ac:dyDescent="0.3">
      <c r="A6834" s="113">
        <v>104614</v>
      </c>
      <c r="B6834" s="113" t="s">
        <v>15366</v>
      </c>
      <c r="C6834" s="114" t="s">
        <v>115</v>
      </c>
      <c r="D6834" s="113" t="s">
        <v>8535</v>
      </c>
      <c r="E6834" s="115">
        <v>68.430000000000007</v>
      </c>
    </row>
    <row r="6835" spans="1:5" ht="41.4" x14ac:dyDescent="0.3">
      <c r="A6835" s="113">
        <v>104615</v>
      </c>
      <c r="B6835" s="113" t="s">
        <v>15367</v>
      </c>
      <c r="C6835" s="114" t="s">
        <v>115</v>
      </c>
      <c r="D6835" s="113" t="s">
        <v>8535</v>
      </c>
      <c r="E6835" s="115">
        <v>257.17</v>
      </c>
    </row>
    <row r="6836" spans="1:5" ht="41.4" x14ac:dyDescent="0.3">
      <c r="A6836" s="113">
        <v>104616</v>
      </c>
      <c r="B6836" s="113" t="s">
        <v>15368</v>
      </c>
      <c r="C6836" s="114" t="s">
        <v>115</v>
      </c>
      <c r="D6836" s="113" t="s">
        <v>8535</v>
      </c>
      <c r="E6836" s="115">
        <v>337.33</v>
      </c>
    </row>
    <row r="6837" spans="1:5" ht="41.4" x14ac:dyDescent="0.3">
      <c r="A6837" s="113">
        <v>104617</v>
      </c>
      <c r="B6837" s="113" t="s">
        <v>15369</v>
      </c>
      <c r="C6837" s="114" t="s">
        <v>115</v>
      </c>
      <c r="D6837" s="113" t="s">
        <v>8535</v>
      </c>
      <c r="E6837" s="115">
        <v>268.56</v>
      </c>
    </row>
    <row r="6838" spans="1:5" ht="41.4" x14ac:dyDescent="0.3">
      <c r="A6838" s="113">
        <v>104618</v>
      </c>
      <c r="B6838" s="113" t="s">
        <v>15370</v>
      </c>
      <c r="C6838" s="114" t="s">
        <v>115</v>
      </c>
      <c r="D6838" s="113" t="s">
        <v>8535</v>
      </c>
      <c r="E6838" s="115">
        <v>348.72</v>
      </c>
    </row>
    <row r="6839" spans="1:5" ht="27.6" x14ac:dyDescent="0.3">
      <c r="A6839" s="113">
        <v>104619</v>
      </c>
      <c r="B6839" s="113" t="s">
        <v>15371</v>
      </c>
      <c r="C6839" s="114" t="s">
        <v>116</v>
      </c>
      <c r="D6839" s="113" t="s">
        <v>8535</v>
      </c>
      <c r="E6839" s="115">
        <v>13.17</v>
      </c>
    </row>
    <row r="6840" spans="1:5" ht="27.6" x14ac:dyDescent="0.3">
      <c r="A6840" s="113">
        <v>101965</v>
      </c>
      <c r="B6840" s="113" t="s">
        <v>15372</v>
      </c>
      <c r="C6840" s="114" t="s">
        <v>116</v>
      </c>
      <c r="D6840" s="113" t="s">
        <v>8535</v>
      </c>
      <c r="E6840" s="115">
        <v>139.03</v>
      </c>
    </row>
    <row r="6841" spans="1:5" ht="27.6" x14ac:dyDescent="0.3">
      <c r="A6841" s="113">
        <v>101966</v>
      </c>
      <c r="B6841" s="113" t="s">
        <v>15373</v>
      </c>
      <c r="C6841" s="114" t="s">
        <v>116</v>
      </c>
      <c r="D6841" s="113" t="s">
        <v>8535</v>
      </c>
      <c r="E6841" s="115">
        <v>174.11</v>
      </c>
    </row>
    <row r="6842" spans="1:5" x14ac:dyDescent="0.3">
      <c r="A6842" s="113">
        <v>101979</v>
      </c>
      <c r="B6842" s="113" t="s">
        <v>15374</v>
      </c>
      <c r="C6842" s="114" t="s">
        <v>116</v>
      </c>
      <c r="D6842" s="113" t="s">
        <v>8535</v>
      </c>
      <c r="E6842" s="115">
        <v>40.119999999999997</v>
      </c>
    </row>
    <row r="6843" spans="1:5" ht="27.6" x14ac:dyDescent="0.3">
      <c r="A6843" s="113">
        <v>96112</v>
      </c>
      <c r="B6843" s="113" t="s">
        <v>15375</v>
      </c>
      <c r="C6843" s="114" t="s">
        <v>115</v>
      </c>
      <c r="D6843" s="113" t="s">
        <v>8535</v>
      </c>
      <c r="E6843" s="115">
        <v>146.9</v>
      </c>
    </row>
    <row r="6844" spans="1:5" x14ac:dyDescent="0.3">
      <c r="A6844" s="113">
        <v>96122</v>
      </c>
      <c r="B6844" s="113" t="s">
        <v>15376</v>
      </c>
      <c r="C6844" s="114" t="s">
        <v>116</v>
      </c>
      <c r="D6844" s="113" t="s">
        <v>8535</v>
      </c>
      <c r="E6844" s="115">
        <v>48.48</v>
      </c>
    </row>
    <row r="6845" spans="1:5" ht="27.6" x14ac:dyDescent="0.3">
      <c r="A6845" s="113">
        <v>104756</v>
      </c>
      <c r="B6845" s="113" t="s">
        <v>15377</v>
      </c>
      <c r="C6845" s="114" t="s">
        <v>115</v>
      </c>
      <c r="D6845" s="113" t="s">
        <v>8535</v>
      </c>
      <c r="E6845" s="115">
        <v>200.31</v>
      </c>
    </row>
    <row r="6846" spans="1:5" x14ac:dyDescent="0.3">
      <c r="A6846" s="113">
        <v>96109</v>
      </c>
      <c r="B6846" s="113" t="s">
        <v>15378</v>
      </c>
      <c r="C6846" s="114" t="s">
        <v>115</v>
      </c>
      <c r="D6846" s="113" t="s">
        <v>8535</v>
      </c>
      <c r="E6846" s="115">
        <v>55.65</v>
      </c>
    </row>
    <row r="6847" spans="1:5" ht="27.6" x14ac:dyDescent="0.3">
      <c r="A6847" s="113">
        <v>96110</v>
      </c>
      <c r="B6847" s="113" t="s">
        <v>15379</v>
      </c>
      <c r="C6847" s="114" t="s">
        <v>115</v>
      </c>
      <c r="D6847" s="113" t="s">
        <v>8535</v>
      </c>
      <c r="E6847" s="115">
        <v>71.95</v>
      </c>
    </row>
    <row r="6848" spans="1:5" x14ac:dyDescent="0.3">
      <c r="A6848" s="113">
        <v>96113</v>
      </c>
      <c r="B6848" s="113" t="s">
        <v>15380</v>
      </c>
      <c r="C6848" s="114" t="s">
        <v>115</v>
      </c>
      <c r="D6848" s="113" t="s">
        <v>8535</v>
      </c>
      <c r="E6848" s="115">
        <v>49.97</v>
      </c>
    </row>
    <row r="6849" spans="1:5" ht="27.6" x14ac:dyDescent="0.3">
      <c r="A6849" s="113">
        <v>96114</v>
      </c>
      <c r="B6849" s="113" t="s">
        <v>15381</v>
      </c>
      <c r="C6849" s="114" t="s">
        <v>115</v>
      </c>
      <c r="D6849" s="113" t="s">
        <v>8535</v>
      </c>
      <c r="E6849" s="115">
        <v>71.540000000000006</v>
      </c>
    </row>
    <row r="6850" spans="1:5" x14ac:dyDescent="0.3">
      <c r="A6850" s="113">
        <v>96120</v>
      </c>
      <c r="B6850" s="113" t="s">
        <v>15382</v>
      </c>
      <c r="C6850" s="114" t="s">
        <v>116</v>
      </c>
      <c r="D6850" s="113" t="s">
        <v>8535</v>
      </c>
      <c r="E6850" s="115">
        <v>3.19</v>
      </c>
    </row>
    <row r="6851" spans="1:5" ht="27.6" x14ac:dyDescent="0.3">
      <c r="A6851" s="113">
        <v>96123</v>
      </c>
      <c r="B6851" s="113" t="s">
        <v>15383</v>
      </c>
      <c r="C6851" s="114" t="s">
        <v>116</v>
      </c>
      <c r="D6851" s="113" t="s">
        <v>8535</v>
      </c>
      <c r="E6851" s="115">
        <v>27.2</v>
      </c>
    </row>
    <row r="6852" spans="1:5" x14ac:dyDescent="0.3">
      <c r="A6852" s="113">
        <v>99054</v>
      </c>
      <c r="B6852" s="113" t="s">
        <v>15384</v>
      </c>
      <c r="C6852" s="114" t="s">
        <v>115</v>
      </c>
      <c r="D6852" s="113" t="s">
        <v>8535</v>
      </c>
      <c r="E6852" s="115">
        <v>63.96</v>
      </c>
    </row>
    <row r="6853" spans="1:5" ht="27.6" x14ac:dyDescent="0.3">
      <c r="A6853" s="113">
        <v>96111</v>
      </c>
      <c r="B6853" s="113" t="s">
        <v>15385</v>
      </c>
      <c r="C6853" s="114" t="s">
        <v>115</v>
      </c>
      <c r="D6853" s="113" t="s">
        <v>8535</v>
      </c>
      <c r="E6853" s="115">
        <v>59.04</v>
      </c>
    </row>
    <row r="6854" spans="1:5" ht="27.6" x14ac:dyDescent="0.3">
      <c r="A6854" s="113">
        <v>96116</v>
      </c>
      <c r="B6854" s="113" t="s">
        <v>15386</v>
      </c>
      <c r="C6854" s="114" t="s">
        <v>115</v>
      </c>
      <c r="D6854" s="113" t="s">
        <v>8535</v>
      </c>
      <c r="E6854" s="115">
        <v>60.43</v>
      </c>
    </row>
    <row r="6855" spans="1:5" ht="27.6" x14ac:dyDescent="0.3">
      <c r="A6855" s="113">
        <v>96121</v>
      </c>
      <c r="B6855" s="113" t="s">
        <v>15387</v>
      </c>
      <c r="C6855" s="114" t="s">
        <v>116</v>
      </c>
      <c r="D6855" s="113" t="s">
        <v>8535</v>
      </c>
      <c r="E6855" s="115">
        <v>11.89</v>
      </c>
    </row>
    <row r="6856" spans="1:5" ht="27.6" x14ac:dyDescent="0.3">
      <c r="A6856" s="113">
        <v>96485</v>
      </c>
      <c r="B6856" s="113" t="s">
        <v>15388</v>
      </c>
      <c r="C6856" s="114" t="s">
        <v>115</v>
      </c>
      <c r="D6856" s="113" t="s">
        <v>8535</v>
      </c>
      <c r="E6856" s="115">
        <v>68.84</v>
      </c>
    </row>
    <row r="6857" spans="1:5" ht="27.6" x14ac:dyDescent="0.3">
      <c r="A6857" s="113">
        <v>96486</v>
      </c>
      <c r="B6857" s="113" t="s">
        <v>15389</v>
      </c>
      <c r="C6857" s="114" t="s">
        <v>115</v>
      </c>
      <c r="D6857" s="113" t="s">
        <v>8535</v>
      </c>
      <c r="E6857" s="115">
        <v>70.23</v>
      </c>
    </row>
    <row r="6858" spans="1:5" ht="41.4" x14ac:dyDescent="0.3">
      <c r="A6858" s="113">
        <v>91515</v>
      </c>
      <c r="B6858" s="113" t="s">
        <v>15390</v>
      </c>
      <c r="C6858" s="114" t="s">
        <v>115</v>
      </c>
      <c r="D6858" s="113" t="s">
        <v>8535</v>
      </c>
      <c r="E6858" s="115">
        <v>5.24</v>
      </c>
    </row>
    <row r="6859" spans="1:5" ht="41.4" x14ac:dyDescent="0.3">
      <c r="A6859" s="113">
        <v>91519</v>
      </c>
      <c r="B6859" s="113" t="s">
        <v>15391</v>
      </c>
      <c r="C6859" s="114" t="s">
        <v>115</v>
      </c>
      <c r="D6859" s="113" t="s">
        <v>8535</v>
      </c>
      <c r="E6859" s="115">
        <v>2.19</v>
      </c>
    </row>
    <row r="6860" spans="1:5" ht="41.4" x14ac:dyDescent="0.3">
      <c r="A6860" s="113">
        <v>91520</v>
      </c>
      <c r="B6860" s="113" t="s">
        <v>15392</v>
      </c>
      <c r="C6860" s="114" t="s">
        <v>115</v>
      </c>
      <c r="D6860" s="113" t="s">
        <v>8535</v>
      </c>
      <c r="E6860" s="115">
        <v>2.21</v>
      </c>
    </row>
    <row r="6861" spans="1:5" ht="41.4" x14ac:dyDescent="0.3">
      <c r="A6861" s="113">
        <v>91522</v>
      </c>
      <c r="B6861" s="113" t="s">
        <v>15393</v>
      </c>
      <c r="C6861" s="114" t="s">
        <v>115</v>
      </c>
      <c r="D6861" s="113" t="s">
        <v>8535</v>
      </c>
      <c r="E6861" s="115">
        <v>3.71</v>
      </c>
    </row>
    <row r="6862" spans="1:5" ht="41.4" x14ac:dyDescent="0.3">
      <c r="A6862" s="113">
        <v>91525</v>
      </c>
      <c r="B6862" s="113" t="s">
        <v>15394</v>
      </c>
      <c r="C6862" s="114" t="s">
        <v>115</v>
      </c>
      <c r="D6862" s="113" t="s">
        <v>8535</v>
      </c>
      <c r="E6862" s="115">
        <v>7.53</v>
      </c>
    </row>
    <row r="6863" spans="1:5" ht="41.4" x14ac:dyDescent="0.3">
      <c r="A6863" s="113">
        <v>104412</v>
      </c>
      <c r="B6863" s="113" t="s">
        <v>15395</v>
      </c>
      <c r="C6863" s="114" t="s">
        <v>115</v>
      </c>
      <c r="D6863" s="113" t="s">
        <v>8535</v>
      </c>
      <c r="E6863" s="115">
        <v>3.33</v>
      </c>
    </row>
    <row r="6864" spans="1:5" ht="41.4" x14ac:dyDescent="0.3">
      <c r="A6864" s="113">
        <v>104413</v>
      </c>
      <c r="B6864" s="113" t="s">
        <v>15396</v>
      </c>
      <c r="C6864" s="114" t="s">
        <v>115</v>
      </c>
      <c r="D6864" s="113" t="s">
        <v>8535</v>
      </c>
      <c r="E6864" s="115">
        <v>5.66</v>
      </c>
    </row>
    <row r="6865" spans="1:5" ht="41.4" x14ac:dyDescent="0.3">
      <c r="A6865" s="113">
        <v>104414</v>
      </c>
      <c r="B6865" s="113" t="s">
        <v>15397</v>
      </c>
      <c r="C6865" s="114" t="s">
        <v>115</v>
      </c>
      <c r="D6865" s="113" t="s">
        <v>8535</v>
      </c>
      <c r="E6865" s="115">
        <v>6.65</v>
      </c>
    </row>
    <row r="6866" spans="1:5" ht="41.4" x14ac:dyDescent="0.3">
      <c r="A6866" s="113">
        <v>104415</v>
      </c>
      <c r="B6866" s="113" t="s">
        <v>15398</v>
      </c>
      <c r="C6866" s="114" t="s">
        <v>115</v>
      </c>
      <c r="D6866" s="113" t="s">
        <v>8535</v>
      </c>
      <c r="E6866" s="115">
        <v>12.23</v>
      </c>
    </row>
    <row r="6867" spans="1:5" ht="41.4" x14ac:dyDescent="0.3">
      <c r="A6867" s="113">
        <v>104416</v>
      </c>
      <c r="B6867" s="113" t="s">
        <v>15399</v>
      </c>
      <c r="C6867" s="114" t="s">
        <v>115</v>
      </c>
      <c r="D6867" s="113" t="s">
        <v>8535</v>
      </c>
      <c r="E6867" s="115">
        <v>1.82</v>
      </c>
    </row>
    <row r="6868" spans="1:5" ht="41.4" x14ac:dyDescent="0.3">
      <c r="A6868" s="113">
        <v>104417</v>
      </c>
      <c r="B6868" s="113" t="s">
        <v>15400</v>
      </c>
      <c r="C6868" s="114" t="s">
        <v>115</v>
      </c>
      <c r="D6868" s="113" t="s">
        <v>8535</v>
      </c>
      <c r="E6868" s="115">
        <v>4.13</v>
      </c>
    </row>
    <row r="6869" spans="1:5" ht="41.4" x14ac:dyDescent="0.3">
      <c r="A6869" s="113">
        <v>104418</v>
      </c>
      <c r="B6869" s="113" t="s">
        <v>15401</v>
      </c>
      <c r="C6869" s="114" t="s">
        <v>115</v>
      </c>
      <c r="D6869" s="113" t="s">
        <v>8535</v>
      </c>
      <c r="E6869" s="115">
        <v>2.86</v>
      </c>
    </row>
    <row r="6870" spans="1:5" ht="55.2" x14ac:dyDescent="0.3">
      <c r="A6870" s="113">
        <v>104419</v>
      </c>
      <c r="B6870" s="113" t="s">
        <v>15402</v>
      </c>
      <c r="C6870" s="114" t="s">
        <v>115</v>
      </c>
      <c r="D6870" s="113" t="s">
        <v>8535</v>
      </c>
      <c r="E6870" s="115">
        <v>4.54</v>
      </c>
    </row>
    <row r="6871" spans="1:5" ht="41.4" x14ac:dyDescent="0.3">
      <c r="A6871" s="113">
        <v>104421</v>
      </c>
      <c r="B6871" s="113" t="s">
        <v>15403</v>
      </c>
      <c r="C6871" s="114" t="s">
        <v>115</v>
      </c>
      <c r="D6871" s="113" t="s">
        <v>8535</v>
      </c>
      <c r="E6871" s="115">
        <v>16.34</v>
      </c>
    </row>
    <row r="6872" spans="1:5" ht="41.4" x14ac:dyDescent="0.3">
      <c r="A6872" s="113">
        <v>104422</v>
      </c>
      <c r="B6872" s="113" t="s">
        <v>15404</v>
      </c>
      <c r="C6872" s="114" t="s">
        <v>115</v>
      </c>
      <c r="D6872" s="113" t="s">
        <v>8535</v>
      </c>
      <c r="E6872" s="115">
        <v>10.64</v>
      </c>
    </row>
    <row r="6873" spans="1:5" ht="55.2" x14ac:dyDescent="0.3">
      <c r="A6873" s="113">
        <v>104423</v>
      </c>
      <c r="B6873" s="113" t="s">
        <v>15405</v>
      </c>
      <c r="C6873" s="114" t="s">
        <v>115</v>
      </c>
      <c r="D6873" s="113" t="s">
        <v>8535</v>
      </c>
      <c r="E6873" s="115">
        <v>14.64</v>
      </c>
    </row>
    <row r="6874" spans="1:5" ht="41.4" x14ac:dyDescent="0.3">
      <c r="A6874" s="113">
        <v>104425</v>
      </c>
      <c r="B6874" s="113" t="s">
        <v>15406</v>
      </c>
      <c r="C6874" s="114" t="s">
        <v>115</v>
      </c>
      <c r="D6874" s="113" t="s">
        <v>8535</v>
      </c>
      <c r="E6874" s="115">
        <v>8.91</v>
      </c>
    </row>
    <row r="6875" spans="1:5" ht="41.4" x14ac:dyDescent="0.3">
      <c r="A6875" s="113">
        <v>105816</v>
      </c>
      <c r="B6875" s="113" t="s">
        <v>15407</v>
      </c>
      <c r="C6875" s="114" t="s">
        <v>115</v>
      </c>
      <c r="D6875" s="113" t="s">
        <v>8535</v>
      </c>
      <c r="E6875" s="115">
        <v>11.12</v>
      </c>
    </row>
    <row r="6876" spans="1:5" ht="41.4" x14ac:dyDescent="0.3">
      <c r="A6876" s="113">
        <v>105817</v>
      </c>
      <c r="B6876" s="113" t="s">
        <v>15408</v>
      </c>
      <c r="C6876" s="114" t="s">
        <v>115</v>
      </c>
      <c r="D6876" s="113" t="s">
        <v>8535</v>
      </c>
      <c r="E6876" s="115">
        <v>4.6399999999999997</v>
      </c>
    </row>
    <row r="6877" spans="1:5" ht="41.4" x14ac:dyDescent="0.3">
      <c r="A6877" s="113">
        <v>105818</v>
      </c>
      <c r="B6877" s="113" t="s">
        <v>15409</v>
      </c>
      <c r="C6877" s="114" t="s">
        <v>115</v>
      </c>
      <c r="D6877" s="113" t="s">
        <v>8535</v>
      </c>
      <c r="E6877" s="115">
        <v>12</v>
      </c>
    </row>
    <row r="6878" spans="1:5" ht="41.4" x14ac:dyDescent="0.3">
      <c r="A6878" s="113">
        <v>105819</v>
      </c>
      <c r="B6878" s="113" t="s">
        <v>15410</v>
      </c>
      <c r="C6878" s="114" t="s">
        <v>115</v>
      </c>
      <c r="D6878" s="113" t="s">
        <v>8535</v>
      </c>
      <c r="E6878" s="115">
        <v>5.52</v>
      </c>
    </row>
    <row r="6879" spans="1:5" ht="41.4" x14ac:dyDescent="0.3">
      <c r="A6879" s="113">
        <v>105820</v>
      </c>
      <c r="B6879" s="113" t="s">
        <v>15411</v>
      </c>
      <c r="C6879" s="114" t="s">
        <v>115</v>
      </c>
      <c r="D6879" s="113" t="s">
        <v>8535</v>
      </c>
      <c r="E6879" s="115">
        <v>16.7</v>
      </c>
    </row>
    <row r="6880" spans="1:5" ht="41.4" x14ac:dyDescent="0.3">
      <c r="A6880" s="113">
        <v>105821</v>
      </c>
      <c r="B6880" s="113" t="s">
        <v>15412</v>
      </c>
      <c r="C6880" s="114" t="s">
        <v>115</v>
      </c>
      <c r="D6880" s="113" t="s">
        <v>8535</v>
      </c>
      <c r="E6880" s="115">
        <v>10.220000000000001</v>
      </c>
    </row>
    <row r="6881" spans="1:5" ht="41.4" x14ac:dyDescent="0.3">
      <c r="A6881" s="113">
        <v>105822</v>
      </c>
      <c r="B6881" s="113" t="s">
        <v>15413</v>
      </c>
      <c r="C6881" s="114" t="s">
        <v>115</v>
      </c>
      <c r="D6881" s="113" t="s">
        <v>8535</v>
      </c>
      <c r="E6881" s="115">
        <v>19.170000000000002</v>
      </c>
    </row>
    <row r="6882" spans="1:5" ht="55.2" x14ac:dyDescent="0.3">
      <c r="A6882" s="113">
        <v>105823</v>
      </c>
      <c r="B6882" s="113" t="s">
        <v>15414</v>
      </c>
      <c r="C6882" s="114" t="s">
        <v>115</v>
      </c>
      <c r="D6882" s="113" t="s">
        <v>8535</v>
      </c>
      <c r="E6882" s="115">
        <v>12.65</v>
      </c>
    </row>
    <row r="6883" spans="1:5" ht="41.4" x14ac:dyDescent="0.3">
      <c r="A6883" s="113">
        <v>105824</v>
      </c>
      <c r="B6883" s="113" t="s">
        <v>15415</v>
      </c>
      <c r="C6883" s="114" t="s">
        <v>115</v>
      </c>
      <c r="D6883" s="113" t="s">
        <v>8535</v>
      </c>
      <c r="E6883" s="115">
        <v>13.47</v>
      </c>
    </row>
    <row r="6884" spans="1:5" ht="41.4" x14ac:dyDescent="0.3">
      <c r="A6884" s="113">
        <v>105825</v>
      </c>
      <c r="B6884" s="113" t="s">
        <v>15416</v>
      </c>
      <c r="C6884" s="114" t="s">
        <v>115</v>
      </c>
      <c r="D6884" s="113" t="s">
        <v>8535</v>
      </c>
      <c r="E6884" s="115">
        <v>6.95</v>
      </c>
    </row>
    <row r="6885" spans="1:5" ht="55.2" x14ac:dyDescent="0.3">
      <c r="A6885" s="113">
        <v>105826</v>
      </c>
      <c r="B6885" s="113" t="s">
        <v>15417</v>
      </c>
      <c r="C6885" s="114" t="s">
        <v>115</v>
      </c>
      <c r="D6885" s="113" t="s">
        <v>8535</v>
      </c>
      <c r="E6885" s="115">
        <v>17.47</v>
      </c>
    </row>
    <row r="6886" spans="1:5" ht="55.2" x14ac:dyDescent="0.3">
      <c r="A6886" s="113">
        <v>105827</v>
      </c>
      <c r="B6886" s="113" t="s">
        <v>15418</v>
      </c>
      <c r="C6886" s="114" t="s">
        <v>115</v>
      </c>
      <c r="D6886" s="113" t="s">
        <v>8535</v>
      </c>
      <c r="E6886" s="115">
        <v>10.95</v>
      </c>
    </row>
    <row r="6887" spans="1:5" ht="41.4" x14ac:dyDescent="0.3">
      <c r="A6887" s="113">
        <v>105828</v>
      </c>
      <c r="B6887" s="113" t="s">
        <v>15419</v>
      </c>
      <c r="C6887" s="114" t="s">
        <v>115</v>
      </c>
      <c r="D6887" s="113" t="s">
        <v>8535</v>
      </c>
      <c r="E6887" s="115">
        <v>11.74</v>
      </c>
    </row>
    <row r="6888" spans="1:5" ht="41.4" x14ac:dyDescent="0.3">
      <c r="A6888" s="113">
        <v>105829</v>
      </c>
      <c r="B6888" s="113" t="s">
        <v>15420</v>
      </c>
      <c r="C6888" s="114" t="s">
        <v>115</v>
      </c>
      <c r="D6888" s="113" t="s">
        <v>8535</v>
      </c>
      <c r="E6888" s="115">
        <v>5.22</v>
      </c>
    </row>
    <row r="6889" spans="1:5" ht="41.4" x14ac:dyDescent="0.3">
      <c r="A6889" s="113">
        <v>87280</v>
      </c>
      <c r="B6889" s="113" t="s">
        <v>15421</v>
      </c>
      <c r="C6889" s="114" t="s">
        <v>128</v>
      </c>
      <c r="D6889" s="113" t="s">
        <v>8535</v>
      </c>
      <c r="E6889" s="115">
        <v>375.33</v>
      </c>
    </row>
    <row r="6890" spans="1:5" ht="41.4" x14ac:dyDescent="0.3">
      <c r="A6890" s="113">
        <v>87281</v>
      </c>
      <c r="B6890" s="113" t="s">
        <v>15422</v>
      </c>
      <c r="C6890" s="114" t="s">
        <v>128</v>
      </c>
      <c r="D6890" s="113" t="s">
        <v>8535</v>
      </c>
      <c r="E6890" s="115">
        <v>367.38</v>
      </c>
    </row>
    <row r="6891" spans="1:5" ht="41.4" x14ac:dyDescent="0.3">
      <c r="A6891" s="113">
        <v>87283</v>
      </c>
      <c r="B6891" s="113" t="s">
        <v>15423</v>
      </c>
      <c r="C6891" s="114" t="s">
        <v>128</v>
      </c>
      <c r="D6891" s="113" t="s">
        <v>8535</v>
      </c>
      <c r="E6891" s="115">
        <v>384.12</v>
      </c>
    </row>
    <row r="6892" spans="1:5" ht="41.4" x14ac:dyDescent="0.3">
      <c r="A6892" s="113">
        <v>87284</v>
      </c>
      <c r="B6892" s="113" t="s">
        <v>15424</v>
      </c>
      <c r="C6892" s="114" t="s">
        <v>128</v>
      </c>
      <c r="D6892" s="113" t="s">
        <v>8535</v>
      </c>
      <c r="E6892" s="115">
        <v>375.12</v>
      </c>
    </row>
    <row r="6893" spans="1:5" ht="41.4" x14ac:dyDescent="0.3">
      <c r="A6893" s="113">
        <v>87286</v>
      </c>
      <c r="B6893" s="113" t="s">
        <v>15425</v>
      </c>
      <c r="C6893" s="114" t="s">
        <v>128</v>
      </c>
      <c r="D6893" s="113" t="s">
        <v>8535</v>
      </c>
      <c r="E6893" s="115">
        <v>495.1</v>
      </c>
    </row>
    <row r="6894" spans="1:5" ht="41.4" x14ac:dyDescent="0.3">
      <c r="A6894" s="113">
        <v>87287</v>
      </c>
      <c r="B6894" s="113" t="s">
        <v>15426</v>
      </c>
      <c r="C6894" s="114" t="s">
        <v>128</v>
      </c>
      <c r="D6894" s="113" t="s">
        <v>8535</v>
      </c>
      <c r="E6894" s="115">
        <v>472.42</v>
      </c>
    </row>
    <row r="6895" spans="1:5" ht="41.4" x14ac:dyDescent="0.3">
      <c r="A6895" s="113">
        <v>87289</v>
      </c>
      <c r="B6895" s="113" t="s">
        <v>15427</v>
      </c>
      <c r="C6895" s="114" t="s">
        <v>128</v>
      </c>
      <c r="D6895" s="113" t="s">
        <v>8535</v>
      </c>
      <c r="E6895" s="115">
        <v>479.71</v>
      </c>
    </row>
    <row r="6896" spans="1:5" ht="41.4" x14ac:dyDescent="0.3">
      <c r="A6896" s="113">
        <v>87290</v>
      </c>
      <c r="B6896" s="113" t="s">
        <v>15428</v>
      </c>
      <c r="C6896" s="114" t="s">
        <v>128</v>
      </c>
      <c r="D6896" s="113" t="s">
        <v>8535</v>
      </c>
      <c r="E6896" s="115">
        <v>468.29</v>
      </c>
    </row>
    <row r="6897" spans="1:5" ht="41.4" x14ac:dyDescent="0.3">
      <c r="A6897" s="113">
        <v>87292</v>
      </c>
      <c r="B6897" s="113" t="s">
        <v>15429</v>
      </c>
      <c r="C6897" s="114" t="s">
        <v>128</v>
      </c>
      <c r="D6897" s="113" t="s">
        <v>8535</v>
      </c>
      <c r="E6897" s="115">
        <v>490.46</v>
      </c>
    </row>
    <row r="6898" spans="1:5" ht="41.4" x14ac:dyDescent="0.3">
      <c r="A6898" s="113">
        <v>87294</v>
      </c>
      <c r="B6898" s="113" t="s">
        <v>15430</v>
      </c>
      <c r="C6898" s="114" t="s">
        <v>128</v>
      </c>
      <c r="D6898" s="113" t="s">
        <v>8535</v>
      </c>
      <c r="E6898" s="115">
        <v>469.59</v>
      </c>
    </row>
    <row r="6899" spans="1:5" ht="41.4" x14ac:dyDescent="0.3">
      <c r="A6899" s="113">
        <v>87295</v>
      </c>
      <c r="B6899" s="113" t="s">
        <v>15431</v>
      </c>
      <c r="C6899" s="114" t="s">
        <v>128</v>
      </c>
      <c r="D6899" s="113" t="s">
        <v>8535</v>
      </c>
      <c r="E6899" s="115">
        <v>489.04</v>
      </c>
    </row>
    <row r="6900" spans="1:5" ht="41.4" x14ac:dyDescent="0.3">
      <c r="A6900" s="113">
        <v>87296</v>
      </c>
      <c r="B6900" s="113" t="s">
        <v>15432</v>
      </c>
      <c r="C6900" s="114" t="s">
        <v>128</v>
      </c>
      <c r="D6900" s="113" t="s">
        <v>8535</v>
      </c>
      <c r="E6900" s="115">
        <v>455.7</v>
      </c>
    </row>
    <row r="6901" spans="1:5" ht="27.6" x14ac:dyDescent="0.3">
      <c r="A6901" s="113">
        <v>87298</v>
      </c>
      <c r="B6901" s="113" t="s">
        <v>15433</v>
      </c>
      <c r="C6901" s="114" t="s">
        <v>128</v>
      </c>
      <c r="D6901" s="113" t="s">
        <v>8535</v>
      </c>
      <c r="E6901" s="115">
        <v>558.21</v>
      </c>
    </row>
    <row r="6902" spans="1:5" ht="27.6" x14ac:dyDescent="0.3">
      <c r="A6902" s="113">
        <v>87299</v>
      </c>
      <c r="B6902" s="113" t="s">
        <v>15434</v>
      </c>
      <c r="C6902" s="114" t="s">
        <v>128</v>
      </c>
      <c r="D6902" s="113" t="s">
        <v>8535</v>
      </c>
      <c r="E6902" s="115">
        <v>375.17</v>
      </c>
    </row>
    <row r="6903" spans="1:5" ht="27.6" x14ac:dyDescent="0.3">
      <c r="A6903" s="113">
        <v>87301</v>
      </c>
      <c r="B6903" s="113" t="s">
        <v>15435</v>
      </c>
      <c r="C6903" s="114" t="s">
        <v>128</v>
      </c>
      <c r="D6903" s="113" t="s">
        <v>8535</v>
      </c>
      <c r="E6903" s="115">
        <v>508.17</v>
      </c>
    </row>
    <row r="6904" spans="1:5" ht="27.6" x14ac:dyDescent="0.3">
      <c r="A6904" s="113">
        <v>87302</v>
      </c>
      <c r="B6904" s="113" t="s">
        <v>15436</v>
      </c>
      <c r="C6904" s="114" t="s">
        <v>128</v>
      </c>
      <c r="D6904" s="113" t="s">
        <v>8535</v>
      </c>
      <c r="E6904" s="115">
        <v>496.58</v>
      </c>
    </row>
    <row r="6905" spans="1:5" ht="27.6" x14ac:dyDescent="0.3">
      <c r="A6905" s="113">
        <v>87304</v>
      </c>
      <c r="B6905" s="113" t="s">
        <v>15437</v>
      </c>
      <c r="C6905" s="114" t="s">
        <v>128</v>
      </c>
      <c r="D6905" s="113" t="s">
        <v>8535</v>
      </c>
      <c r="E6905" s="115">
        <v>458.34</v>
      </c>
    </row>
    <row r="6906" spans="1:5" ht="27.6" x14ac:dyDescent="0.3">
      <c r="A6906" s="113">
        <v>87305</v>
      </c>
      <c r="B6906" s="113" t="s">
        <v>15438</v>
      </c>
      <c r="C6906" s="114" t="s">
        <v>128</v>
      </c>
      <c r="D6906" s="113" t="s">
        <v>8535</v>
      </c>
      <c r="E6906" s="115">
        <v>460.95</v>
      </c>
    </row>
    <row r="6907" spans="1:5" ht="27.6" x14ac:dyDescent="0.3">
      <c r="A6907" s="113">
        <v>87307</v>
      </c>
      <c r="B6907" s="113" t="s">
        <v>15439</v>
      </c>
      <c r="C6907" s="114" t="s">
        <v>128</v>
      </c>
      <c r="D6907" s="113" t="s">
        <v>8535</v>
      </c>
      <c r="E6907" s="115">
        <v>441.05</v>
      </c>
    </row>
    <row r="6908" spans="1:5" ht="27.6" x14ac:dyDescent="0.3">
      <c r="A6908" s="113">
        <v>87308</v>
      </c>
      <c r="B6908" s="113" t="s">
        <v>15440</v>
      </c>
      <c r="C6908" s="114" t="s">
        <v>128</v>
      </c>
      <c r="D6908" s="113" t="s">
        <v>8535</v>
      </c>
      <c r="E6908" s="115">
        <v>430.03</v>
      </c>
    </row>
    <row r="6909" spans="1:5" ht="27.6" x14ac:dyDescent="0.3">
      <c r="A6909" s="113">
        <v>87310</v>
      </c>
      <c r="B6909" s="113" t="s">
        <v>15441</v>
      </c>
      <c r="C6909" s="114" t="s">
        <v>128</v>
      </c>
      <c r="D6909" s="113" t="s">
        <v>8535</v>
      </c>
      <c r="E6909" s="115">
        <v>370.01</v>
      </c>
    </row>
    <row r="6910" spans="1:5" ht="27.6" x14ac:dyDescent="0.3">
      <c r="A6910" s="113">
        <v>87311</v>
      </c>
      <c r="B6910" s="113" t="s">
        <v>15442</v>
      </c>
      <c r="C6910" s="114" t="s">
        <v>128</v>
      </c>
      <c r="D6910" s="113" t="s">
        <v>8535</v>
      </c>
      <c r="E6910" s="115">
        <v>358.61</v>
      </c>
    </row>
    <row r="6911" spans="1:5" ht="27.6" x14ac:dyDescent="0.3">
      <c r="A6911" s="113">
        <v>87313</v>
      </c>
      <c r="B6911" s="113" t="s">
        <v>15443</v>
      </c>
      <c r="C6911" s="114" t="s">
        <v>128</v>
      </c>
      <c r="D6911" s="113" t="s">
        <v>8535</v>
      </c>
      <c r="E6911" s="115">
        <v>443.34</v>
      </c>
    </row>
    <row r="6912" spans="1:5" ht="27.6" x14ac:dyDescent="0.3">
      <c r="A6912" s="113">
        <v>87314</v>
      </c>
      <c r="B6912" s="113" t="s">
        <v>15444</v>
      </c>
      <c r="C6912" s="114" t="s">
        <v>128</v>
      </c>
      <c r="D6912" s="113" t="s">
        <v>8535</v>
      </c>
      <c r="E6912" s="115">
        <v>433.4</v>
      </c>
    </row>
    <row r="6913" spans="1:5" ht="27.6" x14ac:dyDescent="0.3">
      <c r="A6913" s="113">
        <v>87316</v>
      </c>
      <c r="B6913" s="113" t="s">
        <v>15445</v>
      </c>
      <c r="C6913" s="114" t="s">
        <v>128</v>
      </c>
      <c r="D6913" s="113" t="s">
        <v>8535</v>
      </c>
      <c r="E6913" s="115">
        <v>407.42</v>
      </c>
    </row>
    <row r="6914" spans="1:5" ht="27.6" x14ac:dyDescent="0.3">
      <c r="A6914" s="113">
        <v>87317</v>
      </c>
      <c r="B6914" s="113" t="s">
        <v>15446</v>
      </c>
      <c r="C6914" s="114" t="s">
        <v>128</v>
      </c>
      <c r="D6914" s="113" t="s">
        <v>8535</v>
      </c>
      <c r="E6914" s="115">
        <v>389.33</v>
      </c>
    </row>
    <row r="6915" spans="1:5" ht="41.4" x14ac:dyDescent="0.3">
      <c r="A6915" s="113">
        <v>87319</v>
      </c>
      <c r="B6915" s="113" t="s">
        <v>15447</v>
      </c>
      <c r="C6915" s="114" t="s">
        <v>128</v>
      </c>
      <c r="D6915" s="113" t="s">
        <v>8535</v>
      </c>
      <c r="E6915" s="115">
        <v>3073.69</v>
      </c>
    </row>
    <row r="6916" spans="1:5" ht="41.4" x14ac:dyDescent="0.3">
      <c r="A6916" s="113">
        <v>87320</v>
      </c>
      <c r="B6916" s="113" t="s">
        <v>15448</v>
      </c>
      <c r="C6916" s="114" t="s">
        <v>128</v>
      </c>
      <c r="D6916" s="113" t="s">
        <v>8535</v>
      </c>
      <c r="E6916" s="115">
        <v>3075.73</v>
      </c>
    </row>
    <row r="6917" spans="1:5" ht="41.4" x14ac:dyDescent="0.3">
      <c r="A6917" s="113">
        <v>87322</v>
      </c>
      <c r="B6917" s="113" t="s">
        <v>15449</v>
      </c>
      <c r="C6917" s="114" t="s">
        <v>128</v>
      </c>
      <c r="D6917" s="113" t="s">
        <v>8535</v>
      </c>
      <c r="E6917" s="115">
        <v>3164.7</v>
      </c>
    </row>
    <row r="6918" spans="1:5" ht="41.4" x14ac:dyDescent="0.3">
      <c r="A6918" s="113">
        <v>87323</v>
      </c>
      <c r="B6918" s="113" t="s">
        <v>15450</v>
      </c>
      <c r="C6918" s="114" t="s">
        <v>128</v>
      </c>
      <c r="D6918" s="113" t="s">
        <v>8535</v>
      </c>
      <c r="E6918" s="115">
        <v>3158.8</v>
      </c>
    </row>
    <row r="6919" spans="1:5" ht="41.4" x14ac:dyDescent="0.3">
      <c r="A6919" s="113">
        <v>87325</v>
      </c>
      <c r="B6919" s="113" t="s">
        <v>15451</v>
      </c>
      <c r="C6919" s="114" t="s">
        <v>128</v>
      </c>
      <c r="D6919" s="113" t="s">
        <v>8535</v>
      </c>
      <c r="E6919" s="115">
        <v>3098.06</v>
      </c>
    </row>
    <row r="6920" spans="1:5" ht="41.4" x14ac:dyDescent="0.3">
      <c r="A6920" s="113">
        <v>87326</v>
      </c>
      <c r="B6920" s="113" t="s">
        <v>15452</v>
      </c>
      <c r="C6920" s="114" t="s">
        <v>128</v>
      </c>
      <c r="D6920" s="113" t="s">
        <v>8535</v>
      </c>
      <c r="E6920" s="115">
        <v>3098.42</v>
      </c>
    </row>
    <row r="6921" spans="1:5" ht="55.2" x14ac:dyDescent="0.3">
      <c r="A6921" s="113">
        <v>87327</v>
      </c>
      <c r="B6921" s="113" t="s">
        <v>15453</v>
      </c>
      <c r="C6921" s="114" t="s">
        <v>128</v>
      </c>
      <c r="D6921" s="113" t="s">
        <v>8535</v>
      </c>
      <c r="E6921" s="115">
        <v>402.72</v>
      </c>
    </row>
    <row r="6922" spans="1:5" ht="55.2" x14ac:dyDescent="0.3">
      <c r="A6922" s="113">
        <v>87328</v>
      </c>
      <c r="B6922" s="113" t="s">
        <v>15454</v>
      </c>
      <c r="C6922" s="114" t="s">
        <v>128</v>
      </c>
      <c r="D6922" s="113" t="s">
        <v>8535</v>
      </c>
      <c r="E6922" s="115">
        <v>335.72</v>
      </c>
    </row>
    <row r="6923" spans="1:5" ht="55.2" x14ac:dyDescent="0.3">
      <c r="A6923" s="113">
        <v>87329</v>
      </c>
      <c r="B6923" s="113" t="s">
        <v>15455</v>
      </c>
      <c r="C6923" s="114" t="s">
        <v>128</v>
      </c>
      <c r="D6923" s="113" t="s">
        <v>8535</v>
      </c>
      <c r="E6923" s="115">
        <v>433.5</v>
      </c>
    </row>
    <row r="6924" spans="1:5" ht="55.2" x14ac:dyDescent="0.3">
      <c r="A6924" s="113">
        <v>87330</v>
      </c>
      <c r="B6924" s="113" t="s">
        <v>15456</v>
      </c>
      <c r="C6924" s="114" t="s">
        <v>128</v>
      </c>
      <c r="D6924" s="113" t="s">
        <v>8535</v>
      </c>
      <c r="E6924" s="115">
        <v>357.57</v>
      </c>
    </row>
    <row r="6925" spans="1:5" ht="41.4" x14ac:dyDescent="0.3">
      <c r="A6925" s="113">
        <v>87331</v>
      </c>
      <c r="B6925" s="113" t="s">
        <v>15457</v>
      </c>
      <c r="C6925" s="114" t="s">
        <v>128</v>
      </c>
      <c r="D6925" s="113" t="s">
        <v>8535</v>
      </c>
      <c r="E6925" s="115">
        <v>521.54999999999995</v>
      </c>
    </row>
    <row r="6926" spans="1:5" ht="41.4" x14ac:dyDescent="0.3">
      <c r="A6926" s="113">
        <v>87332</v>
      </c>
      <c r="B6926" s="113" t="s">
        <v>15458</v>
      </c>
      <c r="C6926" s="114" t="s">
        <v>128</v>
      </c>
      <c r="D6926" s="113" t="s">
        <v>8535</v>
      </c>
      <c r="E6926" s="115">
        <v>451.65</v>
      </c>
    </row>
    <row r="6927" spans="1:5" ht="41.4" x14ac:dyDescent="0.3">
      <c r="A6927" s="113">
        <v>87333</v>
      </c>
      <c r="B6927" s="113" t="s">
        <v>15459</v>
      </c>
      <c r="C6927" s="114" t="s">
        <v>128</v>
      </c>
      <c r="D6927" s="113" t="s">
        <v>8535</v>
      </c>
      <c r="E6927" s="115">
        <v>487.7</v>
      </c>
    </row>
    <row r="6928" spans="1:5" ht="41.4" x14ac:dyDescent="0.3">
      <c r="A6928" s="113">
        <v>87334</v>
      </c>
      <c r="B6928" s="113" t="s">
        <v>15460</v>
      </c>
      <c r="C6928" s="114" t="s">
        <v>128</v>
      </c>
      <c r="D6928" s="113" t="s">
        <v>8535</v>
      </c>
      <c r="E6928" s="115">
        <v>445.62</v>
      </c>
    </row>
    <row r="6929" spans="1:5" ht="41.4" x14ac:dyDescent="0.3">
      <c r="A6929" s="113">
        <v>87335</v>
      </c>
      <c r="B6929" s="113" t="s">
        <v>15461</v>
      </c>
      <c r="C6929" s="114" t="s">
        <v>128</v>
      </c>
      <c r="D6929" s="113" t="s">
        <v>8535</v>
      </c>
      <c r="E6929" s="115">
        <v>478.73</v>
      </c>
    </row>
    <row r="6930" spans="1:5" ht="41.4" x14ac:dyDescent="0.3">
      <c r="A6930" s="113">
        <v>87336</v>
      </c>
      <c r="B6930" s="113" t="s">
        <v>15462</v>
      </c>
      <c r="C6930" s="114" t="s">
        <v>128</v>
      </c>
      <c r="D6930" s="113" t="s">
        <v>8535</v>
      </c>
      <c r="E6930" s="115">
        <v>461.69</v>
      </c>
    </row>
    <row r="6931" spans="1:5" ht="41.4" x14ac:dyDescent="0.3">
      <c r="A6931" s="113">
        <v>87337</v>
      </c>
      <c r="B6931" s="113" t="s">
        <v>15463</v>
      </c>
      <c r="C6931" s="114" t="s">
        <v>128</v>
      </c>
      <c r="D6931" s="113" t="s">
        <v>8535</v>
      </c>
      <c r="E6931" s="115">
        <v>473.76</v>
      </c>
    </row>
    <row r="6932" spans="1:5" ht="41.4" x14ac:dyDescent="0.3">
      <c r="A6932" s="113">
        <v>87338</v>
      </c>
      <c r="B6932" s="113" t="s">
        <v>15464</v>
      </c>
      <c r="C6932" s="114" t="s">
        <v>128</v>
      </c>
      <c r="D6932" s="113" t="s">
        <v>8535</v>
      </c>
      <c r="E6932" s="115">
        <v>457.21</v>
      </c>
    </row>
    <row r="6933" spans="1:5" ht="41.4" x14ac:dyDescent="0.3">
      <c r="A6933" s="113">
        <v>87339</v>
      </c>
      <c r="B6933" s="113" t="s">
        <v>15465</v>
      </c>
      <c r="C6933" s="114" t="s">
        <v>128</v>
      </c>
      <c r="D6933" s="113" t="s">
        <v>8535</v>
      </c>
      <c r="E6933" s="115">
        <v>703.31</v>
      </c>
    </row>
    <row r="6934" spans="1:5" ht="41.4" x14ac:dyDescent="0.3">
      <c r="A6934" s="113">
        <v>87340</v>
      </c>
      <c r="B6934" s="113" t="s">
        <v>15466</v>
      </c>
      <c r="C6934" s="114" t="s">
        <v>128</v>
      </c>
      <c r="D6934" s="113" t="s">
        <v>8535</v>
      </c>
      <c r="E6934" s="115">
        <v>560.32000000000005</v>
      </c>
    </row>
    <row r="6935" spans="1:5" ht="41.4" x14ac:dyDescent="0.3">
      <c r="A6935" s="113">
        <v>87341</v>
      </c>
      <c r="B6935" s="113" t="s">
        <v>15467</v>
      </c>
      <c r="C6935" s="114" t="s">
        <v>128</v>
      </c>
      <c r="D6935" s="113" t="s">
        <v>8535</v>
      </c>
      <c r="E6935" s="115">
        <v>525.04999999999995</v>
      </c>
    </row>
    <row r="6936" spans="1:5" ht="41.4" x14ac:dyDescent="0.3">
      <c r="A6936" s="113">
        <v>87342</v>
      </c>
      <c r="B6936" s="113" t="s">
        <v>15468</v>
      </c>
      <c r="C6936" s="114" t="s">
        <v>128</v>
      </c>
      <c r="D6936" s="113" t="s">
        <v>8535</v>
      </c>
      <c r="E6936" s="115">
        <v>593.54</v>
      </c>
    </row>
    <row r="6937" spans="1:5" ht="41.4" x14ac:dyDescent="0.3">
      <c r="A6937" s="113">
        <v>87343</v>
      </c>
      <c r="B6937" s="113" t="s">
        <v>15469</v>
      </c>
      <c r="C6937" s="114" t="s">
        <v>128</v>
      </c>
      <c r="D6937" s="113" t="s">
        <v>8535</v>
      </c>
      <c r="E6937" s="115">
        <v>512.55999999999995</v>
      </c>
    </row>
    <row r="6938" spans="1:5" ht="41.4" x14ac:dyDescent="0.3">
      <c r="A6938" s="113">
        <v>87344</v>
      </c>
      <c r="B6938" s="113" t="s">
        <v>15470</v>
      </c>
      <c r="C6938" s="114" t="s">
        <v>128</v>
      </c>
      <c r="D6938" s="113" t="s">
        <v>8535</v>
      </c>
      <c r="E6938" s="115">
        <v>467.91</v>
      </c>
    </row>
    <row r="6939" spans="1:5" ht="41.4" x14ac:dyDescent="0.3">
      <c r="A6939" s="113">
        <v>87345</v>
      </c>
      <c r="B6939" s="113" t="s">
        <v>15471</v>
      </c>
      <c r="C6939" s="114" t="s">
        <v>128</v>
      </c>
      <c r="D6939" s="113" t="s">
        <v>8535</v>
      </c>
      <c r="E6939" s="115">
        <v>530.98</v>
      </c>
    </row>
    <row r="6940" spans="1:5" ht="41.4" x14ac:dyDescent="0.3">
      <c r="A6940" s="113">
        <v>87346</v>
      </c>
      <c r="B6940" s="113" t="s">
        <v>15472</v>
      </c>
      <c r="C6940" s="114" t="s">
        <v>128</v>
      </c>
      <c r="D6940" s="113" t="s">
        <v>8535</v>
      </c>
      <c r="E6940" s="115">
        <v>463.91</v>
      </c>
    </row>
    <row r="6941" spans="1:5" ht="41.4" x14ac:dyDescent="0.3">
      <c r="A6941" s="113">
        <v>87347</v>
      </c>
      <c r="B6941" s="113" t="s">
        <v>15473</v>
      </c>
      <c r="C6941" s="114" t="s">
        <v>128</v>
      </c>
      <c r="D6941" s="113" t="s">
        <v>8535</v>
      </c>
      <c r="E6941" s="115">
        <v>428.82</v>
      </c>
    </row>
    <row r="6942" spans="1:5" ht="41.4" x14ac:dyDescent="0.3">
      <c r="A6942" s="113">
        <v>87348</v>
      </c>
      <c r="B6942" s="113" t="s">
        <v>15474</v>
      </c>
      <c r="C6942" s="114" t="s">
        <v>128</v>
      </c>
      <c r="D6942" s="113" t="s">
        <v>8535</v>
      </c>
      <c r="E6942" s="115">
        <v>483.8</v>
      </c>
    </row>
    <row r="6943" spans="1:5" ht="41.4" x14ac:dyDescent="0.3">
      <c r="A6943" s="113">
        <v>87349</v>
      </c>
      <c r="B6943" s="113" t="s">
        <v>15475</v>
      </c>
      <c r="C6943" s="114" t="s">
        <v>128</v>
      </c>
      <c r="D6943" s="113" t="s">
        <v>8535</v>
      </c>
      <c r="E6943" s="115">
        <v>396.2</v>
      </c>
    </row>
    <row r="6944" spans="1:5" ht="41.4" x14ac:dyDescent="0.3">
      <c r="A6944" s="113">
        <v>87350</v>
      </c>
      <c r="B6944" s="113" t="s">
        <v>15476</v>
      </c>
      <c r="C6944" s="114" t="s">
        <v>128</v>
      </c>
      <c r="D6944" s="113" t="s">
        <v>8535</v>
      </c>
      <c r="E6944" s="115">
        <v>424.13</v>
      </c>
    </row>
    <row r="6945" spans="1:5" ht="41.4" x14ac:dyDescent="0.3">
      <c r="A6945" s="113">
        <v>87351</v>
      </c>
      <c r="B6945" s="113" t="s">
        <v>15477</v>
      </c>
      <c r="C6945" s="114" t="s">
        <v>128</v>
      </c>
      <c r="D6945" s="113" t="s">
        <v>8535</v>
      </c>
      <c r="E6945" s="115">
        <v>342.65</v>
      </c>
    </row>
    <row r="6946" spans="1:5" ht="41.4" x14ac:dyDescent="0.3">
      <c r="A6946" s="113">
        <v>87352</v>
      </c>
      <c r="B6946" s="113" t="s">
        <v>15478</v>
      </c>
      <c r="C6946" s="114" t="s">
        <v>128</v>
      </c>
      <c r="D6946" s="113" t="s">
        <v>8535</v>
      </c>
      <c r="E6946" s="115">
        <v>538.92999999999995</v>
      </c>
    </row>
    <row r="6947" spans="1:5" ht="41.4" x14ac:dyDescent="0.3">
      <c r="A6947" s="113">
        <v>87353</v>
      </c>
      <c r="B6947" s="113" t="s">
        <v>15479</v>
      </c>
      <c r="C6947" s="114" t="s">
        <v>128</v>
      </c>
      <c r="D6947" s="113" t="s">
        <v>8535</v>
      </c>
      <c r="E6947" s="115">
        <v>451.13</v>
      </c>
    </row>
    <row r="6948" spans="1:5" ht="41.4" x14ac:dyDescent="0.3">
      <c r="A6948" s="113">
        <v>87354</v>
      </c>
      <c r="B6948" s="113" t="s">
        <v>15480</v>
      </c>
      <c r="C6948" s="114" t="s">
        <v>128</v>
      </c>
      <c r="D6948" s="113" t="s">
        <v>8535</v>
      </c>
      <c r="E6948" s="115">
        <v>411.47</v>
      </c>
    </row>
    <row r="6949" spans="1:5" ht="41.4" x14ac:dyDescent="0.3">
      <c r="A6949" s="113">
        <v>87355</v>
      </c>
      <c r="B6949" s="113" t="s">
        <v>15481</v>
      </c>
      <c r="C6949" s="114" t="s">
        <v>128</v>
      </c>
      <c r="D6949" s="113" t="s">
        <v>8535</v>
      </c>
      <c r="E6949" s="115">
        <v>453.8</v>
      </c>
    </row>
    <row r="6950" spans="1:5" ht="41.4" x14ac:dyDescent="0.3">
      <c r="A6950" s="113">
        <v>87356</v>
      </c>
      <c r="B6950" s="113" t="s">
        <v>15482</v>
      </c>
      <c r="C6950" s="114" t="s">
        <v>128</v>
      </c>
      <c r="D6950" s="113" t="s">
        <v>8535</v>
      </c>
      <c r="E6950" s="115">
        <v>393.82</v>
      </c>
    </row>
    <row r="6951" spans="1:5" ht="41.4" x14ac:dyDescent="0.3">
      <c r="A6951" s="113">
        <v>87357</v>
      </c>
      <c r="B6951" s="113" t="s">
        <v>15483</v>
      </c>
      <c r="C6951" s="114" t="s">
        <v>128</v>
      </c>
      <c r="D6951" s="113" t="s">
        <v>8535</v>
      </c>
      <c r="E6951" s="115">
        <v>365.53</v>
      </c>
    </row>
    <row r="6952" spans="1:5" ht="41.4" x14ac:dyDescent="0.3">
      <c r="A6952" s="113">
        <v>87358</v>
      </c>
      <c r="B6952" s="113" t="s">
        <v>15484</v>
      </c>
      <c r="C6952" s="114" t="s">
        <v>128</v>
      </c>
      <c r="D6952" s="113" t="s">
        <v>8535</v>
      </c>
      <c r="E6952" s="115">
        <v>3046.87</v>
      </c>
    </row>
    <row r="6953" spans="1:5" ht="41.4" x14ac:dyDescent="0.3">
      <c r="A6953" s="113">
        <v>87359</v>
      </c>
      <c r="B6953" s="113" t="s">
        <v>15485</v>
      </c>
      <c r="C6953" s="114" t="s">
        <v>128</v>
      </c>
      <c r="D6953" s="113" t="s">
        <v>8535</v>
      </c>
      <c r="E6953" s="115">
        <v>3012.2</v>
      </c>
    </row>
    <row r="6954" spans="1:5" ht="41.4" x14ac:dyDescent="0.3">
      <c r="A6954" s="113">
        <v>87360</v>
      </c>
      <c r="B6954" s="113" t="s">
        <v>15486</v>
      </c>
      <c r="C6954" s="114" t="s">
        <v>128</v>
      </c>
      <c r="D6954" s="113" t="s">
        <v>8535</v>
      </c>
      <c r="E6954" s="115">
        <v>3143.33</v>
      </c>
    </row>
    <row r="6955" spans="1:5" ht="41.4" x14ac:dyDescent="0.3">
      <c r="A6955" s="113">
        <v>87361</v>
      </c>
      <c r="B6955" s="113" t="s">
        <v>15487</v>
      </c>
      <c r="C6955" s="114" t="s">
        <v>128</v>
      </c>
      <c r="D6955" s="113" t="s">
        <v>8535</v>
      </c>
      <c r="E6955" s="115">
        <v>3088.05</v>
      </c>
    </row>
    <row r="6956" spans="1:5" ht="41.4" x14ac:dyDescent="0.3">
      <c r="A6956" s="113">
        <v>87362</v>
      </c>
      <c r="B6956" s="113" t="s">
        <v>15488</v>
      </c>
      <c r="C6956" s="114" t="s">
        <v>128</v>
      </c>
      <c r="D6956" s="113" t="s">
        <v>8535</v>
      </c>
      <c r="E6956" s="115">
        <v>3081.22</v>
      </c>
    </row>
    <row r="6957" spans="1:5" ht="41.4" x14ac:dyDescent="0.3">
      <c r="A6957" s="113">
        <v>87363</v>
      </c>
      <c r="B6957" s="113" t="s">
        <v>15489</v>
      </c>
      <c r="C6957" s="114" t="s">
        <v>128</v>
      </c>
      <c r="D6957" s="113" t="s">
        <v>8535</v>
      </c>
      <c r="E6957" s="115">
        <v>3080.25</v>
      </c>
    </row>
    <row r="6958" spans="1:5" ht="41.4" x14ac:dyDescent="0.3">
      <c r="A6958" s="113">
        <v>87364</v>
      </c>
      <c r="B6958" s="113" t="s">
        <v>15490</v>
      </c>
      <c r="C6958" s="114" t="s">
        <v>128</v>
      </c>
      <c r="D6958" s="113" t="s">
        <v>8535</v>
      </c>
      <c r="E6958" s="115">
        <v>3040.26</v>
      </c>
    </row>
    <row r="6959" spans="1:5" ht="41.4" x14ac:dyDescent="0.3">
      <c r="A6959" s="113">
        <v>87365</v>
      </c>
      <c r="B6959" s="113" t="s">
        <v>15491</v>
      </c>
      <c r="C6959" s="114" t="s">
        <v>128</v>
      </c>
      <c r="D6959" s="113" t="s">
        <v>8535</v>
      </c>
      <c r="E6959" s="115">
        <v>533.5</v>
      </c>
    </row>
    <row r="6960" spans="1:5" ht="41.4" x14ac:dyDescent="0.3">
      <c r="A6960" s="113">
        <v>87366</v>
      </c>
      <c r="B6960" s="113" t="s">
        <v>15492</v>
      </c>
      <c r="C6960" s="114" t="s">
        <v>128</v>
      </c>
      <c r="D6960" s="113" t="s">
        <v>8535</v>
      </c>
      <c r="E6960" s="115">
        <v>560.80999999999995</v>
      </c>
    </row>
    <row r="6961" spans="1:5" ht="41.4" x14ac:dyDescent="0.3">
      <c r="A6961" s="113">
        <v>87367</v>
      </c>
      <c r="B6961" s="113" t="s">
        <v>15493</v>
      </c>
      <c r="C6961" s="114" t="s">
        <v>128</v>
      </c>
      <c r="D6961" s="113" t="s">
        <v>8535</v>
      </c>
      <c r="E6961" s="115">
        <v>654.88</v>
      </c>
    </row>
    <row r="6962" spans="1:5" ht="41.4" x14ac:dyDescent="0.3">
      <c r="A6962" s="113">
        <v>87368</v>
      </c>
      <c r="B6962" s="113" t="s">
        <v>15494</v>
      </c>
      <c r="C6962" s="114" t="s">
        <v>128</v>
      </c>
      <c r="D6962" s="113" t="s">
        <v>8535</v>
      </c>
      <c r="E6962" s="115">
        <v>646.08000000000004</v>
      </c>
    </row>
    <row r="6963" spans="1:5" ht="41.4" x14ac:dyDescent="0.3">
      <c r="A6963" s="113">
        <v>87369</v>
      </c>
      <c r="B6963" s="113" t="s">
        <v>15495</v>
      </c>
      <c r="C6963" s="114" t="s">
        <v>128</v>
      </c>
      <c r="D6963" s="113" t="s">
        <v>8535</v>
      </c>
      <c r="E6963" s="115">
        <v>660.26</v>
      </c>
    </row>
    <row r="6964" spans="1:5" ht="41.4" x14ac:dyDescent="0.3">
      <c r="A6964" s="113">
        <v>87370</v>
      </c>
      <c r="B6964" s="113" t="s">
        <v>15496</v>
      </c>
      <c r="C6964" s="114" t="s">
        <v>128</v>
      </c>
      <c r="D6964" s="113" t="s">
        <v>8535</v>
      </c>
      <c r="E6964" s="115">
        <v>639.63</v>
      </c>
    </row>
    <row r="6965" spans="1:5" ht="41.4" x14ac:dyDescent="0.3">
      <c r="A6965" s="113">
        <v>87371</v>
      </c>
      <c r="B6965" s="113" t="s">
        <v>15497</v>
      </c>
      <c r="C6965" s="114" t="s">
        <v>128</v>
      </c>
      <c r="D6965" s="113" t="s">
        <v>8535</v>
      </c>
      <c r="E6965" s="115">
        <v>629.34</v>
      </c>
    </row>
    <row r="6966" spans="1:5" ht="27.6" x14ac:dyDescent="0.3">
      <c r="A6966" s="113">
        <v>87372</v>
      </c>
      <c r="B6966" s="113" t="s">
        <v>15498</v>
      </c>
      <c r="C6966" s="114" t="s">
        <v>128</v>
      </c>
      <c r="D6966" s="113" t="s">
        <v>8535</v>
      </c>
      <c r="E6966" s="115">
        <v>743.44</v>
      </c>
    </row>
    <row r="6967" spans="1:5" ht="27.6" x14ac:dyDescent="0.3">
      <c r="A6967" s="113">
        <v>87373</v>
      </c>
      <c r="B6967" s="113" t="s">
        <v>15499</v>
      </c>
      <c r="C6967" s="114" t="s">
        <v>128</v>
      </c>
      <c r="D6967" s="113" t="s">
        <v>8535</v>
      </c>
      <c r="E6967" s="115">
        <v>669.18</v>
      </c>
    </row>
    <row r="6968" spans="1:5" ht="27.6" x14ac:dyDescent="0.3">
      <c r="A6968" s="113">
        <v>87374</v>
      </c>
      <c r="B6968" s="113" t="s">
        <v>15500</v>
      </c>
      <c r="C6968" s="114" t="s">
        <v>128</v>
      </c>
      <c r="D6968" s="113" t="s">
        <v>8535</v>
      </c>
      <c r="E6968" s="115">
        <v>631.78</v>
      </c>
    </row>
    <row r="6969" spans="1:5" ht="27.6" x14ac:dyDescent="0.3">
      <c r="A6969" s="113">
        <v>87375</v>
      </c>
      <c r="B6969" s="113" t="s">
        <v>15501</v>
      </c>
      <c r="C6969" s="114" t="s">
        <v>128</v>
      </c>
      <c r="D6969" s="113" t="s">
        <v>8535</v>
      </c>
      <c r="E6969" s="115">
        <v>609.35</v>
      </c>
    </row>
    <row r="6970" spans="1:5" ht="27.6" x14ac:dyDescent="0.3">
      <c r="A6970" s="113">
        <v>87376</v>
      </c>
      <c r="B6970" s="113" t="s">
        <v>15502</v>
      </c>
      <c r="C6970" s="114" t="s">
        <v>128</v>
      </c>
      <c r="D6970" s="113" t="s">
        <v>8535</v>
      </c>
      <c r="E6970" s="115">
        <v>540.05999999999995</v>
      </c>
    </row>
    <row r="6971" spans="1:5" ht="27.6" x14ac:dyDescent="0.3">
      <c r="A6971" s="113">
        <v>87377</v>
      </c>
      <c r="B6971" s="113" t="s">
        <v>15503</v>
      </c>
      <c r="C6971" s="114" t="s">
        <v>128</v>
      </c>
      <c r="D6971" s="113" t="s">
        <v>8535</v>
      </c>
      <c r="E6971" s="115">
        <v>618.97</v>
      </c>
    </row>
    <row r="6972" spans="1:5" ht="27.6" x14ac:dyDescent="0.3">
      <c r="A6972" s="113">
        <v>87378</v>
      </c>
      <c r="B6972" s="113" t="s">
        <v>15504</v>
      </c>
      <c r="C6972" s="114" t="s">
        <v>128</v>
      </c>
      <c r="D6972" s="113" t="s">
        <v>8535</v>
      </c>
      <c r="E6972" s="115">
        <v>565.66999999999996</v>
      </c>
    </row>
    <row r="6973" spans="1:5" ht="41.4" x14ac:dyDescent="0.3">
      <c r="A6973" s="113">
        <v>87379</v>
      </c>
      <c r="B6973" s="113" t="s">
        <v>15505</v>
      </c>
      <c r="C6973" s="114" t="s">
        <v>128</v>
      </c>
      <c r="D6973" s="113" t="s">
        <v>8535</v>
      </c>
      <c r="E6973" s="115">
        <v>3223.44</v>
      </c>
    </row>
    <row r="6974" spans="1:5" ht="41.4" x14ac:dyDescent="0.3">
      <c r="A6974" s="113">
        <v>87380</v>
      </c>
      <c r="B6974" s="113" t="s">
        <v>15506</v>
      </c>
      <c r="C6974" s="114" t="s">
        <v>128</v>
      </c>
      <c r="D6974" s="113" t="s">
        <v>8535</v>
      </c>
      <c r="E6974" s="115">
        <v>3301.76</v>
      </c>
    </row>
    <row r="6975" spans="1:5" ht="41.4" x14ac:dyDescent="0.3">
      <c r="A6975" s="113">
        <v>87381</v>
      </c>
      <c r="B6975" s="113" t="s">
        <v>15507</v>
      </c>
      <c r="C6975" s="114" t="s">
        <v>128</v>
      </c>
      <c r="D6975" s="113" t="s">
        <v>8535</v>
      </c>
      <c r="E6975" s="115">
        <v>3248.63</v>
      </c>
    </row>
    <row r="6976" spans="1:5" ht="41.4" x14ac:dyDescent="0.3">
      <c r="A6976" s="113">
        <v>87382</v>
      </c>
      <c r="B6976" s="113" t="s">
        <v>15508</v>
      </c>
      <c r="C6976" s="114" t="s">
        <v>128</v>
      </c>
      <c r="D6976" s="113" t="s">
        <v>8535</v>
      </c>
      <c r="E6976" s="115">
        <v>1701.66</v>
      </c>
    </row>
    <row r="6977" spans="1:5" ht="41.4" x14ac:dyDescent="0.3">
      <c r="A6977" s="113">
        <v>87383</v>
      </c>
      <c r="B6977" s="113" t="s">
        <v>15509</v>
      </c>
      <c r="C6977" s="114" t="s">
        <v>128</v>
      </c>
      <c r="D6977" s="113" t="s">
        <v>8535</v>
      </c>
      <c r="E6977" s="115">
        <v>1693.01</v>
      </c>
    </row>
    <row r="6978" spans="1:5" ht="41.4" x14ac:dyDescent="0.3">
      <c r="A6978" s="113">
        <v>87384</v>
      </c>
      <c r="B6978" s="113" t="s">
        <v>15510</v>
      </c>
      <c r="C6978" s="114" t="s">
        <v>128</v>
      </c>
      <c r="D6978" s="113" t="s">
        <v>8535</v>
      </c>
      <c r="E6978" s="115">
        <v>1682.12</v>
      </c>
    </row>
    <row r="6979" spans="1:5" ht="27.6" x14ac:dyDescent="0.3">
      <c r="A6979" s="113">
        <v>87385</v>
      </c>
      <c r="B6979" s="113" t="s">
        <v>15511</v>
      </c>
      <c r="C6979" s="114" t="s">
        <v>128</v>
      </c>
      <c r="D6979" s="113" t="s">
        <v>8535</v>
      </c>
      <c r="E6979" s="115">
        <v>1990.25</v>
      </c>
    </row>
    <row r="6980" spans="1:5" ht="27.6" x14ac:dyDescent="0.3">
      <c r="A6980" s="113">
        <v>87386</v>
      </c>
      <c r="B6980" s="113" t="s">
        <v>15512</v>
      </c>
      <c r="C6980" s="114" t="s">
        <v>128</v>
      </c>
      <c r="D6980" s="113" t="s">
        <v>8535</v>
      </c>
      <c r="E6980" s="115">
        <v>1975.29</v>
      </c>
    </row>
    <row r="6981" spans="1:5" ht="27.6" x14ac:dyDescent="0.3">
      <c r="A6981" s="113">
        <v>87387</v>
      </c>
      <c r="B6981" s="113" t="s">
        <v>15513</v>
      </c>
      <c r="C6981" s="114" t="s">
        <v>128</v>
      </c>
      <c r="D6981" s="113" t="s">
        <v>8535</v>
      </c>
      <c r="E6981" s="115">
        <v>1966.4</v>
      </c>
    </row>
    <row r="6982" spans="1:5" ht="27.6" x14ac:dyDescent="0.3">
      <c r="A6982" s="113">
        <v>87388</v>
      </c>
      <c r="B6982" s="113" t="s">
        <v>15514</v>
      </c>
      <c r="C6982" s="114" t="s">
        <v>128</v>
      </c>
      <c r="D6982" s="113" t="s">
        <v>8535</v>
      </c>
      <c r="E6982" s="115">
        <v>4689.84</v>
      </c>
    </row>
    <row r="6983" spans="1:5" ht="27.6" x14ac:dyDescent="0.3">
      <c r="A6983" s="113">
        <v>87389</v>
      </c>
      <c r="B6983" s="113" t="s">
        <v>15515</v>
      </c>
      <c r="C6983" s="114" t="s">
        <v>128</v>
      </c>
      <c r="D6983" s="113" t="s">
        <v>8535</v>
      </c>
      <c r="E6983" s="115">
        <v>4702.13</v>
      </c>
    </row>
    <row r="6984" spans="1:5" ht="27.6" x14ac:dyDescent="0.3">
      <c r="A6984" s="113">
        <v>87390</v>
      </c>
      <c r="B6984" s="113" t="s">
        <v>15516</v>
      </c>
      <c r="C6984" s="114" t="s">
        <v>128</v>
      </c>
      <c r="D6984" s="113" t="s">
        <v>8535</v>
      </c>
      <c r="E6984" s="115">
        <v>4722.26</v>
      </c>
    </row>
    <row r="6985" spans="1:5" ht="27.6" x14ac:dyDescent="0.3">
      <c r="A6985" s="113">
        <v>87391</v>
      </c>
      <c r="B6985" s="113" t="s">
        <v>15517</v>
      </c>
      <c r="C6985" s="114" t="s">
        <v>128</v>
      </c>
      <c r="D6985" s="113" t="s">
        <v>8535</v>
      </c>
      <c r="E6985" s="115">
        <v>5219.3999999999996</v>
      </c>
    </row>
    <row r="6986" spans="1:5" ht="27.6" x14ac:dyDescent="0.3">
      <c r="A6986" s="113">
        <v>87393</v>
      </c>
      <c r="B6986" s="113" t="s">
        <v>15518</v>
      </c>
      <c r="C6986" s="114" t="s">
        <v>128</v>
      </c>
      <c r="D6986" s="113" t="s">
        <v>8535</v>
      </c>
      <c r="E6986" s="115">
        <v>5259.32</v>
      </c>
    </row>
    <row r="6987" spans="1:5" ht="27.6" x14ac:dyDescent="0.3">
      <c r="A6987" s="113">
        <v>87394</v>
      </c>
      <c r="B6987" s="113" t="s">
        <v>15519</v>
      </c>
      <c r="C6987" s="114" t="s">
        <v>128</v>
      </c>
      <c r="D6987" s="113" t="s">
        <v>8535</v>
      </c>
      <c r="E6987" s="115">
        <v>5301.63</v>
      </c>
    </row>
    <row r="6988" spans="1:5" ht="27.6" x14ac:dyDescent="0.3">
      <c r="A6988" s="113">
        <v>87395</v>
      </c>
      <c r="B6988" s="113" t="s">
        <v>15520</v>
      </c>
      <c r="C6988" s="114" t="s">
        <v>128</v>
      </c>
      <c r="D6988" s="113" t="s">
        <v>8535</v>
      </c>
      <c r="E6988" s="115">
        <v>3303.53</v>
      </c>
    </row>
    <row r="6989" spans="1:5" ht="27.6" x14ac:dyDescent="0.3">
      <c r="A6989" s="113">
        <v>87396</v>
      </c>
      <c r="B6989" s="113" t="s">
        <v>15521</v>
      </c>
      <c r="C6989" s="114" t="s">
        <v>128</v>
      </c>
      <c r="D6989" s="113" t="s">
        <v>8535</v>
      </c>
      <c r="E6989" s="115">
        <v>3317.72</v>
      </c>
    </row>
    <row r="6990" spans="1:5" ht="27.6" x14ac:dyDescent="0.3">
      <c r="A6990" s="113">
        <v>87397</v>
      </c>
      <c r="B6990" s="113" t="s">
        <v>15522</v>
      </c>
      <c r="C6990" s="114" t="s">
        <v>128</v>
      </c>
      <c r="D6990" s="113" t="s">
        <v>8535</v>
      </c>
      <c r="E6990" s="115">
        <v>3335.44</v>
      </c>
    </row>
    <row r="6991" spans="1:5" ht="27.6" x14ac:dyDescent="0.3">
      <c r="A6991" s="113">
        <v>87398</v>
      </c>
      <c r="B6991" s="113" t="s">
        <v>15523</v>
      </c>
      <c r="C6991" s="114" t="s">
        <v>128</v>
      </c>
      <c r="D6991" s="113" t="s">
        <v>8535</v>
      </c>
      <c r="E6991" s="115">
        <v>1958.02</v>
      </c>
    </row>
    <row r="6992" spans="1:5" x14ac:dyDescent="0.3">
      <c r="A6992" s="113">
        <v>87399</v>
      </c>
      <c r="B6992" s="113" t="s">
        <v>15524</v>
      </c>
      <c r="C6992" s="114" t="s">
        <v>128</v>
      </c>
      <c r="D6992" s="113" t="s">
        <v>8535</v>
      </c>
      <c r="E6992" s="115">
        <v>2251.66</v>
      </c>
    </row>
    <row r="6993" spans="1:5" ht="27.6" x14ac:dyDescent="0.3">
      <c r="A6993" s="113">
        <v>87401</v>
      </c>
      <c r="B6993" s="113" t="s">
        <v>15525</v>
      </c>
      <c r="C6993" s="114" t="s">
        <v>128</v>
      </c>
      <c r="D6993" s="113" t="s">
        <v>8535</v>
      </c>
      <c r="E6993" s="115">
        <v>5583.95</v>
      </c>
    </row>
    <row r="6994" spans="1:5" ht="27.6" x14ac:dyDescent="0.3">
      <c r="A6994" s="113">
        <v>87402</v>
      </c>
      <c r="B6994" s="113" t="s">
        <v>15526</v>
      </c>
      <c r="C6994" s="114" t="s">
        <v>128</v>
      </c>
      <c r="D6994" s="113" t="s">
        <v>8535</v>
      </c>
      <c r="E6994" s="115">
        <v>3628.85</v>
      </c>
    </row>
    <row r="6995" spans="1:5" ht="27.6" x14ac:dyDescent="0.3">
      <c r="A6995" s="113">
        <v>87404</v>
      </c>
      <c r="B6995" s="113" t="s">
        <v>15527</v>
      </c>
      <c r="C6995" s="114" t="s">
        <v>128</v>
      </c>
      <c r="D6995" s="113" t="s">
        <v>8535</v>
      </c>
      <c r="E6995" s="115">
        <v>4883.83</v>
      </c>
    </row>
    <row r="6996" spans="1:5" ht="27.6" x14ac:dyDescent="0.3">
      <c r="A6996" s="113">
        <v>87405</v>
      </c>
      <c r="B6996" s="113" t="s">
        <v>15528</v>
      </c>
      <c r="C6996" s="114" t="s">
        <v>128</v>
      </c>
      <c r="D6996" s="113" t="s">
        <v>8535</v>
      </c>
      <c r="E6996" s="115">
        <v>4886.58</v>
      </c>
    </row>
    <row r="6997" spans="1:5" ht="27.6" x14ac:dyDescent="0.3">
      <c r="A6997" s="113">
        <v>87407</v>
      </c>
      <c r="B6997" s="113" t="s">
        <v>15529</v>
      </c>
      <c r="C6997" s="114" t="s">
        <v>128</v>
      </c>
      <c r="D6997" s="113" t="s">
        <v>8535</v>
      </c>
      <c r="E6997" s="115">
        <v>1735.35</v>
      </c>
    </row>
    <row r="6998" spans="1:5" ht="27.6" x14ac:dyDescent="0.3">
      <c r="A6998" s="113">
        <v>87408</v>
      </c>
      <c r="B6998" s="113" t="s">
        <v>15530</v>
      </c>
      <c r="C6998" s="114" t="s">
        <v>128</v>
      </c>
      <c r="D6998" s="113" t="s">
        <v>8535</v>
      </c>
      <c r="E6998" s="115">
        <v>1718.19</v>
      </c>
    </row>
    <row r="6999" spans="1:5" ht="27.6" x14ac:dyDescent="0.3">
      <c r="A6999" s="113">
        <v>87410</v>
      </c>
      <c r="B6999" s="113" t="s">
        <v>15531</v>
      </c>
      <c r="C6999" s="114" t="s">
        <v>128</v>
      </c>
      <c r="D6999" s="113" t="s">
        <v>8535</v>
      </c>
      <c r="E6999" s="115">
        <v>847.61</v>
      </c>
    </row>
    <row r="7000" spans="1:5" ht="27.6" x14ac:dyDescent="0.3">
      <c r="A7000" s="113">
        <v>88626</v>
      </c>
      <c r="B7000" s="113" t="s">
        <v>15532</v>
      </c>
      <c r="C7000" s="114" t="s">
        <v>128</v>
      </c>
      <c r="D7000" s="113" t="s">
        <v>8535</v>
      </c>
      <c r="E7000" s="115">
        <v>464.53</v>
      </c>
    </row>
    <row r="7001" spans="1:5" ht="27.6" x14ac:dyDescent="0.3">
      <c r="A7001" s="113">
        <v>88627</v>
      </c>
      <c r="B7001" s="113" t="s">
        <v>15533</v>
      </c>
      <c r="C7001" s="114" t="s">
        <v>128</v>
      </c>
      <c r="D7001" s="113" t="s">
        <v>8535</v>
      </c>
      <c r="E7001" s="115">
        <v>595.55999999999995</v>
      </c>
    </row>
    <row r="7002" spans="1:5" ht="27.6" x14ac:dyDescent="0.3">
      <c r="A7002" s="113">
        <v>88628</v>
      </c>
      <c r="B7002" s="113" t="s">
        <v>15534</v>
      </c>
      <c r="C7002" s="114" t="s">
        <v>128</v>
      </c>
      <c r="D7002" s="113" t="s">
        <v>8535</v>
      </c>
      <c r="E7002" s="115">
        <v>462.65</v>
      </c>
    </row>
    <row r="7003" spans="1:5" ht="27.6" x14ac:dyDescent="0.3">
      <c r="A7003" s="113">
        <v>88629</v>
      </c>
      <c r="B7003" s="113" t="s">
        <v>15535</v>
      </c>
      <c r="C7003" s="114" t="s">
        <v>128</v>
      </c>
      <c r="D7003" s="113" t="s">
        <v>8535</v>
      </c>
      <c r="E7003" s="115">
        <v>599.64</v>
      </c>
    </row>
    <row r="7004" spans="1:5" ht="27.6" x14ac:dyDescent="0.3">
      <c r="A7004" s="113">
        <v>88630</v>
      </c>
      <c r="B7004" s="113" t="s">
        <v>15536</v>
      </c>
      <c r="C7004" s="114" t="s">
        <v>128</v>
      </c>
      <c r="D7004" s="113" t="s">
        <v>8535</v>
      </c>
      <c r="E7004" s="115">
        <v>396.37</v>
      </c>
    </row>
    <row r="7005" spans="1:5" ht="27.6" x14ac:dyDescent="0.3">
      <c r="A7005" s="113">
        <v>88631</v>
      </c>
      <c r="B7005" s="113" t="s">
        <v>15537</v>
      </c>
      <c r="C7005" s="114" t="s">
        <v>128</v>
      </c>
      <c r="D7005" s="113" t="s">
        <v>8535</v>
      </c>
      <c r="E7005" s="115">
        <v>542.44000000000005</v>
      </c>
    </row>
    <row r="7006" spans="1:5" ht="41.4" x14ac:dyDescent="0.3">
      <c r="A7006" s="113">
        <v>88715</v>
      </c>
      <c r="B7006" s="113" t="s">
        <v>15538</v>
      </c>
      <c r="C7006" s="114" t="s">
        <v>128</v>
      </c>
      <c r="D7006" s="113" t="s">
        <v>8535</v>
      </c>
      <c r="E7006" s="115">
        <v>461.94</v>
      </c>
    </row>
    <row r="7007" spans="1:5" ht="41.4" x14ac:dyDescent="0.3">
      <c r="A7007" s="113">
        <v>100464</v>
      </c>
      <c r="B7007" s="113" t="s">
        <v>15539</v>
      </c>
      <c r="C7007" s="114" t="s">
        <v>128</v>
      </c>
      <c r="D7007" s="113" t="s">
        <v>8535</v>
      </c>
      <c r="E7007" s="115">
        <v>496.76</v>
      </c>
    </row>
    <row r="7008" spans="1:5" ht="41.4" x14ac:dyDescent="0.3">
      <c r="A7008" s="113">
        <v>100465</v>
      </c>
      <c r="B7008" s="113" t="s">
        <v>15540</v>
      </c>
      <c r="C7008" s="114" t="s">
        <v>128</v>
      </c>
      <c r="D7008" s="113" t="s">
        <v>8535</v>
      </c>
      <c r="E7008" s="115">
        <v>451.95</v>
      </c>
    </row>
    <row r="7009" spans="1:5" ht="41.4" x14ac:dyDescent="0.3">
      <c r="A7009" s="113">
        <v>100466</v>
      </c>
      <c r="B7009" s="113" t="s">
        <v>15541</v>
      </c>
      <c r="C7009" s="114" t="s">
        <v>128</v>
      </c>
      <c r="D7009" s="113" t="s">
        <v>8535</v>
      </c>
      <c r="E7009" s="115">
        <v>430.56</v>
      </c>
    </row>
    <row r="7010" spans="1:5" ht="27.6" x14ac:dyDescent="0.3">
      <c r="A7010" s="113">
        <v>100468</v>
      </c>
      <c r="B7010" s="113" t="s">
        <v>15542</v>
      </c>
      <c r="C7010" s="114" t="s">
        <v>128</v>
      </c>
      <c r="D7010" s="113" t="s">
        <v>8535</v>
      </c>
      <c r="E7010" s="115">
        <v>588.39</v>
      </c>
    </row>
    <row r="7011" spans="1:5" ht="27.6" x14ac:dyDescent="0.3">
      <c r="A7011" s="113">
        <v>100469</v>
      </c>
      <c r="B7011" s="113" t="s">
        <v>15543</v>
      </c>
      <c r="C7011" s="114" t="s">
        <v>128</v>
      </c>
      <c r="D7011" s="113" t="s">
        <v>8535</v>
      </c>
      <c r="E7011" s="115">
        <v>454.1</v>
      </c>
    </row>
    <row r="7012" spans="1:5" ht="27.6" x14ac:dyDescent="0.3">
      <c r="A7012" s="113">
        <v>100470</v>
      </c>
      <c r="B7012" s="113" t="s">
        <v>15544</v>
      </c>
      <c r="C7012" s="114" t="s">
        <v>128</v>
      </c>
      <c r="D7012" s="113" t="s">
        <v>8535</v>
      </c>
      <c r="E7012" s="115">
        <v>412.85</v>
      </c>
    </row>
    <row r="7013" spans="1:5" ht="27.6" x14ac:dyDescent="0.3">
      <c r="A7013" s="113">
        <v>100472</v>
      </c>
      <c r="B7013" s="113" t="s">
        <v>15545</v>
      </c>
      <c r="C7013" s="114" t="s">
        <v>128</v>
      </c>
      <c r="D7013" s="113" t="s">
        <v>8535</v>
      </c>
      <c r="E7013" s="115">
        <v>468.63</v>
      </c>
    </row>
    <row r="7014" spans="1:5" ht="27.6" x14ac:dyDescent="0.3">
      <c r="A7014" s="113">
        <v>100473</v>
      </c>
      <c r="B7014" s="113" t="s">
        <v>15546</v>
      </c>
      <c r="C7014" s="114" t="s">
        <v>128</v>
      </c>
      <c r="D7014" s="113" t="s">
        <v>8535</v>
      </c>
      <c r="E7014" s="115">
        <v>412.29</v>
      </c>
    </row>
    <row r="7015" spans="1:5" ht="27.6" x14ac:dyDescent="0.3">
      <c r="A7015" s="113">
        <v>100474</v>
      </c>
      <c r="B7015" s="113" t="s">
        <v>15547</v>
      </c>
      <c r="C7015" s="114" t="s">
        <v>128</v>
      </c>
      <c r="D7015" s="113" t="s">
        <v>8535</v>
      </c>
      <c r="E7015" s="115">
        <v>387.9</v>
      </c>
    </row>
    <row r="7016" spans="1:5" ht="27.6" x14ac:dyDescent="0.3">
      <c r="A7016" s="113">
        <v>100475</v>
      </c>
      <c r="B7016" s="113" t="s">
        <v>15548</v>
      </c>
      <c r="C7016" s="114" t="s">
        <v>128</v>
      </c>
      <c r="D7016" s="113" t="s">
        <v>8535</v>
      </c>
      <c r="E7016" s="115">
        <v>611.61</v>
      </c>
    </row>
    <row r="7017" spans="1:5" ht="41.4" x14ac:dyDescent="0.3">
      <c r="A7017" s="113">
        <v>100477</v>
      </c>
      <c r="B7017" s="113" t="s">
        <v>15549</v>
      </c>
      <c r="C7017" s="114" t="s">
        <v>128</v>
      </c>
      <c r="D7017" s="113" t="s">
        <v>8535</v>
      </c>
      <c r="E7017" s="115">
        <v>687.5</v>
      </c>
    </row>
    <row r="7018" spans="1:5" ht="41.4" x14ac:dyDescent="0.3">
      <c r="A7018" s="113">
        <v>100478</v>
      </c>
      <c r="B7018" s="113" t="s">
        <v>15550</v>
      </c>
      <c r="C7018" s="114" t="s">
        <v>128</v>
      </c>
      <c r="D7018" s="113" t="s">
        <v>8535</v>
      </c>
      <c r="E7018" s="115">
        <v>599.64</v>
      </c>
    </row>
    <row r="7019" spans="1:5" ht="41.4" x14ac:dyDescent="0.3">
      <c r="A7019" s="113">
        <v>100479</v>
      </c>
      <c r="B7019" s="113" t="s">
        <v>15551</v>
      </c>
      <c r="C7019" s="114" t="s">
        <v>128</v>
      </c>
      <c r="D7019" s="113" t="s">
        <v>8535</v>
      </c>
      <c r="E7019" s="115">
        <v>581.75</v>
      </c>
    </row>
    <row r="7020" spans="1:5" ht="27.6" x14ac:dyDescent="0.3">
      <c r="A7020" s="113">
        <v>100480</v>
      </c>
      <c r="B7020" s="113" t="s">
        <v>15552</v>
      </c>
      <c r="C7020" s="114" t="s">
        <v>128</v>
      </c>
      <c r="D7020" s="113" t="s">
        <v>8535</v>
      </c>
      <c r="E7020" s="115">
        <v>748.03</v>
      </c>
    </row>
    <row r="7021" spans="1:5" ht="27.6" x14ac:dyDescent="0.3">
      <c r="A7021" s="113">
        <v>100481</v>
      </c>
      <c r="B7021" s="113" t="s">
        <v>15553</v>
      </c>
      <c r="C7021" s="114" t="s">
        <v>128</v>
      </c>
      <c r="D7021" s="113" t="s">
        <v>8535</v>
      </c>
      <c r="E7021" s="115">
        <v>527.15</v>
      </c>
    </row>
    <row r="7022" spans="1:5" ht="41.4" x14ac:dyDescent="0.3">
      <c r="A7022" s="113">
        <v>100483</v>
      </c>
      <c r="B7022" s="113" t="s">
        <v>15554</v>
      </c>
      <c r="C7022" s="114" t="s">
        <v>128</v>
      </c>
      <c r="D7022" s="113" t="s">
        <v>8535</v>
      </c>
      <c r="E7022" s="115">
        <v>583.92999999999995</v>
      </c>
    </row>
    <row r="7023" spans="1:5" ht="41.4" x14ac:dyDescent="0.3">
      <c r="A7023" s="113">
        <v>100484</v>
      </c>
      <c r="B7023" s="113" t="s">
        <v>15555</v>
      </c>
      <c r="C7023" s="114" t="s">
        <v>128</v>
      </c>
      <c r="D7023" s="113" t="s">
        <v>8535</v>
      </c>
      <c r="E7023" s="115">
        <v>528.58000000000004</v>
      </c>
    </row>
    <row r="7024" spans="1:5" ht="41.4" x14ac:dyDescent="0.3">
      <c r="A7024" s="113">
        <v>100485</v>
      </c>
      <c r="B7024" s="113" t="s">
        <v>15556</v>
      </c>
      <c r="C7024" s="114" t="s">
        <v>128</v>
      </c>
      <c r="D7024" s="113" t="s">
        <v>8535</v>
      </c>
      <c r="E7024" s="115">
        <v>506.33</v>
      </c>
    </row>
    <row r="7025" spans="1:5" ht="27.6" x14ac:dyDescent="0.3">
      <c r="A7025" s="113">
        <v>100486</v>
      </c>
      <c r="B7025" s="113" t="s">
        <v>15557</v>
      </c>
      <c r="C7025" s="114" t="s">
        <v>128</v>
      </c>
      <c r="D7025" s="113" t="s">
        <v>8535</v>
      </c>
      <c r="E7025" s="115">
        <v>666.26</v>
      </c>
    </row>
    <row r="7026" spans="1:5" ht="41.4" x14ac:dyDescent="0.3">
      <c r="A7026" s="113">
        <v>100487</v>
      </c>
      <c r="B7026" s="113" t="s">
        <v>15558</v>
      </c>
      <c r="C7026" s="114" t="s">
        <v>128</v>
      </c>
      <c r="D7026" s="113" t="s">
        <v>8535</v>
      </c>
      <c r="E7026" s="115">
        <v>436.27</v>
      </c>
    </row>
    <row r="7027" spans="1:5" ht="27.6" x14ac:dyDescent="0.3">
      <c r="A7027" s="113">
        <v>100488</v>
      </c>
      <c r="B7027" s="113" t="s">
        <v>15559</v>
      </c>
      <c r="C7027" s="114" t="s">
        <v>128</v>
      </c>
      <c r="D7027" s="113" t="s">
        <v>8535</v>
      </c>
      <c r="E7027" s="115">
        <v>454.37</v>
      </c>
    </row>
    <row r="7028" spans="1:5" ht="27.6" x14ac:dyDescent="0.3">
      <c r="A7028" s="113">
        <v>100489</v>
      </c>
      <c r="B7028" s="113" t="s">
        <v>15560</v>
      </c>
      <c r="C7028" s="114" t="s">
        <v>128</v>
      </c>
      <c r="D7028" s="113" t="s">
        <v>8535</v>
      </c>
      <c r="E7028" s="115">
        <v>460.92</v>
      </c>
    </row>
    <row r="7029" spans="1:5" ht="27.6" x14ac:dyDescent="0.3">
      <c r="A7029" s="113">
        <v>100490</v>
      </c>
      <c r="B7029" s="113" t="s">
        <v>15561</v>
      </c>
      <c r="C7029" s="114" t="s">
        <v>128</v>
      </c>
      <c r="D7029" s="113" t="s">
        <v>8535</v>
      </c>
      <c r="E7029" s="115">
        <v>406.88</v>
      </c>
    </row>
    <row r="7030" spans="1:5" ht="27.6" x14ac:dyDescent="0.3">
      <c r="A7030" s="113">
        <v>100491</v>
      </c>
      <c r="B7030" s="113" t="s">
        <v>15562</v>
      </c>
      <c r="C7030" s="114" t="s">
        <v>128</v>
      </c>
      <c r="D7030" s="113" t="s">
        <v>8535</v>
      </c>
      <c r="E7030" s="115">
        <v>611.32000000000005</v>
      </c>
    </row>
    <row r="7031" spans="1:5" ht="27.6" x14ac:dyDescent="0.3">
      <c r="A7031" s="113">
        <v>100492</v>
      </c>
      <c r="B7031" s="113" t="s">
        <v>15563</v>
      </c>
      <c r="C7031" s="114" t="s">
        <v>128</v>
      </c>
      <c r="D7031" s="113" t="s">
        <v>8535</v>
      </c>
      <c r="E7031" s="115">
        <v>527.04999999999995</v>
      </c>
    </row>
    <row r="7032" spans="1:5" ht="41.4" x14ac:dyDescent="0.3">
      <c r="A7032" s="113">
        <v>105515</v>
      </c>
      <c r="B7032" s="113" t="s">
        <v>15564</v>
      </c>
      <c r="C7032" s="114" t="s">
        <v>128</v>
      </c>
      <c r="D7032" s="113" t="s">
        <v>8535</v>
      </c>
      <c r="E7032" s="115">
        <v>717.52</v>
      </c>
    </row>
    <row r="7033" spans="1:5" x14ac:dyDescent="0.3">
      <c r="A7033" s="113">
        <v>92121</v>
      </c>
      <c r="B7033" s="113" t="s">
        <v>15565</v>
      </c>
      <c r="C7033" s="114" t="s">
        <v>128</v>
      </c>
      <c r="D7033" s="113" t="s">
        <v>8535</v>
      </c>
      <c r="E7033" s="115">
        <v>37.19</v>
      </c>
    </row>
    <row r="7034" spans="1:5" x14ac:dyDescent="0.3">
      <c r="A7034" s="113">
        <v>92122</v>
      </c>
      <c r="B7034" s="113" t="s">
        <v>15566</v>
      </c>
      <c r="C7034" s="114" t="s">
        <v>128</v>
      </c>
      <c r="D7034" s="113" t="s">
        <v>9044</v>
      </c>
      <c r="E7034" s="115">
        <v>63.35</v>
      </c>
    </row>
    <row r="7035" spans="1:5" x14ac:dyDescent="0.3">
      <c r="A7035" s="113">
        <v>92123</v>
      </c>
      <c r="B7035" s="113" t="s">
        <v>15567</v>
      </c>
      <c r="C7035" s="114" t="s">
        <v>128</v>
      </c>
      <c r="D7035" s="113" t="s">
        <v>8535</v>
      </c>
      <c r="E7035" s="115">
        <v>69.02</v>
      </c>
    </row>
    <row r="7036" spans="1:5" ht="27.6" x14ac:dyDescent="0.3">
      <c r="A7036" s="113">
        <v>100195</v>
      </c>
      <c r="B7036" s="113" t="s">
        <v>15568</v>
      </c>
      <c r="C7036" s="114" t="s">
        <v>15569</v>
      </c>
      <c r="D7036" s="113" t="s">
        <v>9044</v>
      </c>
      <c r="E7036" s="115">
        <v>0.96</v>
      </c>
    </row>
    <row r="7037" spans="1:5" ht="27.6" x14ac:dyDescent="0.3">
      <c r="A7037" s="113">
        <v>100196</v>
      </c>
      <c r="B7037" s="113" t="s">
        <v>15570</v>
      </c>
      <c r="C7037" s="114" t="s">
        <v>15569</v>
      </c>
      <c r="D7037" s="113" t="s">
        <v>9044</v>
      </c>
      <c r="E7037" s="115">
        <v>1.61</v>
      </c>
    </row>
    <row r="7038" spans="1:5" ht="27.6" x14ac:dyDescent="0.3">
      <c r="A7038" s="113">
        <v>100197</v>
      </c>
      <c r="B7038" s="113" t="s">
        <v>15571</v>
      </c>
      <c r="C7038" s="114" t="s">
        <v>15569</v>
      </c>
      <c r="D7038" s="113" t="s">
        <v>9044</v>
      </c>
      <c r="E7038" s="115">
        <v>2.42</v>
      </c>
    </row>
    <row r="7039" spans="1:5" ht="27.6" x14ac:dyDescent="0.3">
      <c r="A7039" s="113">
        <v>100198</v>
      </c>
      <c r="B7039" s="113" t="s">
        <v>15572</v>
      </c>
      <c r="C7039" s="114" t="s">
        <v>15569</v>
      </c>
      <c r="D7039" s="113" t="s">
        <v>9044</v>
      </c>
      <c r="E7039" s="115">
        <v>0.33</v>
      </c>
    </row>
    <row r="7040" spans="1:5" ht="27.6" x14ac:dyDescent="0.3">
      <c r="A7040" s="113">
        <v>100199</v>
      </c>
      <c r="B7040" s="113" t="s">
        <v>15573</v>
      </c>
      <c r="C7040" s="114" t="s">
        <v>15569</v>
      </c>
      <c r="D7040" s="113" t="s">
        <v>9044</v>
      </c>
      <c r="E7040" s="115">
        <v>0.4</v>
      </c>
    </row>
    <row r="7041" spans="1:5" ht="27.6" x14ac:dyDescent="0.3">
      <c r="A7041" s="113">
        <v>100200</v>
      </c>
      <c r="B7041" s="113" t="s">
        <v>15574</v>
      </c>
      <c r="C7041" s="114" t="s">
        <v>15569</v>
      </c>
      <c r="D7041" s="113" t="s">
        <v>9044</v>
      </c>
      <c r="E7041" s="115">
        <v>0.49</v>
      </c>
    </row>
    <row r="7042" spans="1:5" ht="27.6" x14ac:dyDescent="0.3">
      <c r="A7042" s="113">
        <v>100201</v>
      </c>
      <c r="B7042" s="113" t="s">
        <v>15575</v>
      </c>
      <c r="C7042" s="114" t="s">
        <v>15569</v>
      </c>
      <c r="D7042" s="113" t="s">
        <v>9044</v>
      </c>
      <c r="E7042" s="115">
        <v>0.98</v>
      </c>
    </row>
    <row r="7043" spans="1:5" ht="27.6" x14ac:dyDescent="0.3">
      <c r="A7043" s="113">
        <v>100202</v>
      </c>
      <c r="B7043" s="113" t="s">
        <v>15576</v>
      </c>
      <c r="C7043" s="114" t="s">
        <v>15569</v>
      </c>
      <c r="D7043" s="113" t="s">
        <v>9044</v>
      </c>
      <c r="E7043" s="115">
        <v>1.1499999999999999</v>
      </c>
    </row>
    <row r="7044" spans="1:5" ht="27.6" x14ac:dyDescent="0.3">
      <c r="A7044" s="113">
        <v>100203</v>
      </c>
      <c r="B7044" s="113" t="s">
        <v>15577</v>
      </c>
      <c r="C7044" s="114" t="s">
        <v>15569</v>
      </c>
      <c r="D7044" s="113" t="s">
        <v>9044</v>
      </c>
      <c r="E7044" s="115">
        <v>1.36</v>
      </c>
    </row>
    <row r="7045" spans="1:5" ht="27.6" x14ac:dyDescent="0.3">
      <c r="A7045" s="113">
        <v>100204</v>
      </c>
      <c r="B7045" s="113" t="s">
        <v>15578</v>
      </c>
      <c r="C7045" s="114" t="s">
        <v>15569</v>
      </c>
      <c r="D7045" s="113" t="s">
        <v>8535</v>
      </c>
      <c r="E7045" s="115">
        <v>0.13</v>
      </c>
    </row>
    <row r="7046" spans="1:5" ht="27.6" x14ac:dyDescent="0.3">
      <c r="A7046" s="113">
        <v>100205</v>
      </c>
      <c r="B7046" s="113" t="s">
        <v>15579</v>
      </c>
      <c r="C7046" s="114" t="s">
        <v>957</v>
      </c>
      <c r="D7046" s="113" t="s">
        <v>9044</v>
      </c>
      <c r="E7046" s="115">
        <v>1804.65</v>
      </c>
    </row>
    <row r="7047" spans="1:5" ht="27.6" x14ac:dyDescent="0.3">
      <c r="A7047" s="113">
        <v>100206</v>
      </c>
      <c r="B7047" s="113" t="s">
        <v>15580</v>
      </c>
      <c r="C7047" s="114" t="s">
        <v>957</v>
      </c>
      <c r="D7047" s="113" t="s">
        <v>9044</v>
      </c>
      <c r="E7047" s="115">
        <v>1304.46</v>
      </c>
    </row>
    <row r="7048" spans="1:5" ht="27.6" x14ac:dyDescent="0.3">
      <c r="A7048" s="113">
        <v>100207</v>
      </c>
      <c r="B7048" s="113" t="s">
        <v>15581</v>
      </c>
      <c r="C7048" s="114" t="s">
        <v>957</v>
      </c>
      <c r="D7048" s="113" t="s">
        <v>8535</v>
      </c>
      <c r="E7048" s="115">
        <v>524.65</v>
      </c>
    </row>
    <row r="7049" spans="1:5" ht="27.6" x14ac:dyDescent="0.3">
      <c r="A7049" s="113">
        <v>100208</v>
      </c>
      <c r="B7049" s="113" t="s">
        <v>15582</v>
      </c>
      <c r="C7049" s="114" t="s">
        <v>15583</v>
      </c>
      <c r="D7049" s="113" t="s">
        <v>9044</v>
      </c>
      <c r="E7049" s="115">
        <v>23.87</v>
      </c>
    </row>
    <row r="7050" spans="1:5" ht="27.6" x14ac:dyDescent="0.3">
      <c r="A7050" s="113">
        <v>100209</v>
      </c>
      <c r="B7050" s="113" t="s">
        <v>15584</v>
      </c>
      <c r="C7050" s="114" t="s">
        <v>15583</v>
      </c>
      <c r="D7050" s="113" t="s">
        <v>9044</v>
      </c>
      <c r="E7050" s="115">
        <v>11.93</v>
      </c>
    </row>
    <row r="7051" spans="1:5" ht="27.6" x14ac:dyDescent="0.3">
      <c r="A7051" s="113">
        <v>100210</v>
      </c>
      <c r="B7051" s="113" t="s">
        <v>15585</v>
      </c>
      <c r="C7051" s="114" t="s">
        <v>15583</v>
      </c>
      <c r="D7051" s="113" t="s">
        <v>9044</v>
      </c>
      <c r="E7051" s="115">
        <v>21.99</v>
      </c>
    </row>
    <row r="7052" spans="1:5" ht="27.6" x14ac:dyDescent="0.3">
      <c r="A7052" s="113">
        <v>100211</v>
      </c>
      <c r="B7052" s="113" t="s">
        <v>15586</v>
      </c>
      <c r="C7052" s="114" t="s">
        <v>15583</v>
      </c>
      <c r="D7052" s="113" t="s">
        <v>9044</v>
      </c>
      <c r="E7052" s="115">
        <v>8.48</v>
      </c>
    </row>
    <row r="7053" spans="1:5" ht="27.6" x14ac:dyDescent="0.3">
      <c r="A7053" s="113">
        <v>100212</v>
      </c>
      <c r="B7053" s="113" t="s">
        <v>15587</v>
      </c>
      <c r="C7053" s="114" t="s">
        <v>15583</v>
      </c>
      <c r="D7053" s="113" t="s">
        <v>9044</v>
      </c>
      <c r="E7053" s="115">
        <v>9.3699999999999992</v>
      </c>
    </row>
    <row r="7054" spans="1:5" ht="27.6" x14ac:dyDescent="0.3">
      <c r="A7054" s="113">
        <v>100213</v>
      </c>
      <c r="B7054" s="113" t="s">
        <v>15588</v>
      </c>
      <c r="C7054" s="114" t="s">
        <v>15583</v>
      </c>
      <c r="D7054" s="113" t="s">
        <v>9044</v>
      </c>
      <c r="E7054" s="115">
        <v>3.36</v>
      </c>
    </row>
    <row r="7055" spans="1:5" ht="27.6" x14ac:dyDescent="0.3">
      <c r="A7055" s="113">
        <v>100214</v>
      </c>
      <c r="B7055" s="113" t="s">
        <v>15589</v>
      </c>
      <c r="C7055" s="114" t="s">
        <v>15583</v>
      </c>
      <c r="D7055" s="113" t="s">
        <v>9044</v>
      </c>
      <c r="E7055" s="115">
        <v>5.17</v>
      </c>
    </row>
    <row r="7056" spans="1:5" ht="27.6" x14ac:dyDescent="0.3">
      <c r="A7056" s="113">
        <v>100215</v>
      </c>
      <c r="B7056" s="113" t="s">
        <v>15590</v>
      </c>
      <c r="C7056" s="114" t="s">
        <v>15583</v>
      </c>
      <c r="D7056" s="113" t="s">
        <v>9044</v>
      </c>
      <c r="E7056" s="115">
        <v>4.43</v>
      </c>
    </row>
    <row r="7057" spans="1:5" ht="27.6" x14ac:dyDescent="0.3">
      <c r="A7057" s="113">
        <v>100216</v>
      </c>
      <c r="B7057" s="113" t="s">
        <v>15591</v>
      </c>
      <c r="C7057" s="114" t="s">
        <v>15583</v>
      </c>
      <c r="D7057" s="113" t="s">
        <v>9044</v>
      </c>
      <c r="E7057" s="115">
        <v>1.19</v>
      </c>
    </row>
    <row r="7058" spans="1:5" ht="27.6" x14ac:dyDescent="0.3">
      <c r="A7058" s="113">
        <v>100217</v>
      </c>
      <c r="B7058" s="113" t="s">
        <v>15592</v>
      </c>
      <c r="C7058" s="114" t="s">
        <v>15583</v>
      </c>
      <c r="D7058" s="113" t="s">
        <v>8535</v>
      </c>
      <c r="E7058" s="115">
        <v>3.47</v>
      </c>
    </row>
    <row r="7059" spans="1:5" ht="27.6" x14ac:dyDescent="0.3">
      <c r="A7059" s="113">
        <v>100218</v>
      </c>
      <c r="B7059" s="113" t="s">
        <v>15593</v>
      </c>
      <c r="C7059" s="114" t="s">
        <v>15583</v>
      </c>
      <c r="D7059" s="113" t="s">
        <v>8535</v>
      </c>
      <c r="E7059" s="115">
        <v>2.37</v>
      </c>
    </row>
    <row r="7060" spans="1:5" ht="27.6" x14ac:dyDescent="0.3">
      <c r="A7060" s="113">
        <v>100219</v>
      </c>
      <c r="B7060" s="113" t="s">
        <v>15594</v>
      </c>
      <c r="C7060" s="114" t="s">
        <v>15583</v>
      </c>
      <c r="D7060" s="113" t="s">
        <v>8535</v>
      </c>
      <c r="E7060" s="115">
        <v>0.52</v>
      </c>
    </row>
    <row r="7061" spans="1:5" ht="27.6" x14ac:dyDescent="0.3">
      <c r="A7061" s="113">
        <v>100220</v>
      </c>
      <c r="B7061" s="113" t="s">
        <v>15595</v>
      </c>
      <c r="C7061" s="114" t="s">
        <v>15596</v>
      </c>
      <c r="D7061" s="113" t="s">
        <v>9044</v>
      </c>
      <c r="E7061" s="115">
        <v>34.29</v>
      </c>
    </row>
    <row r="7062" spans="1:5" ht="27.6" x14ac:dyDescent="0.3">
      <c r="A7062" s="113">
        <v>100221</v>
      </c>
      <c r="B7062" s="113" t="s">
        <v>15597</v>
      </c>
      <c r="C7062" s="114" t="s">
        <v>15596</v>
      </c>
      <c r="D7062" s="113" t="s">
        <v>9044</v>
      </c>
      <c r="E7062" s="115">
        <v>38.869999999999997</v>
      </c>
    </row>
    <row r="7063" spans="1:5" ht="27.6" x14ac:dyDescent="0.3">
      <c r="A7063" s="113">
        <v>100222</v>
      </c>
      <c r="B7063" s="113" t="s">
        <v>15598</v>
      </c>
      <c r="C7063" s="114" t="s">
        <v>15596</v>
      </c>
      <c r="D7063" s="113" t="s">
        <v>9044</v>
      </c>
      <c r="E7063" s="115">
        <v>14.72</v>
      </c>
    </row>
    <row r="7064" spans="1:5" ht="27.6" x14ac:dyDescent="0.3">
      <c r="A7064" s="113">
        <v>100223</v>
      </c>
      <c r="B7064" s="113" t="s">
        <v>15599</v>
      </c>
      <c r="C7064" s="114" t="s">
        <v>15596</v>
      </c>
      <c r="D7064" s="113" t="s">
        <v>9044</v>
      </c>
      <c r="E7064" s="115">
        <v>6.89</v>
      </c>
    </row>
    <row r="7065" spans="1:5" ht="27.6" x14ac:dyDescent="0.3">
      <c r="A7065" s="113">
        <v>100224</v>
      </c>
      <c r="B7065" s="113" t="s">
        <v>15600</v>
      </c>
      <c r="C7065" s="114" t="s">
        <v>15596</v>
      </c>
      <c r="D7065" s="113" t="s">
        <v>8535</v>
      </c>
      <c r="E7065" s="115">
        <v>3.47</v>
      </c>
    </row>
    <row r="7066" spans="1:5" ht="27.6" x14ac:dyDescent="0.3">
      <c r="A7066" s="113">
        <v>100225</v>
      </c>
      <c r="B7066" s="113" t="s">
        <v>15601</v>
      </c>
      <c r="C7066" s="114" t="s">
        <v>15602</v>
      </c>
      <c r="D7066" s="113" t="s">
        <v>9044</v>
      </c>
      <c r="E7066" s="115">
        <v>2.69</v>
      </c>
    </row>
    <row r="7067" spans="1:5" ht="27.6" x14ac:dyDescent="0.3">
      <c r="A7067" s="113">
        <v>100226</v>
      </c>
      <c r="B7067" s="113" t="s">
        <v>15603</v>
      </c>
      <c r="C7067" s="114" t="s">
        <v>15602</v>
      </c>
      <c r="D7067" s="113" t="s">
        <v>9044</v>
      </c>
      <c r="E7067" s="115">
        <v>0.84</v>
      </c>
    </row>
    <row r="7068" spans="1:5" ht="27.6" x14ac:dyDescent="0.3">
      <c r="A7068" s="113">
        <v>100227</v>
      </c>
      <c r="B7068" s="113" t="s">
        <v>15604</v>
      </c>
      <c r="C7068" s="114" t="s">
        <v>15602</v>
      </c>
      <c r="D7068" s="113" t="s">
        <v>9044</v>
      </c>
      <c r="E7068" s="115">
        <v>1.25</v>
      </c>
    </row>
    <row r="7069" spans="1:5" ht="27.6" x14ac:dyDescent="0.3">
      <c r="A7069" s="113">
        <v>100228</v>
      </c>
      <c r="B7069" s="113" t="s">
        <v>15605</v>
      </c>
      <c r="C7069" s="114" t="s">
        <v>15602</v>
      </c>
      <c r="D7069" s="113" t="s">
        <v>8535</v>
      </c>
      <c r="E7069" s="115">
        <v>0.34</v>
      </c>
    </row>
    <row r="7070" spans="1:5" ht="27.6" x14ac:dyDescent="0.3">
      <c r="A7070" s="113">
        <v>100229</v>
      </c>
      <c r="B7070" s="113" t="s">
        <v>15606</v>
      </c>
      <c r="C7070" s="114" t="s">
        <v>601</v>
      </c>
      <c r="D7070" s="113" t="s">
        <v>9044</v>
      </c>
      <c r="E7070" s="115">
        <v>0.01</v>
      </c>
    </row>
    <row r="7071" spans="1:5" ht="27.6" x14ac:dyDescent="0.3">
      <c r="A7071" s="113">
        <v>100230</v>
      </c>
      <c r="B7071" s="113" t="s">
        <v>15607</v>
      </c>
      <c r="C7071" s="114" t="s">
        <v>601</v>
      </c>
      <c r="D7071" s="113" t="s">
        <v>9044</v>
      </c>
      <c r="E7071" s="115">
        <v>0.03</v>
      </c>
    </row>
    <row r="7072" spans="1:5" ht="27.6" x14ac:dyDescent="0.3">
      <c r="A7072" s="113">
        <v>100231</v>
      </c>
      <c r="B7072" s="113" t="s">
        <v>15608</v>
      </c>
      <c r="C7072" s="114" t="s">
        <v>601</v>
      </c>
      <c r="D7072" s="113" t="s">
        <v>9044</v>
      </c>
      <c r="E7072" s="115">
        <v>0.04</v>
      </c>
    </row>
    <row r="7073" spans="1:5" ht="27.6" x14ac:dyDescent="0.3">
      <c r="A7073" s="113">
        <v>100232</v>
      </c>
      <c r="B7073" s="113" t="s">
        <v>15609</v>
      </c>
      <c r="C7073" s="114" t="s">
        <v>141</v>
      </c>
      <c r="D7073" s="113" t="s">
        <v>9044</v>
      </c>
      <c r="E7073" s="115">
        <v>0.45</v>
      </c>
    </row>
    <row r="7074" spans="1:5" ht="27.6" x14ac:dyDescent="0.3">
      <c r="A7074" s="113">
        <v>100233</v>
      </c>
      <c r="B7074" s="113" t="s">
        <v>15610</v>
      </c>
      <c r="C7074" s="114" t="s">
        <v>141</v>
      </c>
      <c r="D7074" s="113" t="s">
        <v>9044</v>
      </c>
      <c r="E7074" s="115">
        <v>0.22</v>
      </c>
    </row>
    <row r="7075" spans="1:5" ht="27.6" x14ac:dyDescent="0.3">
      <c r="A7075" s="113">
        <v>100234</v>
      </c>
      <c r="B7075" s="113" t="s">
        <v>15611</v>
      </c>
      <c r="C7075" s="114" t="s">
        <v>115</v>
      </c>
      <c r="D7075" s="113" t="s">
        <v>9044</v>
      </c>
      <c r="E7075" s="115">
        <v>0.67</v>
      </c>
    </row>
    <row r="7076" spans="1:5" ht="27.6" x14ac:dyDescent="0.3">
      <c r="A7076" s="113">
        <v>100235</v>
      </c>
      <c r="B7076" s="113" t="s">
        <v>15612</v>
      </c>
      <c r="C7076" s="114" t="s">
        <v>71</v>
      </c>
      <c r="D7076" s="113" t="s">
        <v>9044</v>
      </c>
      <c r="E7076" s="115">
        <v>0.05</v>
      </c>
    </row>
    <row r="7077" spans="1:5" ht="27.6" x14ac:dyDescent="0.3">
      <c r="A7077" s="113">
        <v>100236</v>
      </c>
      <c r="B7077" s="113" t="s">
        <v>15613</v>
      </c>
      <c r="C7077" s="114" t="s">
        <v>15614</v>
      </c>
      <c r="D7077" s="113" t="s">
        <v>9044</v>
      </c>
      <c r="E7077" s="115">
        <v>3.42</v>
      </c>
    </row>
    <row r="7078" spans="1:5" ht="27.6" x14ac:dyDescent="0.3">
      <c r="A7078" s="113">
        <v>100237</v>
      </c>
      <c r="B7078" s="113" t="s">
        <v>15615</v>
      </c>
      <c r="C7078" s="114" t="s">
        <v>15614</v>
      </c>
      <c r="D7078" s="113" t="s">
        <v>9044</v>
      </c>
      <c r="E7078" s="115">
        <v>4.0999999999999996</v>
      </c>
    </row>
    <row r="7079" spans="1:5" ht="27.6" x14ac:dyDescent="0.3">
      <c r="A7079" s="113">
        <v>100238</v>
      </c>
      <c r="B7079" s="113" t="s">
        <v>15616</v>
      </c>
      <c r="C7079" s="114" t="s">
        <v>15614</v>
      </c>
      <c r="D7079" s="113" t="s">
        <v>9044</v>
      </c>
      <c r="E7079" s="115">
        <v>6.56</v>
      </c>
    </row>
    <row r="7080" spans="1:5" ht="27.6" x14ac:dyDescent="0.3">
      <c r="A7080" s="113">
        <v>100239</v>
      </c>
      <c r="B7080" s="113" t="s">
        <v>15617</v>
      </c>
      <c r="C7080" s="114" t="s">
        <v>15614</v>
      </c>
      <c r="D7080" s="113" t="s">
        <v>9044</v>
      </c>
      <c r="E7080" s="115">
        <v>8.1999999999999993</v>
      </c>
    </row>
    <row r="7081" spans="1:5" ht="27.6" x14ac:dyDescent="0.3">
      <c r="A7081" s="113">
        <v>100240</v>
      </c>
      <c r="B7081" s="113" t="s">
        <v>15618</v>
      </c>
      <c r="C7081" s="114" t="s">
        <v>15614</v>
      </c>
      <c r="D7081" s="113" t="s">
        <v>9044</v>
      </c>
      <c r="E7081" s="115">
        <v>4.92</v>
      </c>
    </row>
    <row r="7082" spans="1:5" ht="41.4" x14ac:dyDescent="0.3">
      <c r="A7082" s="113">
        <v>100241</v>
      </c>
      <c r="B7082" s="113" t="s">
        <v>15619</v>
      </c>
      <c r="C7082" s="114" t="s">
        <v>15614</v>
      </c>
      <c r="D7082" s="113" t="s">
        <v>9044</v>
      </c>
      <c r="E7082" s="115">
        <v>8.1999999999999993</v>
      </c>
    </row>
    <row r="7083" spans="1:5" ht="41.4" x14ac:dyDescent="0.3">
      <c r="A7083" s="113">
        <v>100242</v>
      </c>
      <c r="B7083" s="113" t="s">
        <v>15620</v>
      </c>
      <c r="C7083" s="114" t="s">
        <v>15614</v>
      </c>
      <c r="D7083" s="113" t="s">
        <v>9044</v>
      </c>
      <c r="E7083" s="115">
        <v>24.24</v>
      </c>
    </row>
    <row r="7084" spans="1:5" ht="27.6" x14ac:dyDescent="0.3">
      <c r="A7084" s="113">
        <v>100243</v>
      </c>
      <c r="B7084" s="113" t="s">
        <v>15621</v>
      </c>
      <c r="C7084" s="114" t="s">
        <v>15614</v>
      </c>
      <c r="D7084" s="113" t="s">
        <v>9044</v>
      </c>
      <c r="E7084" s="115">
        <v>3.93</v>
      </c>
    </row>
    <row r="7085" spans="1:5" ht="27.6" x14ac:dyDescent="0.3">
      <c r="A7085" s="113">
        <v>100244</v>
      </c>
      <c r="B7085" s="113" t="s">
        <v>15622</v>
      </c>
      <c r="C7085" s="114" t="s">
        <v>15614</v>
      </c>
      <c r="D7085" s="113" t="s">
        <v>9044</v>
      </c>
      <c r="E7085" s="115">
        <v>4.92</v>
      </c>
    </row>
    <row r="7086" spans="1:5" ht="27.6" x14ac:dyDescent="0.3">
      <c r="A7086" s="113">
        <v>100245</v>
      </c>
      <c r="B7086" s="113" t="s">
        <v>15623</v>
      </c>
      <c r="C7086" s="114" t="s">
        <v>15614</v>
      </c>
      <c r="D7086" s="113" t="s">
        <v>9044</v>
      </c>
      <c r="E7086" s="115">
        <v>9.84</v>
      </c>
    </row>
    <row r="7087" spans="1:5" ht="41.4" x14ac:dyDescent="0.3">
      <c r="A7087" s="113">
        <v>100246</v>
      </c>
      <c r="B7087" s="113" t="s">
        <v>15624</v>
      </c>
      <c r="C7087" s="114" t="s">
        <v>15614</v>
      </c>
      <c r="D7087" s="113" t="s">
        <v>9044</v>
      </c>
      <c r="E7087" s="115">
        <v>3.28</v>
      </c>
    </row>
    <row r="7088" spans="1:5" ht="41.4" x14ac:dyDescent="0.3">
      <c r="A7088" s="113">
        <v>100247</v>
      </c>
      <c r="B7088" s="113" t="s">
        <v>15625</v>
      </c>
      <c r="C7088" s="114" t="s">
        <v>15614</v>
      </c>
      <c r="D7088" s="113" t="s">
        <v>9044</v>
      </c>
      <c r="E7088" s="115">
        <v>4.0999999999999996</v>
      </c>
    </row>
    <row r="7089" spans="1:5" ht="41.4" x14ac:dyDescent="0.3">
      <c r="A7089" s="113">
        <v>100248</v>
      </c>
      <c r="B7089" s="113" t="s">
        <v>15626</v>
      </c>
      <c r="C7089" s="114" t="s">
        <v>15614</v>
      </c>
      <c r="D7089" s="113" t="s">
        <v>9044</v>
      </c>
      <c r="E7089" s="115">
        <v>16.16</v>
      </c>
    </row>
    <row r="7090" spans="1:5" ht="41.4" x14ac:dyDescent="0.3">
      <c r="A7090" s="113">
        <v>100249</v>
      </c>
      <c r="B7090" s="113" t="s">
        <v>15627</v>
      </c>
      <c r="C7090" s="114" t="s">
        <v>15614</v>
      </c>
      <c r="D7090" s="113" t="s">
        <v>9044</v>
      </c>
      <c r="E7090" s="115">
        <v>3.28</v>
      </c>
    </row>
    <row r="7091" spans="1:5" ht="41.4" x14ac:dyDescent="0.3">
      <c r="A7091" s="113">
        <v>100250</v>
      </c>
      <c r="B7091" s="113" t="s">
        <v>15628</v>
      </c>
      <c r="C7091" s="114" t="s">
        <v>15614</v>
      </c>
      <c r="D7091" s="113" t="s">
        <v>9044</v>
      </c>
      <c r="E7091" s="115">
        <v>5.46</v>
      </c>
    </row>
    <row r="7092" spans="1:5" ht="41.4" x14ac:dyDescent="0.3">
      <c r="A7092" s="113">
        <v>100251</v>
      </c>
      <c r="B7092" s="113" t="s">
        <v>15629</v>
      </c>
      <c r="C7092" s="114" t="s">
        <v>15614</v>
      </c>
      <c r="D7092" s="113" t="s">
        <v>9044</v>
      </c>
      <c r="E7092" s="115">
        <v>16.16</v>
      </c>
    </row>
    <row r="7093" spans="1:5" ht="41.4" x14ac:dyDescent="0.3">
      <c r="A7093" s="113">
        <v>100252</v>
      </c>
      <c r="B7093" s="113" t="s">
        <v>15630</v>
      </c>
      <c r="C7093" s="114" t="s">
        <v>15614</v>
      </c>
      <c r="D7093" s="113" t="s">
        <v>9044</v>
      </c>
      <c r="E7093" s="115">
        <v>24.24</v>
      </c>
    </row>
    <row r="7094" spans="1:5" ht="41.4" x14ac:dyDescent="0.3">
      <c r="A7094" s="113">
        <v>100253</v>
      </c>
      <c r="B7094" s="113" t="s">
        <v>15631</v>
      </c>
      <c r="C7094" s="114" t="s">
        <v>15614</v>
      </c>
      <c r="D7094" s="113" t="s">
        <v>9044</v>
      </c>
      <c r="E7094" s="115">
        <v>32.32</v>
      </c>
    </row>
    <row r="7095" spans="1:5" ht="41.4" x14ac:dyDescent="0.3">
      <c r="A7095" s="113">
        <v>100254</v>
      </c>
      <c r="B7095" s="113" t="s">
        <v>15632</v>
      </c>
      <c r="C7095" s="114" t="s">
        <v>15614</v>
      </c>
      <c r="D7095" s="113" t="s">
        <v>9044</v>
      </c>
      <c r="E7095" s="115">
        <v>48.49</v>
      </c>
    </row>
    <row r="7096" spans="1:5" ht="27.6" x14ac:dyDescent="0.3">
      <c r="A7096" s="113">
        <v>100255</v>
      </c>
      <c r="B7096" s="113" t="s">
        <v>15633</v>
      </c>
      <c r="C7096" s="114" t="s">
        <v>15614</v>
      </c>
      <c r="D7096" s="113" t="s">
        <v>9044</v>
      </c>
      <c r="E7096" s="115">
        <v>16.399999999999999</v>
      </c>
    </row>
    <row r="7097" spans="1:5" ht="27.6" x14ac:dyDescent="0.3">
      <c r="A7097" s="113">
        <v>100256</v>
      </c>
      <c r="B7097" s="113" t="s">
        <v>15634</v>
      </c>
      <c r="C7097" s="114" t="s">
        <v>15614</v>
      </c>
      <c r="D7097" s="113" t="s">
        <v>9044</v>
      </c>
      <c r="E7097" s="115">
        <v>10.94</v>
      </c>
    </row>
    <row r="7098" spans="1:5" ht="27.6" x14ac:dyDescent="0.3">
      <c r="A7098" s="113">
        <v>100257</v>
      </c>
      <c r="B7098" s="113" t="s">
        <v>15635</v>
      </c>
      <c r="C7098" s="114" t="s">
        <v>15614</v>
      </c>
      <c r="D7098" s="113" t="s">
        <v>9044</v>
      </c>
      <c r="E7098" s="115">
        <v>6.56</v>
      </c>
    </row>
    <row r="7099" spans="1:5" ht="27.6" x14ac:dyDescent="0.3">
      <c r="A7099" s="113">
        <v>100258</v>
      </c>
      <c r="B7099" s="113" t="s">
        <v>15636</v>
      </c>
      <c r="C7099" s="114" t="s">
        <v>15614</v>
      </c>
      <c r="D7099" s="113" t="s">
        <v>9044</v>
      </c>
      <c r="E7099" s="115">
        <v>16.399999999999999</v>
      </c>
    </row>
    <row r="7100" spans="1:5" ht="27.6" x14ac:dyDescent="0.3">
      <c r="A7100" s="113">
        <v>100259</v>
      </c>
      <c r="B7100" s="113" t="s">
        <v>15637</v>
      </c>
      <c r="C7100" s="114" t="s">
        <v>15614</v>
      </c>
      <c r="D7100" s="113" t="s">
        <v>9044</v>
      </c>
      <c r="E7100" s="115">
        <v>32.32</v>
      </c>
    </row>
    <row r="7101" spans="1:5" ht="27.6" x14ac:dyDescent="0.3">
      <c r="A7101" s="113">
        <v>100260</v>
      </c>
      <c r="B7101" s="113" t="s">
        <v>15638</v>
      </c>
      <c r="C7101" s="114" t="s">
        <v>15569</v>
      </c>
      <c r="D7101" s="113" t="s">
        <v>9044</v>
      </c>
      <c r="E7101" s="115">
        <v>10.65</v>
      </c>
    </row>
    <row r="7102" spans="1:5" ht="27.6" x14ac:dyDescent="0.3">
      <c r="A7102" s="113">
        <v>100261</v>
      </c>
      <c r="B7102" s="113" t="s">
        <v>15639</v>
      </c>
      <c r="C7102" s="114" t="s">
        <v>15569</v>
      </c>
      <c r="D7102" s="113" t="s">
        <v>9044</v>
      </c>
      <c r="E7102" s="115">
        <v>6.69</v>
      </c>
    </row>
    <row r="7103" spans="1:5" ht="27.6" x14ac:dyDescent="0.3">
      <c r="A7103" s="113">
        <v>100262</v>
      </c>
      <c r="B7103" s="113" t="s">
        <v>15640</v>
      </c>
      <c r="C7103" s="114" t="s">
        <v>15569</v>
      </c>
      <c r="D7103" s="113" t="s">
        <v>9044</v>
      </c>
      <c r="E7103" s="115">
        <v>4.1500000000000004</v>
      </c>
    </row>
    <row r="7104" spans="1:5" ht="27.6" x14ac:dyDescent="0.3">
      <c r="A7104" s="113">
        <v>100263</v>
      </c>
      <c r="B7104" s="113" t="s">
        <v>15641</v>
      </c>
      <c r="C7104" s="114" t="s">
        <v>15569</v>
      </c>
      <c r="D7104" s="113" t="s">
        <v>9044</v>
      </c>
      <c r="E7104" s="115">
        <v>2.66</v>
      </c>
    </row>
    <row r="7105" spans="1:5" x14ac:dyDescent="0.3">
      <c r="A7105" s="113">
        <v>100264</v>
      </c>
      <c r="B7105" s="113" t="s">
        <v>15642</v>
      </c>
      <c r="C7105" s="114" t="s">
        <v>15596</v>
      </c>
      <c r="D7105" s="113" t="s">
        <v>9044</v>
      </c>
      <c r="E7105" s="115">
        <v>48.41</v>
      </c>
    </row>
    <row r="7106" spans="1:5" ht="27.6" x14ac:dyDescent="0.3">
      <c r="A7106" s="113">
        <v>100265</v>
      </c>
      <c r="B7106" s="113" t="s">
        <v>15643</v>
      </c>
      <c r="C7106" s="114" t="s">
        <v>115</v>
      </c>
      <c r="D7106" s="113" t="s">
        <v>9044</v>
      </c>
      <c r="E7106" s="115">
        <v>1.01</v>
      </c>
    </row>
    <row r="7107" spans="1:5" x14ac:dyDescent="0.3">
      <c r="A7107" s="113">
        <v>100266</v>
      </c>
      <c r="B7107" s="113" t="s">
        <v>15644</v>
      </c>
      <c r="C7107" s="114" t="s">
        <v>15583</v>
      </c>
      <c r="D7107" s="113" t="s">
        <v>9044</v>
      </c>
      <c r="E7107" s="115">
        <v>102.89</v>
      </c>
    </row>
    <row r="7108" spans="1:5" ht="27.6" x14ac:dyDescent="0.3">
      <c r="A7108" s="113">
        <v>100267</v>
      </c>
      <c r="B7108" s="113" t="s">
        <v>15645</v>
      </c>
      <c r="C7108" s="114" t="s">
        <v>141</v>
      </c>
      <c r="D7108" s="113" t="s">
        <v>9044</v>
      </c>
      <c r="E7108" s="115">
        <v>2.0299999999999998</v>
      </c>
    </row>
    <row r="7109" spans="1:5" ht="41.4" x14ac:dyDescent="0.3">
      <c r="A7109" s="113">
        <v>100268</v>
      </c>
      <c r="B7109" s="113" t="s">
        <v>15646</v>
      </c>
      <c r="C7109" s="114" t="s">
        <v>15583</v>
      </c>
      <c r="D7109" s="113" t="s">
        <v>9044</v>
      </c>
      <c r="E7109" s="115">
        <v>102.89</v>
      </c>
    </row>
    <row r="7110" spans="1:5" ht="41.4" x14ac:dyDescent="0.3">
      <c r="A7110" s="113">
        <v>100269</v>
      </c>
      <c r="B7110" s="113" t="s">
        <v>15647</v>
      </c>
      <c r="C7110" s="114" t="s">
        <v>141</v>
      </c>
      <c r="D7110" s="113" t="s">
        <v>9044</v>
      </c>
      <c r="E7110" s="115">
        <v>2.0299999999999998</v>
      </c>
    </row>
    <row r="7111" spans="1:5" ht="41.4" x14ac:dyDescent="0.3">
      <c r="A7111" s="113">
        <v>100270</v>
      </c>
      <c r="B7111" s="113" t="s">
        <v>15648</v>
      </c>
      <c r="C7111" s="114" t="s">
        <v>15583</v>
      </c>
      <c r="D7111" s="113" t="s">
        <v>9044</v>
      </c>
      <c r="E7111" s="115">
        <v>77.13</v>
      </c>
    </row>
    <row r="7112" spans="1:5" x14ac:dyDescent="0.3">
      <c r="A7112" s="113">
        <v>100271</v>
      </c>
      <c r="B7112" s="113" t="s">
        <v>15649</v>
      </c>
      <c r="C7112" s="114" t="s">
        <v>15596</v>
      </c>
      <c r="D7112" s="113" t="s">
        <v>9044</v>
      </c>
      <c r="E7112" s="115">
        <v>77.17</v>
      </c>
    </row>
    <row r="7113" spans="1:5" ht="27.6" x14ac:dyDescent="0.3">
      <c r="A7113" s="113">
        <v>100272</v>
      </c>
      <c r="B7113" s="113" t="s">
        <v>15650</v>
      </c>
      <c r="C7113" s="114" t="s">
        <v>115</v>
      </c>
      <c r="D7113" s="113" t="s">
        <v>9044</v>
      </c>
      <c r="E7113" s="115">
        <v>1.52</v>
      </c>
    </row>
    <row r="7114" spans="1:5" x14ac:dyDescent="0.3">
      <c r="A7114" s="113">
        <v>100273</v>
      </c>
      <c r="B7114" s="113" t="s">
        <v>15651</v>
      </c>
      <c r="C7114" s="114" t="s">
        <v>15569</v>
      </c>
      <c r="D7114" s="113" t="s">
        <v>9044</v>
      </c>
      <c r="E7114" s="115">
        <v>4.0199999999999996</v>
      </c>
    </row>
    <row r="7115" spans="1:5" ht="27.6" x14ac:dyDescent="0.3">
      <c r="A7115" s="113">
        <v>100274</v>
      </c>
      <c r="B7115" s="113" t="s">
        <v>15652</v>
      </c>
      <c r="C7115" s="114" t="s">
        <v>15596</v>
      </c>
      <c r="D7115" s="113" t="s">
        <v>9044</v>
      </c>
      <c r="E7115" s="115">
        <v>34.31</v>
      </c>
    </row>
    <row r="7116" spans="1:5" ht="27.6" x14ac:dyDescent="0.3">
      <c r="A7116" s="113">
        <v>100275</v>
      </c>
      <c r="B7116" s="113" t="s">
        <v>15653</v>
      </c>
      <c r="C7116" s="114" t="s">
        <v>15596</v>
      </c>
      <c r="D7116" s="113" t="s">
        <v>9044</v>
      </c>
      <c r="E7116" s="115">
        <v>22.18</v>
      </c>
    </row>
    <row r="7117" spans="1:5" ht="41.4" x14ac:dyDescent="0.3">
      <c r="A7117" s="113">
        <v>100276</v>
      </c>
      <c r="B7117" s="113" t="s">
        <v>15654</v>
      </c>
      <c r="C7117" s="114" t="s">
        <v>15596</v>
      </c>
      <c r="D7117" s="113" t="s">
        <v>9044</v>
      </c>
      <c r="E7117" s="115">
        <v>40.479999999999997</v>
      </c>
    </row>
    <row r="7118" spans="1:5" ht="41.4" x14ac:dyDescent="0.3">
      <c r="A7118" s="113">
        <v>100277</v>
      </c>
      <c r="B7118" s="113" t="s">
        <v>15655</v>
      </c>
      <c r="C7118" s="114" t="s">
        <v>15596</v>
      </c>
      <c r="D7118" s="113" t="s">
        <v>8535</v>
      </c>
      <c r="E7118" s="115">
        <v>2.21</v>
      </c>
    </row>
    <row r="7119" spans="1:5" ht="27.6" x14ac:dyDescent="0.3">
      <c r="A7119" s="113">
        <v>100278</v>
      </c>
      <c r="B7119" s="113" t="s">
        <v>15656</v>
      </c>
      <c r="C7119" s="114" t="s">
        <v>15583</v>
      </c>
      <c r="D7119" s="113" t="s">
        <v>9044</v>
      </c>
      <c r="E7119" s="115">
        <v>49.23</v>
      </c>
    </row>
    <row r="7120" spans="1:5" ht="27.6" x14ac:dyDescent="0.3">
      <c r="A7120" s="113">
        <v>100279</v>
      </c>
      <c r="B7120" s="113" t="s">
        <v>15657</v>
      </c>
      <c r="C7120" s="114" t="s">
        <v>141</v>
      </c>
      <c r="D7120" s="113" t="s">
        <v>9044</v>
      </c>
      <c r="E7120" s="115">
        <v>0.95</v>
      </c>
    </row>
    <row r="7121" spans="1:5" ht="27.6" x14ac:dyDescent="0.3">
      <c r="A7121" s="113">
        <v>100280</v>
      </c>
      <c r="B7121" s="113" t="s">
        <v>15658</v>
      </c>
      <c r="C7121" s="114" t="s">
        <v>15583</v>
      </c>
      <c r="D7121" s="113" t="s">
        <v>9044</v>
      </c>
      <c r="E7121" s="115">
        <v>22.6</v>
      </c>
    </row>
    <row r="7122" spans="1:5" ht="27.6" x14ac:dyDescent="0.3">
      <c r="A7122" s="113">
        <v>100281</v>
      </c>
      <c r="B7122" s="113" t="s">
        <v>15659</v>
      </c>
      <c r="C7122" s="114" t="s">
        <v>15583</v>
      </c>
      <c r="D7122" s="113" t="s">
        <v>8535</v>
      </c>
      <c r="E7122" s="115">
        <v>4.24</v>
      </c>
    </row>
    <row r="7123" spans="1:5" ht="27.6" x14ac:dyDescent="0.3">
      <c r="A7123" s="113">
        <v>100282</v>
      </c>
      <c r="B7123" s="113" t="s">
        <v>15660</v>
      </c>
      <c r="C7123" s="114" t="s">
        <v>15596</v>
      </c>
      <c r="D7123" s="113" t="s">
        <v>9044</v>
      </c>
      <c r="E7123" s="115">
        <v>192.77</v>
      </c>
    </row>
    <row r="7124" spans="1:5" ht="27.6" x14ac:dyDescent="0.3">
      <c r="A7124" s="113">
        <v>100283</v>
      </c>
      <c r="B7124" s="113" t="s">
        <v>15661</v>
      </c>
      <c r="C7124" s="114" t="s">
        <v>15596</v>
      </c>
      <c r="D7124" s="113" t="s">
        <v>9044</v>
      </c>
      <c r="E7124" s="115">
        <v>31.14</v>
      </c>
    </row>
    <row r="7125" spans="1:5" ht="27.6" x14ac:dyDescent="0.3">
      <c r="A7125" s="113">
        <v>100284</v>
      </c>
      <c r="B7125" s="113" t="s">
        <v>15662</v>
      </c>
      <c r="C7125" s="114" t="s">
        <v>15596</v>
      </c>
      <c r="D7125" s="113" t="s">
        <v>8535</v>
      </c>
      <c r="E7125" s="115">
        <v>12.41</v>
      </c>
    </row>
    <row r="7126" spans="1:5" ht="27.6" x14ac:dyDescent="0.3">
      <c r="A7126" s="113">
        <v>100285</v>
      </c>
      <c r="B7126" s="113" t="s">
        <v>15663</v>
      </c>
      <c r="C7126" s="114" t="s">
        <v>15614</v>
      </c>
      <c r="D7126" s="113" t="s">
        <v>9044</v>
      </c>
      <c r="E7126" s="115">
        <v>51.79</v>
      </c>
    </row>
    <row r="7127" spans="1:5" ht="27.6" x14ac:dyDescent="0.3">
      <c r="A7127" s="113">
        <v>100286</v>
      </c>
      <c r="B7127" s="113" t="s">
        <v>15664</v>
      </c>
      <c r="C7127" s="114" t="s">
        <v>15614</v>
      </c>
      <c r="D7127" s="113" t="s">
        <v>9044</v>
      </c>
      <c r="E7127" s="115">
        <v>16.87</v>
      </c>
    </row>
    <row r="7128" spans="1:5" ht="27.6" x14ac:dyDescent="0.3">
      <c r="A7128" s="113">
        <v>100287</v>
      </c>
      <c r="B7128" s="113" t="s">
        <v>15665</v>
      </c>
      <c r="C7128" s="114" t="s">
        <v>15614</v>
      </c>
      <c r="D7128" s="113" t="s">
        <v>9044</v>
      </c>
      <c r="E7128" s="115">
        <v>16.16</v>
      </c>
    </row>
    <row r="7129" spans="1:5" x14ac:dyDescent="0.3">
      <c r="A7129" s="113">
        <v>99802</v>
      </c>
      <c r="B7129" s="113" t="s">
        <v>15666</v>
      </c>
      <c r="C7129" s="114" t="s">
        <v>115</v>
      </c>
      <c r="D7129" s="113" t="s">
        <v>9044</v>
      </c>
      <c r="E7129" s="115">
        <v>0.66</v>
      </c>
    </row>
    <row r="7130" spans="1:5" x14ac:dyDescent="0.3">
      <c r="A7130" s="113">
        <v>99803</v>
      </c>
      <c r="B7130" s="113" t="s">
        <v>15667</v>
      </c>
      <c r="C7130" s="114" t="s">
        <v>115</v>
      </c>
      <c r="D7130" s="113" t="s">
        <v>9044</v>
      </c>
      <c r="E7130" s="115">
        <v>2.56</v>
      </c>
    </row>
    <row r="7131" spans="1:5" ht="27.6" x14ac:dyDescent="0.3">
      <c r="A7131" s="113">
        <v>99804</v>
      </c>
      <c r="B7131" s="113" t="s">
        <v>15668</v>
      </c>
      <c r="C7131" s="114" t="s">
        <v>115</v>
      </c>
      <c r="D7131" s="113" t="s">
        <v>8535</v>
      </c>
      <c r="E7131" s="115">
        <v>6.62</v>
      </c>
    </row>
    <row r="7132" spans="1:5" ht="27.6" x14ac:dyDescent="0.3">
      <c r="A7132" s="113">
        <v>99805</v>
      </c>
      <c r="B7132" s="113" t="s">
        <v>15669</v>
      </c>
      <c r="C7132" s="114" t="s">
        <v>115</v>
      </c>
      <c r="D7132" s="113" t="s">
        <v>8535</v>
      </c>
      <c r="E7132" s="115">
        <v>13.72</v>
      </c>
    </row>
    <row r="7133" spans="1:5" x14ac:dyDescent="0.3">
      <c r="A7133" s="113">
        <v>99806</v>
      </c>
      <c r="B7133" s="113" t="s">
        <v>15670</v>
      </c>
      <c r="C7133" s="114" t="s">
        <v>115</v>
      </c>
      <c r="D7133" s="113" t="s">
        <v>9044</v>
      </c>
      <c r="E7133" s="115">
        <v>1.05</v>
      </c>
    </row>
    <row r="7134" spans="1:5" ht="27.6" x14ac:dyDescent="0.3">
      <c r="A7134" s="113">
        <v>99807</v>
      </c>
      <c r="B7134" s="113" t="s">
        <v>15671</v>
      </c>
      <c r="C7134" s="114" t="s">
        <v>115</v>
      </c>
      <c r="D7134" s="113" t="s">
        <v>8535</v>
      </c>
      <c r="E7134" s="115">
        <v>1.99</v>
      </c>
    </row>
    <row r="7135" spans="1:5" ht="27.6" x14ac:dyDescent="0.3">
      <c r="A7135" s="113">
        <v>99808</v>
      </c>
      <c r="B7135" s="113" t="s">
        <v>15672</v>
      </c>
      <c r="C7135" s="114" t="s">
        <v>115</v>
      </c>
      <c r="D7135" s="113" t="s">
        <v>8535</v>
      </c>
      <c r="E7135" s="115">
        <v>4.74</v>
      </c>
    </row>
    <row r="7136" spans="1:5" x14ac:dyDescent="0.3">
      <c r="A7136" s="113">
        <v>99809</v>
      </c>
      <c r="B7136" s="113" t="s">
        <v>15673</v>
      </c>
      <c r="C7136" s="114" t="s">
        <v>115</v>
      </c>
      <c r="D7136" s="113" t="s">
        <v>9044</v>
      </c>
      <c r="E7136" s="115">
        <v>7.29</v>
      </c>
    </row>
    <row r="7137" spans="1:5" ht="27.6" x14ac:dyDescent="0.3">
      <c r="A7137" s="113">
        <v>99810</v>
      </c>
      <c r="B7137" s="113" t="s">
        <v>15674</v>
      </c>
      <c r="C7137" s="114" t="s">
        <v>115</v>
      </c>
      <c r="D7137" s="113" t="s">
        <v>8535</v>
      </c>
      <c r="E7137" s="115">
        <v>9.0500000000000007</v>
      </c>
    </row>
    <row r="7138" spans="1:5" x14ac:dyDescent="0.3">
      <c r="A7138" s="113">
        <v>99811</v>
      </c>
      <c r="B7138" s="113" t="s">
        <v>15675</v>
      </c>
      <c r="C7138" s="114" t="s">
        <v>115</v>
      </c>
      <c r="D7138" s="113" t="s">
        <v>9044</v>
      </c>
      <c r="E7138" s="115">
        <v>4.3499999999999996</v>
      </c>
    </row>
    <row r="7139" spans="1:5" x14ac:dyDescent="0.3">
      <c r="A7139" s="113">
        <v>99812</v>
      </c>
      <c r="B7139" s="113" t="s">
        <v>15676</v>
      </c>
      <c r="C7139" s="114" t="s">
        <v>115</v>
      </c>
      <c r="D7139" s="113" t="s">
        <v>9044</v>
      </c>
      <c r="E7139" s="115">
        <v>1.4</v>
      </c>
    </row>
    <row r="7140" spans="1:5" ht="27.6" x14ac:dyDescent="0.3">
      <c r="A7140" s="113">
        <v>99813</v>
      </c>
      <c r="B7140" s="113" t="s">
        <v>15677</v>
      </c>
      <c r="C7140" s="114" t="s">
        <v>115</v>
      </c>
      <c r="D7140" s="113" t="s">
        <v>8535</v>
      </c>
      <c r="E7140" s="115">
        <v>1.17</v>
      </c>
    </row>
    <row r="7141" spans="1:5" x14ac:dyDescent="0.3">
      <c r="A7141" s="113">
        <v>99814</v>
      </c>
      <c r="B7141" s="113" t="s">
        <v>15678</v>
      </c>
      <c r="C7141" s="114" t="s">
        <v>115</v>
      </c>
      <c r="D7141" s="113" t="s">
        <v>8535</v>
      </c>
      <c r="E7141" s="115">
        <v>2.4</v>
      </c>
    </row>
    <row r="7142" spans="1:5" ht="27.6" x14ac:dyDescent="0.3">
      <c r="A7142" s="113">
        <v>99815</v>
      </c>
      <c r="B7142" s="113" t="s">
        <v>15679</v>
      </c>
      <c r="C7142" s="114" t="s">
        <v>141</v>
      </c>
      <c r="D7142" s="113" t="s">
        <v>8535</v>
      </c>
      <c r="E7142" s="115">
        <v>10.19</v>
      </c>
    </row>
    <row r="7143" spans="1:5" ht="27.6" x14ac:dyDescent="0.3">
      <c r="A7143" s="113">
        <v>99816</v>
      </c>
      <c r="B7143" s="113" t="s">
        <v>15680</v>
      </c>
      <c r="C7143" s="114" t="s">
        <v>141</v>
      </c>
      <c r="D7143" s="113" t="s">
        <v>8535</v>
      </c>
      <c r="E7143" s="115">
        <v>10.85</v>
      </c>
    </row>
    <row r="7144" spans="1:5" ht="27.6" x14ac:dyDescent="0.3">
      <c r="A7144" s="113">
        <v>99817</v>
      </c>
      <c r="B7144" s="113" t="s">
        <v>15681</v>
      </c>
      <c r="C7144" s="114" t="s">
        <v>141</v>
      </c>
      <c r="D7144" s="113" t="s">
        <v>8535</v>
      </c>
      <c r="E7144" s="115">
        <v>6.25</v>
      </c>
    </row>
    <row r="7145" spans="1:5" ht="27.6" x14ac:dyDescent="0.3">
      <c r="A7145" s="113">
        <v>99818</v>
      </c>
      <c r="B7145" s="113" t="s">
        <v>15682</v>
      </c>
      <c r="C7145" s="114" t="s">
        <v>141</v>
      </c>
      <c r="D7145" s="113" t="s">
        <v>8535</v>
      </c>
      <c r="E7145" s="115">
        <v>6.25</v>
      </c>
    </row>
    <row r="7146" spans="1:5" x14ac:dyDescent="0.3">
      <c r="A7146" s="113">
        <v>99819</v>
      </c>
      <c r="B7146" s="113" t="s">
        <v>15683</v>
      </c>
      <c r="C7146" s="114" t="s">
        <v>115</v>
      </c>
      <c r="D7146" s="113" t="s">
        <v>8535</v>
      </c>
      <c r="E7146" s="115">
        <v>20.72</v>
      </c>
    </row>
    <row r="7147" spans="1:5" x14ac:dyDescent="0.3">
      <c r="A7147" s="113">
        <v>99820</v>
      </c>
      <c r="B7147" s="113" t="s">
        <v>15684</v>
      </c>
      <c r="C7147" s="114" t="s">
        <v>115</v>
      </c>
      <c r="D7147" s="113" t="s">
        <v>8535</v>
      </c>
      <c r="E7147" s="115">
        <v>2.2999999999999998</v>
      </c>
    </row>
    <row r="7148" spans="1:5" x14ac:dyDescent="0.3">
      <c r="A7148" s="113">
        <v>99821</v>
      </c>
      <c r="B7148" s="113" t="s">
        <v>15685</v>
      </c>
      <c r="C7148" s="114" t="s">
        <v>115</v>
      </c>
      <c r="D7148" s="113" t="s">
        <v>8535</v>
      </c>
      <c r="E7148" s="115">
        <v>3.55</v>
      </c>
    </row>
    <row r="7149" spans="1:5" x14ac:dyDescent="0.3">
      <c r="A7149" s="113">
        <v>99822</v>
      </c>
      <c r="B7149" s="113" t="s">
        <v>15686</v>
      </c>
      <c r="C7149" s="114" t="s">
        <v>115</v>
      </c>
      <c r="D7149" s="113" t="s">
        <v>9044</v>
      </c>
      <c r="E7149" s="115">
        <v>1.24</v>
      </c>
    </row>
    <row r="7150" spans="1:5" x14ac:dyDescent="0.3">
      <c r="A7150" s="113">
        <v>99823</v>
      </c>
      <c r="B7150" s="113" t="s">
        <v>15687</v>
      </c>
      <c r="C7150" s="114" t="s">
        <v>115</v>
      </c>
      <c r="D7150" s="113" t="s">
        <v>8535</v>
      </c>
      <c r="E7150" s="115">
        <v>2.72</v>
      </c>
    </row>
    <row r="7151" spans="1:5" x14ac:dyDescent="0.3">
      <c r="A7151" s="113">
        <v>99824</v>
      </c>
      <c r="B7151" s="113" t="s">
        <v>15688</v>
      </c>
      <c r="C7151" s="114" t="s">
        <v>115</v>
      </c>
      <c r="D7151" s="113" t="s">
        <v>8535</v>
      </c>
      <c r="E7151" s="115">
        <v>3</v>
      </c>
    </row>
    <row r="7152" spans="1:5" x14ac:dyDescent="0.3">
      <c r="A7152" s="113">
        <v>99825</v>
      </c>
      <c r="B7152" s="113" t="s">
        <v>15689</v>
      </c>
      <c r="C7152" s="114" t="s">
        <v>115</v>
      </c>
      <c r="D7152" s="113" t="s">
        <v>8535</v>
      </c>
      <c r="E7152" s="115">
        <v>4.18</v>
      </c>
    </row>
    <row r="7153" spans="1:5" x14ac:dyDescent="0.3">
      <c r="A7153" s="113">
        <v>99826</v>
      </c>
      <c r="B7153" s="113" t="s">
        <v>15690</v>
      </c>
      <c r="C7153" s="114" t="s">
        <v>115</v>
      </c>
      <c r="D7153" s="113" t="s">
        <v>9044</v>
      </c>
      <c r="E7153" s="115">
        <v>1.9</v>
      </c>
    </row>
    <row r="7154" spans="1:5" ht="41.4" x14ac:dyDescent="0.3">
      <c r="A7154" s="113">
        <v>97013</v>
      </c>
      <c r="B7154" s="113" t="s">
        <v>15691</v>
      </c>
      <c r="C7154" s="114" t="s">
        <v>116</v>
      </c>
      <c r="D7154" s="113" t="s">
        <v>8535</v>
      </c>
      <c r="E7154" s="115">
        <v>84.51</v>
      </c>
    </row>
    <row r="7155" spans="1:5" ht="41.4" x14ac:dyDescent="0.3">
      <c r="A7155" s="113">
        <v>97014</v>
      </c>
      <c r="B7155" s="113" t="s">
        <v>15692</v>
      </c>
      <c r="C7155" s="114" t="s">
        <v>116</v>
      </c>
      <c r="D7155" s="113" t="s">
        <v>8535</v>
      </c>
      <c r="E7155" s="115">
        <v>63.52</v>
      </c>
    </row>
    <row r="7156" spans="1:5" ht="41.4" x14ac:dyDescent="0.3">
      <c r="A7156" s="113">
        <v>97015</v>
      </c>
      <c r="B7156" s="113" t="s">
        <v>15693</v>
      </c>
      <c r="C7156" s="114" t="s">
        <v>116</v>
      </c>
      <c r="D7156" s="113" t="s">
        <v>8535</v>
      </c>
      <c r="E7156" s="115">
        <v>53.03</v>
      </c>
    </row>
    <row r="7157" spans="1:5" ht="27.6" x14ac:dyDescent="0.3">
      <c r="A7157" s="113">
        <v>97016</v>
      </c>
      <c r="B7157" s="113" t="s">
        <v>15694</v>
      </c>
      <c r="C7157" s="114" t="s">
        <v>116</v>
      </c>
      <c r="D7157" s="113" t="s">
        <v>8535</v>
      </c>
      <c r="E7157" s="115">
        <v>68.56</v>
      </c>
    </row>
    <row r="7158" spans="1:5" ht="27.6" x14ac:dyDescent="0.3">
      <c r="A7158" s="113">
        <v>97017</v>
      </c>
      <c r="B7158" s="113" t="s">
        <v>15695</v>
      </c>
      <c r="C7158" s="114" t="s">
        <v>116</v>
      </c>
      <c r="D7158" s="113" t="s">
        <v>8535</v>
      </c>
      <c r="E7158" s="115">
        <v>51.24</v>
      </c>
    </row>
    <row r="7159" spans="1:5" ht="41.4" x14ac:dyDescent="0.3">
      <c r="A7159" s="113">
        <v>97018</v>
      </c>
      <c r="B7159" s="113" t="s">
        <v>15696</v>
      </c>
      <c r="C7159" s="114" t="s">
        <v>116</v>
      </c>
      <c r="D7159" s="113" t="s">
        <v>8535</v>
      </c>
      <c r="E7159" s="115">
        <v>42.64</v>
      </c>
    </row>
    <row r="7160" spans="1:5" ht="41.4" x14ac:dyDescent="0.3">
      <c r="A7160" s="113">
        <v>97031</v>
      </c>
      <c r="B7160" s="113" t="s">
        <v>15697</v>
      </c>
      <c r="C7160" s="114" t="s">
        <v>116</v>
      </c>
      <c r="D7160" s="113" t="s">
        <v>8535</v>
      </c>
      <c r="E7160" s="115">
        <v>99.9</v>
      </c>
    </row>
    <row r="7161" spans="1:5" ht="41.4" x14ac:dyDescent="0.3">
      <c r="A7161" s="113">
        <v>97032</v>
      </c>
      <c r="B7161" s="113" t="s">
        <v>15698</v>
      </c>
      <c r="C7161" s="114" t="s">
        <v>116</v>
      </c>
      <c r="D7161" s="113" t="s">
        <v>8535</v>
      </c>
      <c r="E7161" s="115">
        <v>61.48</v>
      </c>
    </row>
    <row r="7162" spans="1:5" ht="41.4" x14ac:dyDescent="0.3">
      <c r="A7162" s="113">
        <v>97033</v>
      </c>
      <c r="B7162" s="113" t="s">
        <v>15699</v>
      </c>
      <c r="C7162" s="114" t="s">
        <v>116</v>
      </c>
      <c r="D7162" s="113" t="s">
        <v>8535</v>
      </c>
      <c r="E7162" s="115">
        <v>96.17</v>
      </c>
    </row>
    <row r="7163" spans="1:5" ht="41.4" x14ac:dyDescent="0.3">
      <c r="A7163" s="113">
        <v>97034</v>
      </c>
      <c r="B7163" s="113" t="s">
        <v>15700</v>
      </c>
      <c r="C7163" s="114" t="s">
        <v>116</v>
      </c>
      <c r="D7163" s="113" t="s">
        <v>8535</v>
      </c>
      <c r="E7163" s="115">
        <v>62.67</v>
      </c>
    </row>
    <row r="7164" spans="1:5" ht="27.6" x14ac:dyDescent="0.3">
      <c r="A7164" s="113">
        <v>97039</v>
      </c>
      <c r="B7164" s="113" t="s">
        <v>15701</v>
      </c>
      <c r="C7164" s="114" t="s">
        <v>115</v>
      </c>
      <c r="D7164" s="113" t="s">
        <v>8535</v>
      </c>
      <c r="E7164" s="115">
        <v>70.41</v>
      </c>
    </row>
    <row r="7165" spans="1:5" ht="27.6" x14ac:dyDescent="0.3">
      <c r="A7165" s="113">
        <v>97040</v>
      </c>
      <c r="B7165" s="113" t="s">
        <v>15702</v>
      </c>
      <c r="C7165" s="114" t="s">
        <v>115</v>
      </c>
      <c r="D7165" s="113" t="s">
        <v>8535</v>
      </c>
      <c r="E7165" s="115">
        <v>18.2</v>
      </c>
    </row>
    <row r="7166" spans="1:5" ht="27.6" x14ac:dyDescent="0.3">
      <c r="A7166" s="113">
        <v>97041</v>
      </c>
      <c r="B7166" s="113" t="s">
        <v>15703</v>
      </c>
      <c r="C7166" s="114" t="s">
        <v>115</v>
      </c>
      <c r="D7166" s="113" t="s">
        <v>8535</v>
      </c>
      <c r="E7166" s="115">
        <v>134.9</v>
      </c>
    </row>
    <row r="7167" spans="1:5" ht="27.6" x14ac:dyDescent="0.3">
      <c r="A7167" s="113">
        <v>97046</v>
      </c>
      <c r="B7167" s="113" t="s">
        <v>15704</v>
      </c>
      <c r="C7167" s="114" t="s">
        <v>115</v>
      </c>
      <c r="D7167" s="113" t="s">
        <v>8535</v>
      </c>
      <c r="E7167" s="115">
        <v>0.35</v>
      </c>
    </row>
    <row r="7168" spans="1:5" ht="27.6" x14ac:dyDescent="0.3">
      <c r="A7168" s="113">
        <v>97047</v>
      </c>
      <c r="B7168" s="113" t="s">
        <v>15705</v>
      </c>
      <c r="C7168" s="114" t="s">
        <v>115</v>
      </c>
      <c r="D7168" s="113" t="s">
        <v>8535</v>
      </c>
      <c r="E7168" s="115">
        <v>0.14000000000000001</v>
      </c>
    </row>
    <row r="7169" spans="1:5" ht="27.6" x14ac:dyDescent="0.3">
      <c r="A7169" s="113">
        <v>97048</v>
      </c>
      <c r="B7169" s="113" t="s">
        <v>15706</v>
      </c>
      <c r="C7169" s="114" t="s">
        <v>115</v>
      </c>
      <c r="D7169" s="113" t="s">
        <v>8535</v>
      </c>
      <c r="E7169" s="115">
        <v>0.1</v>
      </c>
    </row>
    <row r="7170" spans="1:5" x14ac:dyDescent="0.3">
      <c r="A7170" s="113">
        <v>97054</v>
      </c>
      <c r="B7170" s="113" t="s">
        <v>15707</v>
      </c>
      <c r="C7170" s="114" t="s">
        <v>141</v>
      </c>
      <c r="D7170" s="113" t="s">
        <v>8535</v>
      </c>
      <c r="E7170" s="115">
        <v>29.37</v>
      </c>
    </row>
    <row r="7171" spans="1:5" x14ac:dyDescent="0.3">
      <c r="A7171" s="113">
        <v>97062</v>
      </c>
      <c r="B7171" s="113" t="s">
        <v>15708</v>
      </c>
      <c r="C7171" s="114" t="s">
        <v>115</v>
      </c>
      <c r="D7171" s="113" t="s">
        <v>8535</v>
      </c>
      <c r="E7171" s="115">
        <v>6.48</v>
      </c>
    </row>
    <row r="7172" spans="1:5" ht="41.4" x14ac:dyDescent="0.3">
      <c r="A7172" s="113">
        <v>97063</v>
      </c>
      <c r="B7172" s="113" t="s">
        <v>15709</v>
      </c>
      <c r="C7172" s="114" t="s">
        <v>115</v>
      </c>
      <c r="D7172" s="113" t="s">
        <v>8535</v>
      </c>
      <c r="E7172" s="115">
        <v>19.79</v>
      </c>
    </row>
    <row r="7173" spans="1:5" ht="27.6" x14ac:dyDescent="0.3">
      <c r="A7173" s="113">
        <v>97064</v>
      </c>
      <c r="B7173" s="113" t="s">
        <v>15710</v>
      </c>
      <c r="C7173" s="114" t="s">
        <v>116</v>
      </c>
      <c r="D7173" s="113" t="s">
        <v>8535</v>
      </c>
      <c r="E7173" s="115">
        <v>28</v>
      </c>
    </row>
    <row r="7174" spans="1:5" ht="27.6" x14ac:dyDescent="0.3">
      <c r="A7174" s="113">
        <v>97065</v>
      </c>
      <c r="B7174" s="113" t="s">
        <v>15711</v>
      </c>
      <c r="C7174" s="114" t="s">
        <v>128</v>
      </c>
      <c r="D7174" s="113" t="s">
        <v>8535</v>
      </c>
      <c r="E7174" s="115">
        <v>13.5</v>
      </c>
    </row>
    <row r="7175" spans="1:5" x14ac:dyDescent="0.3">
      <c r="A7175" s="113">
        <v>97066</v>
      </c>
      <c r="B7175" s="113" t="s">
        <v>15712</v>
      </c>
      <c r="C7175" s="114" t="s">
        <v>115</v>
      </c>
      <c r="D7175" s="113" t="s">
        <v>8535</v>
      </c>
      <c r="E7175" s="115">
        <v>331.04</v>
      </c>
    </row>
    <row r="7176" spans="1:5" ht="27.6" x14ac:dyDescent="0.3">
      <c r="A7176" s="113">
        <v>97067</v>
      </c>
      <c r="B7176" s="113" t="s">
        <v>15713</v>
      </c>
      <c r="C7176" s="114" t="s">
        <v>116</v>
      </c>
      <c r="D7176" s="113" t="s">
        <v>8535</v>
      </c>
      <c r="E7176" s="115">
        <v>700.23</v>
      </c>
    </row>
    <row r="7177" spans="1:5" ht="27.6" x14ac:dyDescent="0.3">
      <c r="A7177" s="113">
        <v>104989</v>
      </c>
      <c r="B7177" s="113" t="s">
        <v>15714</v>
      </c>
      <c r="C7177" s="114" t="s">
        <v>141</v>
      </c>
      <c r="D7177" s="113" t="s">
        <v>8535</v>
      </c>
      <c r="E7177" s="115">
        <v>42.73</v>
      </c>
    </row>
    <row r="7178" spans="1:5" ht="41.4" x14ac:dyDescent="0.3">
      <c r="A7178" s="113">
        <v>104990</v>
      </c>
      <c r="B7178" s="113" t="s">
        <v>15715</v>
      </c>
      <c r="C7178" s="114" t="s">
        <v>116</v>
      </c>
      <c r="D7178" s="113" t="s">
        <v>8535</v>
      </c>
      <c r="E7178" s="115">
        <v>11.87</v>
      </c>
    </row>
    <row r="7179" spans="1:5" x14ac:dyDescent="0.3">
      <c r="A7179" s="113">
        <v>105103</v>
      </c>
      <c r="B7179" s="113" t="s">
        <v>15716</v>
      </c>
      <c r="C7179" s="114" t="s">
        <v>116</v>
      </c>
      <c r="D7179" s="113" t="s">
        <v>8535</v>
      </c>
      <c r="E7179" s="115">
        <v>95.5</v>
      </c>
    </row>
    <row r="7180" spans="1:5" x14ac:dyDescent="0.3">
      <c r="A7180" s="113">
        <v>105104</v>
      </c>
      <c r="B7180" s="113" t="s">
        <v>15717</v>
      </c>
      <c r="C7180" s="114" t="s">
        <v>141</v>
      </c>
      <c r="D7180" s="113" t="s">
        <v>8535</v>
      </c>
      <c r="E7180" s="115">
        <v>4658.83</v>
      </c>
    </row>
    <row r="7181" spans="1:5" x14ac:dyDescent="0.3">
      <c r="A7181" s="113">
        <v>105105</v>
      </c>
      <c r="B7181" s="113" t="s">
        <v>15718</v>
      </c>
      <c r="C7181" s="114" t="s">
        <v>116</v>
      </c>
      <c r="D7181" s="113" t="s">
        <v>8535</v>
      </c>
      <c r="E7181" s="115">
        <v>67.05</v>
      </c>
    </row>
    <row r="7182" spans="1:5" ht="27.6" x14ac:dyDescent="0.3">
      <c r="A7182" s="113">
        <v>105106</v>
      </c>
      <c r="B7182" s="113" t="s">
        <v>15719</v>
      </c>
      <c r="C7182" s="114" t="s">
        <v>141</v>
      </c>
      <c r="D7182" s="113" t="s">
        <v>8535</v>
      </c>
      <c r="E7182" s="115">
        <v>2173.9499999999998</v>
      </c>
    </row>
    <row r="7183" spans="1:5" ht="27.6" x14ac:dyDescent="0.3">
      <c r="A7183" s="113">
        <v>105107</v>
      </c>
      <c r="B7183" s="113" t="s">
        <v>15720</v>
      </c>
      <c r="C7183" s="114" t="s">
        <v>141</v>
      </c>
      <c r="D7183" s="113" t="s">
        <v>8535</v>
      </c>
      <c r="E7183" s="115">
        <v>3210.04</v>
      </c>
    </row>
    <row r="7184" spans="1:5" x14ac:dyDescent="0.3">
      <c r="A7184" s="113">
        <v>105110</v>
      </c>
      <c r="B7184" s="113" t="s">
        <v>15721</v>
      </c>
      <c r="C7184" s="114" t="s">
        <v>116</v>
      </c>
      <c r="D7184" s="113" t="s">
        <v>8535</v>
      </c>
      <c r="E7184" s="115">
        <v>208.07</v>
      </c>
    </row>
    <row r="7185" spans="1:5" ht="27.6" x14ac:dyDescent="0.3">
      <c r="A7185" s="113">
        <v>105111</v>
      </c>
      <c r="B7185" s="113" t="s">
        <v>15722</v>
      </c>
      <c r="C7185" s="114" t="s">
        <v>141</v>
      </c>
      <c r="D7185" s="113" t="s">
        <v>8535</v>
      </c>
      <c r="E7185" s="115">
        <v>17823.68</v>
      </c>
    </row>
    <row r="7186" spans="1:5" x14ac:dyDescent="0.3">
      <c r="A7186" s="113">
        <v>105112</v>
      </c>
      <c r="B7186" s="113" t="s">
        <v>15723</v>
      </c>
      <c r="C7186" s="114" t="s">
        <v>116</v>
      </c>
      <c r="D7186" s="113" t="s">
        <v>8535</v>
      </c>
      <c r="E7186" s="115">
        <v>173.74</v>
      </c>
    </row>
    <row r="7187" spans="1:5" ht="27.6" x14ac:dyDescent="0.3">
      <c r="A7187" s="113">
        <v>97621</v>
      </c>
      <c r="B7187" s="113" t="s">
        <v>15724</v>
      </c>
      <c r="C7187" s="114" t="s">
        <v>128</v>
      </c>
      <c r="D7187" s="113" t="s">
        <v>9044</v>
      </c>
      <c r="E7187" s="115">
        <v>140.94</v>
      </c>
    </row>
    <row r="7188" spans="1:5" ht="27.6" x14ac:dyDescent="0.3">
      <c r="A7188" s="113">
        <v>97622</v>
      </c>
      <c r="B7188" s="113" t="s">
        <v>15725</v>
      </c>
      <c r="C7188" s="114" t="s">
        <v>128</v>
      </c>
      <c r="D7188" s="113" t="s">
        <v>9044</v>
      </c>
      <c r="E7188" s="115">
        <v>68.7</v>
      </c>
    </row>
    <row r="7189" spans="1:5" ht="27.6" x14ac:dyDescent="0.3">
      <c r="A7189" s="113">
        <v>97623</v>
      </c>
      <c r="B7189" s="113" t="s">
        <v>15726</v>
      </c>
      <c r="C7189" s="114" t="s">
        <v>128</v>
      </c>
      <c r="D7189" s="113" t="s">
        <v>9044</v>
      </c>
      <c r="E7189" s="115">
        <v>210.42</v>
      </c>
    </row>
    <row r="7190" spans="1:5" ht="27.6" x14ac:dyDescent="0.3">
      <c r="A7190" s="113">
        <v>97624</v>
      </c>
      <c r="B7190" s="113" t="s">
        <v>15727</v>
      </c>
      <c r="C7190" s="114" t="s">
        <v>128</v>
      </c>
      <c r="D7190" s="113" t="s">
        <v>9044</v>
      </c>
      <c r="E7190" s="115">
        <v>129.15</v>
      </c>
    </row>
    <row r="7191" spans="1:5" ht="27.6" x14ac:dyDescent="0.3">
      <c r="A7191" s="113">
        <v>97625</v>
      </c>
      <c r="B7191" s="113" t="s">
        <v>15728</v>
      </c>
      <c r="C7191" s="114" t="s">
        <v>128</v>
      </c>
      <c r="D7191" s="113" t="s">
        <v>8535</v>
      </c>
      <c r="E7191" s="115">
        <v>50.29</v>
      </c>
    </row>
    <row r="7192" spans="1:5" ht="27.6" x14ac:dyDescent="0.3">
      <c r="A7192" s="113">
        <v>97626</v>
      </c>
      <c r="B7192" s="113" t="s">
        <v>15729</v>
      </c>
      <c r="C7192" s="114" t="s">
        <v>128</v>
      </c>
      <c r="D7192" s="113" t="s">
        <v>9044</v>
      </c>
      <c r="E7192" s="115">
        <v>690.35</v>
      </c>
    </row>
    <row r="7193" spans="1:5" ht="27.6" x14ac:dyDescent="0.3">
      <c r="A7193" s="113">
        <v>97627</v>
      </c>
      <c r="B7193" s="113" t="s">
        <v>15730</v>
      </c>
      <c r="C7193" s="114" t="s">
        <v>128</v>
      </c>
      <c r="D7193" s="113" t="s">
        <v>8535</v>
      </c>
      <c r="E7193" s="115">
        <v>200.15</v>
      </c>
    </row>
    <row r="7194" spans="1:5" ht="27.6" x14ac:dyDescent="0.3">
      <c r="A7194" s="113">
        <v>97628</v>
      </c>
      <c r="B7194" s="113" t="s">
        <v>15731</v>
      </c>
      <c r="C7194" s="114" t="s">
        <v>128</v>
      </c>
      <c r="D7194" s="113" t="s">
        <v>9044</v>
      </c>
      <c r="E7194" s="115">
        <v>321.51</v>
      </c>
    </row>
    <row r="7195" spans="1:5" ht="27.6" x14ac:dyDescent="0.3">
      <c r="A7195" s="113">
        <v>97629</v>
      </c>
      <c r="B7195" s="113" t="s">
        <v>15732</v>
      </c>
      <c r="C7195" s="114" t="s">
        <v>128</v>
      </c>
      <c r="D7195" s="113" t="s">
        <v>8535</v>
      </c>
      <c r="E7195" s="115">
        <v>93.2</v>
      </c>
    </row>
    <row r="7196" spans="1:5" ht="27.6" x14ac:dyDescent="0.3">
      <c r="A7196" s="113">
        <v>97631</v>
      </c>
      <c r="B7196" s="113" t="s">
        <v>15733</v>
      </c>
      <c r="C7196" s="114" t="s">
        <v>115</v>
      </c>
      <c r="D7196" s="113" t="s">
        <v>9044</v>
      </c>
      <c r="E7196" s="115">
        <v>13.69</v>
      </c>
    </row>
    <row r="7197" spans="1:5" ht="27.6" x14ac:dyDescent="0.3">
      <c r="A7197" s="113">
        <v>97632</v>
      </c>
      <c r="B7197" s="113" t="s">
        <v>15734</v>
      </c>
      <c r="C7197" s="114" t="s">
        <v>116</v>
      </c>
      <c r="D7197" s="113" t="s">
        <v>8535</v>
      </c>
      <c r="E7197" s="115">
        <v>3.13</v>
      </c>
    </row>
    <row r="7198" spans="1:5" ht="27.6" x14ac:dyDescent="0.3">
      <c r="A7198" s="113">
        <v>97633</v>
      </c>
      <c r="B7198" s="113" t="s">
        <v>15735</v>
      </c>
      <c r="C7198" s="114" t="s">
        <v>115</v>
      </c>
      <c r="D7198" s="113" t="s">
        <v>8535</v>
      </c>
      <c r="E7198" s="115">
        <v>27.35</v>
      </c>
    </row>
    <row r="7199" spans="1:5" ht="27.6" x14ac:dyDescent="0.3">
      <c r="A7199" s="113">
        <v>97634</v>
      </c>
      <c r="B7199" s="113" t="s">
        <v>15736</v>
      </c>
      <c r="C7199" s="114" t="s">
        <v>115</v>
      </c>
      <c r="D7199" s="113" t="s">
        <v>8535</v>
      </c>
      <c r="E7199" s="115">
        <v>7.7</v>
      </c>
    </row>
    <row r="7200" spans="1:5" ht="27.6" x14ac:dyDescent="0.3">
      <c r="A7200" s="113">
        <v>97635</v>
      </c>
      <c r="B7200" s="113" t="s">
        <v>15737</v>
      </c>
      <c r="C7200" s="114" t="s">
        <v>115</v>
      </c>
      <c r="D7200" s="113" t="s">
        <v>8535</v>
      </c>
      <c r="E7200" s="115">
        <v>19.989999999999998</v>
      </c>
    </row>
    <row r="7201" spans="1:5" ht="27.6" x14ac:dyDescent="0.3">
      <c r="A7201" s="113">
        <v>97636</v>
      </c>
      <c r="B7201" s="113" t="s">
        <v>15738</v>
      </c>
      <c r="C7201" s="114" t="s">
        <v>115</v>
      </c>
      <c r="D7201" s="113" t="s">
        <v>8535</v>
      </c>
      <c r="E7201" s="115">
        <v>23.26</v>
      </c>
    </row>
    <row r="7202" spans="1:5" ht="27.6" x14ac:dyDescent="0.3">
      <c r="A7202" s="113">
        <v>97637</v>
      </c>
      <c r="B7202" s="113" t="s">
        <v>15739</v>
      </c>
      <c r="C7202" s="114" t="s">
        <v>115</v>
      </c>
      <c r="D7202" s="113" t="s">
        <v>8535</v>
      </c>
      <c r="E7202" s="115">
        <v>3.37</v>
      </c>
    </row>
    <row r="7203" spans="1:5" ht="27.6" x14ac:dyDescent="0.3">
      <c r="A7203" s="113">
        <v>97638</v>
      </c>
      <c r="B7203" s="113" t="s">
        <v>15740</v>
      </c>
      <c r="C7203" s="114" t="s">
        <v>115</v>
      </c>
      <c r="D7203" s="113" t="s">
        <v>8535</v>
      </c>
      <c r="E7203" s="115">
        <v>9.83</v>
      </c>
    </row>
    <row r="7204" spans="1:5" ht="27.6" x14ac:dyDescent="0.3">
      <c r="A7204" s="113">
        <v>97639</v>
      </c>
      <c r="B7204" s="113" t="s">
        <v>15741</v>
      </c>
      <c r="C7204" s="114" t="s">
        <v>115</v>
      </c>
      <c r="D7204" s="113" t="s">
        <v>9044</v>
      </c>
      <c r="E7204" s="115">
        <v>24.61</v>
      </c>
    </row>
    <row r="7205" spans="1:5" ht="27.6" x14ac:dyDescent="0.3">
      <c r="A7205" s="113">
        <v>97640</v>
      </c>
      <c r="B7205" s="113" t="s">
        <v>15742</v>
      </c>
      <c r="C7205" s="114" t="s">
        <v>115</v>
      </c>
      <c r="D7205" s="113" t="s">
        <v>8535</v>
      </c>
      <c r="E7205" s="115">
        <v>2.29</v>
      </c>
    </row>
    <row r="7206" spans="1:5" ht="27.6" x14ac:dyDescent="0.3">
      <c r="A7206" s="113">
        <v>97641</v>
      </c>
      <c r="B7206" s="113" t="s">
        <v>15743</v>
      </c>
      <c r="C7206" s="114" t="s">
        <v>115</v>
      </c>
      <c r="D7206" s="113" t="s">
        <v>8535</v>
      </c>
      <c r="E7206" s="115">
        <v>3.51</v>
      </c>
    </row>
    <row r="7207" spans="1:5" ht="27.6" x14ac:dyDescent="0.3">
      <c r="A7207" s="113">
        <v>97642</v>
      </c>
      <c r="B7207" s="113" t="s">
        <v>15744</v>
      </c>
      <c r="C7207" s="114" t="s">
        <v>115</v>
      </c>
      <c r="D7207" s="113" t="s">
        <v>8535</v>
      </c>
      <c r="E7207" s="115">
        <v>3.28</v>
      </c>
    </row>
    <row r="7208" spans="1:5" ht="27.6" x14ac:dyDescent="0.3">
      <c r="A7208" s="113">
        <v>97643</v>
      </c>
      <c r="B7208" s="113" t="s">
        <v>15745</v>
      </c>
      <c r="C7208" s="114" t="s">
        <v>115</v>
      </c>
      <c r="D7208" s="113" t="s">
        <v>9044</v>
      </c>
      <c r="E7208" s="115">
        <v>30.2</v>
      </c>
    </row>
    <row r="7209" spans="1:5" x14ac:dyDescent="0.3">
      <c r="A7209" s="113">
        <v>97644</v>
      </c>
      <c r="B7209" s="113" t="s">
        <v>15746</v>
      </c>
      <c r="C7209" s="114" t="s">
        <v>115</v>
      </c>
      <c r="D7209" s="113" t="s">
        <v>9044</v>
      </c>
      <c r="E7209" s="115">
        <v>11.4</v>
      </c>
    </row>
    <row r="7210" spans="1:5" x14ac:dyDescent="0.3">
      <c r="A7210" s="113">
        <v>97645</v>
      </c>
      <c r="B7210" s="113" t="s">
        <v>15747</v>
      </c>
      <c r="C7210" s="114" t="s">
        <v>115</v>
      </c>
      <c r="D7210" s="113" t="s">
        <v>9044</v>
      </c>
      <c r="E7210" s="115">
        <v>29.43</v>
      </c>
    </row>
    <row r="7211" spans="1:5" ht="27.6" x14ac:dyDescent="0.3">
      <c r="A7211" s="113">
        <v>97647</v>
      </c>
      <c r="B7211" s="113" t="s">
        <v>15748</v>
      </c>
      <c r="C7211" s="114" t="s">
        <v>115</v>
      </c>
      <c r="D7211" s="113" t="s">
        <v>8535</v>
      </c>
      <c r="E7211" s="115">
        <v>4.25</v>
      </c>
    </row>
    <row r="7212" spans="1:5" ht="27.6" x14ac:dyDescent="0.3">
      <c r="A7212" s="113">
        <v>97648</v>
      </c>
      <c r="B7212" s="113" t="s">
        <v>15749</v>
      </c>
      <c r="C7212" s="114" t="s">
        <v>115</v>
      </c>
      <c r="D7212" s="113" t="s">
        <v>8535</v>
      </c>
      <c r="E7212" s="115">
        <v>2.4500000000000002</v>
      </c>
    </row>
    <row r="7213" spans="1:5" ht="27.6" x14ac:dyDescent="0.3">
      <c r="A7213" s="113">
        <v>97649</v>
      </c>
      <c r="B7213" s="113" t="s">
        <v>15750</v>
      </c>
      <c r="C7213" s="114" t="s">
        <v>115</v>
      </c>
      <c r="D7213" s="113" t="s">
        <v>8535</v>
      </c>
      <c r="E7213" s="115">
        <v>5.24</v>
      </c>
    </row>
    <row r="7214" spans="1:5" ht="27.6" x14ac:dyDescent="0.3">
      <c r="A7214" s="113">
        <v>97650</v>
      </c>
      <c r="B7214" s="113" t="s">
        <v>15751</v>
      </c>
      <c r="C7214" s="114" t="s">
        <v>115</v>
      </c>
      <c r="D7214" s="113" t="s">
        <v>8535</v>
      </c>
      <c r="E7214" s="115">
        <v>9.19</v>
      </c>
    </row>
    <row r="7215" spans="1:5" ht="27.6" x14ac:dyDescent="0.3">
      <c r="A7215" s="113">
        <v>97651</v>
      </c>
      <c r="B7215" s="113" t="s">
        <v>15752</v>
      </c>
      <c r="C7215" s="114" t="s">
        <v>141</v>
      </c>
      <c r="D7215" s="113" t="s">
        <v>8535</v>
      </c>
      <c r="E7215" s="115">
        <v>100.04</v>
      </c>
    </row>
    <row r="7216" spans="1:5" ht="27.6" x14ac:dyDescent="0.3">
      <c r="A7216" s="113">
        <v>97652</v>
      </c>
      <c r="B7216" s="113" t="s">
        <v>15753</v>
      </c>
      <c r="C7216" s="114" t="s">
        <v>141</v>
      </c>
      <c r="D7216" s="113" t="s">
        <v>8535</v>
      </c>
      <c r="E7216" s="115">
        <v>226.8</v>
      </c>
    </row>
    <row r="7217" spans="1:5" ht="27.6" x14ac:dyDescent="0.3">
      <c r="A7217" s="113">
        <v>97653</v>
      </c>
      <c r="B7217" s="113" t="s">
        <v>15754</v>
      </c>
      <c r="C7217" s="114" t="s">
        <v>141</v>
      </c>
      <c r="D7217" s="113" t="s">
        <v>8535</v>
      </c>
      <c r="E7217" s="115">
        <v>146.71</v>
      </c>
    </row>
    <row r="7218" spans="1:5" ht="27.6" x14ac:dyDescent="0.3">
      <c r="A7218" s="113">
        <v>97654</v>
      </c>
      <c r="B7218" s="113" t="s">
        <v>15755</v>
      </c>
      <c r="C7218" s="114" t="s">
        <v>141</v>
      </c>
      <c r="D7218" s="113" t="s">
        <v>8535</v>
      </c>
      <c r="E7218" s="115">
        <v>188.19</v>
      </c>
    </row>
    <row r="7219" spans="1:5" ht="27.6" x14ac:dyDescent="0.3">
      <c r="A7219" s="113">
        <v>97655</v>
      </c>
      <c r="B7219" s="113" t="s">
        <v>15756</v>
      </c>
      <c r="C7219" s="114" t="s">
        <v>115</v>
      </c>
      <c r="D7219" s="113" t="s">
        <v>8535</v>
      </c>
      <c r="E7219" s="115">
        <v>39.25</v>
      </c>
    </row>
    <row r="7220" spans="1:5" ht="27.6" x14ac:dyDescent="0.3">
      <c r="A7220" s="113">
        <v>97656</v>
      </c>
      <c r="B7220" s="113" t="s">
        <v>15757</v>
      </c>
      <c r="C7220" s="114" t="s">
        <v>141</v>
      </c>
      <c r="D7220" s="113" t="s">
        <v>8535</v>
      </c>
      <c r="E7220" s="115">
        <v>363.41</v>
      </c>
    </row>
    <row r="7221" spans="1:5" ht="27.6" x14ac:dyDescent="0.3">
      <c r="A7221" s="113">
        <v>97657</v>
      </c>
      <c r="B7221" s="113" t="s">
        <v>15758</v>
      </c>
      <c r="C7221" s="114" t="s">
        <v>141</v>
      </c>
      <c r="D7221" s="113" t="s">
        <v>8535</v>
      </c>
      <c r="E7221" s="115">
        <v>720.3</v>
      </c>
    </row>
    <row r="7222" spans="1:5" ht="27.6" x14ac:dyDescent="0.3">
      <c r="A7222" s="113">
        <v>97658</v>
      </c>
      <c r="B7222" s="113" t="s">
        <v>15759</v>
      </c>
      <c r="C7222" s="114" t="s">
        <v>141</v>
      </c>
      <c r="D7222" s="113" t="s">
        <v>8535</v>
      </c>
      <c r="E7222" s="115">
        <v>231.42</v>
      </c>
    </row>
    <row r="7223" spans="1:5" ht="27.6" x14ac:dyDescent="0.3">
      <c r="A7223" s="113">
        <v>97659</v>
      </c>
      <c r="B7223" s="113" t="s">
        <v>15760</v>
      </c>
      <c r="C7223" s="114" t="s">
        <v>141</v>
      </c>
      <c r="D7223" s="113" t="s">
        <v>8535</v>
      </c>
      <c r="E7223" s="115">
        <v>326.14999999999998</v>
      </c>
    </row>
    <row r="7224" spans="1:5" ht="27.6" x14ac:dyDescent="0.3">
      <c r="A7224" s="113">
        <v>97660</v>
      </c>
      <c r="B7224" s="113" t="s">
        <v>15761</v>
      </c>
      <c r="C7224" s="114" t="s">
        <v>141</v>
      </c>
      <c r="D7224" s="113" t="s">
        <v>9044</v>
      </c>
      <c r="E7224" s="115">
        <v>0.85</v>
      </c>
    </row>
    <row r="7225" spans="1:5" ht="27.6" x14ac:dyDescent="0.3">
      <c r="A7225" s="113">
        <v>97661</v>
      </c>
      <c r="B7225" s="113" t="s">
        <v>15762</v>
      </c>
      <c r="C7225" s="114" t="s">
        <v>116</v>
      </c>
      <c r="D7225" s="113" t="s">
        <v>9044</v>
      </c>
      <c r="E7225" s="115">
        <v>0.91</v>
      </c>
    </row>
    <row r="7226" spans="1:5" ht="27.6" x14ac:dyDescent="0.3">
      <c r="A7226" s="113">
        <v>97662</v>
      </c>
      <c r="B7226" s="113" t="s">
        <v>15763</v>
      </c>
      <c r="C7226" s="114" t="s">
        <v>116</v>
      </c>
      <c r="D7226" s="113" t="s">
        <v>9044</v>
      </c>
      <c r="E7226" s="115">
        <v>0.62</v>
      </c>
    </row>
    <row r="7227" spans="1:5" x14ac:dyDescent="0.3">
      <c r="A7227" s="113">
        <v>97663</v>
      </c>
      <c r="B7227" s="113" t="s">
        <v>15764</v>
      </c>
      <c r="C7227" s="114" t="s">
        <v>141</v>
      </c>
      <c r="D7227" s="113" t="s">
        <v>9044</v>
      </c>
      <c r="E7227" s="115">
        <v>15.67</v>
      </c>
    </row>
    <row r="7228" spans="1:5" x14ac:dyDescent="0.3">
      <c r="A7228" s="113">
        <v>97664</v>
      </c>
      <c r="B7228" s="113" t="s">
        <v>15765</v>
      </c>
      <c r="C7228" s="114" t="s">
        <v>141</v>
      </c>
      <c r="D7228" s="113" t="s">
        <v>9044</v>
      </c>
      <c r="E7228" s="115">
        <v>1.95</v>
      </c>
    </row>
    <row r="7229" spans="1:5" x14ac:dyDescent="0.3">
      <c r="A7229" s="113">
        <v>97665</v>
      </c>
      <c r="B7229" s="113" t="s">
        <v>15766</v>
      </c>
      <c r="C7229" s="114" t="s">
        <v>141</v>
      </c>
      <c r="D7229" s="113" t="s">
        <v>9044</v>
      </c>
      <c r="E7229" s="115">
        <v>2.31</v>
      </c>
    </row>
    <row r="7230" spans="1:5" ht="27.6" x14ac:dyDescent="0.3">
      <c r="A7230" s="113">
        <v>97666</v>
      </c>
      <c r="B7230" s="113" t="s">
        <v>15767</v>
      </c>
      <c r="C7230" s="114" t="s">
        <v>141</v>
      </c>
      <c r="D7230" s="113" t="s">
        <v>9044</v>
      </c>
      <c r="E7230" s="115">
        <v>11.42</v>
      </c>
    </row>
    <row r="7231" spans="1:5" ht="27.6" x14ac:dyDescent="0.3">
      <c r="A7231" s="113">
        <v>104789</v>
      </c>
      <c r="B7231" s="113" t="s">
        <v>15768</v>
      </c>
      <c r="C7231" s="114" t="s">
        <v>128</v>
      </c>
      <c r="D7231" s="113" t="s">
        <v>9044</v>
      </c>
      <c r="E7231" s="115">
        <v>241.75</v>
      </c>
    </row>
    <row r="7232" spans="1:5" ht="27.6" x14ac:dyDescent="0.3">
      <c r="A7232" s="113">
        <v>104790</v>
      </c>
      <c r="B7232" s="113" t="s">
        <v>15769</v>
      </c>
      <c r="C7232" s="114" t="s">
        <v>128</v>
      </c>
      <c r="D7232" s="113" t="s">
        <v>8535</v>
      </c>
      <c r="E7232" s="115">
        <v>117.54</v>
      </c>
    </row>
    <row r="7233" spans="1:5" ht="27.6" x14ac:dyDescent="0.3">
      <c r="A7233" s="113">
        <v>104791</v>
      </c>
      <c r="B7233" s="113" t="s">
        <v>15770</v>
      </c>
      <c r="C7233" s="114" t="s">
        <v>115</v>
      </c>
      <c r="D7233" s="113" t="s">
        <v>8535</v>
      </c>
      <c r="E7233" s="115">
        <v>6.79</v>
      </c>
    </row>
    <row r="7234" spans="1:5" ht="27.6" x14ac:dyDescent="0.3">
      <c r="A7234" s="113">
        <v>104792</v>
      </c>
      <c r="B7234" s="113" t="s">
        <v>15771</v>
      </c>
      <c r="C7234" s="114" t="s">
        <v>116</v>
      </c>
      <c r="D7234" s="113" t="s">
        <v>9044</v>
      </c>
      <c r="E7234" s="115">
        <v>0.5</v>
      </c>
    </row>
    <row r="7235" spans="1:5" ht="27.6" x14ac:dyDescent="0.3">
      <c r="A7235" s="113">
        <v>104793</v>
      </c>
      <c r="B7235" s="113" t="s">
        <v>15772</v>
      </c>
      <c r="C7235" s="114" t="s">
        <v>116</v>
      </c>
      <c r="D7235" s="113" t="s">
        <v>9044</v>
      </c>
      <c r="E7235" s="115">
        <v>0.69</v>
      </c>
    </row>
    <row r="7236" spans="1:5" ht="27.6" x14ac:dyDescent="0.3">
      <c r="A7236" s="113">
        <v>104794</v>
      </c>
      <c r="B7236" s="113" t="s">
        <v>15773</v>
      </c>
      <c r="C7236" s="114" t="s">
        <v>116</v>
      </c>
      <c r="D7236" s="113" t="s">
        <v>9044</v>
      </c>
      <c r="E7236" s="115">
        <v>1.24</v>
      </c>
    </row>
    <row r="7237" spans="1:5" ht="27.6" x14ac:dyDescent="0.3">
      <c r="A7237" s="113">
        <v>104795</v>
      </c>
      <c r="B7237" s="113" t="s">
        <v>15774</v>
      </c>
      <c r="C7237" s="114" t="s">
        <v>116</v>
      </c>
      <c r="D7237" s="113" t="s">
        <v>9044</v>
      </c>
      <c r="E7237" s="115">
        <v>1.73</v>
      </c>
    </row>
    <row r="7238" spans="1:5" ht="27.6" x14ac:dyDescent="0.3">
      <c r="A7238" s="113">
        <v>104796</v>
      </c>
      <c r="B7238" s="113" t="s">
        <v>15775</v>
      </c>
      <c r="C7238" s="114" t="s">
        <v>116</v>
      </c>
      <c r="D7238" s="113" t="s">
        <v>8535</v>
      </c>
      <c r="E7238" s="115">
        <v>15.33</v>
      </c>
    </row>
    <row r="7239" spans="1:5" ht="27.6" x14ac:dyDescent="0.3">
      <c r="A7239" s="113">
        <v>104797</v>
      </c>
      <c r="B7239" s="113" t="s">
        <v>15776</v>
      </c>
      <c r="C7239" s="114" t="s">
        <v>116</v>
      </c>
      <c r="D7239" s="113" t="s">
        <v>8535</v>
      </c>
      <c r="E7239" s="115">
        <v>19.149999999999999</v>
      </c>
    </row>
    <row r="7240" spans="1:5" ht="27.6" x14ac:dyDescent="0.3">
      <c r="A7240" s="113">
        <v>104798</v>
      </c>
      <c r="B7240" s="113" t="s">
        <v>15777</v>
      </c>
      <c r="C7240" s="114" t="s">
        <v>141</v>
      </c>
      <c r="D7240" s="113" t="s">
        <v>8535</v>
      </c>
      <c r="E7240" s="115">
        <v>16.18</v>
      </c>
    </row>
    <row r="7241" spans="1:5" ht="27.6" x14ac:dyDescent="0.3">
      <c r="A7241" s="113">
        <v>104799</v>
      </c>
      <c r="B7241" s="113" t="s">
        <v>15778</v>
      </c>
      <c r="C7241" s="114" t="s">
        <v>115</v>
      </c>
      <c r="D7241" s="113" t="s">
        <v>8535</v>
      </c>
      <c r="E7241" s="115">
        <v>12.7</v>
      </c>
    </row>
    <row r="7242" spans="1:5" ht="27.6" x14ac:dyDescent="0.3">
      <c r="A7242" s="113">
        <v>104800</v>
      </c>
      <c r="B7242" s="113" t="s">
        <v>15779</v>
      </c>
      <c r="C7242" s="114" t="s">
        <v>116</v>
      </c>
      <c r="D7242" s="113" t="s">
        <v>9044</v>
      </c>
      <c r="E7242" s="115">
        <v>10.84</v>
      </c>
    </row>
    <row r="7243" spans="1:5" ht="41.4" x14ac:dyDescent="0.3">
      <c r="A7243" s="113">
        <v>104801</v>
      </c>
      <c r="B7243" s="113" t="s">
        <v>15780</v>
      </c>
      <c r="C7243" s="114" t="s">
        <v>115</v>
      </c>
      <c r="D7243" s="113" t="s">
        <v>8535</v>
      </c>
      <c r="E7243" s="115">
        <v>16.64</v>
      </c>
    </row>
    <row r="7244" spans="1:5" ht="41.4" x14ac:dyDescent="0.3">
      <c r="A7244" s="113">
        <v>104802</v>
      </c>
      <c r="B7244" s="113" t="s">
        <v>15781</v>
      </c>
      <c r="C7244" s="114" t="s">
        <v>115</v>
      </c>
      <c r="D7244" s="113" t="s">
        <v>8535</v>
      </c>
      <c r="E7244" s="115">
        <v>11.06</v>
      </c>
    </row>
    <row r="7245" spans="1:5" x14ac:dyDescent="0.3">
      <c r="A7245" s="113">
        <v>104803</v>
      </c>
      <c r="B7245" s="113" t="s">
        <v>15782</v>
      </c>
      <c r="C7245" s="114" t="s">
        <v>116</v>
      </c>
      <c r="D7245" s="113" t="s">
        <v>8535</v>
      </c>
      <c r="E7245" s="115">
        <v>5.4</v>
      </c>
    </row>
    <row r="7246" spans="1:5" ht="27.6" x14ac:dyDescent="0.3">
      <c r="A7246" s="113">
        <v>95967</v>
      </c>
      <c r="B7246" s="113" t="s">
        <v>15783</v>
      </c>
      <c r="C7246" s="114" t="s">
        <v>44</v>
      </c>
      <c r="D7246" s="113" t="s">
        <v>8535</v>
      </c>
      <c r="E7246" s="115">
        <v>149.75</v>
      </c>
    </row>
    <row r="7247" spans="1:5" ht="27.6" x14ac:dyDescent="0.3">
      <c r="A7247" s="113">
        <v>99059</v>
      </c>
      <c r="B7247" s="113" t="s">
        <v>15784</v>
      </c>
      <c r="C7247" s="114" t="s">
        <v>116</v>
      </c>
      <c r="D7247" s="113" t="s">
        <v>8535</v>
      </c>
      <c r="E7247" s="115">
        <v>69.62</v>
      </c>
    </row>
    <row r="7248" spans="1:5" x14ac:dyDescent="0.3">
      <c r="A7248" s="113">
        <v>99060</v>
      </c>
      <c r="B7248" s="113" t="s">
        <v>15785</v>
      </c>
      <c r="C7248" s="114" t="s">
        <v>141</v>
      </c>
      <c r="D7248" s="113" t="s">
        <v>8535</v>
      </c>
      <c r="E7248" s="115">
        <v>210.47</v>
      </c>
    </row>
    <row r="7249" spans="1:5" x14ac:dyDescent="0.3">
      <c r="A7249" s="113">
        <v>99061</v>
      </c>
      <c r="B7249" s="113" t="s">
        <v>15786</v>
      </c>
      <c r="C7249" s="114" t="s">
        <v>141</v>
      </c>
      <c r="D7249" s="113" t="s">
        <v>8535</v>
      </c>
      <c r="E7249" s="115">
        <v>129.78</v>
      </c>
    </row>
    <row r="7250" spans="1:5" x14ac:dyDescent="0.3">
      <c r="A7250" s="113">
        <v>99062</v>
      </c>
      <c r="B7250" s="113" t="s">
        <v>15787</v>
      </c>
      <c r="C7250" s="114" t="s">
        <v>141</v>
      </c>
      <c r="D7250" s="113" t="s">
        <v>8535</v>
      </c>
      <c r="E7250" s="115">
        <v>2.3199999999999998</v>
      </c>
    </row>
    <row r="7251" spans="1:5" x14ac:dyDescent="0.3">
      <c r="A7251" s="113">
        <v>99063</v>
      </c>
      <c r="B7251" s="113" t="s">
        <v>15788</v>
      </c>
      <c r="C7251" s="114" t="s">
        <v>116</v>
      </c>
      <c r="D7251" s="113" t="s">
        <v>8535</v>
      </c>
      <c r="E7251" s="115">
        <v>10.26</v>
      </c>
    </row>
    <row r="7252" spans="1:5" x14ac:dyDescent="0.3">
      <c r="A7252" s="113">
        <v>105007</v>
      </c>
      <c r="B7252" s="113" t="s">
        <v>15789</v>
      </c>
      <c r="C7252" s="114" t="s">
        <v>141</v>
      </c>
      <c r="D7252" s="113" t="s">
        <v>8535</v>
      </c>
      <c r="E7252" s="115">
        <v>42.86</v>
      </c>
    </row>
    <row r="7253" spans="1:5" ht="27.6" x14ac:dyDescent="0.3">
      <c r="A7253" s="113">
        <v>105009</v>
      </c>
      <c r="B7253" s="113" t="s">
        <v>15790</v>
      </c>
      <c r="C7253" s="114" t="s">
        <v>116</v>
      </c>
      <c r="D7253" s="113" t="s">
        <v>8535</v>
      </c>
      <c r="E7253" s="115">
        <v>85.77</v>
      </c>
    </row>
    <row r="7254" spans="1:5" x14ac:dyDescent="0.3">
      <c r="A7254" s="113">
        <v>105011</v>
      </c>
      <c r="B7254" s="113" t="s">
        <v>15791</v>
      </c>
      <c r="C7254" s="114" t="s">
        <v>116</v>
      </c>
      <c r="D7254" s="113" t="s">
        <v>8535</v>
      </c>
      <c r="E7254" s="115">
        <v>0.62</v>
      </c>
    </row>
    <row r="7255" spans="1:5" ht="27.6" x14ac:dyDescent="0.3">
      <c r="A7255" s="113">
        <v>93588</v>
      </c>
      <c r="B7255" s="113" t="s">
        <v>15792</v>
      </c>
      <c r="C7255" s="114" t="s">
        <v>957</v>
      </c>
      <c r="D7255" s="113" t="s">
        <v>8535</v>
      </c>
      <c r="E7255" s="115">
        <v>3.19</v>
      </c>
    </row>
    <row r="7256" spans="1:5" ht="27.6" x14ac:dyDescent="0.3">
      <c r="A7256" s="113">
        <v>93589</v>
      </c>
      <c r="B7256" s="113" t="s">
        <v>15793</v>
      </c>
      <c r="C7256" s="114" t="s">
        <v>957</v>
      </c>
      <c r="D7256" s="113" t="s">
        <v>8535</v>
      </c>
      <c r="E7256" s="115">
        <v>2.74</v>
      </c>
    </row>
    <row r="7257" spans="1:5" ht="27.6" x14ac:dyDescent="0.3">
      <c r="A7257" s="113">
        <v>93590</v>
      </c>
      <c r="B7257" s="113" t="s">
        <v>15794</v>
      </c>
      <c r="C7257" s="114" t="s">
        <v>957</v>
      </c>
      <c r="D7257" s="113" t="s">
        <v>8535</v>
      </c>
      <c r="E7257" s="115">
        <v>0.99</v>
      </c>
    </row>
    <row r="7258" spans="1:5" ht="27.6" x14ac:dyDescent="0.3">
      <c r="A7258" s="113">
        <v>93591</v>
      </c>
      <c r="B7258" s="113" t="s">
        <v>15795</v>
      </c>
      <c r="C7258" s="114" t="s">
        <v>957</v>
      </c>
      <c r="D7258" s="113" t="s">
        <v>8535</v>
      </c>
      <c r="E7258" s="115">
        <v>2.82</v>
      </c>
    </row>
    <row r="7259" spans="1:5" ht="27.6" x14ac:dyDescent="0.3">
      <c r="A7259" s="113">
        <v>93592</v>
      </c>
      <c r="B7259" s="113" t="s">
        <v>15796</v>
      </c>
      <c r="C7259" s="114" t="s">
        <v>957</v>
      </c>
      <c r="D7259" s="113" t="s">
        <v>8535</v>
      </c>
      <c r="E7259" s="115">
        <v>2.4500000000000002</v>
      </c>
    </row>
    <row r="7260" spans="1:5" ht="27.6" x14ac:dyDescent="0.3">
      <c r="A7260" s="113">
        <v>93593</v>
      </c>
      <c r="B7260" s="113" t="s">
        <v>15797</v>
      </c>
      <c r="C7260" s="114" t="s">
        <v>957</v>
      </c>
      <c r="D7260" s="113" t="s">
        <v>8535</v>
      </c>
      <c r="E7260" s="115">
        <v>0.9</v>
      </c>
    </row>
    <row r="7261" spans="1:5" ht="27.6" x14ac:dyDescent="0.3">
      <c r="A7261" s="113">
        <v>93594</v>
      </c>
      <c r="B7261" s="113" t="s">
        <v>15798</v>
      </c>
      <c r="C7261" s="114" t="s">
        <v>14487</v>
      </c>
      <c r="D7261" s="113" t="s">
        <v>8535</v>
      </c>
      <c r="E7261" s="115">
        <v>2.13</v>
      </c>
    </row>
    <row r="7262" spans="1:5" ht="27.6" x14ac:dyDescent="0.3">
      <c r="A7262" s="113">
        <v>93595</v>
      </c>
      <c r="B7262" s="113" t="s">
        <v>15799</v>
      </c>
      <c r="C7262" s="114" t="s">
        <v>14487</v>
      </c>
      <c r="D7262" s="113" t="s">
        <v>8535</v>
      </c>
      <c r="E7262" s="115">
        <v>1.85</v>
      </c>
    </row>
    <row r="7263" spans="1:5" ht="27.6" x14ac:dyDescent="0.3">
      <c r="A7263" s="113">
        <v>93596</v>
      </c>
      <c r="B7263" s="113" t="s">
        <v>15800</v>
      </c>
      <c r="C7263" s="114" t="s">
        <v>14487</v>
      </c>
      <c r="D7263" s="113" t="s">
        <v>8535</v>
      </c>
      <c r="E7263" s="115">
        <v>0.66</v>
      </c>
    </row>
    <row r="7264" spans="1:5" ht="27.6" x14ac:dyDescent="0.3">
      <c r="A7264" s="113">
        <v>93597</v>
      </c>
      <c r="B7264" s="113" t="s">
        <v>15801</v>
      </c>
      <c r="C7264" s="114" t="s">
        <v>14487</v>
      </c>
      <c r="D7264" s="113" t="s">
        <v>8535</v>
      </c>
      <c r="E7264" s="115">
        <v>1.87</v>
      </c>
    </row>
    <row r="7265" spans="1:5" ht="27.6" x14ac:dyDescent="0.3">
      <c r="A7265" s="113">
        <v>93598</v>
      </c>
      <c r="B7265" s="113" t="s">
        <v>15802</v>
      </c>
      <c r="C7265" s="114" t="s">
        <v>14487</v>
      </c>
      <c r="D7265" s="113" t="s">
        <v>8535</v>
      </c>
      <c r="E7265" s="115">
        <v>1.62</v>
      </c>
    </row>
    <row r="7266" spans="1:5" ht="27.6" x14ac:dyDescent="0.3">
      <c r="A7266" s="113">
        <v>93599</v>
      </c>
      <c r="B7266" s="113" t="s">
        <v>15803</v>
      </c>
      <c r="C7266" s="114" t="s">
        <v>14487</v>
      </c>
      <c r="D7266" s="113" t="s">
        <v>8535</v>
      </c>
      <c r="E7266" s="115">
        <v>0.6</v>
      </c>
    </row>
    <row r="7267" spans="1:5" ht="27.6" x14ac:dyDescent="0.3">
      <c r="A7267" s="113">
        <v>95425</v>
      </c>
      <c r="B7267" s="113" t="s">
        <v>15804</v>
      </c>
      <c r="C7267" s="114" t="s">
        <v>957</v>
      </c>
      <c r="D7267" s="113" t="s">
        <v>8535</v>
      </c>
      <c r="E7267" s="115">
        <v>2.4</v>
      </c>
    </row>
    <row r="7268" spans="1:5" ht="27.6" x14ac:dyDescent="0.3">
      <c r="A7268" s="113">
        <v>95426</v>
      </c>
      <c r="B7268" s="113" t="s">
        <v>15805</v>
      </c>
      <c r="C7268" s="114" t="s">
        <v>957</v>
      </c>
      <c r="D7268" s="113" t="s">
        <v>8535</v>
      </c>
      <c r="E7268" s="115">
        <v>2.0699999999999998</v>
      </c>
    </row>
    <row r="7269" spans="1:5" ht="27.6" x14ac:dyDescent="0.3">
      <c r="A7269" s="113">
        <v>95427</v>
      </c>
      <c r="B7269" s="113" t="s">
        <v>15806</v>
      </c>
      <c r="C7269" s="114" t="s">
        <v>957</v>
      </c>
      <c r="D7269" s="113" t="s">
        <v>8535</v>
      </c>
      <c r="E7269" s="115">
        <v>0.77</v>
      </c>
    </row>
    <row r="7270" spans="1:5" ht="27.6" x14ac:dyDescent="0.3">
      <c r="A7270" s="113">
        <v>95428</v>
      </c>
      <c r="B7270" s="113" t="s">
        <v>15807</v>
      </c>
      <c r="C7270" s="114" t="s">
        <v>14487</v>
      </c>
      <c r="D7270" s="113" t="s">
        <v>8535</v>
      </c>
      <c r="E7270" s="115">
        <v>1.61</v>
      </c>
    </row>
    <row r="7271" spans="1:5" ht="27.6" x14ac:dyDescent="0.3">
      <c r="A7271" s="113">
        <v>95429</v>
      </c>
      <c r="B7271" s="113" t="s">
        <v>15808</v>
      </c>
      <c r="C7271" s="114" t="s">
        <v>14487</v>
      </c>
      <c r="D7271" s="113" t="s">
        <v>8535</v>
      </c>
      <c r="E7271" s="115">
        <v>1.39</v>
      </c>
    </row>
    <row r="7272" spans="1:5" ht="27.6" x14ac:dyDescent="0.3">
      <c r="A7272" s="113">
        <v>95430</v>
      </c>
      <c r="B7272" s="113" t="s">
        <v>15809</v>
      </c>
      <c r="C7272" s="114" t="s">
        <v>14487</v>
      </c>
      <c r="D7272" s="113" t="s">
        <v>8535</v>
      </c>
      <c r="E7272" s="115">
        <v>0.48</v>
      </c>
    </row>
    <row r="7273" spans="1:5" ht="27.6" x14ac:dyDescent="0.3">
      <c r="A7273" s="113">
        <v>95875</v>
      </c>
      <c r="B7273" s="113" t="s">
        <v>15810</v>
      </c>
      <c r="C7273" s="114" t="s">
        <v>957</v>
      </c>
      <c r="D7273" s="113" t="s">
        <v>8535</v>
      </c>
      <c r="E7273" s="115">
        <v>2.52</v>
      </c>
    </row>
    <row r="7274" spans="1:5" ht="27.6" x14ac:dyDescent="0.3">
      <c r="A7274" s="113">
        <v>95876</v>
      </c>
      <c r="B7274" s="113" t="s">
        <v>15811</v>
      </c>
      <c r="C7274" s="114" t="s">
        <v>957</v>
      </c>
      <c r="D7274" s="113" t="s">
        <v>8535</v>
      </c>
      <c r="E7274" s="115">
        <v>2.2200000000000002</v>
      </c>
    </row>
    <row r="7275" spans="1:5" ht="27.6" x14ac:dyDescent="0.3">
      <c r="A7275" s="113">
        <v>95877</v>
      </c>
      <c r="B7275" s="113" t="s">
        <v>15812</v>
      </c>
      <c r="C7275" s="114" t="s">
        <v>957</v>
      </c>
      <c r="D7275" s="113" t="s">
        <v>8535</v>
      </c>
      <c r="E7275" s="115">
        <v>1.9</v>
      </c>
    </row>
    <row r="7276" spans="1:5" ht="27.6" x14ac:dyDescent="0.3">
      <c r="A7276" s="113">
        <v>95878</v>
      </c>
      <c r="B7276" s="113" t="s">
        <v>15813</v>
      </c>
      <c r="C7276" s="114" t="s">
        <v>14487</v>
      </c>
      <c r="D7276" s="113" t="s">
        <v>8535</v>
      </c>
      <c r="E7276" s="115">
        <v>1.7</v>
      </c>
    </row>
    <row r="7277" spans="1:5" ht="27.6" x14ac:dyDescent="0.3">
      <c r="A7277" s="113">
        <v>95879</v>
      </c>
      <c r="B7277" s="113" t="s">
        <v>15814</v>
      </c>
      <c r="C7277" s="114" t="s">
        <v>14487</v>
      </c>
      <c r="D7277" s="113" t="s">
        <v>8535</v>
      </c>
      <c r="E7277" s="115">
        <v>1.5</v>
      </c>
    </row>
    <row r="7278" spans="1:5" ht="27.6" x14ac:dyDescent="0.3">
      <c r="A7278" s="113">
        <v>95880</v>
      </c>
      <c r="B7278" s="113" t="s">
        <v>15815</v>
      </c>
      <c r="C7278" s="114" t="s">
        <v>14487</v>
      </c>
      <c r="D7278" s="113" t="s">
        <v>8535</v>
      </c>
      <c r="E7278" s="115">
        <v>1.27</v>
      </c>
    </row>
    <row r="7279" spans="1:5" ht="27.6" x14ac:dyDescent="0.3">
      <c r="A7279" s="113">
        <v>97912</v>
      </c>
      <c r="B7279" s="113" t="s">
        <v>15816</v>
      </c>
      <c r="C7279" s="114" t="s">
        <v>957</v>
      </c>
      <c r="D7279" s="113" t="s">
        <v>8535</v>
      </c>
      <c r="E7279" s="115">
        <v>3.85</v>
      </c>
    </row>
    <row r="7280" spans="1:5" ht="27.6" x14ac:dyDescent="0.3">
      <c r="A7280" s="113">
        <v>97913</v>
      </c>
      <c r="B7280" s="113" t="s">
        <v>15817</v>
      </c>
      <c r="C7280" s="114" t="s">
        <v>957</v>
      </c>
      <c r="D7280" s="113" t="s">
        <v>8535</v>
      </c>
      <c r="E7280" s="115">
        <v>3.34</v>
      </c>
    </row>
    <row r="7281" spans="1:5" ht="27.6" x14ac:dyDescent="0.3">
      <c r="A7281" s="113">
        <v>97914</v>
      </c>
      <c r="B7281" s="113" t="s">
        <v>15818</v>
      </c>
      <c r="C7281" s="114" t="s">
        <v>957</v>
      </c>
      <c r="D7281" s="113" t="s">
        <v>8535</v>
      </c>
      <c r="E7281" s="115">
        <v>3.05</v>
      </c>
    </row>
    <row r="7282" spans="1:5" ht="27.6" x14ac:dyDescent="0.3">
      <c r="A7282" s="113">
        <v>97915</v>
      </c>
      <c r="B7282" s="113" t="s">
        <v>15819</v>
      </c>
      <c r="C7282" s="114" t="s">
        <v>957</v>
      </c>
      <c r="D7282" s="113" t="s">
        <v>8535</v>
      </c>
      <c r="E7282" s="115">
        <v>1.22</v>
      </c>
    </row>
    <row r="7283" spans="1:5" ht="27.6" x14ac:dyDescent="0.3">
      <c r="A7283" s="113">
        <v>100937</v>
      </c>
      <c r="B7283" s="113" t="s">
        <v>15820</v>
      </c>
      <c r="C7283" s="114" t="s">
        <v>957</v>
      </c>
      <c r="D7283" s="113" t="s">
        <v>8535</v>
      </c>
      <c r="E7283" s="115">
        <v>9.17</v>
      </c>
    </row>
    <row r="7284" spans="1:5" ht="27.6" x14ac:dyDescent="0.3">
      <c r="A7284" s="113">
        <v>100938</v>
      </c>
      <c r="B7284" s="113" t="s">
        <v>15821</v>
      </c>
      <c r="C7284" s="114" t="s">
        <v>957</v>
      </c>
      <c r="D7284" s="113" t="s">
        <v>8535</v>
      </c>
      <c r="E7284" s="115">
        <v>7.62</v>
      </c>
    </row>
    <row r="7285" spans="1:5" ht="27.6" x14ac:dyDescent="0.3">
      <c r="A7285" s="113">
        <v>100939</v>
      </c>
      <c r="B7285" s="113" t="s">
        <v>15822</v>
      </c>
      <c r="C7285" s="114" t="s">
        <v>957</v>
      </c>
      <c r="D7285" s="113" t="s">
        <v>8535</v>
      </c>
      <c r="E7285" s="115">
        <v>6.75</v>
      </c>
    </row>
    <row r="7286" spans="1:5" ht="27.6" x14ac:dyDescent="0.3">
      <c r="A7286" s="113">
        <v>100940</v>
      </c>
      <c r="B7286" s="113" t="s">
        <v>15823</v>
      </c>
      <c r="C7286" s="114" t="s">
        <v>957</v>
      </c>
      <c r="D7286" s="113" t="s">
        <v>8535</v>
      </c>
      <c r="E7286" s="115">
        <v>5.76</v>
      </c>
    </row>
    <row r="7287" spans="1:5" ht="27.6" x14ac:dyDescent="0.3">
      <c r="A7287" s="113">
        <v>100941</v>
      </c>
      <c r="B7287" s="113" t="s">
        <v>15824</v>
      </c>
      <c r="C7287" s="114" t="s">
        <v>14487</v>
      </c>
      <c r="D7287" s="113" t="s">
        <v>8535</v>
      </c>
      <c r="E7287" s="115">
        <v>6.11</v>
      </c>
    </row>
    <row r="7288" spans="1:5" ht="27.6" x14ac:dyDescent="0.3">
      <c r="A7288" s="113">
        <v>100942</v>
      </c>
      <c r="B7288" s="113" t="s">
        <v>15825</v>
      </c>
      <c r="C7288" s="114" t="s">
        <v>14487</v>
      </c>
      <c r="D7288" s="113" t="s">
        <v>8535</v>
      </c>
      <c r="E7288" s="115">
        <v>5.08</v>
      </c>
    </row>
    <row r="7289" spans="1:5" ht="27.6" x14ac:dyDescent="0.3">
      <c r="A7289" s="113">
        <v>100943</v>
      </c>
      <c r="B7289" s="113" t="s">
        <v>15826</v>
      </c>
      <c r="C7289" s="114" t="s">
        <v>14487</v>
      </c>
      <c r="D7289" s="113" t="s">
        <v>8535</v>
      </c>
      <c r="E7289" s="115">
        <v>4.49</v>
      </c>
    </row>
    <row r="7290" spans="1:5" ht="27.6" x14ac:dyDescent="0.3">
      <c r="A7290" s="113">
        <v>100944</v>
      </c>
      <c r="B7290" s="113" t="s">
        <v>15827</v>
      </c>
      <c r="C7290" s="114" t="s">
        <v>14487</v>
      </c>
      <c r="D7290" s="113" t="s">
        <v>8535</v>
      </c>
      <c r="E7290" s="115">
        <v>3.84</v>
      </c>
    </row>
    <row r="7291" spans="1:5" ht="27.6" x14ac:dyDescent="0.3">
      <c r="A7291" s="113">
        <v>100945</v>
      </c>
      <c r="B7291" s="113" t="s">
        <v>15828</v>
      </c>
      <c r="C7291" s="114" t="s">
        <v>14487</v>
      </c>
      <c r="D7291" s="113" t="s">
        <v>8535</v>
      </c>
      <c r="E7291" s="115">
        <v>2.88</v>
      </c>
    </row>
    <row r="7292" spans="1:5" ht="27.6" x14ac:dyDescent="0.3">
      <c r="A7292" s="113">
        <v>100946</v>
      </c>
      <c r="B7292" s="113" t="s">
        <v>15829</v>
      </c>
      <c r="C7292" s="114" t="s">
        <v>14487</v>
      </c>
      <c r="D7292" s="113" t="s">
        <v>8535</v>
      </c>
      <c r="E7292" s="115">
        <v>2.48</v>
      </c>
    </row>
    <row r="7293" spans="1:5" ht="27.6" x14ac:dyDescent="0.3">
      <c r="A7293" s="113">
        <v>100947</v>
      </c>
      <c r="B7293" s="113" t="s">
        <v>15830</v>
      </c>
      <c r="C7293" s="114" t="s">
        <v>14487</v>
      </c>
      <c r="D7293" s="113" t="s">
        <v>8535</v>
      </c>
      <c r="E7293" s="115">
        <v>2.29</v>
      </c>
    </row>
    <row r="7294" spans="1:5" ht="27.6" x14ac:dyDescent="0.3">
      <c r="A7294" s="113">
        <v>100948</v>
      </c>
      <c r="B7294" s="113" t="s">
        <v>15831</v>
      </c>
      <c r="C7294" s="114" t="s">
        <v>14487</v>
      </c>
      <c r="D7294" s="113" t="s">
        <v>8535</v>
      </c>
      <c r="E7294" s="115">
        <v>0.91</v>
      </c>
    </row>
    <row r="7295" spans="1:5" ht="27.6" x14ac:dyDescent="0.3">
      <c r="A7295" s="113">
        <v>100949</v>
      </c>
      <c r="B7295" s="113" t="s">
        <v>15832</v>
      </c>
      <c r="C7295" s="114" t="s">
        <v>14487</v>
      </c>
      <c r="D7295" s="113" t="s">
        <v>8535</v>
      </c>
      <c r="E7295" s="115">
        <v>6.87</v>
      </c>
    </row>
    <row r="7296" spans="1:5" ht="41.4" x14ac:dyDescent="0.3">
      <c r="A7296" s="113">
        <v>100950</v>
      </c>
      <c r="B7296" s="113" t="s">
        <v>15833</v>
      </c>
      <c r="C7296" s="114" t="s">
        <v>14487</v>
      </c>
      <c r="D7296" s="113" t="s">
        <v>8535</v>
      </c>
      <c r="E7296" s="115">
        <v>3.66</v>
      </c>
    </row>
    <row r="7297" spans="1:5" ht="41.4" x14ac:dyDescent="0.3">
      <c r="A7297" s="113">
        <v>100951</v>
      </c>
      <c r="B7297" s="113" t="s">
        <v>15834</v>
      </c>
      <c r="C7297" s="114" t="s">
        <v>14487</v>
      </c>
      <c r="D7297" s="113" t="s">
        <v>8535</v>
      </c>
      <c r="E7297" s="115">
        <v>3.15</v>
      </c>
    </row>
    <row r="7298" spans="1:5" ht="41.4" x14ac:dyDescent="0.3">
      <c r="A7298" s="113">
        <v>100952</v>
      </c>
      <c r="B7298" s="113" t="s">
        <v>15835</v>
      </c>
      <c r="C7298" s="114" t="s">
        <v>14487</v>
      </c>
      <c r="D7298" s="113" t="s">
        <v>8535</v>
      </c>
      <c r="E7298" s="115">
        <v>2.9</v>
      </c>
    </row>
    <row r="7299" spans="1:5" ht="41.4" x14ac:dyDescent="0.3">
      <c r="A7299" s="113">
        <v>100953</v>
      </c>
      <c r="B7299" s="113" t="s">
        <v>15836</v>
      </c>
      <c r="C7299" s="114" t="s">
        <v>14487</v>
      </c>
      <c r="D7299" s="113" t="s">
        <v>8535</v>
      </c>
      <c r="E7299" s="115">
        <v>1.1499999999999999</v>
      </c>
    </row>
    <row r="7300" spans="1:5" ht="41.4" x14ac:dyDescent="0.3">
      <c r="A7300" s="113">
        <v>100954</v>
      </c>
      <c r="B7300" s="113" t="s">
        <v>15837</v>
      </c>
      <c r="C7300" s="114" t="s">
        <v>14487</v>
      </c>
      <c r="D7300" s="113" t="s">
        <v>8535</v>
      </c>
      <c r="E7300" s="115">
        <v>8.6999999999999993</v>
      </c>
    </row>
    <row r="7301" spans="1:5" ht="27.6" x14ac:dyDescent="0.3">
      <c r="A7301" s="113">
        <v>100955</v>
      </c>
      <c r="B7301" s="113" t="s">
        <v>15838</v>
      </c>
      <c r="C7301" s="114" t="s">
        <v>957</v>
      </c>
      <c r="D7301" s="113" t="s">
        <v>8535</v>
      </c>
      <c r="E7301" s="115">
        <v>5</v>
      </c>
    </row>
    <row r="7302" spans="1:5" ht="27.6" x14ac:dyDescent="0.3">
      <c r="A7302" s="113">
        <v>100956</v>
      </c>
      <c r="B7302" s="113" t="s">
        <v>15839</v>
      </c>
      <c r="C7302" s="114" t="s">
        <v>957</v>
      </c>
      <c r="D7302" s="113" t="s">
        <v>8535</v>
      </c>
      <c r="E7302" s="115">
        <v>4.34</v>
      </c>
    </row>
    <row r="7303" spans="1:5" ht="27.6" x14ac:dyDescent="0.3">
      <c r="A7303" s="113">
        <v>100957</v>
      </c>
      <c r="B7303" s="113" t="s">
        <v>15840</v>
      </c>
      <c r="C7303" s="114" t="s">
        <v>957</v>
      </c>
      <c r="D7303" s="113" t="s">
        <v>8535</v>
      </c>
      <c r="E7303" s="115">
        <v>3.97</v>
      </c>
    </row>
    <row r="7304" spans="1:5" ht="27.6" x14ac:dyDescent="0.3">
      <c r="A7304" s="113">
        <v>100958</v>
      </c>
      <c r="B7304" s="113" t="s">
        <v>15841</v>
      </c>
      <c r="C7304" s="114" t="s">
        <v>957</v>
      </c>
      <c r="D7304" s="113" t="s">
        <v>8535</v>
      </c>
      <c r="E7304" s="115">
        <v>1.59</v>
      </c>
    </row>
    <row r="7305" spans="1:5" ht="27.6" x14ac:dyDescent="0.3">
      <c r="A7305" s="113">
        <v>100959</v>
      </c>
      <c r="B7305" s="113" t="s">
        <v>15842</v>
      </c>
      <c r="C7305" s="114" t="s">
        <v>957</v>
      </c>
      <c r="D7305" s="113" t="s">
        <v>8535</v>
      </c>
      <c r="E7305" s="115">
        <v>11.92</v>
      </c>
    </row>
    <row r="7306" spans="1:5" ht="27.6" x14ac:dyDescent="0.3">
      <c r="A7306" s="113">
        <v>100960</v>
      </c>
      <c r="B7306" s="113" t="s">
        <v>15843</v>
      </c>
      <c r="C7306" s="114" t="s">
        <v>957</v>
      </c>
      <c r="D7306" s="113" t="s">
        <v>8535</v>
      </c>
      <c r="E7306" s="115">
        <v>3.7</v>
      </c>
    </row>
    <row r="7307" spans="1:5" ht="27.6" x14ac:dyDescent="0.3">
      <c r="A7307" s="113">
        <v>100961</v>
      </c>
      <c r="B7307" s="113" t="s">
        <v>15844</v>
      </c>
      <c r="C7307" s="114" t="s">
        <v>957</v>
      </c>
      <c r="D7307" s="113" t="s">
        <v>8535</v>
      </c>
      <c r="E7307" s="115">
        <v>3.2</v>
      </c>
    </row>
    <row r="7308" spans="1:5" ht="27.6" x14ac:dyDescent="0.3">
      <c r="A7308" s="113">
        <v>100962</v>
      </c>
      <c r="B7308" s="113" t="s">
        <v>15845</v>
      </c>
      <c r="C7308" s="114" t="s">
        <v>957</v>
      </c>
      <c r="D7308" s="113" t="s">
        <v>8535</v>
      </c>
      <c r="E7308" s="115">
        <v>2.92</v>
      </c>
    </row>
    <row r="7309" spans="1:5" ht="27.6" x14ac:dyDescent="0.3">
      <c r="A7309" s="113">
        <v>100963</v>
      </c>
      <c r="B7309" s="113" t="s">
        <v>15846</v>
      </c>
      <c r="C7309" s="114" t="s">
        <v>957</v>
      </c>
      <c r="D7309" s="113" t="s">
        <v>8535</v>
      </c>
      <c r="E7309" s="115">
        <v>1.1499999999999999</v>
      </c>
    </row>
    <row r="7310" spans="1:5" ht="27.6" x14ac:dyDescent="0.3">
      <c r="A7310" s="113">
        <v>100964</v>
      </c>
      <c r="B7310" s="113" t="s">
        <v>15847</v>
      </c>
      <c r="C7310" s="114" t="s">
        <v>957</v>
      </c>
      <c r="D7310" s="113" t="s">
        <v>8535</v>
      </c>
      <c r="E7310" s="115">
        <v>8.89</v>
      </c>
    </row>
    <row r="7311" spans="1:5" ht="41.4" x14ac:dyDescent="0.3">
      <c r="A7311" s="113">
        <v>100973</v>
      </c>
      <c r="B7311" s="113" t="s">
        <v>15848</v>
      </c>
      <c r="C7311" s="114" t="s">
        <v>128</v>
      </c>
      <c r="D7311" s="113" t="s">
        <v>8535</v>
      </c>
      <c r="E7311" s="115">
        <v>8.9700000000000006</v>
      </c>
    </row>
    <row r="7312" spans="1:5" ht="41.4" x14ac:dyDescent="0.3">
      <c r="A7312" s="113">
        <v>100974</v>
      </c>
      <c r="B7312" s="113" t="s">
        <v>15849</v>
      </c>
      <c r="C7312" s="114" t="s">
        <v>128</v>
      </c>
      <c r="D7312" s="113" t="s">
        <v>8535</v>
      </c>
      <c r="E7312" s="115">
        <v>8.6</v>
      </c>
    </row>
    <row r="7313" spans="1:5" ht="41.4" x14ac:dyDescent="0.3">
      <c r="A7313" s="113">
        <v>100975</v>
      </c>
      <c r="B7313" s="113" t="s">
        <v>15850</v>
      </c>
      <c r="C7313" s="114" t="s">
        <v>128</v>
      </c>
      <c r="D7313" s="113" t="s">
        <v>8535</v>
      </c>
      <c r="E7313" s="115">
        <v>8.74</v>
      </c>
    </row>
    <row r="7314" spans="1:5" ht="27.6" x14ac:dyDescent="0.3">
      <c r="A7314" s="113">
        <v>100965</v>
      </c>
      <c r="B7314" s="113" t="s">
        <v>15851</v>
      </c>
      <c r="C7314" s="114" t="s">
        <v>14487</v>
      </c>
      <c r="D7314" s="113" t="s">
        <v>8535</v>
      </c>
      <c r="E7314" s="115">
        <v>1.82</v>
      </c>
    </row>
    <row r="7315" spans="1:5" ht="41.4" x14ac:dyDescent="0.3">
      <c r="A7315" s="113">
        <v>100966</v>
      </c>
      <c r="B7315" s="113" t="s">
        <v>15852</v>
      </c>
      <c r="C7315" s="114" t="s">
        <v>14487</v>
      </c>
      <c r="D7315" s="113" t="s">
        <v>8535</v>
      </c>
      <c r="E7315" s="115">
        <v>1.56</v>
      </c>
    </row>
    <row r="7316" spans="1:5" ht="27.6" x14ac:dyDescent="0.3">
      <c r="A7316" s="113">
        <v>100969</v>
      </c>
      <c r="B7316" s="113" t="s">
        <v>15853</v>
      </c>
      <c r="C7316" s="114" t="s">
        <v>14487</v>
      </c>
      <c r="D7316" s="113" t="s">
        <v>8535</v>
      </c>
      <c r="E7316" s="115">
        <v>2.38</v>
      </c>
    </row>
    <row r="7317" spans="1:5" ht="41.4" x14ac:dyDescent="0.3">
      <c r="A7317" s="113">
        <v>100970</v>
      </c>
      <c r="B7317" s="113" t="s">
        <v>15854</v>
      </c>
      <c r="C7317" s="114" t="s">
        <v>14487</v>
      </c>
      <c r="D7317" s="113" t="s">
        <v>8535</v>
      </c>
      <c r="E7317" s="115">
        <v>2.02</v>
      </c>
    </row>
    <row r="7318" spans="1:5" ht="41.4" x14ac:dyDescent="0.3">
      <c r="A7318" s="113">
        <v>102330</v>
      </c>
      <c r="B7318" s="113" t="s">
        <v>15855</v>
      </c>
      <c r="C7318" s="114" t="s">
        <v>14487</v>
      </c>
      <c r="D7318" s="113" t="s">
        <v>8535</v>
      </c>
      <c r="E7318" s="115">
        <v>1.45</v>
      </c>
    </row>
    <row r="7319" spans="1:5" ht="41.4" x14ac:dyDescent="0.3">
      <c r="A7319" s="113">
        <v>102331</v>
      </c>
      <c r="B7319" s="113" t="s">
        <v>15856</v>
      </c>
      <c r="C7319" s="114" t="s">
        <v>14487</v>
      </c>
      <c r="D7319" s="113" t="s">
        <v>8535</v>
      </c>
      <c r="E7319" s="115">
        <v>0.56999999999999995</v>
      </c>
    </row>
    <row r="7320" spans="1:5" ht="41.4" x14ac:dyDescent="0.3">
      <c r="A7320" s="113">
        <v>102332</v>
      </c>
      <c r="B7320" s="113" t="s">
        <v>15857</v>
      </c>
      <c r="C7320" s="114" t="s">
        <v>14487</v>
      </c>
      <c r="D7320" s="113" t="s">
        <v>8535</v>
      </c>
      <c r="E7320" s="115">
        <v>1.89</v>
      </c>
    </row>
    <row r="7321" spans="1:5" ht="41.4" x14ac:dyDescent="0.3">
      <c r="A7321" s="113">
        <v>102333</v>
      </c>
      <c r="B7321" s="113" t="s">
        <v>15858</v>
      </c>
      <c r="C7321" s="114" t="s">
        <v>14487</v>
      </c>
      <c r="D7321" s="113" t="s">
        <v>8535</v>
      </c>
      <c r="E7321" s="115">
        <v>0.75</v>
      </c>
    </row>
    <row r="7322" spans="1:5" ht="27.6" x14ac:dyDescent="0.3">
      <c r="A7322" s="113">
        <v>101019</v>
      </c>
      <c r="B7322" s="113" t="s">
        <v>15859</v>
      </c>
      <c r="C7322" s="114" t="s">
        <v>963</v>
      </c>
      <c r="D7322" s="113" t="s">
        <v>8535</v>
      </c>
      <c r="E7322" s="115">
        <v>618.51</v>
      </c>
    </row>
    <row r="7323" spans="1:5" ht="27.6" x14ac:dyDescent="0.3">
      <c r="A7323" s="113">
        <v>101479</v>
      </c>
      <c r="B7323" s="113" t="s">
        <v>15860</v>
      </c>
      <c r="C7323" s="114" t="s">
        <v>963</v>
      </c>
      <c r="D7323" s="113" t="s">
        <v>8535</v>
      </c>
      <c r="E7323" s="115">
        <v>180.2</v>
      </c>
    </row>
    <row r="7324" spans="1:5" ht="27.6" x14ac:dyDescent="0.3">
      <c r="A7324" s="113">
        <v>102568</v>
      </c>
      <c r="B7324" s="113" t="s">
        <v>15861</v>
      </c>
      <c r="C7324" s="114" t="s">
        <v>963</v>
      </c>
      <c r="D7324" s="113" t="s">
        <v>8535</v>
      </c>
      <c r="E7324" s="115">
        <v>306.99</v>
      </c>
    </row>
    <row r="7325" spans="1:5" ht="41.4" x14ac:dyDescent="0.3">
      <c r="A7325" s="113">
        <v>100976</v>
      </c>
      <c r="B7325" s="113" t="s">
        <v>15862</v>
      </c>
      <c r="C7325" s="114" t="s">
        <v>128</v>
      </c>
      <c r="D7325" s="113" t="s">
        <v>8535</v>
      </c>
      <c r="E7325" s="115">
        <v>8.5399999999999991</v>
      </c>
    </row>
    <row r="7326" spans="1:5" ht="41.4" x14ac:dyDescent="0.3">
      <c r="A7326" s="113">
        <v>100977</v>
      </c>
      <c r="B7326" s="113" t="s">
        <v>15863</v>
      </c>
      <c r="C7326" s="114" t="s">
        <v>128</v>
      </c>
      <c r="D7326" s="113" t="s">
        <v>8535</v>
      </c>
      <c r="E7326" s="115">
        <v>7.95</v>
      </c>
    </row>
    <row r="7327" spans="1:5" ht="41.4" x14ac:dyDescent="0.3">
      <c r="A7327" s="113">
        <v>100978</v>
      </c>
      <c r="B7327" s="113" t="s">
        <v>15864</v>
      </c>
      <c r="C7327" s="114" t="s">
        <v>128</v>
      </c>
      <c r="D7327" s="113" t="s">
        <v>8535</v>
      </c>
      <c r="E7327" s="115">
        <v>7.13</v>
      </c>
    </row>
    <row r="7328" spans="1:5" ht="41.4" x14ac:dyDescent="0.3">
      <c r="A7328" s="113">
        <v>100979</v>
      </c>
      <c r="B7328" s="113" t="s">
        <v>15865</v>
      </c>
      <c r="C7328" s="114" t="s">
        <v>128</v>
      </c>
      <c r="D7328" s="113" t="s">
        <v>8535</v>
      </c>
      <c r="E7328" s="115">
        <v>6.89</v>
      </c>
    </row>
    <row r="7329" spans="1:5" ht="41.4" x14ac:dyDescent="0.3">
      <c r="A7329" s="113">
        <v>100980</v>
      </c>
      <c r="B7329" s="113" t="s">
        <v>15866</v>
      </c>
      <c r="C7329" s="114" t="s">
        <v>128</v>
      </c>
      <c r="D7329" s="113" t="s">
        <v>8535</v>
      </c>
      <c r="E7329" s="115">
        <v>6.5</v>
      </c>
    </row>
    <row r="7330" spans="1:5" ht="41.4" x14ac:dyDescent="0.3">
      <c r="A7330" s="113">
        <v>100981</v>
      </c>
      <c r="B7330" s="113" t="s">
        <v>15867</v>
      </c>
      <c r="C7330" s="114" t="s">
        <v>128</v>
      </c>
      <c r="D7330" s="113" t="s">
        <v>8535</v>
      </c>
      <c r="E7330" s="115">
        <v>9.64</v>
      </c>
    </row>
    <row r="7331" spans="1:5" ht="41.4" x14ac:dyDescent="0.3">
      <c r="A7331" s="113">
        <v>100982</v>
      </c>
      <c r="B7331" s="113" t="s">
        <v>15868</v>
      </c>
      <c r="C7331" s="114" t="s">
        <v>128</v>
      </c>
      <c r="D7331" s="113" t="s">
        <v>8535</v>
      </c>
      <c r="E7331" s="115">
        <v>9.1999999999999993</v>
      </c>
    </row>
    <row r="7332" spans="1:5" ht="41.4" x14ac:dyDescent="0.3">
      <c r="A7332" s="113">
        <v>100983</v>
      </c>
      <c r="B7332" s="113" t="s">
        <v>15869</v>
      </c>
      <c r="C7332" s="114" t="s">
        <v>128</v>
      </c>
      <c r="D7332" s="113" t="s">
        <v>8535</v>
      </c>
      <c r="E7332" s="115">
        <v>9.2899999999999991</v>
      </c>
    </row>
    <row r="7333" spans="1:5" ht="41.4" x14ac:dyDescent="0.3">
      <c r="A7333" s="113">
        <v>100984</v>
      </c>
      <c r="B7333" s="113" t="s">
        <v>15870</v>
      </c>
      <c r="C7333" s="114" t="s">
        <v>128</v>
      </c>
      <c r="D7333" s="113" t="s">
        <v>8535</v>
      </c>
      <c r="E7333" s="115">
        <v>9.08</v>
      </c>
    </row>
    <row r="7334" spans="1:5" ht="27.6" x14ac:dyDescent="0.3">
      <c r="A7334" s="113">
        <v>100985</v>
      </c>
      <c r="B7334" s="113" t="s">
        <v>15871</v>
      </c>
      <c r="C7334" s="114" t="s">
        <v>128</v>
      </c>
      <c r="D7334" s="113" t="s">
        <v>8535</v>
      </c>
      <c r="E7334" s="115">
        <v>7.75</v>
      </c>
    </row>
    <row r="7335" spans="1:5" ht="27.6" x14ac:dyDescent="0.3">
      <c r="A7335" s="113">
        <v>100986</v>
      </c>
      <c r="B7335" s="113" t="s">
        <v>15872</v>
      </c>
      <c r="C7335" s="114" t="s">
        <v>128</v>
      </c>
      <c r="D7335" s="113" t="s">
        <v>8535</v>
      </c>
      <c r="E7335" s="115">
        <v>9.25</v>
      </c>
    </row>
    <row r="7336" spans="1:5" ht="27.6" x14ac:dyDescent="0.3">
      <c r="A7336" s="113">
        <v>100987</v>
      </c>
      <c r="B7336" s="113" t="s">
        <v>15873</v>
      </c>
      <c r="C7336" s="114" t="s">
        <v>128</v>
      </c>
      <c r="D7336" s="113" t="s">
        <v>8535</v>
      </c>
      <c r="E7336" s="115">
        <v>10.74</v>
      </c>
    </row>
    <row r="7337" spans="1:5" ht="27.6" x14ac:dyDescent="0.3">
      <c r="A7337" s="113">
        <v>100988</v>
      </c>
      <c r="B7337" s="113" t="s">
        <v>15874</v>
      </c>
      <c r="C7337" s="114" t="s">
        <v>128</v>
      </c>
      <c r="D7337" s="113" t="s">
        <v>8535</v>
      </c>
      <c r="E7337" s="115">
        <v>11.34</v>
      </c>
    </row>
    <row r="7338" spans="1:5" ht="41.4" x14ac:dyDescent="0.3">
      <c r="A7338" s="113">
        <v>100989</v>
      </c>
      <c r="B7338" s="113" t="s">
        <v>15875</v>
      </c>
      <c r="C7338" s="114" t="s">
        <v>963</v>
      </c>
      <c r="D7338" s="113" t="s">
        <v>8535</v>
      </c>
      <c r="E7338" s="115">
        <v>5.98</v>
      </c>
    </row>
    <row r="7339" spans="1:5" ht="41.4" x14ac:dyDescent="0.3">
      <c r="A7339" s="113">
        <v>100990</v>
      </c>
      <c r="B7339" s="113" t="s">
        <v>15876</v>
      </c>
      <c r="C7339" s="114" t="s">
        <v>963</v>
      </c>
      <c r="D7339" s="113" t="s">
        <v>8535</v>
      </c>
      <c r="E7339" s="115">
        <v>5.73</v>
      </c>
    </row>
    <row r="7340" spans="1:5" ht="41.4" x14ac:dyDescent="0.3">
      <c r="A7340" s="113">
        <v>100991</v>
      </c>
      <c r="B7340" s="113" t="s">
        <v>15877</v>
      </c>
      <c r="C7340" s="114" t="s">
        <v>963</v>
      </c>
      <c r="D7340" s="113" t="s">
        <v>8535</v>
      </c>
      <c r="E7340" s="115">
        <v>5.84</v>
      </c>
    </row>
    <row r="7341" spans="1:5" ht="41.4" x14ac:dyDescent="0.3">
      <c r="A7341" s="113">
        <v>100992</v>
      </c>
      <c r="B7341" s="113" t="s">
        <v>15878</v>
      </c>
      <c r="C7341" s="114" t="s">
        <v>963</v>
      </c>
      <c r="D7341" s="113" t="s">
        <v>8535</v>
      </c>
      <c r="E7341" s="115">
        <v>5.7</v>
      </c>
    </row>
    <row r="7342" spans="1:5" ht="41.4" x14ac:dyDescent="0.3">
      <c r="A7342" s="113">
        <v>100993</v>
      </c>
      <c r="B7342" s="113" t="s">
        <v>15879</v>
      </c>
      <c r="C7342" s="114" t="s">
        <v>963</v>
      </c>
      <c r="D7342" s="113" t="s">
        <v>8535</v>
      </c>
      <c r="E7342" s="115">
        <v>5.29</v>
      </c>
    </row>
    <row r="7343" spans="1:5" ht="41.4" x14ac:dyDescent="0.3">
      <c r="A7343" s="113">
        <v>100994</v>
      </c>
      <c r="B7343" s="113" t="s">
        <v>15880</v>
      </c>
      <c r="C7343" s="114" t="s">
        <v>963</v>
      </c>
      <c r="D7343" s="113" t="s">
        <v>8535</v>
      </c>
      <c r="E7343" s="115">
        <v>4.7300000000000004</v>
      </c>
    </row>
    <row r="7344" spans="1:5" ht="41.4" x14ac:dyDescent="0.3">
      <c r="A7344" s="113">
        <v>100995</v>
      </c>
      <c r="B7344" s="113" t="s">
        <v>15881</v>
      </c>
      <c r="C7344" s="114" t="s">
        <v>963</v>
      </c>
      <c r="D7344" s="113" t="s">
        <v>8535</v>
      </c>
      <c r="E7344" s="115">
        <v>4.5999999999999996</v>
      </c>
    </row>
    <row r="7345" spans="1:5" ht="41.4" x14ac:dyDescent="0.3">
      <c r="A7345" s="113">
        <v>100996</v>
      </c>
      <c r="B7345" s="113" t="s">
        <v>15882</v>
      </c>
      <c r="C7345" s="114" t="s">
        <v>963</v>
      </c>
      <c r="D7345" s="113" t="s">
        <v>8535</v>
      </c>
      <c r="E7345" s="115">
        <v>4.32</v>
      </c>
    </row>
    <row r="7346" spans="1:5" ht="41.4" x14ac:dyDescent="0.3">
      <c r="A7346" s="113">
        <v>100997</v>
      </c>
      <c r="B7346" s="113" t="s">
        <v>15883</v>
      </c>
      <c r="C7346" s="114" t="s">
        <v>963</v>
      </c>
      <c r="D7346" s="113" t="s">
        <v>8535</v>
      </c>
      <c r="E7346" s="115">
        <v>6.44</v>
      </c>
    </row>
    <row r="7347" spans="1:5" ht="41.4" x14ac:dyDescent="0.3">
      <c r="A7347" s="113">
        <v>100998</v>
      </c>
      <c r="B7347" s="113" t="s">
        <v>15884</v>
      </c>
      <c r="C7347" s="114" t="s">
        <v>963</v>
      </c>
      <c r="D7347" s="113" t="s">
        <v>8535</v>
      </c>
      <c r="E7347" s="115">
        <v>6.13</v>
      </c>
    </row>
    <row r="7348" spans="1:5" ht="41.4" x14ac:dyDescent="0.3">
      <c r="A7348" s="113">
        <v>100999</v>
      </c>
      <c r="B7348" s="113" t="s">
        <v>15885</v>
      </c>
      <c r="C7348" s="114" t="s">
        <v>963</v>
      </c>
      <c r="D7348" s="113" t="s">
        <v>8535</v>
      </c>
      <c r="E7348" s="115">
        <v>6.21</v>
      </c>
    </row>
    <row r="7349" spans="1:5" ht="41.4" x14ac:dyDescent="0.3">
      <c r="A7349" s="113">
        <v>101000</v>
      </c>
      <c r="B7349" s="113" t="s">
        <v>15886</v>
      </c>
      <c r="C7349" s="114" t="s">
        <v>963</v>
      </c>
      <c r="D7349" s="113" t="s">
        <v>8535</v>
      </c>
      <c r="E7349" s="115">
        <v>6.06</v>
      </c>
    </row>
    <row r="7350" spans="1:5" ht="27.6" x14ac:dyDescent="0.3">
      <c r="A7350" s="113">
        <v>101001</v>
      </c>
      <c r="B7350" s="113" t="s">
        <v>15887</v>
      </c>
      <c r="C7350" s="114" t="s">
        <v>963</v>
      </c>
      <c r="D7350" s="113" t="s">
        <v>8535</v>
      </c>
      <c r="E7350" s="115">
        <v>5.17</v>
      </c>
    </row>
    <row r="7351" spans="1:5" ht="27.6" x14ac:dyDescent="0.3">
      <c r="A7351" s="113">
        <v>101002</v>
      </c>
      <c r="B7351" s="113" t="s">
        <v>15888</v>
      </c>
      <c r="C7351" s="114" t="s">
        <v>963</v>
      </c>
      <c r="D7351" s="113" t="s">
        <v>8535</v>
      </c>
      <c r="E7351" s="115">
        <v>6.15</v>
      </c>
    </row>
    <row r="7352" spans="1:5" ht="27.6" x14ac:dyDescent="0.3">
      <c r="A7352" s="113">
        <v>101003</v>
      </c>
      <c r="B7352" s="113" t="s">
        <v>15889</v>
      </c>
      <c r="C7352" s="114" t="s">
        <v>963</v>
      </c>
      <c r="D7352" s="113" t="s">
        <v>8535</v>
      </c>
      <c r="E7352" s="115">
        <v>7.14</v>
      </c>
    </row>
    <row r="7353" spans="1:5" ht="27.6" x14ac:dyDescent="0.3">
      <c r="A7353" s="113">
        <v>101004</v>
      </c>
      <c r="B7353" s="113" t="s">
        <v>15890</v>
      </c>
      <c r="C7353" s="114" t="s">
        <v>963</v>
      </c>
      <c r="D7353" s="113" t="s">
        <v>8535</v>
      </c>
      <c r="E7353" s="115">
        <v>7.56</v>
      </c>
    </row>
    <row r="7354" spans="1:5" x14ac:dyDescent="0.3">
      <c r="A7354" s="113">
        <v>101005</v>
      </c>
      <c r="B7354" s="113" t="s">
        <v>15891</v>
      </c>
      <c r="C7354" s="114" t="s">
        <v>128</v>
      </c>
      <c r="D7354" s="113" t="s">
        <v>8535</v>
      </c>
      <c r="E7354" s="115">
        <v>19.02</v>
      </c>
    </row>
    <row r="7355" spans="1:5" x14ac:dyDescent="0.3">
      <c r="A7355" s="113">
        <v>101006</v>
      </c>
      <c r="B7355" s="113" t="s">
        <v>15892</v>
      </c>
      <c r="C7355" s="114" t="s">
        <v>128</v>
      </c>
      <c r="D7355" s="113" t="s">
        <v>8535</v>
      </c>
      <c r="E7355" s="115">
        <v>21.08</v>
      </c>
    </row>
    <row r="7356" spans="1:5" x14ac:dyDescent="0.3">
      <c r="A7356" s="113">
        <v>101007</v>
      </c>
      <c r="B7356" s="113" t="s">
        <v>15893</v>
      </c>
      <c r="C7356" s="114" t="s">
        <v>128</v>
      </c>
      <c r="D7356" s="113" t="s">
        <v>8535</v>
      </c>
      <c r="E7356" s="115">
        <v>5.52</v>
      </c>
    </row>
    <row r="7357" spans="1:5" x14ac:dyDescent="0.3">
      <c r="A7357" s="113">
        <v>101008</v>
      </c>
      <c r="B7357" s="113" t="s">
        <v>15894</v>
      </c>
      <c r="C7357" s="114" t="s">
        <v>128</v>
      </c>
      <c r="D7357" s="113" t="s">
        <v>8535</v>
      </c>
      <c r="E7357" s="115">
        <v>5.58</v>
      </c>
    </row>
    <row r="7358" spans="1:5" ht="27.6" x14ac:dyDescent="0.3">
      <c r="A7358" s="113">
        <v>101009</v>
      </c>
      <c r="B7358" s="113" t="s">
        <v>15895</v>
      </c>
      <c r="C7358" s="114" t="s">
        <v>963</v>
      </c>
      <c r="D7358" s="113" t="s">
        <v>8535</v>
      </c>
      <c r="E7358" s="115">
        <v>44.08</v>
      </c>
    </row>
    <row r="7359" spans="1:5" ht="27.6" x14ac:dyDescent="0.3">
      <c r="A7359" s="113">
        <v>101010</v>
      </c>
      <c r="B7359" s="113" t="s">
        <v>15896</v>
      </c>
      <c r="C7359" s="114" t="s">
        <v>963</v>
      </c>
      <c r="D7359" s="113" t="s">
        <v>8535</v>
      </c>
      <c r="E7359" s="115">
        <v>27.75</v>
      </c>
    </row>
    <row r="7360" spans="1:5" ht="27.6" x14ac:dyDescent="0.3">
      <c r="A7360" s="113">
        <v>101013</v>
      </c>
      <c r="B7360" s="113" t="s">
        <v>15897</v>
      </c>
      <c r="C7360" s="114" t="s">
        <v>963</v>
      </c>
      <c r="D7360" s="113" t="s">
        <v>8535</v>
      </c>
      <c r="E7360" s="115">
        <v>47.79</v>
      </c>
    </row>
    <row r="7361" spans="1:5" ht="27.6" x14ac:dyDescent="0.3">
      <c r="A7361" s="113">
        <v>101014</v>
      </c>
      <c r="B7361" s="113" t="s">
        <v>15898</v>
      </c>
      <c r="C7361" s="114" t="s">
        <v>963</v>
      </c>
      <c r="D7361" s="113" t="s">
        <v>8535</v>
      </c>
      <c r="E7361" s="115">
        <v>43.78</v>
      </c>
    </row>
    <row r="7362" spans="1:5" ht="27.6" x14ac:dyDescent="0.3">
      <c r="A7362" s="113">
        <v>101015</v>
      </c>
      <c r="B7362" s="113" t="s">
        <v>15899</v>
      </c>
      <c r="C7362" s="114" t="s">
        <v>963</v>
      </c>
      <c r="D7362" s="113" t="s">
        <v>8535</v>
      </c>
      <c r="E7362" s="115">
        <v>35.96</v>
      </c>
    </row>
    <row r="7363" spans="1:5" ht="27.6" x14ac:dyDescent="0.3">
      <c r="A7363" s="113">
        <v>101016</v>
      </c>
      <c r="B7363" s="113" t="s">
        <v>15900</v>
      </c>
      <c r="C7363" s="114" t="s">
        <v>963</v>
      </c>
      <c r="D7363" s="113" t="s">
        <v>8535</v>
      </c>
      <c r="E7363" s="115">
        <v>41.63</v>
      </c>
    </row>
    <row r="7364" spans="1:5" ht="27.6" x14ac:dyDescent="0.3">
      <c r="A7364" s="113">
        <v>101017</v>
      </c>
      <c r="B7364" s="113" t="s">
        <v>15901</v>
      </c>
      <c r="C7364" s="114" t="s">
        <v>963</v>
      </c>
      <c r="D7364" s="113" t="s">
        <v>8535</v>
      </c>
      <c r="E7364" s="115">
        <v>31.57</v>
      </c>
    </row>
    <row r="7365" spans="1:5" ht="27.6" x14ac:dyDescent="0.3">
      <c r="A7365" s="113">
        <v>101018</v>
      </c>
      <c r="B7365" s="113" t="s">
        <v>15902</v>
      </c>
      <c r="C7365" s="114" t="s">
        <v>963</v>
      </c>
      <c r="D7365" s="113" t="s">
        <v>8535</v>
      </c>
      <c r="E7365" s="115">
        <v>25.92</v>
      </c>
    </row>
    <row r="7366" spans="1:5" ht="27.6" x14ac:dyDescent="0.3">
      <c r="A7366" s="113">
        <v>101463</v>
      </c>
      <c r="B7366" s="113" t="s">
        <v>15903</v>
      </c>
      <c r="C7366" s="114" t="s">
        <v>963</v>
      </c>
      <c r="D7366" s="113" t="s">
        <v>8535</v>
      </c>
      <c r="E7366" s="115">
        <v>47.93</v>
      </c>
    </row>
    <row r="7367" spans="1:5" ht="27.6" x14ac:dyDescent="0.3">
      <c r="A7367" s="113">
        <v>101464</v>
      </c>
      <c r="B7367" s="113" t="s">
        <v>15904</v>
      </c>
      <c r="C7367" s="114" t="s">
        <v>963</v>
      </c>
      <c r="D7367" s="113" t="s">
        <v>8535</v>
      </c>
      <c r="E7367" s="115">
        <v>36.799999999999997</v>
      </c>
    </row>
    <row r="7368" spans="1:5" ht="27.6" x14ac:dyDescent="0.3">
      <c r="A7368" s="113">
        <v>101465</v>
      </c>
      <c r="B7368" s="113" t="s">
        <v>15905</v>
      </c>
      <c r="C7368" s="114" t="s">
        <v>963</v>
      </c>
      <c r="D7368" s="113" t="s">
        <v>8535</v>
      </c>
      <c r="E7368" s="115">
        <v>28.14</v>
      </c>
    </row>
    <row r="7369" spans="1:5" ht="27.6" x14ac:dyDescent="0.3">
      <c r="A7369" s="113">
        <v>101466</v>
      </c>
      <c r="B7369" s="113" t="s">
        <v>15906</v>
      </c>
      <c r="C7369" s="114" t="s">
        <v>963</v>
      </c>
      <c r="D7369" s="113" t="s">
        <v>8535</v>
      </c>
      <c r="E7369" s="115">
        <v>22.89</v>
      </c>
    </row>
    <row r="7370" spans="1:5" ht="27.6" x14ac:dyDescent="0.3">
      <c r="A7370" s="113">
        <v>101467</v>
      </c>
      <c r="B7370" s="113" t="s">
        <v>15907</v>
      </c>
      <c r="C7370" s="114" t="s">
        <v>963</v>
      </c>
      <c r="D7370" s="113" t="s">
        <v>8535</v>
      </c>
      <c r="E7370" s="115">
        <v>19.16</v>
      </c>
    </row>
    <row r="7371" spans="1:5" ht="27.6" x14ac:dyDescent="0.3">
      <c r="A7371" s="113">
        <v>101468</v>
      </c>
      <c r="B7371" s="113" t="s">
        <v>15908</v>
      </c>
      <c r="C7371" s="114" t="s">
        <v>963</v>
      </c>
      <c r="D7371" s="113" t="s">
        <v>8535</v>
      </c>
      <c r="E7371" s="115">
        <v>17.52</v>
      </c>
    </row>
    <row r="7372" spans="1:5" ht="27.6" x14ac:dyDescent="0.3">
      <c r="A7372" s="113">
        <v>101469</v>
      </c>
      <c r="B7372" s="113" t="s">
        <v>15909</v>
      </c>
      <c r="C7372" s="114" t="s">
        <v>963</v>
      </c>
      <c r="D7372" s="113" t="s">
        <v>8535</v>
      </c>
      <c r="E7372" s="115">
        <v>39.21</v>
      </c>
    </row>
    <row r="7373" spans="1:5" ht="27.6" x14ac:dyDescent="0.3">
      <c r="A7373" s="113">
        <v>101470</v>
      </c>
      <c r="B7373" s="113" t="s">
        <v>15910</v>
      </c>
      <c r="C7373" s="114" t="s">
        <v>963</v>
      </c>
      <c r="D7373" s="113" t="s">
        <v>8535</v>
      </c>
      <c r="E7373" s="115">
        <v>31.13</v>
      </c>
    </row>
    <row r="7374" spans="1:5" ht="27.6" x14ac:dyDescent="0.3">
      <c r="A7374" s="113">
        <v>101471</v>
      </c>
      <c r="B7374" s="113" t="s">
        <v>15911</v>
      </c>
      <c r="C7374" s="114" t="s">
        <v>963</v>
      </c>
      <c r="D7374" s="113" t="s">
        <v>8535</v>
      </c>
      <c r="E7374" s="115">
        <v>26.7</v>
      </c>
    </row>
    <row r="7375" spans="1:5" ht="27.6" x14ac:dyDescent="0.3">
      <c r="A7375" s="113">
        <v>101472</v>
      </c>
      <c r="B7375" s="113" t="s">
        <v>15912</v>
      </c>
      <c r="C7375" s="114" t="s">
        <v>963</v>
      </c>
      <c r="D7375" s="113" t="s">
        <v>8535</v>
      </c>
      <c r="E7375" s="115">
        <v>20.79</v>
      </c>
    </row>
    <row r="7376" spans="1:5" ht="27.6" x14ac:dyDescent="0.3">
      <c r="A7376" s="113">
        <v>101473</v>
      </c>
      <c r="B7376" s="113" t="s">
        <v>15913</v>
      </c>
      <c r="C7376" s="114" t="s">
        <v>963</v>
      </c>
      <c r="D7376" s="113" t="s">
        <v>8535</v>
      </c>
      <c r="E7376" s="115">
        <v>29.93</v>
      </c>
    </row>
    <row r="7377" spans="1:5" ht="27.6" x14ac:dyDescent="0.3">
      <c r="A7377" s="113">
        <v>101474</v>
      </c>
      <c r="B7377" s="113" t="s">
        <v>15914</v>
      </c>
      <c r="C7377" s="114" t="s">
        <v>963</v>
      </c>
      <c r="D7377" s="113" t="s">
        <v>8535</v>
      </c>
      <c r="E7377" s="115">
        <v>21.41</v>
      </c>
    </row>
    <row r="7378" spans="1:5" ht="27.6" x14ac:dyDescent="0.3">
      <c r="A7378" s="113">
        <v>101475</v>
      </c>
      <c r="B7378" s="113" t="s">
        <v>15915</v>
      </c>
      <c r="C7378" s="114" t="s">
        <v>963</v>
      </c>
      <c r="D7378" s="113" t="s">
        <v>8535</v>
      </c>
      <c r="E7378" s="115">
        <v>18.98</v>
      </c>
    </row>
    <row r="7379" spans="1:5" ht="27.6" x14ac:dyDescent="0.3">
      <c r="A7379" s="113">
        <v>101476</v>
      </c>
      <c r="B7379" s="113" t="s">
        <v>15916</v>
      </c>
      <c r="C7379" s="114" t="s">
        <v>963</v>
      </c>
      <c r="D7379" s="113" t="s">
        <v>8535</v>
      </c>
      <c r="E7379" s="115">
        <v>16.940000000000001</v>
      </c>
    </row>
    <row r="7380" spans="1:5" ht="27.6" x14ac:dyDescent="0.3">
      <c r="A7380" s="113">
        <v>101477</v>
      </c>
      <c r="B7380" s="113" t="s">
        <v>15917</v>
      </c>
      <c r="C7380" s="114" t="s">
        <v>963</v>
      </c>
      <c r="D7380" s="113" t="s">
        <v>8535</v>
      </c>
      <c r="E7380" s="115">
        <v>13.87</v>
      </c>
    </row>
    <row r="7381" spans="1:5" ht="27.6" x14ac:dyDescent="0.3">
      <c r="A7381" s="113">
        <v>101478</v>
      </c>
      <c r="B7381" s="113" t="s">
        <v>15918</v>
      </c>
      <c r="C7381" s="114" t="s">
        <v>963</v>
      </c>
      <c r="D7381" s="113" t="s">
        <v>8535</v>
      </c>
      <c r="E7381" s="115">
        <v>11.8</v>
      </c>
    </row>
    <row r="7382" spans="1:5" ht="27.6" x14ac:dyDescent="0.3">
      <c r="A7382" s="113">
        <v>101480</v>
      </c>
      <c r="B7382" s="113" t="s">
        <v>15919</v>
      </c>
      <c r="C7382" s="114" t="s">
        <v>963</v>
      </c>
      <c r="D7382" s="113" t="s">
        <v>8535</v>
      </c>
      <c r="E7382" s="115">
        <v>70.14</v>
      </c>
    </row>
    <row r="7383" spans="1:5" ht="27.6" x14ac:dyDescent="0.3">
      <c r="A7383" s="113">
        <v>101481</v>
      </c>
      <c r="B7383" s="113" t="s">
        <v>15920</v>
      </c>
      <c r="C7383" s="114" t="s">
        <v>963</v>
      </c>
      <c r="D7383" s="113" t="s">
        <v>8535</v>
      </c>
      <c r="E7383" s="115">
        <v>50.65</v>
      </c>
    </row>
    <row r="7384" spans="1:5" ht="27.6" x14ac:dyDescent="0.3">
      <c r="A7384" s="113">
        <v>101482</v>
      </c>
      <c r="B7384" s="113" t="s">
        <v>15921</v>
      </c>
      <c r="C7384" s="114" t="s">
        <v>963</v>
      </c>
      <c r="D7384" s="113" t="s">
        <v>8535</v>
      </c>
      <c r="E7384" s="115">
        <v>37.86</v>
      </c>
    </row>
    <row r="7385" spans="1:5" ht="27.6" x14ac:dyDescent="0.3">
      <c r="A7385" s="113">
        <v>101483</v>
      </c>
      <c r="B7385" s="113" t="s">
        <v>15922</v>
      </c>
      <c r="C7385" s="114" t="s">
        <v>963</v>
      </c>
      <c r="D7385" s="113" t="s">
        <v>8535</v>
      </c>
      <c r="E7385" s="115">
        <v>39.299999999999997</v>
      </c>
    </row>
    <row r="7386" spans="1:5" ht="27.6" x14ac:dyDescent="0.3">
      <c r="A7386" s="113">
        <v>101484</v>
      </c>
      <c r="B7386" s="113" t="s">
        <v>15923</v>
      </c>
      <c r="C7386" s="114" t="s">
        <v>963</v>
      </c>
      <c r="D7386" s="113" t="s">
        <v>8535</v>
      </c>
      <c r="E7386" s="115">
        <v>203.67</v>
      </c>
    </row>
    <row r="7387" spans="1:5" ht="27.6" x14ac:dyDescent="0.3">
      <c r="A7387" s="113">
        <v>101485</v>
      </c>
      <c r="B7387" s="113" t="s">
        <v>15924</v>
      </c>
      <c r="C7387" s="114" t="s">
        <v>963</v>
      </c>
      <c r="D7387" s="113" t="s">
        <v>8535</v>
      </c>
      <c r="E7387" s="115">
        <v>156.33000000000001</v>
      </c>
    </row>
    <row r="7388" spans="1:5" ht="27.6" x14ac:dyDescent="0.3">
      <c r="A7388" s="113">
        <v>101486</v>
      </c>
      <c r="B7388" s="113" t="s">
        <v>15925</v>
      </c>
      <c r="C7388" s="114" t="s">
        <v>963</v>
      </c>
      <c r="D7388" s="113" t="s">
        <v>8535</v>
      </c>
      <c r="E7388" s="115">
        <v>140.84</v>
      </c>
    </row>
    <row r="7389" spans="1:5" ht="27.6" x14ac:dyDescent="0.3">
      <c r="A7389" s="113">
        <v>101487</v>
      </c>
      <c r="B7389" s="113" t="s">
        <v>15926</v>
      </c>
      <c r="C7389" s="114" t="s">
        <v>963</v>
      </c>
      <c r="D7389" s="113" t="s">
        <v>8535</v>
      </c>
      <c r="E7389" s="115">
        <v>103.11</v>
      </c>
    </row>
    <row r="7390" spans="1:5" ht="27.6" x14ac:dyDescent="0.3">
      <c r="A7390" s="113">
        <v>101488</v>
      </c>
      <c r="B7390" s="113" t="s">
        <v>15927</v>
      </c>
      <c r="C7390" s="114" t="s">
        <v>963</v>
      </c>
      <c r="D7390" s="113" t="s">
        <v>8535</v>
      </c>
      <c r="E7390" s="115">
        <v>89.23</v>
      </c>
    </row>
    <row r="7391" spans="1:5" ht="27.6" x14ac:dyDescent="0.3">
      <c r="A7391" s="113">
        <v>101188</v>
      </c>
      <c r="B7391" s="113" t="s">
        <v>15928</v>
      </c>
      <c r="C7391" s="114" t="s">
        <v>116</v>
      </c>
      <c r="D7391" s="113" t="s">
        <v>8535</v>
      </c>
      <c r="E7391" s="115">
        <v>6.73</v>
      </c>
    </row>
    <row r="7392" spans="1:5" ht="41.4" x14ac:dyDescent="0.3">
      <c r="A7392" s="113">
        <v>101189</v>
      </c>
      <c r="B7392" s="113" t="s">
        <v>15929</v>
      </c>
      <c r="C7392" s="114" t="s">
        <v>116</v>
      </c>
      <c r="D7392" s="113" t="s">
        <v>8535</v>
      </c>
      <c r="E7392" s="115">
        <v>66.63</v>
      </c>
    </row>
    <row r="7393" spans="1:5" ht="41.4" x14ac:dyDescent="0.3">
      <c r="A7393" s="113">
        <v>101190</v>
      </c>
      <c r="B7393" s="113" t="s">
        <v>15930</v>
      </c>
      <c r="C7393" s="114" t="s">
        <v>116</v>
      </c>
      <c r="D7393" s="113" t="s">
        <v>8535</v>
      </c>
      <c r="E7393" s="115">
        <v>65.94</v>
      </c>
    </row>
    <row r="7394" spans="1:5" ht="41.4" x14ac:dyDescent="0.3">
      <c r="A7394" s="113">
        <v>101191</v>
      </c>
      <c r="B7394" s="113" t="s">
        <v>15931</v>
      </c>
      <c r="C7394" s="114" t="s">
        <v>116</v>
      </c>
      <c r="D7394" s="113" t="s">
        <v>8535</v>
      </c>
      <c r="E7394" s="115">
        <v>66.28</v>
      </c>
    </row>
    <row r="7395" spans="1:5" ht="41.4" x14ac:dyDescent="0.3">
      <c r="A7395" s="113">
        <v>101192</v>
      </c>
      <c r="B7395" s="113" t="s">
        <v>15932</v>
      </c>
      <c r="C7395" s="114" t="s">
        <v>116</v>
      </c>
      <c r="D7395" s="113" t="s">
        <v>8535</v>
      </c>
      <c r="E7395" s="115">
        <v>67.33</v>
      </c>
    </row>
    <row r="7396" spans="1:5" ht="41.4" x14ac:dyDescent="0.3">
      <c r="A7396" s="113">
        <v>101193</v>
      </c>
      <c r="B7396" s="113" t="s">
        <v>15933</v>
      </c>
      <c r="C7396" s="114" t="s">
        <v>116</v>
      </c>
      <c r="D7396" s="113" t="s">
        <v>8535</v>
      </c>
      <c r="E7396" s="115">
        <v>60.93</v>
      </c>
    </row>
    <row r="7397" spans="1:5" ht="41.4" x14ac:dyDescent="0.3">
      <c r="A7397" s="113">
        <v>101194</v>
      </c>
      <c r="B7397" s="113" t="s">
        <v>15934</v>
      </c>
      <c r="C7397" s="114" t="s">
        <v>116</v>
      </c>
      <c r="D7397" s="113" t="s">
        <v>8535</v>
      </c>
      <c r="E7397" s="115">
        <v>61.27</v>
      </c>
    </row>
    <row r="7398" spans="1:5" ht="41.4" x14ac:dyDescent="0.3">
      <c r="A7398" s="113">
        <v>101197</v>
      </c>
      <c r="B7398" s="113" t="s">
        <v>15935</v>
      </c>
      <c r="C7398" s="114" t="s">
        <v>116</v>
      </c>
      <c r="D7398" s="113" t="s">
        <v>8535</v>
      </c>
      <c r="E7398" s="115">
        <v>122.2</v>
      </c>
    </row>
    <row r="7399" spans="1:5" ht="41.4" x14ac:dyDescent="0.3">
      <c r="A7399" s="113">
        <v>101198</v>
      </c>
      <c r="B7399" s="113" t="s">
        <v>15936</v>
      </c>
      <c r="C7399" s="114" t="s">
        <v>116</v>
      </c>
      <c r="D7399" s="113" t="s">
        <v>8535</v>
      </c>
      <c r="E7399" s="115">
        <v>92.96</v>
      </c>
    </row>
    <row r="7400" spans="1:5" ht="41.4" x14ac:dyDescent="0.3">
      <c r="A7400" s="113">
        <v>101199</v>
      </c>
      <c r="B7400" s="113" t="s">
        <v>15937</v>
      </c>
      <c r="C7400" s="114" t="s">
        <v>116</v>
      </c>
      <c r="D7400" s="113" t="s">
        <v>8535</v>
      </c>
      <c r="E7400" s="115">
        <v>93.82</v>
      </c>
    </row>
    <row r="7401" spans="1:5" ht="41.4" x14ac:dyDescent="0.3">
      <c r="A7401" s="113">
        <v>101200</v>
      </c>
      <c r="B7401" s="113" t="s">
        <v>15938</v>
      </c>
      <c r="C7401" s="114" t="s">
        <v>116</v>
      </c>
      <c r="D7401" s="113" t="s">
        <v>8535</v>
      </c>
      <c r="E7401" s="115">
        <v>63.54</v>
      </c>
    </row>
    <row r="7402" spans="1:5" ht="41.4" x14ac:dyDescent="0.3">
      <c r="A7402" s="113">
        <v>101201</v>
      </c>
      <c r="B7402" s="113" t="s">
        <v>15939</v>
      </c>
      <c r="C7402" s="114" t="s">
        <v>116</v>
      </c>
      <c r="D7402" s="113" t="s">
        <v>8535</v>
      </c>
      <c r="E7402" s="115">
        <v>77.61</v>
      </c>
    </row>
    <row r="7403" spans="1:5" ht="41.4" x14ac:dyDescent="0.3">
      <c r="A7403" s="113">
        <v>101202</v>
      </c>
      <c r="B7403" s="113" t="s">
        <v>15940</v>
      </c>
      <c r="C7403" s="114" t="s">
        <v>116</v>
      </c>
      <c r="D7403" s="113" t="s">
        <v>8535</v>
      </c>
      <c r="E7403" s="115">
        <v>45.99</v>
      </c>
    </row>
    <row r="7404" spans="1:5" ht="41.4" x14ac:dyDescent="0.3">
      <c r="A7404" s="113">
        <v>101203</v>
      </c>
      <c r="B7404" s="113" t="s">
        <v>15941</v>
      </c>
      <c r="C7404" s="114" t="s">
        <v>116</v>
      </c>
      <c r="D7404" s="113" t="s">
        <v>8535</v>
      </c>
      <c r="E7404" s="115">
        <v>45.13</v>
      </c>
    </row>
    <row r="7405" spans="1:5" ht="41.4" x14ac:dyDescent="0.3">
      <c r="A7405" s="113">
        <v>101204</v>
      </c>
      <c r="B7405" s="113" t="s">
        <v>15942</v>
      </c>
      <c r="C7405" s="114" t="s">
        <v>116</v>
      </c>
      <c r="D7405" s="113" t="s">
        <v>8535</v>
      </c>
      <c r="E7405" s="115">
        <v>45.47</v>
      </c>
    </row>
    <row r="7406" spans="1:5" ht="41.4" x14ac:dyDescent="0.3">
      <c r="A7406" s="113">
        <v>101205</v>
      </c>
      <c r="B7406" s="113" t="s">
        <v>15943</v>
      </c>
      <c r="C7406" s="114" t="s">
        <v>116</v>
      </c>
      <c r="D7406" s="113" t="s">
        <v>8535</v>
      </c>
      <c r="E7406" s="115">
        <v>45.99</v>
      </c>
    </row>
    <row r="7407" spans="1:5" ht="55.2" x14ac:dyDescent="0.3">
      <c r="A7407" s="113">
        <v>102362</v>
      </c>
      <c r="B7407" s="113" t="s">
        <v>15944</v>
      </c>
      <c r="C7407" s="114" t="s">
        <v>115</v>
      </c>
      <c r="D7407" s="113" t="s">
        <v>8535</v>
      </c>
      <c r="E7407" s="115">
        <v>170.23</v>
      </c>
    </row>
    <row r="7408" spans="1:5" ht="55.2" x14ac:dyDescent="0.3">
      <c r="A7408" s="113">
        <v>102363</v>
      </c>
      <c r="B7408" s="113" t="s">
        <v>15945</v>
      </c>
      <c r="C7408" s="114" t="s">
        <v>115</v>
      </c>
      <c r="D7408" s="113" t="s">
        <v>8535</v>
      </c>
      <c r="E7408" s="115">
        <v>181.78</v>
      </c>
    </row>
    <row r="7409" spans="1:5" ht="55.2" x14ac:dyDescent="0.3">
      <c r="A7409" s="113">
        <v>102364</v>
      </c>
      <c r="B7409" s="113" t="s">
        <v>15946</v>
      </c>
      <c r="C7409" s="114" t="s">
        <v>115</v>
      </c>
      <c r="D7409" s="113" t="s">
        <v>8535</v>
      </c>
      <c r="E7409" s="115">
        <v>203.12</v>
      </c>
    </row>
    <row r="7410" spans="1:5" x14ac:dyDescent="0.3">
      <c r="A7410" s="113">
        <v>98509</v>
      </c>
      <c r="B7410" s="113" t="s">
        <v>15947</v>
      </c>
      <c r="C7410" s="114" t="s">
        <v>141</v>
      </c>
      <c r="D7410" s="113" t="s">
        <v>8535</v>
      </c>
      <c r="E7410" s="115">
        <v>45.72</v>
      </c>
    </row>
    <row r="7411" spans="1:5" ht="27.6" x14ac:dyDescent="0.3">
      <c r="A7411" s="113">
        <v>98510</v>
      </c>
      <c r="B7411" s="113" t="s">
        <v>15948</v>
      </c>
      <c r="C7411" s="114" t="s">
        <v>141</v>
      </c>
      <c r="D7411" s="113" t="s">
        <v>8535</v>
      </c>
      <c r="E7411" s="115">
        <v>86.29</v>
      </c>
    </row>
    <row r="7412" spans="1:5" ht="27.6" x14ac:dyDescent="0.3">
      <c r="A7412" s="113">
        <v>98511</v>
      </c>
      <c r="B7412" s="113" t="s">
        <v>15949</v>
      </c>
      <c r="C7412" s="114" t="s">
        <v>141</v>
      </c>
      <c r="D7412" s="113" t="s">
        <v>8535</v>
      </c>
      <c r="E7412" s="115">
        <v>146.5</v>
      </c>
    </row>
    <row r="7413" spans="1:5" ht="27.6" x14ac:dyDescent="0.3">
      <c r="A7413" s="113">
        <v>98516</v>
      </c>
      <c r="B7413" s="113" t="s">
        <v>15950</v>
      </c>
      <c r="C7413" s="114" t="s">
        <v>141</v>
      </c>
      <c r="D7413" s="113" t="s">
        <v>8535</v>
      </c>
      <c r="E7413" s="115">
        <v>322.8</v>
      </c>
    </row>
    <row r="7414" spans="1:5" x14ac:dyDescent="0.3">
      <c r="A7414" s="113">
        <v>98519</v>
      </c>
      <c r="B7414" s="113" t="s">
        <v>15951</v>
      </c>
      <c r="C7414" s="114" t="s">
        <v>115</v>
      </c>
      <c r="D7414" s="113" t="s">
        <v>8535</v>
      </c>
      <c r="E7414" s="115">
        <v>4.45</v>
      </c>
    </row>
    <row r="7415" spans="1:5" x14ac:dyDescent="0.3">
      <c r="A7415" s="113">
        <v>98520</v>
      </c>
      <c r="B7415" s="113" t="s">
        <v>15952</v>
      </c>
      <c r="C7415" s="114" t="s">
        <v>115</v>
      </c>
      <c r="D7415" s="113" t="s">
        <v>8535</v>
      </c>
      <c r="E7415" s="115">
        <v>6.66</v>
      </c>
    </row>
    <row r="7416" spans="1:5" x14ac:dyDescent="0.3">
      <c r="A7416" s="113">
        <v>98521</v>
      </c>
      <c r="B7416" s="113" t="s">
        <v>15953</v>
      </c>
      <c r="C7416" s="114" t="s">
        <v>115</v>
      </c>
      <c r="D7416" s="113" t="s">
        <v>8535</v>
      </c>
      <c r="E7416" s="115">
        <v>0.39</v>
      </c>
    </row>
    <row r="7417" spans="1:5" ht="27.6" x14ac:dyDescent="0.3">
      <c r="A7417" s="113">
        <v>98522</v>
      </c>
      <c r="B7417" s="113" t="s">
        <v>15954</v>
      </c>
      <c r="C7417" s="114" t="s">
        <v>116</v>
      </c>
      <c r="D7417" s="113" t="s">
        <v>8535</v>
      </c>
      <c r="E7417" s="115">
        <v>166.41</v>
      </c>
    </row>
    <row r="7418" spans="1:5" x14ac:dyDescent="0.3">
      <c r="A7418" s="113">
        <v>98524</v>
      </c>
      <c r="B7418" s="113" t="s">
        <v>15955</v>
      </c>
      <c r="C7418" s="114" t="s">
        <v>115</v>
      </c>
      <c r="D7418" s="113" t="s">
        <v>9044</v>
      </c>
      <c r="E7418" s="115">
        <v>5.63</v>
      </c>
    </row>
    <row r="7419" spans="1:5" x14ac:dyDescent="0.3">
      <c r="A7419" s="113">
        <v>105521</v>
      </c>
      <c r="B7419" s="113" t="s">
        <v>15956</v>
      </c>
      <c r="C7419" s="114" t="s">
        <v>115</v>
      </c>
      <c r="D7419" s="113" t="s">
        <v>8535</v>
      </c>
      <c r="E7419" s="115">
        <v>4.5</v>
      </c>
    </row>
    <row r="7420" spans="1:5" x14ac:dyDescent="0.3">
      <c r="A7420" s="113">
        <v>98503</v>
      </c>
      <c r="B7420" s="113" t="s">
        <v>15957</v>
      </c>
      <c r="C7420" s="114" t="s">
        <v>115</v>
      </c>
      <c r="D7420" s="113" t="s">
        <v>8535</v>
      </c>
      <c r="E7420" s="115">
        <v>25.74</v>
      </c>
    </row>
    <row r="7421" spans="1:5" x14ac:dyDescent="0.3">
      <c r="A7421" s="113">
        <v>98504</v>
      </c>
      <c r="B7421" s="113" t="s">
        <v>15958</v>
      </c>
      <c r="C7421" s="114" t="s">
        <v>115</v>
      </c>
      <c r="D7421" s="113" t="s">
        <v>8535</v>
      </c>
      <c r="E7421" s="115">
        <v>16.489999999999998</v>
      </c>
    </row>
    <row r="7422" spans="1:5" x14ac:dyDescent="0.3">
      <c r="A7422" s="113">
        <v>98505</v>
      </c>
      <c r="B7422" s="113" t="s">
        <v>15959</v>
      </c>
      <c r="C7422" s="114" t="s">
        <v>115</v>
      </c>
      <c r="D7422" s="113" t="s">
        <v>8535</v>
      </c>
      <c r="E7422" s="115">
        <v>69.83</v>
      </c>
    </row>
    <row r="7423" spans="1:5" ht="27.6" x14ac:dyDescent="0.3">
      <c r="A7423" s="113">
        <v>103946</v>
      </c>
      <c r="B7423" s="113" t="s">
        <v>15960</v>
      </c>
      <c r="C7423" s="114" t="s">
        <v>115</v>
      </c>
      <c r="D7423" s="113" t="s">
        <v>8535</v>
      </c>
      <c r="E7423" s="115">
        <v>21.32</v>
      </c>
    </row>
    <row r="7424" spans="1:5" ht="41.4" x14ac:dyDescent="0.3">
      <c r="A7424" s="113">
        <v>105000</v>
      </c>
      <c r="B7424" s="113" t="s">
        <v>15961</v>
      </c>
      <c r="C7424" s="114" t="s">
        <v>116</v>
      </c>
      <c r="D7424" s="113" t="s">
        <v>8535</v>
      </c>
      <c r="E7424" s="115">
        <v>1445.43</v>
      </c>
    </row>
    <row r="7425" spans="1:5" ht="41.4" x14ac:dyDescent="0.3">
      <c r="A7425" s="113">
        <v>105001</v>
      </c>
      <c r="B7425" s="113" t="s">
        <v>15962</v>
      </c>
      <c r="C7425" s="114" t="s">
        <v>116</v>
      </c>
      <c r="D7425" s="113" t="s">
        <v>8535</v>
      </c>
      <c r="E7425" s="115">
        <v>1474.27</v>
      </c>
    </row>
    <row r="7426" spans="1:5" ht="41.4" x14ac:dyDescent="0.3">
      <c r="A7426" s="113">
        <v>105002</v>
      </c>
      <c r="B7426" s="113" t="s">
        <v>15963</v>
      </c>
      <c r="C7426" s="114" t="s">
        <v>141</v>
      </c>
      <c r="D7426" s="113" t="s">
        <v>8535</v>
      </c>
      <c r="E7426" s="115">
        <v>694.86</v>
      </c>
    </row>
    <row r="7427" spans="1:5" ht="41.4" x14ac:dyDescent="0.3">
      <c r="A7427" s="113">
        <v>105003</v>
      </c>
      <c r="B7427" s="113" t="s">
        <v>15964</v>
      </c>
      <c r="C7427" s="114" t="s">
        <v>141</v>
      </c>
      <c r="D7427" s="113" t="s">
        <v>8535</v>
      </c>
      <c r="E7427" s="115">
        <v>1181.45</v>
      </c>
    </row>
    <row r="7428" spans="1:5" ht="27.6" x14ac:dyDescent="0.3">
      <c r="A7428" s="113">
        <v>105004</v>
      </c>
      <c r="B7428" s="113" t="s">
        <v>15965</v>
      </c>
      <c r="C7428" s="114" t="s">
        <v>115</v>
      </c>
      <c r="D7428" s="113" t="s">
        <v>8535</v>
      </c>
      <c r="E7428" s="115">
        <v>117.53</v>
      </c>
    </row>
    <row r="7429" spans="1:5" ht="41.4" x14ac:dyDescent="0.3">
      <c r="A7429" s="113">
        <v>105005</v>
      </c>
      <c r="B7429" s="113" t="s">
        <v>15966</v>
      </c>
      <c r="C7429" s="114" t="s">
        <v>115</v>
      </c>
      <c r="D7429" s="113" t="s">
        <v>8535</v>
      </c>
      <c r="E7429" s="115">
        <v>207.63</v>
      </c>
    </row>
    <row r="7430" spans="1:5" ht="41.4" x14ac:dyDescent="0.3">
      <c r="A7430" s="113">
        <v>103185</v>
      </c>
      <c r="B7430" s="113" t="s">
        <v>15967</v>
      </c>
      <c r="C7430" s="114" t="s">
        <v>141</v>
      </c>
      <c r="D7430" s="113" t="s">
        <v>8535</v>
      </c>
      <c r="E7430" s="115">
        <v>6170.61</v>
      </c>
    </row>
    <row r="7431" spans="1:5" ht="41.4" x14ac:dyDescent="0.3">
      <c r="A7431" s="113">
        <v>103186</v>
      </c>
      <c r="B7431" s="113" t="s">
        <v>15968</v>
      </c>
      <c r="C7431" s="114" t="s">
        <v>141</v>
      </c>
      <c r="D7431" s="113" t="s">
        <v>8535</v>
      </c>
      <c r="E7431" s="115">
        <v>6493.82</v>
      </c>
    </row>
    <row r="7432" spans="1:5" ht="41.4" x14ac:dyDescent="0.3">
      <c r="A7432" s="113">
        <v>103187</v>
      </c>
      <c r="B7432" s="113" t="s">
        <v>15969</v>
      </c>
      <c r="C7432" s="114" t="s">
        <v>141</v>
      </c>
      <c r="D7432" s="113" t="s">
        <v>8535</v>
      </c>
      <c r="E7432" s="115">
        <v>4888.71</v>
      </c>
    </row>
    <row r="7433" spans="1:5" ht="41.4" x14ac:dyDescent="0.3">
      <c r="A7433" s="113">
        <v>103188</v>
      </c>
      <c r="B7433" s="113" t="s">
        <v>15970</v>
      </c>
      <c r="C7433" s="114" t="s">
        <v>141</v>
      </c>
      <c r="D7433" s="113" t="s">
        <v>8535</v>
      </c>
      <c r="E7433" s="115">
        <v>5251.93</v>
      </c>
    </row>
    <row r="7434" spans="1:5" ht="41.4" x14ac:dyDescent="0.3">
      <c r="A7434" s="113">
        <v>103189</v>
      </c>
      <c r="B7434" s="113" t="s">
        <v>15971</v>
      </c>
      <c r="C7434" s="114" t="s">
        <v>141</v>
      </c>
      <c r="D7434" s="113" t="s">
        <v>8535</v>
      </c>
      <c r="E7434" s="115">
        <v>2634.33</v>
      </c>
    </row>
    <row r="7435" spans="1:5" ht="41.4" x14ac:dyDescent="0.3">
      <c r="A7435" s="113">
        <v>103190</v>
      </c>
      <c r="B7435" s="113" t="s">
        <v>15972</v>
      </c>
      <c r="C7435" s="114" t="s">
        <v>141</v>
      </c>
      <c r="D7435" s="113" t="s">
        <v>8535</v>
      </c>
      <c r="E7435" s="115">
        <v>4088.4</v>
      </c>
    </row>
    <row r="7436" spans="1:5" ht="41.4" x14ac:dyDescent="0.3">
      <c r="A7436" s="113">
        <v>103191</v>
      </c>
      <c r="B7436" s="113" t="s">
        <v>15973</v>
      </c>
      <c r="C7436" s="114" t="s">
        <v>141</v>
      </c>
      <c r="D7436" s="113" t="s">
        <v>8535</v>
      </c>
      <c r="E7436" s="115">
        <v>2383.39</v>
      </c>
    </row>
    <row r="7437" spans="1:5" ht="41.4" x14ac:dyDescent="0.3">
      <c r="A7437" s="113">
        <v>103192</v>
      </c>
      <c r="B7437" s="113" t="s">
        <v>15974</v>
      </c>
      <c r="C7437" s="114" t="s">
        <v>141</v>
      </c>
      <c r="D7437" s="113" t="s">
        <v>8535</v>
      </c>
      <c r="E7437" s="115">
        <v>2537.0300000000002</v>
      </c>
    </row>
    <row r="7438" spans="1:5" ht="41.4" x14ac:dyDescent="0.3">
      <c r="A7438" s="113">
        <v>103193</v>
      </c>
      <c r="B7438" s="113" t="s">
        <v>15975</v>
      </c>
      <c r="C7438" s="114" t="s">
        <v>141</v>
      </c>
      <c r="D7438" s="113" t="s">
        <v>8535</v>
      </c>
      <c r="E7438" s="115">
        <v>1955.76</v>
      </c>
    </row>
    <row r="7439" spans="1:5" ht="41.4" x14ac:dyDescent="0.3">
      <c r="A7439" s="113">
        <v>103194</v>
      </c>
      <c r="B7439" s="113" t="s">
        <v>15976</v>
      </c>
      <c r="C7439" s="114" t="s">
        <v>141</v>
      </c>
      <c r="D7439" s="113" t="s">
        <v>8535</v>
      </c>
      <c r="E7439" s="115">
        <v>2813.73</v>
      </c>
    </row>
    <row r="7440" spans="1:5" ht="41.4" x14ac:dyDescent="0.3">
      <c r="A7440" s="113">
        <v>103195</v>
      </c>
      <c r="B7440" s="113" t="s">
        <v>15977</v>
      </c>
      <c r="C7440" s="114" t="s">
        <v>141</v>
      </c>
      <c r="D7440" s="113" t="s">
        <v>8535</v>
      </c>
      <c r="E7440" s="115">
        <v>2199.2399999999998</v>
      </c>
    </row>
    <row r="7441" spans="1:5" ht="41.4" x14ac:dyDescent="0.3">
      <c r="A7441" s="113">
        <v>103205</v>
      </c>
      <c r="B7441" s="113" t="s">
        <v>15978</v>
      </c>
      <c r="C7441" s="114" t="s">
        <v>141</v>
      </c>
      <c r="D7441" s="113" t="s">
        <v>8535</v>
      </c>
      <c r="E7441" s="115">
        <v>4106.79</v>
      </c>
    </row>
    <row r="7442" spans="1:5" ht="41.4" x14ac:dyDescent="0.3">
      <c r="A7442" s="113">
        <v>103206</v>
      </c>
      <c r="B7442" s="113" t="s">
        <v>15979</v>
      </c>
      <c r="C7442" s="114" t="s">
        <v>141</v>
      </c>
      <c r="D7442" s="113" t="s">
        <v>8535</v>
      </c>
      <c r="E7442" s="115">
        <v>2401.7800000000002</v>
      </c>
    </row>
    <row r="7443" spans="1:5" ht="55.2" x14ac:dyDescent="0.3">
      <c r="A7443" s="113">
        <v>103207</v>
      </c>
      <c r="B7443" s="113" t="s">
        <v>15980</v>
      </c>
      <c r="C7443" s="114" t="s">
        <v>141</v>
      </c>
      <c r="D7443" s="113" t="s">
        <v>8535</v>
      </c>
      <c r="E7443" s="115">
        <v>2555.42</v>
      </c>
    </row>
    <row r="7444" spans="1:5" ht="41.4" x14ac:dyDescent="0.3">
      <c r="A7444" s="113">
        <v>103208</v>
      </c>
      <c r="B7444" s="113" t="s">
        <v>15981</v>
      </c>
      <c r="C7444" s="114" t="s">
        <v>141</v>
      </c>
      <c r="D7444" s="113" t="s">
        <v>8535</v>
      </c>
      <c r="E7444" s="115">
        <v>1974.15</v>
      </c>
    </row>
    <row r="7445" spans="1:5" ht="41.4" x14ac:dyDescent="0.3">
      <c r="A7445" s="113">
        <v>103209</v>
      </c>
      <c r="B7445" s="113" t="s">
        <v>15982</v>
      </c>
      <c r="C7445" s="114" t="s">
        <v>141</v>
      </c>
      <c r="D7445" s="113" t="s">
        <v>8535</v>
      </c>
      <c r="E7445" s="115">
        <v>2832.12</v>
      </c>
    </row>
    <row r="7446" spans="1:5" ht="41.4" x14ac:dyDescent="0.3">
      <c r="A7446" s="113">
        <v>103210</v>
      </c>
      <c r="B7446" s="113" t="s">
        <v>15983</v>
      </c>
      <c r="C7446" s="114" t="s">
        <v>141</v>
      </c>
      <c r="D7446" s="113" t="s">
        <v>8535</v>
      </c>
      <c r="E7446" s="115">
        <v>2314.9299999999998</v>
      </c>
    </row>
    <row r="7447" spans="1:5" ht="41.4" x14ac:dyDescent="0.3">
      <c r="A7447" s="113">
        <v>103304</v>
      </c>
      <c r="B7447" s="113" t="s">
        <v>15984</v>
      </c>
      <c r="C7447" s="114" t="s">
        <v>141</v>
      </c>
      <c r="D7447" s="113" t="s">
        <v>8535</v>
      </c>
      <c r="E7447" s="115">
        <v>1254.19</v>
      </c>
    </row>
    <row r="7448" spans="1:5" ht="41.4" x14ac:dyDescent="0.3">
      <c r="A7448" s="113">
        <v>103307</v>
      </c>
      <c r="B7448" s="113" t="s">
        <v>15985</v>
      </c>
      <c r="C7448" s="114" t="s">
        <v>141</v>
      </c>
      <c r="D7448" s="113" t="s">
        <v>8535</v>
      </c>
      <c r="E7448" s="115">
        <v>1346.88</v>
      </c>
    </row>
    <row r="7449" spans="1:5" ht="41.4" x14ac:dyDescent="0.3">
      <c r="A7449" s="113">
        <v>103310</v>
      </c>
      <c r="B7449" s="113" t="s">
        <v>15986</v>
      </c>
      <c r="C7449" s="114" t="s">
        <v>141</v>
      </c>
      <c r="D7449" s="113" t="s">
        <v>8535</v>
      </c>
      <c r="E7449" s="115">
        <v>1289.73</v>
      </c>
    </row>
    <row r="7450" spans="1:5" ht="41.4" x14ac:dyDescent="0.3">
      <c r="A7450" s="113">
        <v>103314</v>
      </c>
      <c r="B7450" s="113" t="s">
        <v>15987</v>
      </c>
      <c r="C7450" s="114" t="s">
        <v>115</v>
      </c>
      <c r="D7450" s="113" t="s">
        <v>8535</v>
      </c>
      <c r="E7450" s="115">
        <v>293.76</v>
      </c>
    </row>
    <row r="7451" spans="1:5" ht="27.6" x14ac:dyDescent="0.3">
      <c r="A7451" s="113">
        <v>103315</v>
      </c>
      <c r="B7451" s="113" t="s">
        <v>15988</v>
      </c>
      <c r="C7451" s="114" t="s">
        <v>115</v>
      </c>
      <c r="D7451" s="113" t="s">
        <v>8535</v>
      </c>
      <c r="E7451" s="115">
        <v>284.33</v>
      </c>
    </row>
    <row r="7452" spans="1:5" ht="27.6" x14ac:dyDescent="0.3">
      <c r="A7452" s="113">
        <v>103769</v>
      </c>
      <c r="B7452" s="113" t="s">
        <v>15989</v>
      </c>
      <c r="C7452" s="114" t="s">
        <v>141</v>
      </c>
      <c r="D7452" s="113" t="s">
        <v>8535</v>
      </c>
      <c r="E7452" s="115">
        <v>2846.02</v>
      </c>
    </row>
    <row r="7453" spans="1:5" ht="27.6" x14ac:dyDescent="0.3">
      <c r="A7453" s="113">
        <v>98525</v>
      </c>
      <c r="B7453" s="113" t="s">
        <v>15990</v>
      </c>
      <c r="C7453" s="114" t="s">
        <v>115</v>
      </c>
      <c r="D7453" s="113" t="s">
        <v>8535</v>
      </c>
      <c r="E7453" s="115">
        <v>0.67</v>
      </c>
    </row>
    <row r="7454" spans="1:5" ht="27.6" x14ac:dyDescent="0.3">
      <c r="A7454" s="113">
        <v>98526</v>
      </c>
      <c r="B7454" s="113" t="s">
        <v>15991</v>
      </c>
      <c r="C7454" s="114" t="s">
        <v>141</v>
      </c>
      <c r="D7454" s="113" t="s">
        <v>8535</v>
      </c>
      <c r="E7454" s="115">
        <v>141.05000000000001</v>
      </c>
    </row>
    <row r="7455" spans="1:5" ht="27.6" x14ac:dyDescent="0.3">
      <c r="A7455" s="113">
        <v>98527</v>
      </c>
      <c r="B7455" s="113" t="s">
        <v>15992</v>
      </c>
      <c r="C7455" s="114" t="s">
        <v>141</v>
      </c>
      <c r="D7455" s="113" t="s">
        <v>8535</v>
      </c>
      <c r="E7455" s="115">
        <v>234.07</v>
      </c>
    </row>
    <row r="7456" spans="1:5" ht="27.6" x14ac:dyDescent="0.3">
      <c r="A7456" s="113">
        <v>98528</v>
      </c>
      <c r="B7456" s="113" t="s">
        <v>15993</v>
      </c>
      <c r="C7456" s="114" t="s">
        <v>141</v>
      </c>
      <c r="D7456" s="113" t="s">
        <v>8535</v>
      </c>
      <c r="E7456" s="115">
        <v>308.52</v>
      </c>
    </row>
    <row r="7457" spans="1:5" ht="27.6" x14ac:dyDescent="0.3">
      <c r="A7457" s="113">
        <v>98529</v>
      </c>
      <c r="B7457" s="113" t="s">
        <v>15994</v>
      </c>
      <c r="C7457" s="114" t="s">
        <v>141</v>
      </c>
      <c r="D7457" s="113" t="s">
        <v>8535</v>
      </c>
      <c r="E7457" s="115">
        <v>88.99</v>
      </c>
    </row>
    <row r="7458" spans="1:5" ht="27.6" x14ac:dyDescent="0.3">
      <c r="A7458" s="113">
        <v>98530</v>
      </c>
      <c r="B7458" s="113" t="s">
        <v>15995</v>
      </c>
      <c r="C7458" s="114" t="s">
        <v>141</v>
      </c>
      <c r="D7458" s="113" t="s">
        <v>8535</v>
      </c>
      <c r="E7458" s="115">
        <v>174.67</v>
      </c>
    </row>
    <row r="7459" spans="1:5" ht="27.6" x14ac:dyDescent="0.3">
      <c r="A7459" s="113">
        <v>98531</v>
      </c>
      <c r="B7459" s="113" t="s">
        <v>15996</v>
      </c>
      <c r="C7459" s="114" t="s">
        <v>141</v>
      </c>
      <c r="D7459" s="113" t="s">
        <v>8535</v>
      </c>
      <c r="E7459" s="115">
        <v>419.63</v>
      </c>
    </row>
    <row r="7460" spans="1:5" ht="27.6" x14ac:dyDescent="0.3">
      <c r="A7460" s="113">
        <v>98532</v>
      </c>
      <c r="B7460" s="113" t="s">
        <v>15997</v>
      </c>
      <c r="C7460" s="114" t="s">
        <v>141</v>
      </c>
      <c r="D7460" s="113" t="s">
        <v>8535</v>
      </c>
      <c r="E7460" s="115">
        <v>33.5</v>
      </c>
    </row>
    <row r="7461" spans="1:5" ht="27.6" x14ac:dyDescent="0.3">
      <c r="A7461" s="113">
        <v>98533</v>
      </c>
      <c r="B7461" s="113" t="s">
        <v>15998</v>
      </c>
      <c r="C7461" s="114" t="s">
        <v>141</v>
      </c>
      <c r="D7461" s="113" t="s">
        <v>8535</v>
      </c>
      <c r="E7461" s="115">
        <v>128.80000000000001</v>
      </c>
    </row>
    <row r="7462" spans="1:5" ht="27.6" x14ac:dyDescent="0.3">
      <c r="A7462" s="113">
        <v>98534</v>
      </c>
      <c r="B7462" s="113" t="s">
        <v>15999</v>
      </c>
      <c r="C7462" s="114" t="s">
        <v>141</v>
      </c>
      <c r="D7462" s="113" t="s">
        <v>8535</v>
      </c>
      <c r="E7462" s="115">
        <v>355.65</v>
      </c>
    </row>
    <row r="7463" spans="1:5" ht="27.6" x14ac:dyDescent="0.3">
      <c r="A7463" s="113">
        <v>98535</v>
      </c>
      <c r="B7463" s="113" t="s">
        <v>16000</v>
      </c>
      <c r="C7463" s="114" t="s">
        <v>141</v>
      </c>
      <c r="D7463" s="113" t="s">
        <v>8535</v>
      </c>
      <c r="E7463" s="115">
        <v>751.41</v>
      </c>
    </row>
    <row r="7464" spans="1:5" x14ac:dyDescent="0.3">
      <c r="A7464" s="113">
        <v>88238</v>
      </c>
      <c r="B7464" s="113" t="s">
        <v>16001</v>
      </c>
      <c r="C7464" s="114" t="s">
        <v>44</v>
      </c>
      <c r="D7464" s="113" t="s">
        <v>8535</v>
      </c>
      <c r="E7464" s="115">
        <v>28.38</v>
      </c>
    </row>
    <row r="7465" spans="1:5" x14ac:dyDescent="0.3">
      <c r="A7465" s="113">
        <v>88239</v>
      </c>
      <c r="B7465" s="113" t="s">
        <v>16002</v>
      </c>
      <c r="C7465" s="114" t="s">
        <v>44</v>
      </c>
      <c r="D7465" s="113" t="s">
        <v>8535</v>
      </c>
      <c r="E7465" s="115">
        <v>28.31</v>
      </c>
    </row>
    <row r="7466" spans="1:5" x14ac:dyDescent="0.3">
      <c r="A7466" s="113">
        <v>88240</v>
      </c>
      <c r="B7466" s="113" t="s">
        <v>16003</v>
      </c>
      <c r="C7466" s="114" t="s">
        <v>44</v>
      </c>
      <c r="D7466" s="113" t="s">
        <v>8535</v>
      </c>
      <c r="E7466" s="115">
        <v>27.19</v>
      </c>
    </row>
    <row r="7467" spans="1:5" x14ac:dyDescent="0.3">
      <c r="A7467" s="113">
        <v>88241</v>
      </c>
      <c r="B7467" s="113" t="s">
        <v>16004</v>
      </c>
      <c r="C7467" s="114" t="s">
        <v>44</v>
      </c>
      <c r="D7467" s="113" t="s">
        <v>8535</v>
      </c>
      <c r="E7467" s="115">
        <v>26.34</v>
      </c>
    </row>
    <row r="7468" spans="1:5" x14ac:dyDescent="0.3">
      <c r="A7468" s="113">
        <v>88242</v>
      </c>
      <c r="B7468" s="113" t="s">
        <v>16005</v>
      </c>
      <c r="C7468" s="114" t="s">
        <v>44</v>
      </c>
      <c r="D7468" s="113" t="s">
        <v>8535</v>
      </c>
      <c r="E7468" s="115">
        <v>28.45</v>
      </c>
    </row>
    <row r="7469" spans="1:5" x14ac:dyDescent="0.3">
      <c r="A7469" s="113">
        <v>88243</v>
      </c>
      <c r="B7469" s="113" t="s">
        <v>16006</v>
      </c>
      <c r="C7469" s="114" t="s">
        <v>44</v>
      </c>
      <c r="D7469" s="113" t="s">
        <v>8535</v>
      </c>
      <c r="E7469" s="115">
        <v>27.49</v>
      </c>
    </row>
    <row r="7470" spans="1:5" x14ac:dyDescent="0.3">
      <c r="A7470" s="113">
        <v>88245</v>
      </c>
      <c r="B7470" s="113" t="s">
        <v>16007</v>
      </c>
      <c r="C7470" s="114" t="s">
        <v>44</v>
      </c>
      <c r="D7470" s="113" t="s">
        <v>8535</v>
      </c>
      <c r="E7470" s="115">
        <v>29.96</v>
      </c>
    </row>
    <row r="7471" spans="1:5" x14ac:dyDescent="0.3">
      <c r="A7471" s="113">
        <v>88246</v>
      </c>
      <c r="B7471" s="113" t="s">
        <v>16008</v>
      </c>
      <c r="C7471" s="114" t="s">
        <v>44</v>
      </c>
      <c r="D7471" s="113" t="s">
        <v>8535</v>
      </c>
      <c r="E7471" s="115">
        <v>23.93</v>
      </c>
    </row>
    <row r="7472" spans="1:5" x14ac:dyDescent="0.3">
      <c r="A7472" s="113">
        <v>88247</v>
      </c>
      <c r="B7472" s="113" t="s">
        <v>16009</v>
      </c>
      <c r="C7472" s="114" t="s">
        <v>44</v>
      </c>
      <c r="D7472" s="113" t="s">
        <v>8535</v>
      </c>
      <c r="E7472" s="115">
        <v>28.95</v>
      </c>
    </row>
    <row r="7473" spans="1:5" x14ac:dyDescent="0.3">
      <c r="A7473" s="113">
        <v>88248</v>
      </c>
      <c r="B7473" s="113" t="s">
        <v>16010</v>
      </c>
      <c r="C7473" s="114" t="s">
        <v>44</v>
      </c>
      <c r="D7473" s="113" t="s">
        <v>8535</v>
      </c>
      <c r="E7473" s="115">
        <v>27.83</v>
      </c>
    </row>
    <row r="7474" spans="1:5" x14ac:dyDescent="0.3">
      <c r="A7474" s="113">
        <v>88249</v>
      </c>
      <c r="B7474" s="113" t="s">
        <v>16011</v>
      </c>
      <c r="C7474" s="114" t="s">
        <v>44</v>
      </c>
      <c r="D7474" s="113" t="s">
        <v>8535</v>
      </c>
      <c r="E7474" s="115">
        <v>36.53</v>
      </c>
    </row>
    <row r="7475" spans="1:5" x14ac:dyDescent="0.3">
      <c r="A7475" s="113">
        <v>88250</v>
      </c>
      <c r="B7475" s="113" t="s">
        <v>16012</v>
      </c>
      <c r="C7475" s="114" t="s">
        <v>44</v>
      </c>
      <c r="D7475" s="113" t="s">
        <v>8535</v>
      </c>
      <c r="E7475" s="115">
        <v>27.19</v>
      </c>
    </row>
    <row r="7476" spans="1:5" x14ac:dyDescent="0.3">
      <c r="A7476" s="113">
        <v>88251</v>
      </c>
      <c r="B7476" s="113" t="s">
        <v>16013</v>
      </c>
      <c r="C7476" s="114" t="s">
        <v>44</v>
      </c>
      <c r="D7476" s="113" t="s">
        <v>8535</v>
      </c>
      <c r="E7476" s="115">
        <v>28.38</v>
      </c>
    </row>
    <row r="7477" spans="1:5" x14ac:dyDescent="0.3">
      <c r="A7477" s="113">
        <v>88252</v>
      </c>
      <c r="B7477" s="113" t="s">
        <v>16014</v>
      </c>
      <c r="C7477" s="114" t="s">
        <v>44</v>
      </c>
      <c r="D7477" s="113" t="s">
        <v>8535</v>
      </c>
      <c r="E7477" s="115">
        <v>26.22</v>
      </c>
    </row>
    <row r="7478" spans="1:5" x14ac:dyDescent="0.3">
      <c r="A7478" s="113">
        <v>88253</v>
      </c>
      <c r="B7478" s="113" t="s">
        <v>16015</v>
      </c>
      <c r="C7478" s="114" t="s">
        <v>44</v>
      </c>
      <c r="D7478" s="113" t="s">
        <v>8535</v>
      </c>
      <c r="E7478" s="115">
        <v>31.26</v>
      </c>
    </row>
    <row r="7479" spans="1:5" x14ac:dyDescent="0.3">
      <c r="A7479" s="113">
        <v>88255</v>
      </c>
      <c r="B7479" s="113" t="s">
        <v>16016</v>
      </c>
      <c r="C7479" s="114" t="s">
        <v>44</v>
      </c>
      <c r="D7479" s="113" t="s">
        <v>8535</v>
      </c>
      <c r="E7479" s="115">
        <v>31.85</v>
      </c>
    </row>
    <row r="7480" spans="1:5" x14ac:dyDescent="0.3">
      <c r="A7480" s="113">
        <v>88256</v>
      </c>
      <c r="B7480" s="113" t="s">
        <v>16017</v>
      </c>
      <c r="C7480" s="114" t="s">
        <v>44</v>
      </c>
      <c r="D7480" s="113" t="s">
        <v>8535</v>
      </c>
      <c r="E7480" s="115">
        <v>30.04</v>
      </c>
    </row>
    <row r="7481" spans="1:5" x14ac:dyDescent="0.3">
      <c r="A7481" s="113">
        <v>88257</v>
      </c>
      <c r="B7481" s="113" t="s">
        <v>16018</v>
      </c>
      <c r="C7481" s="114" t="s">
        <v>44</v>
      </c>
      <c r="D7481" s="113" t="s">
        <v>8535</v>
      </c>
      <c r="E7481" s="115">
        <v>29.87</v>
      </c>
    </row>
    <row r="7482" spans="1:5" x14ac:dyDescent="0.3">
      <c r="A7482" s="113">
        <v>88260</v>
      </c>
      <c r="B7482" s="113" t="s">
        <v>16019</v>
      </c>
      <c r="C7482" s="114" t="s">
        <v>44</v>
      </c>
      <c r="D7482" s="113" t="s">
        <v>8535</v>
      </c>
      <c r="E7482" s="115">
        <v>29.94</v>
      </c>
    </row>
    <row r="7483" spans="1:5" x14ac:dyDescent="0.3">
      <c r="A7483" s="113">
        <v>88261</v>
      </c>
      <c r="B7483" s="113" t="s">
        <v>16020</v>
      </c>
      <c r="C7483" s="114" t="s">
        <v>44</v>
      </c>
      <c r="D7483" s="113" t="s">
        <v>8535</v>
      </c>
      <c r="E7483" s="115">
        <v>29.9</v>
      </c>
    </row>
    <row r="7484" spans="1:5" x14ac:dyDescent="0.3">
      <c r="A7484" s="113">
        <v>88262</v>
      </c>
      <c r="B7484" s="113" t="s">
        <v>16021</v>
      </c>
      <c r="C7484" s="114" t="s">
        <v>44</v>
      </c>
      <c r="D7484" s="113" t="s">
        <v>9044</v>
      </c>
      <c r="E7484" s="115">
        <v>29.82</v>
      </c>
    </row>
    <row r="7485" spans="1:5" x14ac:dyDescent="0.3">
      <c r="A7485" s="113">
        <v>88263</v>
      </c>
      <c r="B7485" s="113" t="s">
        <v>16022</v>
      </c>
      <c r="C7485" s="114" t="s">
        <v>44</v>
      </c>
      <c r="D7485" s="113" t="s">
        <v>8535</v>
      </c>
      <c r="E7485" s="115">
        <v>39.58</v>
      </c>
    </row>
    <row r="7486" spans="1:5" x14ac:dyDescent="0.3">
      <c r="A7486" s="113">
        <v>88264</v>
      </c>
      <c r="B7486" s="113" t="s">
        <v>16023</v>
      </c>
      <c r="C7486" s="114" t="s">
        <v>44</v>
      </c>
      <c r="D7486" s="113" t="s">
        <v>9044</v>
      </c>
      <c r="E7486" s="115">
        <v>38.450000000000003</v>
      </c>
    </row>
    <row r="7487" spans="1:5" x14ac:dyDescent="0.3">
      <c r="A7487" s="113">
        <v>88266</v>
      </c>
      <c r="B7487" s="113" t="s">
        <v>16024</v>
      </c>
      <c r="C7487" s="114" t="s">
        <v>44</v>
      </c>
      <c r="D7487" s="113" t="s">
        <v>8535</v>
      </c>
      <c r="E7487" s="115">
        <v>43.49</v>
      </c>
    </row>
    <row r="7488" spans="1:5" x14ac:dyDescent="0.3">
      <c r="A7488" s="113">
        <v>88267</v>
      </c>
      <c r="B7488" s="113" t="s">
        <v>16025</v>
      </c>
      <c r="C7488" s="114" t="s">
        <v>44</v>
      </c>
      <c r="D7488" s="113" t="s">
        <v>9044</v>
      </c>
      <c r="E7488" s="115">
        <v>33.54</v>
      </c>
    </row>
    <row r="7489" spans="1:5" x14ac:dyDescent="0.3">
      <c r="A7489" s="113">
        <v>88269</v>
      </c>
      <c r="B7489" s="113" t="s">
        <v>16026</v>
      </c>
      <c r="C7489" s="114" t="s">
        <v>44</v>
      </c>
      <c r="D7489" s="113" t="s">
        <v>8535</v>
      </c>
      <c r="E7489" s="115">
        <v>29.96</v>
      </c>
    </row>
    <row r="7490" spans="1:5" x14ac:dyDescent="0.3">
      <c r="A7490" s="113">
        <v>88270</v>
      </c>
      <c r="B7490" s="113" t="s">
        <v>16027</v>
      </c>
      <c r="C7490" s="114" t="s">
        <v>44</v>
      </c>
      <c r="D7490" s="113" t="s">
        <v>8535</v>
      </c>
      <c r="E7490" s="115">
        <v>30.19</v>
      </c>
    </row>
    <row r="7491" spans="1:5" x14ac:dyDescent="0.3">
      <c r="A7491" s="113">
        <v>88272</v>
      </c>
      <c r="B7491" s="113" t="s">
        <v>16028</v>
      </c>
      <c r="C7491" s="114" t="s">
        <v>44</v>
      </c>
      <c r="D7491" s="113" t="s">
        <v>8535</v>
      </c>
      <c r="E7491" s="115">
        <v>34.47</v>
      </c>
    </row>
    <row r="7492" spans="1:5" x14ac:dyDescent="0.3">
      <c r="A7492" s="113">
        <v>88273</v>
      </c>
      <c r="B7492" s="113" t="s">
        <v>16029</v>
      </c>
      <c r="C7492" s="114" t="s">
        <v>44</v>
      </c>
      <c r="D7492" s="113" t="s">
        <v>8535</v>
      </c>
      <c r="E7492" s="115">
        <v>29.9</v>
      </c>
    </row>
    <row r="7493" spans="1:5" x14ac:dyDescent="0.3">
      <c r="A7493" s="113">
        <v>88274</v>
      </c>
      <c r="B7493" s="113" t="s">
        <v>16030</v>
      </c>
      <c r="C7493" s="114" t="s">
        <v>44</v>
      </c>
      <c r="D7493" s="113" t="s">
        <v>8535</v>
      </c>
      <c r="E7493" s="115">
        <v>30.81</v>
      </c>
    </row>
    <row r="7494" spans="1:5" x14ac:dyDescent="0.3">
      <c r="A7494" s="113">
        <v>88275</v>
      </c>
      <c r="B7494" s="113" t="s">
        <v>16031</v>
      </c>
      <c r="C7494" s="114" t="s">
        <v>44</v>
      </c>
      <c r="D7494" s="113" t="s">
        <v>8535</v>
      </c>
      <c r="E7494" s="115">
        <v>36.340000000000003</v>
      </c>
    </row>
    <row r="7495" spans="1:5" x14ac:dyDescent="0.3">
      <c r="A7495" s="113">
        <v>88277</v>
      </c>
      <c r="B7495" s="113" t="s">
        <v>16032</v>
      </c>
      <c r="C7495" s="114" t="s">
        <v>44</v>
      </c>
      <c r="D7495" s="113" t="s">
        <v>8535</v>
      </c>
      <c r="E7495" s="115">
        <v>31.06</v>
      </c>
    </row>
    <row r="7496" spans="1:5" x14ac:dyDescent="0.3">
      <c r="A7496" s="113">
        <v>88278</v>
      </c>
      <c r="B7496" s="113" t="s">
        <v>16033</v>
      </c>
      <c r="C7496" s="114" t="s">
        <v>44</v>
      </c>
      <c r="D7496" s="113" t="s">
        <v>8535</v>
      </c>
      <c r="E7496" s="115">
        <v>25.8</v>
      </c>
    </row>
    <row r="7497" spans="1:5" x14ac:dyDescent="0.3">
      <c r="A7497" s="113">
        <v>88279</v>
      </c>
      <c r="B7497" s="113" t="s">
        <v>16034</v>
      </c>
      <c r="C7497" s="114" t="s">
        <v>44</v>
      </c>
      <c r="D7497" s="113" t="s">
        <v>8535</v>
      </c>
      <c r="E7497" s="115">
        <v>31.15</v>
      </c>
    </row>
    <row r="7498" spans="1:5" x14ac:dyDescent="0.3">
      <c r="A7498" s="113">
        <v>88281</v>
      </c>
      <c r="B7498" s="113" t="s">
        <v>16035</v>
      </c>
      <c r="C7498" s="114" t="s">
        <v>44</v>
      </c>
      <c r="D7498" s="113" t="s">
        <v>8535</v>
      </c>
      <c r="E7498" s="115">
        <v>32.78</v>
      </c>
    </row>
    <row r="7499" spans="1:5" x14ac:dyDescent="0.3">
      <c r="A7499" s="113">
        <v>88282</v>
      </c>
      <c r="B7499" s="113" t="s">
        <v>16036</v>
      </c>
      <c r="C7499" s="114" t="s">
        <v>44</v>
      </c>
      <c r="D7499" s="113" t="s">
        <v>9044</v>
      </c>
      <c r="E7499" s="115">
        <v>31.83</v>
      </c>
    </row>
    <row r="7500" spans="1:5" x14ac:dyDescent="0.3">
      <c r="A7500" s="113">
        <v>88283</v>
      </c>
      <c r="B7500" s="113" t="s">
        <v>16037</v>
      </c>
      <c r="C7500" s="114" t="s">
        <v>44</v>
      </c>
      <c r="D7500" s="113" t="s">
        <v>8535</v>
      </c>
      <c r="E7500" s="115">
        <v>37.799999999999997</v>
      </c>
    </row>
    <row r="7501" spans="1:5" x14ac:dyDescent="0.3">
      <c r="A7501" s="113">
        <v>88284</v>
      </c>
      <c r="B7501" s="113" t="s">
        <v>16038</v>
      </c>
      <c r="C7501" s="114" t="s">
        <v>44</v>
      </c>
      <c r="D7501" s="113" t="s">
        <v>8535</v>
      </c>
      <c r="E7501" s="115">
        <v>27.71</v>
      </c>
    </row>
    <row r="7502" spans="1:5" x14ac:dyDescent="0.3">
      <c r="A7502" s="113">
        <v>88286</v>
      </c>
      <c r="B7502" s="113" t="s">
        <v>16039</v>
      </c>
      <c r="C7502" s="114" t="s">
        <v>44</v>
      </c>
      <c r="D7502" s="113" t="s">
        <v>8535</v>
      </c>
      <c r="E7502" s="115">
        <v>35.15</v>
      </c>
    </row>
    <row r="7503" spans="1:5" x14ac:dyDescent="0.3">
      <c r="A7503" s="113">
        <v>88288</v>
      </c>
      <c r="B7503" s="113" t="s">
        <v>16040</v>
      </c>
      <c r="C7503" s="114" t="s">
        <v>44</v>
      </c>
      <c r="D7503" s="113" t="s">
        <v>8535</v>
      </c>
      <c r="E7503" s="115">
        <v>22.01</v>
      </c>
    </row>
    <row r="7504" spans="1:5" x14ac:dyDescent="0.3">
      <c r="A7504" s="113">
        <v>88291</v>
      </c>
      <c r="B7504" s="113" t="s">
        <v>16041</v>
      </c>
      <c r="C7504" s="114" t="s">
        <v>44</v>
      </c>
      <c r="D7504" s="113" t="s">
        <v>8535</v>
      </c>
      <c r="E7504" s="115">
        <v>27.2</v>
      </c>
    </row>
    <row r="7505" spans="1:5" x14ac:dyDescent="0.3">
      <c r="A7505" s="113">
        <v>88292</v>
      </c>
      <c r="B7505" s="113" t="s">
        <v>16042</v>
      </c>
      <c r="C7505" s="114" t="s">
        <v>44</v>
      </c>
      <c r="D7505" s="113" t="s">
        <v>8535</v>
      </c>
      <c r="E7505" s="115">
        <v>24.19</v>
      </c>
    </row>
    <row r="7506" spans="1:5" x14ac:dyDescent="0.3">
      <c r="A7506" s="113">
        <v>88293</v>
      </c>
      <c r="B7506" s="113" t="s">
        <v>16043</v>
      </c>
      <c r="C7506" s="114" t="s">
        <v>44</v>
      </c>
      <c r="D7506" s="113" t="s">
        <v>8535</v>
      </c>
      <c r="E7506" s="115">
        <v>27.2</v>
      </c>
    </row>
    <row r="7507" spans="1:5" x14ac:dyDescent="0.3">
      <c r="A7507" s="113">
        <v>88294</v>
      </c>
      <c r="B7507" s="113" t="s">
        <v>16044</v>
      </c>
      <c r="C7507" s="114" t="s">
        <v>44</v>
      </c>
      <c r="D7507" s="113" t="s">
        <v>9044</v>
      </c>
      <c r="E7507" s="115">
        <v>33.99</v>
      </c>
    </row>
    <row r="7508" spans="1:5" x14ac:dyDescent="0.3">
      <c r="A7508" s="113">
        <v>88295</v>
      </c>
      <c r="B7508" s="113" t="s">
        <v>16045</v>
      </c>
      <c r="C7508" s="114" t="s">
        <v>44</v>
      </c>
      <c r="D7508" s="113" t="s">
        <v>8535</v>
      </c>
      <c r="E7508" s="115">
        <v>25.9</v>
      </c>
    </row>
    <row r="7509" spans="1:5" x14ac:dyDescent="0.3">
      <c r="A7509" s="113">
        <v>88296</v>
      </c>
      <c r="B7509" s="113" t="s">
        <v>16046</v>
      </c>
      <c r="C7509" s="114" t="s">
        <v>44</v>
      </c>
      <c r="D7509" s="113" t="s">
        <v>8535</v>
      </c>
      <c r="E7509" s="115">
        <v>26.54</v>
      </c>
    </row>
    <row r="7510" spans="1:5" x14ac:dyDescent="0.3">
      <c r="A7510" s="113">
        <v>88297</v>
      </c>
      <c r="B7510" s="113" t="s">
        <v>16047</v>
      </c>
      <c r="C7510" s="114" t="s">
        <v>44</v>
      </c>
      <c r="D7510" s="113" t="s">
        <v>8535</v>
      </c>
      <c r="E7510" s="115">
        <v>28.75</v>
      </c>
    </row>
    <row r="7511" spans="1:5" x14ac:dyDescent="0.3">
      <c r="A7511" s="113">
        <v>88298</v>
      </c>
      <c r="B7511" s="113" t="s">
        <v>16048</v>
      </c>
      <c r="C7511" s="114" t="s">
        <v>44</v>
      </c>
      <c r="D7511" s="113" t="s">
        <v>8535</v>
      </c>
      <c r="E7511" s="115">
        <v>25.73</v>
      </c>
    </row>
    <row r="7512" spans="1:5" x14ac:dyDescent="0.3">
      <c r="A7512" s="113">
        <v>88299</v>
      </c>
      <c r="B7512" s="113" t="s">
        <v>16049</v>
      </c>
      <c r="C7512" s="114" t="s">
        <v>44</v>
      </c>
      <c r="D7512" s="113" t="s">
        <v>8535</v>
      </c>
      <c r="E7512" s="115">
        <v>34.85</v>
      </c>
    </row>
    <row r="7513" spans="1:5" x14ac:dyDescent="0.3">
      <c r="A7513" s="113">
        <v>88300</v>
      </c>
      <c r="B7513" s="113" t="s">
        <v>16050</v>
      </c>
      <c r="C7513" s="114" t="s">
        <v>44</v>
      </c>
      <c r="D7513" s="113" t="s">
        <v>8535</v>
      </c>
      <c r="E7513" s="115">
        <v>34.85</v>
      </c>
    </row>
    <row r="7514" spans="1:5" x14ac:dyDescent="0.3">
      <c r="A7514" s="113">
        <v>88301</v>
      </c>
      <c r="B7514" s="113" t="s">
        <v>16051</v>
      </c>
      <c r="C7514" s="114" t="s">
        <v>44</v>
      </c>
      <c r="D7514" s="113" t="s">
        <v>8535</v>
      </c>
      <c r="E7514" s="115">
        <v>27.2</v>
      </c>
    </row>
    <row r="7515" spans="1:5" x14ac:dyDescent="0.3">
      <c r="A7515" s="113">
        <v>88302</v>
      </c>
      <c r="B7515" s="113" t="s">
        <v>16052</v>
      </c>
      <c r="C7515" s="114" t="s">
        <v>44</v>
      </c>
      <c r="D7515" s="113" t="s">
        <v>8535</v>
      </c>
      <c r="E7515" s="115">
        <v>27.2</v>
      </c>
    </row>
    <row r="7516" spans="1:5" x14ac:dyDescent="0.3">
      <c r="A7516" s="113">
        <v>88303</v>
      </c>
      <c r="B7516" s="113" t="s">
        <v>16053</v>
      </c>
      <c r="C7516" s="114" t="s">
        <v>44</v>
      </c>
      <c r="D7516" s="113" t="s">
        <v>8535</v>
      </c>
      <c r="E7516" s="115">
        <v>27.57</v>
      </c>
    </row>
    <row r="7517" spans="1:5" ht="27.6" x14ac:dyDescent="0.3">
      <c r="A7517" s="113">
        <v>88304</v>
      </c>
      <c r="B7517" s="113" t="s">
        <v>16054</v>
      </c>
      <c r="C7517" s="114" t="s">
        <v>44</v>
      </c>
      <c r="D7517" s="113" t="s">
        <v>8535</v>
      </c>
      <c r="E7517" s="115">
        <v>34.85</v>
      </c>
    </row>
    <row r="7518" spans="1:5" x14ac:dyDescent="0.3">
      <c r="A7518" s="113">
        <v>88306</v>
      </c>
      <c r="B7518" s="113" t="s">
        <v>16055</v>
      </c>
      <c r="C7518" s="114" t="s">
        <v>44</v>
      </c>
      <c r="D7518" s="113" t="s">
        <v>8535</v>
      </c>
      <c r="E7518" s="115">
        <v>22.12</v>
      </c>
    </row>
    <row r="7519" spans="1:5" x14ac:dyDescent="0.3">
      <c r="A7519" s="113">
        <v>88307</v>
      </c>
      <c r="B7519" s="113" t="s">
        <v>16056</v>
      </c>
      <c r="C7519" s="114" t="s">
        <v>44</v>
      </c>
      <c r="D7519" s="113" t="s">
        <v>8535</v>
      </c>
      <c r="E7519" s="115">
        <v>28.93</v>
      </c>
    </row>
    <row r="7520" spans="1:5" x14ac:dyDescent="0.3">
      <c r="A7520" s="113">
        <v>88308</v>
      </c>
      <c r="B7520" s="113" t="s">
        <v>16057</v>
      </c>
      <c r="C7520" s="114" t="s">
        <v>44</v>
      </c>
      <c r="D7520" s="113" t="s">
        <v>8535</v>
      </c>
      <c r="E7520" s="115">
        <v>30.04</v>
      </c>
    </row>
    <row r="7521" spans="1:5" x14ac:dyDescent="0.3">
      <c r="A7521" s="113">
        <v>88309</v>
      </c>
      <c r="B7521" s="113" t="s">
        <v>16058</v>
      </c>
      <c r="C7521" s="114" t="s">
        <v>44</v>
      </c>
      <c r="D7521" s="113" t="s">
        <v>9044</v>
      </c>
      <c r="E7521" s="115">
        <v>30.19</v>
      </c>
    </row>
    <row r="7522" spans="1:5" x14ac:dyDescent="0.3">
      <c r="A7522" s="113">
        <v>88310</v>
      </c>
      <c r="B7522" s="113" t="s">
        <v>16059</v>
      </c>
      <c r="C7522" s="114" t="s">
        <v>44</v>
      </c>
      <c r="D7522" s="113" t="s">
        <v>9044</v>
      </c>
      <c r="E7522" s="115">
        <v>32.200000000000003</v>
      </c>
    </row>
    <row r="7523" spans="1:5" x14ac:dyDescent="0.3">
      <c r="A7523" s="113">
        <v>88311</v>
      </c>
      <c r="B7523" s="113" t="s">
        <v>16060</v>
      </c>
      <c r="C7523" s="114" t="s">
        <v>44</v>
      </c>
      <c r="D7523" s="113" t="s">
        <v>8535</v>
      </c>
      <c r="E7523" s="115">
        <v>30.47</v>
      </c>
    </row>
    <row r="7524" spans="1:5" x14ac:dyDescent="0.3">
      <c r="A7524" s="113">
        <v>88312</v>
      </c>
      <c r="B7524" s="113" t="s">
        <v>16061</v>
      </c>
      <c r="C7524" s="114" t="s">
        <v>44</v>
      </c>
      <c r="D7524" s="113" t="s">
        <v>8535</v>
      </c>
      <c r="E7524" s="115">
        <v>32.200000000000003</v>
      </c>
    </row>
    <row r="7525" spans="1:5" x14ac:dyDescent="0.3">
      <c r="A7525" s="113">
        <v>88313</v>
      </c>
      <c r="B7525" s="113" t="s">
        <v>16062</v>
      </c>
      <c r="C7525" s="114" t="s">
        <v>44</v>
      </c>
      <c r="D7525" s="113" t="s">
        <v>8535</v>
      </c>
      <c r="E7525" s="115">
        <v>26</v>
      </c>
    </row>
    <row r="7526" spans="1:5" x14ac:dyDescent="0.3">
      <c r="A7526" s="113">
        <v>88314</v>
      </c>
      <c r="B7526" s="113" t="s">
        <v>16063</v>
      </c>
      <c r="C7526" s="114" t="s">
        <v>44</v>
      </c>
      <c r="D7526" s="113" t="s">
        <v>8535</v>
      </c>
      <c r="E7526" s="115">
        <v>28.59</v>
      </c>
    </row>
    <row r="7527" spans="1:5" x14ac:dyDescent="0.3">
      <c r="A7527" s="113">
        <v>88315</v>
      </c>
      <c r="B7527" s="113" t="s">
        <v>16064</v>
      </c>
      <c r="C7527" s="114" t="s">
        <v>44</v>
      </c>
      <c r="D7527" s="113" t="s">
        <v>8535</v>
      </c>
      <c r="E7527" s="115">
        <v>30.52</v>
      </c>
    </row>
    <row r="7528" spans="1:5" x14ac:dyDescent="0.3">
      <c r="A7528" s="113">
        <v>88316</v>
      </c>
      <c r="B7528" s="113" t="s">
        <v>16065</v>
      </c>
      <c r="C7528" s="114" t="s">
        <v>44</v>
      </c>
      <c r="D7528" s="113" t="s">
        <v>9044</v>
      </c>
      <c r="E7528" s="115">
        <v>26.42</v>
      </c>
    </row>
    <row r="7529" spans="1:5" x14ac:dyDescent="0.3">
      <c r="A7529" s="113">
        <v>88317</v>
      </c>
      <c r="B7529" s="113" t="s">
        <v>16066</v>
      </c>
      <c r="C7529" s="114" t="s">
        <v>44</v>
      </c>
      <c r="D7529" s="113" t="s">
        <v>9044</v>
      </c>
      <c r="E7529" s="115">
        <v>34.69</v>
      </c>
    </row>
    <row r="7530" spans="1:5" ht="27.6" x14ac:dyDescent="0.3">
      <c r="A7530" s="113">
        <v>88318</v>
      </c>
      <c r="B7530" s="113" t="s">
        <v>16067</v>
      </c>
      <c r="C7530" s="114" t="s">
        <v>44</v>
      </c>
      <c r="D7530" s="113" t="s">
        <v>8535</v>
      </c>
      <c r="E7530" s="115">
        <v>36.64</v>
      </c>
    </row>
    <row r="7531" spans="1:5" x14ac:dyDescent="0.3">
      <c r="A7531" s="113">
        <v>88321</v>
      </c>
      <c r="B7531" s="113" t="s">
        <v>16068</v>
      </c>
      <c r="C7531" s="114" t="s">
        <v>44</v>
      </c>
      <c r="D7531" s="113" t="s">
        <v>8535</v>
      </c>
      <c r="E7531" s="115">
        <v>52.55</v>
      </c>
    </row>
    <row r="7532" spans="1:5" x14ac:dyDescent="0.3">
      <c r="A7532" s="113">
        <v>88322</v>
      </c>
      <c r="B7532" s="113" t="s">
        <v>16069</v>
      </c>
      <c r="C7532" s="114" t="s">
        <v>44</v>
      </c>
      <c r="D7532" s="113" t="s">
        <v>8535</v>
      </c>
      <c r="E7532" s="115">
        <v>25.73</v>
      </c>
    </row>
    <row r="7533" spans="1:5" x14ac:dyDescent="0.3">
      <c r="A7533" s="113">
        <v>88323</v>
      </c>
      <c r="B7533" s="113" t="s">
        <v>16070</v>
      </c>
      <c r="C7533" s="114" t="s">
        <v>44</v>
      </c>
      <c r="D7533" s="113" t="s">
        <v>8535</v>
      </c>
      <c r="E7533" s="115">
        <v>29.82</v>
      </c>
    </row>
    <row r="7534" spans="1:5" x14ac:dyDescent="0.3">
      <c r="A7534" s="113">
        <v>88324</v>
      </c>
      <c r="B7534" s="113" t="s">
        <v>16071</v>
      </c>
      <c r="C7534" s="114" t="s">
        <v>44</v>
      </c>
      <c r="D7534" s="113" t="s">
        <v>8535</v>
      </c>
      <c r="E7534" s="115">
        <v>28.75</v>
      </c>
    </row>
    <row r="7535" spans="1:5" x14ac:dyDescent="0.3">
      <c r="A7535" s="113">
        <v>88325</v>
      </c>
      <c r="B7535" s="113" t="s">
        <v>16072</v>
      </c>
      <c r="C7535" s="114" t="s">
        <v>44</v>
      </c>
      <c r="D7535" s="113" t="s">
        <v>8535</v>
      </c>
      <c r="E7535" s="115">
        <v>26.18</v>
      </c>
    </row>
    <row r="7536" spans="1:5" x14ac:dyDescent="0.3">
      <c r="A7536" s="113">
        <v>88377</v>
      </c>
      <c r="B7536" s="113" t="s">
        <v>16073</v>
      </c>
      <c r="C7536" s="114" t="s">
        <v>44</v>
      </c>
      <c r="D7536" s="113" t="s">
        <v>8535</v>
      </c>
      <c r="E7536" s="115">
        <v>25.35</v>
      </c>
    </row>
    <row r="7537" spans="1:5" x14ac:dyDescent="0.3">
      <c r="A7537" s="113">
        <v>88441</v>
      </c>
      <c r="B7537" s="113" t="s">
        <v>16074</v>
      </c>
      <c r="C7537" s="114" t="s">
        <v>44</v>
      </c>
      <c r="D7537" s="113" t="s">
        <v>8535</v>
      </c>
      <c r="E7537" s="115">
        <v>27.49</v>
      </c>
    </row>
    <row r="7538" spans="1:5" x14ac:dyDescent="0.3">
      <c r="A7538" s="113">
        <v>90766</v>
      </c>
      <c r="B7538" s="113" t="s">
        <v>16075</v>
      </c>
      <c r="C7538" s="114" t="s">
        <v>44</v>
      </c>
      <c r="D7538" s="113" t="s">
        <v>9044</v>
      </c>
      <c r="E7538" s="115">
        <v>33.58</v>
      </c>
    </row>
    <row r="7539" spans="1:5" x14ac:dyDescent="0.3">
      <c r="A7539" s="113">
        <v>90767</v>
      </c>
      <c r="B7539" s="113" t="s">
        <v>16076</v>
      </c>
      <c r="C7539" s="114" t="s">
        <v>44</v>
      </c>
      <c r="D7539" s="113" t="s">
        <v>8535</v>
      </c>
      <c r="E7539" s="115">
        <v>35.32</v>
      </c>
    </row>
    <row r="7540" spans="1:5" x14ac:dyDescent="0.3">
      <c r="A7540" s="113">
        <v>90768</v>
      </c>
      <c r="B7540" s="113" t="s">
        <v>16077</v>
      </c>
      <c r="C7540" s="114" t="s">
        <v>44</v>
      </c>
      <c r="D7540" s="113" t="s">
        <v>8535</v>
      </c>
      <c r="E7540" s="115">
        <v>101.23</v>
      </c>
    </row>
    <row r="7541" spans="1:5" x14ac:dyDescent="0.3">
      <c r="A7541" s="113">
        <v>90769</v>
      </c>
      <c r="B7541" s="113" t="s">
        <v>16078</v>
      </c>
      <c r="C7541" s="114" t="s">
        <v>44</v>
      </c>
      <c r="D7541" s="113" t="s">
        <v>8535</v>
      </c>
      <c r="E7541" s="115">
        <v>106.7</v>
      </c>
    </row>
    <row r="7542" spans="1:5" x14ac:dyDescent="0.3">
      <c r="A7542" s="113">
        <v>90770</v>
      </c>
      <c r="B7542" s="113" t="s">
        <v>16079</v>
      </c>
      <c r="C7542" s="114" t="s">
        <v>44</v>
      </c>
      <c r="D7542" s="113" t="s">
        <v>8535</v>
      </c>
      <c r="E7542" s="115">
        <v>113.91</v>
      </c>
    </row>
    <row r="7543" spans="1:5" x14ac:dyDescent="0.3">
      <c r="A7543" s="113">
        <v>90772</v>
      </c>
      <c r="B7543" s="113" t="s">
        <v>16080</v>
      </c>
      <c r="C7543" s="114" t="s">
        <v>44</v>
      </c>
      <c r="D7543" s="113" t="s">
        <v>8535</v>
      </c>
      <c r="E7543" s="115">
        <v>29.11</v>
      </c>
    </row>
    <row r="7544" spans="1:5" x14ac:dyDescent="0.3">
      <c r="A7544" s="113">
        <v>90775</v>
      </c>
      <c r="B7544" s="113" t="s">
        <v>16081</v>
      </c>
      <c r="C7544" s="114" t="s">
        <v>44</v>
      </c>
      <c r="D7544" s="113" t="s">
        <v>8535</v>
      </c>
      <c r="E7544" s="115">
        <v>54.01</v>
      </c>
    </row>
    <row r="7545" spans="1:5" x14ac:dyDescent="0.3">
      <c r="A7545" s="113">
        <v>90776</v>
      </c>
      <c r="B7545" s="113" t="s">
        <v>16082</v>
      </c>
      <c r="C7545" s="114" t="s">
        <v>44</v>
      </c>
      <c r="D7545" s="113" t="s">
        <v>9044</v>
      </c>
      <c r="E7545" s="115">
        <v>42.77</v>
      </c>
    </row>
    <row r="7546" spans="1:5" x14ac:dyDescent="0.3">
      <c r="A7546" s="113">
        <v>90777</v>
      </c>
      <c r="B7546" s="113" t="s">
        <v>16083</v>
      </c>
      <c r="C7546" s="114" t="s">
        <v>44</v>
      </c>
      <c r="D7546" s="113" t="s">
        <v>9044</v>
      </c>
      <c r="E7546" s="115">
        <v>105.2</v>
      </c>
    </row>
    <row r="7547" spans="1:5" x14ac:dyDescent="0.3">
      <c r="A7547" s="113">
        <v>90778</v>
      </c>
      <c r="B7547" s="113" t="s">
        <v>16084</v>
      </c>
      <c r="C7547" s="114" t="s">
        <v>44</v>
      </c>
      <c r="D7547" s="113" t="s">
        <v>8535</v>
      </c>
      <c r="E7547" s="115">
        <v>106.98</v>
      </c>
    </row>
    <row r="7548" spans="1:5" x14ac:dyDescent="0.3">
      <c r="A7548" s="113">
        <v>90779</v>
      </c>
      <c r="B7548" s="113" t="s">
        <v>16085</v>
      </c>
      <c r="C7548" s="114" t="s">
        <v>44</v>
      </c>
      <c r="D7548" s="113" t="s">
        <v>8535</v>
      </c>
      <c r="E7548" s="115">
        <v>149</v>
      </c>
    </row>
    <row r="7549" spans="1:5" x14ac:dyDescent="0.3">
      <c r="A7549" s="113">
        <v>90780</v>
      </c>
      <c r="B7549" s="113" t="s">
        <v>16086</v>
      </c>
      <c r="C7549" s="114" t="s">
        <v>44</v>
      </c>
      <c r="D7549" s="113" t="s">
        <v>8535</v>
      </c>
      <c r="E7549" s="115">
        <v>68.040000000000006</v>
      </c>
    </row>
    <row r="7550" spans="1:5" x14ac:dyDescent="0.3">
      <c r="A7550" s="113">
        <v>90781</v>
      </c>
      <c r="B7550" s="113" t="s">
        <v>16087</v>
      </c>
      <c r="C7550" s="114" t="s">
        <v>44</v>
      </c>
      <c r="D7550" s="113" t="s">
        <v>9044</v>
      </c>
      <c r="E7550" s="115">
        <v>66.849999999999994</v>
      </c>
    </row>
    <row r="7551" spans="1:5" x14ac:dyDescent="0.3">
      <c r="A7551" s="113">
        <v>93558</v>
      </c>
      <c r="B7551" s="113" t="s">
        <v>16088</v>
      </c>
      <c r="C7551" s="114" t="s">
        <v>16089</v>
      </c>
      <c r="D7551" s="113" t="s">
        <v>8535</v>
      </c>
      <c r="E7551" s="115">
        <v>5660.79</v>
      </c>
    </row>
    <row r="7552" spans="1:5" x14ac:dyDescent="0.3">
      <c r="A7552" s="113">
        <v>93561</v>
      </c>
      <c r="B7552" s="113" t="s">
        <v>16081</v>
      </c>
      <c r="C7552" s="114" t="s">
        <v>16089</v>
      </c>
      <c r="D7552" s="113" t="s">
        <v>8535</v>
      </c>
      <c r="E7552" s="115">
        <v>9464.4500000000007</v>
      </c>
    </row>
    <row r="7553" spans="1:5" x14ac:dyDescent="0.3">
      <c r="A7553" s="113">
        <v>93563</v>
      </c>
      <c r="B7553" s="113" t="s">
        <v>16075</v>
      </c>
      <c r="C7553" s="114" t="s">
        <v>16089</v>
      </c>
      <c r="D7553" s="113" t="s">
        <v>8535</v>
      </c>
      <c r="E7553" s="115">
        <v>5896.16</v>
      </c>
    </row>
    <row r="7554" spans="1:5" x14ac:dyDescent="0.3">
      <c r="A7554" s="113">
        <v>93564</v>
      </c>
      <c r="B7554" s="113" t="s">
        <v>16076</v>
      </c>
      <c r="C7554" s="114" t="s">
        <v>16089</v>
      </c>
      <c r="D7554" s="113" t="s">
        <v>8535</v>
      </c>
      <c r="E7554" s="115">
        <v>6175.62</v>
      </c>
    </row>
    <row r="7555" spans="1:5" x14ac:dyDescent="0.3">
      <c r="A7555" s="113">
        <v>93565</v>
      </c>
      <c r="B7555" s="113" t="s">
        <v>16083</v>
      </c>
      <c r="C7555" s="114" t="s">
        <v>16089</v>
      </c>
      <c r="D7555" s="113" t="s">
        <v>8535</v>
      </c>
      <c r="E7555" s="115">
        <v>18357.53</v>
      </c>
    </row>
    <row r="7556" spans="1:5" x14ac:dyDescent="0.3">
      <c r="A7556" s="113">
        <v>93566</v>
      </c>
      <c r="B7556" s="113" t="s">
        <v>16080</v>
      </c>
      <c r="C7556" s="114" t="s">
        <v>16089</v>
      </c>
      <c r="D7556" s="113" t="s">
        <v>8535</v>
      </c>
      <c r="E7556" s="115">
        <v>5118.51</v>
      </c>
    </row>
    <row r="7557" spans="1:5" x14ac:dyDescent="0.3">
      <c r="A7557" s="113">
        <v>93567</v>
      </c>
      <c r="B7557" s="113" t="s">
        <v>16084</v>
      </c>
      <c r="C7557" s="114" t="s">
        <v>16089</v>
      </c>
      <c r="D7557" s="113" t="s">
        <v>8535</v>
      </c>
      <c r="E7557" s="115">
        <v>18667.5</v>
      </c>
    </row>
    <row r="7558" spans="1:5" x14ac:dyDescent="0.3">
      <c r="A7558" s="113">
        <v>93568</v>
      </c>
      <c r="B7558" s="113" t="s">
        <v>16085</v>
      </c>
      <c r="C7558" s="114" t="s">
        <v>16089</v>
      </c>
      <c r="D7558" s="113" t="s">
        <v>8535</v>
      </c>
      <c r="E7558" s="115">
        <v>25988.28</v>
      </c>
    </row>
    <row r="7559" spans="1:5" x14ac:dyDescent="0.3">
      <c r="A7559" s="113">
        <v>93569</v>
      </c>
      <c r="B7559" s="113" t="s">
        <v>16090</v>
      </c>
      <c r="C7559" s="114" t="s">
        <v>16089</v>
      </c>
      <c r="D7559" s="113" t="s">
        <v>8535</v>
      </c>
      <c r="E7559" s="115">
        <v>17701.8</v>
      </c>
    </row>
    <row r="7560" spans="1:5" x14ac:dyDescent="0.3">
      <c r="A7560" s="113">
        <v>93570</v>
      </c>
      <c r="B7560" s="113" t="s">
        <v>16091</v>
      </c>
      <c r="C7560" s="114" t="s">
        <v>16089</v>
      </c>
      <c r="D7560" s="113" t="s">
        <v>8535</v>
      </c>
      <c r="E7560" s="115">
        <v>18653.89</v>
      </c>
    </row>
    <row r="7561" spans="1:5" x14ac:dyDescent="0.3">
      <c r="A7561" s="113">
        <v>93571</v>
      </c>
      <c r="B7561" s="113" t="s">
        <v>16092</v>
      </c>
      <c r="C7561" s="114" t="s">
        <v>16089</v>
      </c>
      <c r="D7561" s="113" t="s">
        <v>8535</v>
      </c>
      <c r="E7561" s="115">
        <v>19914.68</v>
      </c>
    </row>
    <row r="7562" spans="1:5" x14ac:dyDescent="0.3">
      <c r="A7562" s="113">
        <v>93572</v>
      </c>
      <c r="B7562" s="113" t="s">
        <v>16093</v>
      </c>
      <c r="C7562" s="114" t="s">
        <v>16089</v>
      </c>
      <c r="D7562" s="113" t="s">
        <v>8535</v>
      </c>
      <c r="E7562" s="115">
        <v>7477.73</v>
      </c>
    </row>
    <row r="7563" spans="1:5" x14ac:dyDescent="0.3">
      <c r="A7563" s="113">
        <v>94295</v>
      </c>
      <c r="B7563" s="113" t="s">
        <v>16086</v>
      </c>
      <c r="C7563" s="114" t="s">
        <v>16089</v>
      </c>
      <c r="D7563" s="113" t="s">
        <v>8535</v>
      </c>
      <c r="E7563" s="115">
        <v>11873.35</v>
      </c>
    </row>
    <row r="7564" spans="1:5" x14ac:dyDescent="0.3">
      <c r="A7564" s="113">
        <v>94296</v>
      </c>
      <c r="B7564" s="113" t="s">
        <v>16087</v>
      </c>
      <c r="C7564" s="114" t="s">
        <v>16089</v>
      </c>
      <c r="D7564" s="113" t="s">
        <v>8535</v>
      </c>
      <c r="E7564" s="115">
        <v>11695.57</v>
      </c>
    </row>
    <row r="7565" spans="1:5" ht="27.6" x14ac:dyDescent="0.3">
      <c r="A7565" s="113">
        <v>95308</v>
      </c>
      <c r="B7565" s="113" t="s">
        <v>16094</v>
      </c>
      <c r="C7565" s="114" t="s">
        <v>44</v>
      </c>
      <c r="D7565" s="113" t="s">
        <v>8535</v>
      </c>
      <c r="E7565" s="115">
        <v>0.26</v>
      </c>
    </row>
    <row r="7566" spans="1:5" ht="27.6" x14ac:dyDescent="0.3">
      <c r="A7566" s="113">
        <v>95309</v>
      </c>
      <c r="B7566" s="113" t="s">
        <v>16095</v>
      </c>
      <c r="C7566" s="114" t="s">
        <v>44</v>
      </c>
      <c r="D7566" s="113" t="s">
        <v>8535</v>
      </c>
      <c r="E7566" s="115">
        <v>0.33</v>
      </c>
    </row>
    <row r="7567" spans="1:5" ht="27.6" x14ac:dyDescent="0.3">
      <c r="A7567" s="113">
        <v>95310</v>
      </c>
      <c r="B7567" s="113" t="s">
        <v>16096</v>
      </c>
      <c r="C7567" s="114" t="s">
        <v>44</v>
      </c>
      <c r="D7567" s="113" t="s">
        <v>8535</v>
      </c>
      <c r="E7567" s="115">
        <v>0.26</v>
      </c>
    </row>
    <row r="7568" spans="1:5" ht="27.6" x14ac:dyDescent="0.3">
      <c r="A7568" s="113">
        <v>95311</v>
      </c>
      <c r="B7568" s="113" t="s">
        <v>16097</v>
      </c>
      <c r="C7568" s="114" t="s">
        <v>44</v>
      </c>
      <c r="D7568" s="113" t="s">
        <v>8535</v>
      </c>
      <c r="E7568" s="115">
        <v>0.23</v>
      </c>
    </row>
    <row r="7569" spans="1:5" ht="27.6" x14ac:dyDescent="0.3">
      <c r="A7569" s="113">
        <v>95312</v>
      </c>
      <c r="B7569" s="113" t="s">
        <v>16098</v>
      </c>
      <c r="C7569" s="114" t="s">
        <v>44</v>
      </c>
      <c r="D7569" s="113" t="s">
        <v>8535</v>
      </c>
      <c r="E7569" s="115">
        <v>0.33</v>
      </c>
    </row>
    <row r="7570" spans="1:5" ht="27.6" x14ac:dyDescent="0.3">
      <c r="A7570" s="113">
        <v>95313</v>
      </c>
      <c r="B7570" s="113" t="s">
        <v>16099</v>
      </c>
      <c r="C7570" s="114" t="s">
        <v>44</v>
      </c>
      <c r="D7570" s="113" t="s">
        <v>8535</v>
      </c>
      <c r="E7570" s="115">
        <v>0.25</v>
      </c>
    </row>
    <row r="7571" spans="1:5" x14ac:dyDescent="0.3">
      <c r="A7571" s="113">
        <v>95314</v>
      </c>
      <c r="B7571" s="113" t="s">
        <v>16100</v>
      </c>
      <c r="C7571" s="114" t="s">
        <v>44</v>
      </c>
      <c r="D7571" s="113" t="s">
        <v>8535</v>
      </c>
      <c r="E7571" s="115">
        <v>0.28000000000000003</v>
      </c>
    </row>
    <row r="7572" spans="1:5" ht="27.6" x14ac:dyDescent="0.3">
      <c r="A7572" s="113">
        <v>95315</v>
      </c>
      <c r="B7572" s="113" t="s">
        <v>16101</v>
      </c>
      <c r="C7572" s="114" t="s">
        <v>44</v>
      </c>
      <c r="D7572" s="113" t="s">
        <v>8535</v>
      </c>
      <c r="E7572" s="115">
        <v>0.27</v>
      </c>
    </row>
    <row r="7573" spans="1:5" ht="27.6" x14ac:dyDescent="0.3">
      <c r="A7573" s="113">
        <v>95316</v>
      </c>
      <c r="B7573" s="113" t="s">
        <v>16102</v>
      </c>
      <c r="C7573" s="114" t="s">
        <v>44</v>
      </c>
      <c r="D7573" s="113" t="s">
        <v>8535</v>
      </c>
      <c r="E7573" s="115">
        <v>0.84</v>
      </c>
    </row>
    <row r="7574" spans="1:5" ht="27.6" x14ac:dyDescent="0.3">
      <c r="A7574" s="113">
        <v>95317</v>
      </c>
      <c r="B7574" s="113" t="s">
        <v>16103</v>
      </c>
      <c r="C7574" s="114" t="s">
        <v>44</v>
      </c>
      <c r="D7574" s="113" t="s">
        <v>8535</v>
      </c>
      <c r="E7574" s="115">
        <v>0.4</v>
      </c>
    </row>
    <row r="7575" spans="1:5" ht="27.6" x14ac:dyDescent="0.3">
      <c r="A7575" s="113">
        <v>95318</v>
      </c>
      <c r="B7575" s="113" t="s">
        <v>16104</v>
      </c>
      <c r="C7575" s="114" t="s">
        <v>44</v>
      </c>
      <c r="D7575" s="113" t="s">
        <v>8535</v>
      </c>
      <c r="E7575" s="115">
        <v>0.32</v>
      </c>
    </row>
    <row r="7576" spans="1:5" ht="27.6" x14ac:dyDescent="0.3">
      <c r="A7576" s="113">
        <v>95319</v>
      </c>
      <c r="B7576" s="113" t="s">
        <v>16105</v>
      </c>
      <c r="C7576" s="114" t="s">
        <v>44</v>
      </c>
      <c r="D7576" s="113" t="s">
        <v>8535</v>
      </c>
      <c r="E7576" s="115">
        <v>0.26</v>
      </c>
    </row>
    <row r="7577" spans="1:5" ht="27.6" x14ac:dyDescent="0.3">
      <c r="A7577" s="113">
        <v>95320</v>
      </c>
      <c r="B7577" s="113" t="s">
        <v>16106</v>
      </c>
      <c r="C7577" s="114" t="s">
        <v>44</v>
      </c>
      <c r="D7577" s="113" t="s">
        <v>8535</v>
      </c>
      <c r="E7577" s="115">
        <v>0.26</v>
      </c>
    </row>
    <row r="7578" spans="1:5" ht="27.6" x14ac:dyDescent="0.3">
      <c r="A7578" s="113">
        <v>95321</v>
      </c>
      <c r="B7578" s="113" t="s">
        <v>16107</v>
      </c>
      <c r="C7578" s="114" t="s">
        <v>44</v>
      </c>
      <c r="D7578" s="113" t="s">
        <v>8535</v>
      </c>
      <c r="E7578" s="115">
        <v>0.23</v>
      </c>
    </row>
    <row r="7579" spans="1:5" ht="27.6" x14ac:dyDescent="0.3">
      <c r="A7579" s="113">
        <v>95322</v>
      </c>
      <c r="B7579" s="113" t="s">
        <v>16108</v>
      </c>
      <c r="C7579" s="114" t="s">
        <v>44</v>
      </c>
      <c r="D7579" s="113" t="s">
        <v>8535</v>
      </c>
      <c r="E7579" s="115">
        <v>0.27</v>
      </c>
    </row>
    <row r="7580" spans="1:5" ht="27.6" x14ac:dyDescent="0.3">
      <c r="A7580" s="113">
        <v>95323</v>
      </c>
      <c r="B7580" s="113" t="s">
        <v>16109</v>
      </c>
      <c r="C7580" s="114" t="s">
        <v>44</v>
      </c>
      <c r="D7580" s="113" t="s">
        <v>8535</v>
      </c>
      <c r="E7580" s="115">
        <v>0.28000000000000003</v>
      </c>
    </row>
    <row r="7581" spans="1:5" ht="27.6" x14ac:dyDescent="0.3">
      <c r="A7581" s="113">
        <v>95324</v>
      </c>
      <c r="B7581" s="113" t="s">
        <v>16110</v>
      </c>
      <c r="C7581" s="114" t="s">
        <v>44</v>
      </c>
      <c r="D7581" s="113" t="s">
        <v>8535</v>
      </c>
      <c r="E7581" s="115">
        <v>0.36</v>
      </c>
    </row>
    <row r="7582" spans="1:5" ht="27.6" x14ac:dyDescent="0.3">
      <c r="A7582" s="113">
        <v>95325</v>
      </c>
      <c r="B7582" s="113" t="s">
        <v>16111</v>
      </c>
      <c r="C7582" s="114" t="s">
        <v>44</v>
      </c>
      <c r="D7582" s="113" t="s">
        <v>8535</v>
      </c>
      <c r="E7582" s="115">
        <v>0.45</v>
      </c>
    </row>
    <row r="7583" spans="1:5" x14ac:dyDescent="0.3">
      <c r="A7583" s="113">
        <v>95328</v>
      </c>
      <c r="B7583" s="113" t="s">
        <v>16112</v>
      </c>
      <c r="C7583" s="114" t="s">
        <v>44</v>
      </c>
      <c r="D7583" s="113" t="s">
        <v>8535</v>
      </c>
      <c r="E7583" s="115">
        <v>0.28000000000000003</v>
      </c>
    </row>
    <row r="7584" spans="1:5" ht="27.6" x14ac:dyDescent="0.3">
      <c r="A7584" s="113">
        <v>95329</v>
      </c>
      <c r="B7584" s="113" t="s">
        <v>16113</v>
      </c>
      <c r="C7584" s="114" t="s">
        <v>44</v>
      </c>
      <c r="D7584" s="113" t="s">
        <v>8535</v>
      </c>
      <c r="E7584" s="115">
        <v>0.36</v>
      </c>
    </row>
    <row r="7585" spans="1:5" ht="27.6" x14ac:dyDescent="0.3">
      <c r="A7585" s="113">
        <v>95330</v>
      </c>
      <c r="B7585" s="113" t="s">
        <v>16114</v>
      </c>
      <c r="C7585" s="114" t="s">
        <v>44</v>
      </c>
      <c r="D7585" s="113" t="s">
        <v>9044</v>
      </c>
      <c r="E7585" s="115">
        <v>0.28000000000000003</v>
      </c>
    </row>
    <row r="7586" spans="1:5" ht="27.6" x14ac:dyDescent="0.3">
      <c r="A7586" s="113">
        <v>95331</v>
      </c>
      <c r="B7586" s="113" t="s">
        <v>16115</v>
      </c>
      <c r="C7586" s="114" t="s">
        <v>44</v>
      </c>
      <c r="D7586" s="113" t="s">
        <v>8535</v>
      </c>
      <c r="E7586" s="115">
        <v>0.42</v>
      </c>
    </row>
    <row r="7587" spans="1:5" x14ac:dyDescent="0.3">
      <c r="A7587" s="113">
        <v>95332</v>
      </c>
      <c r="B7587" s="113" t="s">
        <v>16116</v>
      </c>
      <c r="C7587" s="114" t="s">
        <v>44</v>
      </c>
      <c r="D7587" s="113" t="s">
        <v>9044</v>
      </c>
      <c r="E7587" s="115">
        <v>1.23</v>
      </c>
    </row>
    <row r="7588" spans="1:5" ht="27.6" x14ac:dyDescent="0.3">
      <c r="A7588" s="113">
        <v>95334</v>
      </c>
      <c r="B7588" s="113" t="s">
        <v>16117</v>
      </c>
      <c r="C7588" s="114" t="s">
        <v>44</v>
      </c>
      <c r="D7588" s="113" t="s">
        <v>8535</v>
      </c>
      <c r="E7588" s="115">
        <v>1.2</v>
      </c>
    </row>
    <row r="7589" spans="1:5" ht="27.6" x14ac:dyDescent="0.3">
      <c r="A7589" s="113">
        <v>95335</v>
      </c>
      <c r="B7589" s="113" t="s">
        <v>16118</v>
      </c>
      <c r="C7589" s="114" t="s">
        <v>44</v>
      </c>
      <c r="D7589" s="113" t="s">
        <v>9044</v>
      </c>
      <c r="E7589" s="115">
        <v>0.52</v>
      </c>
    </row>
    <row r="7590" spans="1:5" x14ac:dyDescent="0.3">
      <c r="A7590" s="113">
        <v>95337</v>
      </c>
      <c r="B7590" s="113" t="s">
        <v>16119</v>
      </c>
      <c r="C7590" s="114" t="s">
        <v>44</v>
      </c>
      <c r="D7590" s="113" t="s">
        <v>8535</v>
      </c>
      <c r="E7590" s="115">
        <v>0.28000000000000003</v>
      </c>
    </row>
    <row r="7591" spans="1:5" ht="27.6" x14ac:dyDescent="0.3">
      <c r="A7591" s="113">
        <v>95338</v>
      </c>
      <c r="B7591" s="113" t="s">
        <v>16120</v>
      </c>
      <c r="C7591" s="114" t="s">
        <v>44</v>
      </c>
      <c r="D7591" s="113" t="s">
        <v>8535</v>
      </c>
      <c r="E7591" s="115">
        <v>0.51</v>
      </c>
    </row>
    <row r="7592" spans="1:5" ht="27.6" x14ac:dyDescent="0.3">
      <c r="A7592" s="113">
        <v>95339</v>
      </c>
      <c r="B7592" s="113" t="s">
        <v>16121</v>
      </c>
      <c r="C7592" s="114" t="s">
        <v>44</v>
      </c>
      <c r="D7592" s="113" t="s">
        <v>8535</v>
      </c>
      <c r="E7592" s="115">
        <v>0.5</v>
      </c>
    </row>
    <row r="7593" spans="1:5" x14ac:dyDescent="0.3">
      <c r="A7593" s="113">
        <v>95340</v>
      </c>
      <c r="B7593" s="113" t="s">
        <v>16122</v>
      </c>
      <c r="C7593" s="114" t="s">
        <v>44</v>
      </c>
      <c r="D7593" s="113" t="s">
        <v>8535</v>
      </c>
      <c r="E7593" s="115">
        <v>0.36</v>
      </c>
    </row>
    <row r="7594" spans="1:5" ht="27.6" x14ac:dyDescent="0.3">
      <c r="A7594" s="113">
        <v>95341</v>
      </c>
      <c r="B7594" s="113" t="s">
        <v>16123</v>
      </c>
      <c r="C7594" s="114" t="s">
        <v>44</v>
      </c>
      <c r="D7594" s="113" t="s">
        <v>8535</v>
      </c>
      <c r="E7594" s="115">
        <v>0.37</v>
      </c>
    </row>
    <row r="7595" spans="1:5" ht="27.6" x14ac:dyDescent="0.3">
      <c r="A7595" s="113">
        <v>95342</v>
      </c>
      <c r="B7595" s="113" t="s">
        <v>16124</v>
      </c>
      <c r="C7595" s="114" t="s">
        <v>44</v>
      </c>
      <c r="D7595" s="113" t="s">
        <v>8535</v>
      </c>
      <c r="E7595" s="115">
        <v>0.27</v>
      </c>
    </row>
    <row r="7596" spans="1:5" ht="27.6" x14ac:dyDescent="0.3">
      <c r="A7596" s="113">
        <v>95343</v>
      </c>
      <c r="B7596" s="113" t="s">
        <v>16125</v>
      </c>
      <c r="C7596" s="114" t="s">
        <v>44</v>
      </c>
      <c r="D7596" s="113" t="s">
        <v>8535</v>
      </c>
      <c r="E7596" s="115">
        <v>0.39</v>
      </c>
    </row>
    <row r="7597" spans="1:5" ht="27.6" x14ac:dyDescent="0.3">
      <c r="A7597" s="113">
        <v>95344</v>
      </c>
      <c r="B7597" s="113" t="s">
        <v>16126</v>
      </c>
      <c r="C7597" s="114" t="s">
        <v>44</v>
      </c>
      <c r="D7597" s="113" t="s">
        <v>8535</v>
      </c>
      <c r="E7597" s="115">
        <v>0.24</v>
      </c>
    </row>
    <row r="7598" spans="1:5" ht="27.6" x14ac:dyDescent="0.3">
      <c r="A7598" s="113">
        <v>95345</v>
      </c>
      <c r="B7598" s="113" t="s">
        <v>16127</v>
      </c>
      <c r="C7598" s="114" t="s">
        <v>44</v>
      </c>
      <c r="D7598" s="113" t="s">
        <v>8535</v>
      </c>
      <c r="E7598" s="115">
        <v>0.77</v>
      </c>
    </row>
    <row r="7599" spans="1:5" ht="27.6" x14ac:dyDescent="0.3">
      <c r="A7599" s="113">
        <v>95346</v>
      </c>
      <c r="B7599" s="113" t="s">
        <v>16128</v>
      </c>
      <c r="C7599" s="114" t="s">
        <v>44</v>
      </c>
      <c r="D7599" s="113" t="s">
        <v>8535</v>
      </c>
      <c r="E7599" s="115">
        <v>0.14000000000000001</v>
      </c>
    </row>
    <row r="7600" spans="1:5" ht="27.6" x14ac:dyDescent="0.3">
      <c r="A7600" s="113">
        <v>95347</v>
      </c>
      <c r="B7600" s="113" t="s">
        <v>16129</v>
      </c>
      <c r="C7600" s="114" t="s">
        <v>44</v>
      </c>
      <c r="D7600" s="113" t="s">
        <v>9044</v>
      </c>
      <c r="E7600" s="115">
        <v>0.14000000000000001</v>
      </c>
    </row>
    <row r="7601" spans="1:5" ht="27.6" x14ac:dyDescent="0.3">
      <c r="A7601" s="113">
        <v>95348</v>
      </c>
      <c r="B7601" s="113" t="s">
        <v>16130</v>
      </c>
      <c r="C7601" s="114" t="s">
        <v>44</v>
      </c>
      <c r="D7601" s="113" t="s">
        <v>8535</v>
      </c>
      <c r="E7601" s="115">
        <v>0.17</v>
      </c>
    </row>
    <row r="7602" spans="1:5" ht="27.6" x14ac:dyDescent="0.3">
      <c r="A7602" s="113">
        <v>95349</v>
      </c>
      <c r="B7602" s="113" t="s">
        <v>16131</v>
      </c>
      <c r="C7602" s="114" t="s">
        <v>44</v>
      </c>
      <c r="D7602" s="113" t="s">
        <v>8535</v>
      </c>
      <c r="E7602" s="115">
        <v>0.11</v>
      </c>
    </row>
    <row r="7603" spans="1:5" ht="27.6" x14ac:dyDescent="0.3">
      <c r="A7603" s="113">
        <v>95351</v>
      </c>
      <c r="B7603" s="113" t="s">
        <v>16132</v>
      </c>
      <c r="C7603" s="114" t="s">
        <v>44</v>
      </c>
      <c r="D7603" s="113" t="s">
        <v>8535</v>
      </c>
      <c r="E7603" s="115">
        <v>0.51</v>
      </c>
    </row>
    <row r="7604" spans="1:5" x14ac:dyDescent="0.3">
      <c r="A7604" s="113">
        <v>95352</v>
      </c>
      <c r="B7604" s="113" t="s">
        <v>16133</v>
      </c>
      <c r="C7604" s="114" t="s">
        <v>44</v>
      </c>
      <c r="D7604" s="113" t="s">
        <v>8535</v>
      </c>
      <c r="E7604" s="115">
        <v>0.18</v>
      </c>
    </row>
    <row r="7605" spans="1:5" ht="27.6" x14ac:dyDescent="0.3">
      <c r="A7605" s="113">
        <v>95354</v>
      </c>
      <c r="B7605" s="113" t="s">
        <v>16134</v>
      </c>
      <c r="C7605" s="114" t="s">
        <v>44</v>
      </c>
      <c r="D7605" s="113" t="s">
        <v>8535</v>
      </c>
      <c r="E7605" s="115">
        <v>0.18</v>
      </c>
    </row>
    <row r="7606" spans="1:5" ht="27.6" x14ac:dyDescent="0.3">
      <c r="A7606" s="113">
        <v>95355</v>
      </c>
      <c r="B7606" s="113" t="s">
        <v>16135</v>
      </c>
      <c r="C7606" s="114" t="s">
        <v>44</v>
      </c>
      <c r="D7606" s="113" t="s">
        <v>8535</v>
      </c>
      <c r="E7606" s="115">
        <v>0.16</v>
      </c>
    </row>
    <row r="7607" spans="1:5" ht="27.6" x14ac:dyDescent="0.3">
      <c r="A7607" s="113">
        <v>95356</v>
      </c>
      <c r="B7607" s="113" t="s">
        <v>16136</v>
      </c>
      <c r="C7607" s="114" t="s">
        <v>44</v>
      </c>
      <c r="D7607" s="113" t="s">
        <v>8535</v>
      </c>
      <c r="E7607" s="115">
        <v>0.18</v>
      </c>
    </row>
    <row r="7608" spans="1:5" ht="27.6" x14ac:dyDescent="0.3">
      <c r="A7608" s="113">
        <v>95357</v>
      </c>
      <c r="B7608" s="113" t="s">
        <v>16137</v>
      </c>
      <c r="C7608" s="114" t="s">
        <v>44</v>
      </c>
      <c r="D7608" s="113" t="s">
        <v>9044</v>
      </c>
      <c r="E7608" s="115">
        <v>0.35</v>
      </c>
    </row>
    <row r="7609" spans="1:5" ht="27.6" x14ac:dyDescent="0.3">
      <c r="A7609" s="113">
        <v>95358</v>
      </c>
      <c r="B7609" s="113" t="s">
        <v>16138</v>
      </c>
      <c r="C7609" s="114" t="s">
        <v>44</v>
      </c>
      <c r="D7609" s="113" t="s">
        <v>8535</v>
      </c>
      <c r="E7609" s="115">
        <v>0.34</v>
      </c>
    </row>
    <row r="7610" spans="1:5" ht="27.6" x14ac:dyDescent="0.3">
      <c r="A7610" s="113">
        <v>95359</v>
      </c>
      <c r="B7610" s="113" t="s">
        <v>16139</v>
      </c>
      <c r="C7610" s="114" t="s">
        <v>44</v>
      </c>
      <c r="D7610" s="113" t="s">
        <v>8535</v>
      </c>
      <c r="E7610" s="115">
        <v>0.35</v>
      </c>
    </row>
    <row r="7611" spans="1:5" ht="27.6" x14ac:dyDescent="0.3">
      <c r="A7611" s="113">
        <v>95360</v>
      </c>
      <c r="B7611" s="113" t="s">
        <v>16140</v>
      </c>
      <c r="C7611" s="114" t="s">
        <v>44</v>
      </c>
      <c r="D7611" s="113" t="s">
        <v>8535</v>
      </c>
      <c r="E7611" s="115">
        <v>0.28000000000000003</v>
      </c>
    </row>
    <row r="7612" spans="1:5" ht="27.6" x14ac:dyDescent="0.3">
      <c r="A7612" s="113">
        <v>95361</v>
      </c>
      <c r="B7612" s="113" t="s">
        <v>16141</v>
      </c>
      <c r="C7612" s="114" t="s">
        <v>44</v>
      </c>
      <c r="D7612" s="113" t="s">
        <v>8535</v>
      </c>
      <c r="E7612" s="115">
        <v>0.17</v>
      </c>
    </row>
    <row r="7613" spans="1:5" ht="27.6" x14ac:dyDescent="0.3">
      <c r="A7613" s="113">
        <v>95362</v>
      </c>
      <c r="B7613" s="113" t="s">
        <v>16142</v>
      </c>
      <c r="C7613" s="114" t="s">
        <v>44</v>
      </c>
      <c r="D7613" s="113" t="s">
        <v>8535</v>
      </c>
      <c r="E7613" s="115">
        <v>0.26</v>
      </c>
    </row>
    <row r="7614" spans="1:5" ht="27.6" x14ac:dyDescent="0.3">
      <c r="A7614" s="113">
        <v>95363</v>
      </c>
      <c r="B7614" s="113" t="s">
        <v>16143</v>
      </c>
      <c r="C7614" s="114" t="s">
        <v>44</v>
      </c>
      <c r="D7614" s="113" t="s">
        <v>8535</v>
      </c>
      <c r="E7614" s="115">
        <v>0.26</v>
      </c>
    </row>
    <row r="7615" spans="1:5" ht="27.6" x14ac:dyDescent="0.3">
      <c r="A7615" s="113">
        <v>95364</v>
      </c>
      <c r="B7615" s="113" t="s">
        <v>16144</v>
      </c>
      <c r="C7615" s="114" t="s">
        <v>44</v>
      </c>
      <c r="D7615" s="113" t="s">
        <v>8535</v>
      </c>
      <c r="E7615" s="115">
        <v>0.18</v>
      </c>
    </row>
    <row r="7616" spans="1:5" ht="27.6" x14ac:dyDescent="0.3">
      <c r="A7616" s="113">
        <v>95365</v>
      </c>
      <c r="B7616" s="113" t="s">
        <v>16145</v>
      </c>
      <c r="C7616" s="114" t="s">
        <v>44</v>
      </c>
      <c r="D7616" s="113" t="s">
        <v>8535</v>
      </c>
      <c r="E7616" s="115">
        <v>0.18</v>
      </c>
    </row>
    <row r="7617" spans="1:5" ht="27.6" x14ac:dyDescent="0.3">
      <c r="A7617" s="113">
        <v>95366</v>
      </c>
      <c r="B7617" s="113" t="s">
        <v>16146</v>
      </c>
      <c r="C7617" s="114" t="s">
        <v>44</v>
      </c>
      <c r="D7617" s="113" t="s">
        <v>8535</v>
      </c>
      <c r="E7617" s="115">
        <v>0.19</v>
      </c>
    </row>
    <row r="7618" spans="1:5" ht="27.6" x14ac:dyDescent="0.3">
      <c r="A7618" s="113">
        <v>95367</v>
      </c>
      <c r="B7618" s="113" t="s">
        <v>16147</v>
      </c>
      <c r="C7618" s="114" t="s">
        <v>44</v>
      </c>
      <c r="D7618" s="113" t="s">
        <v>8535</v>
      </c>
      <c r="E7618" s="115">
        <v>0.26</v>
      </c>
    </row>
    <row r="7619" spans="1:5" ht="27.6" x14ac:dyDescent="0.3">
      <c r="A7619" s="113">
        <v>95368</v>
      </c>
      <c r="B7619" s="113" t="s">
        <v>16148</v>
      </c>
      <c r="C7619" s="114" t="s">
        <v>44</v>
      </c>
      <c r="D7619" s="113" t="s">
        <v>8535</v>
      </c>
      <c r="E7619" s="115">
        <v>0.19</v>
      </c>
    </row>
    <row r="7620" spans="1:5" ht="27.6" x14ac:dyDescent="0.3">
      <c r="A7620" s="113">
        <v>95369</v>
      </c>
      <c r="B7620" s="113" t="s">
        <v>16149</v>
      </c>
      <c r="C7620" s="114" t="s">
        <v>44</v>
      </c>
      <c r="D7620" s="113" t="s">
        <v>8535</v>
      </c>
      <c r="E7620" s="115">
        <v>0.2</v>
      </c>
    </row>
    <row r="7621" spans="1:5" x14ac:dyDescent="0.3">
      <c r="A7621" s="113">
        <v>95370</v>
      </c>
      <c r="B7621" s="113" t="s">
        <v>16150</v>
      </c>
      <c r="C7621" s="114" t="s">
        <v>44</v>
      </c>
      <c r="D7621" s="113" t="s">
        <v>8535</v>
      </c>
      <c r="E7621" s="115">
        <v>0.36</v>
      </c>
    </row>
    <row r="7622" spans="1:5" x14ac:dyDescent="0.3">
      <c r="A7622" s="113">
        <v>95371</v>
      </c>
      <c r="B7622" s="113" t="s">
        <v>16151</v>
      </c>
      <c r="C7622" s="114" t="s">
        <v>44</v>
      </c>
      <c r="D7622" s="113" t="s">
        <v>9044</v>
      </c>
      <c r="E7622" s="115">
        <v>0.51</v>
      </c>
    </row>
    <row r="7623" spans="1:5" x14ac:dyDescent="0.3">
      <c r="A7623" s="113">
        <v>95372</v>
      </c>
      <c r="B7623" s="113" t="s">
        <v>16152</v>
      </c>
      <c r="C7623" s="114" t="s">
        <v>44</v>
      </c>
      <c r="D7623" s="113" t="s">
        <v>9044</v>
      </c>
      <c r="E7623" s="115">
        <v>0.36</v>
      </c>
    </row>
    <row r="7624" spans="1:5" ht="27.6" x14ac:dyDescent="0.3">
      <c r="A7624" s="113">
        <v>95373</v>
      </c>
      <c r="B7624" s="113" t="s">
        <v>16153</v>
      </c>
      <c r="C7624" s="114" t="s">
        <v>44</v>
      </c>
      <c r="D7624" s="113" t="s">
        <v>8535</v>
      </c>
      <c r="E7624" s="115">
        <v>0.34</v>
      </c>
    </row>
    <row r="7625" spans="1:5" ht="27.6" x14ac:dyDescent="0.3">
      <c r="A7625" s="113">
        <v>95374</v>
      </c>
      <c r="B7625" s="113" t="s">
        <v>16154</v>
      </c>
      <c r="C7625" s="114" t="s">
        <v>44</v>
      </c>
      <c r="D7625" s="113" t="s">
        <v>8535</v>
      </c>
      <c r="E7625" s="115">
        <v>0.36</v>
      </c>
    </row>
    <row r="7626" spans="1:5" x14ac:dyDescent="0.3">
      <c r="A7626" s="113">
        <v>95375</v>
      </c>
      <c r="B7626" s="113" t="s">
        <v>16155</v>
      </c>
      <c r="C7626" s="114" t="s">
        <v>44</v>
      </c>
      <c r="D7626" s="113" t="s">
        <v>8535</v>
      </c>
      <c r="E7626" s="115">
        <v>0.44</v>
      </c>
    </row>
    <row r="7627" spans="1:5" x14ac:dyDescent="0.3">
      <c r="A7627" s="113">
        <v>95376</v>
      </c>
      <c r="B7627" s="113" t="s">
        <v>16156</v>
      </c>
      <c r="C7627" s="114" t="s">
        <v>44</v>
      </c>
      <c r="D7627" s="113" t="s">
        <v>8535</v>
      </c>
      <c r="E7627" s="115">
        <v>0.12</v>
      </c>
    </row>
    <row r="7628" spans="1:5" x14ac:dyDescent="0.3">
      <c r="A7628" s="113">
        <v>95377</v>
      </c>
      <c r="B7628" s="113" t="s">
        <v>16157</v>
      </c>
      <c r="C7628" s="114" t="s">
        <v>44</v>
      </c>
      <c r="D7628" s="113" t="s">
        <v>8535</v>
      </c>
      <c r="E7628" s="115">
        <v>0.28000000000000003</v>
      </c>
    </row>
    <row r="7629" spans="1:5" x14ac:dyDescent="0.3">
      <c r="A7629" s="113">
        <v>95378</v>
      </c>
      <c r="B7629" s="113" t="s">
        <v>16158</v>
      </c>
      <c r="C7629" s="114" t="s">
        <v>44</v>
      </c>
      <c r="D7629" s="113" t="s">
        <v>9044</v>
      </c>
      <c r="E7629" s="115">
        <v>0.43</v>
      </c>
    </row>
    <row r="7630" spans="1:5" x14ac:dyDescent="0.3">
      <c r="A7630" s="113">
        <v>95379</v>
      </c>
      <c r="B7630" s="113" t="s">
        <v>16159</v>
      </c>
      <c r="C7630" s="114" t="s">
        <v>44</v>
      </c>
      <c r="D7630" s="113" t="s">
        <v>9044</v>
      </c>
      <c r="E7630" s="115">
        <v>0.33</v>
      </c>
    </row>
    <row r="7631" spans="1:5" ht="27.6" x14ac:dyDescent="0.3">
      <c r="A7631" s="113">
        <v>95380</v>
      </c>
      <c r="B7631" s="113" t="s">
        <v>16160</v>
      </c>
      <c r="C7631" s="114" t="s">
        <v>44</v>
      </c>
      <c r="D7631" s="113" t="s">
        <v>8535</v>
      </c>
      <c r="E7631" s="115">
        <v>0.35</v>
      </c>
    </row>
    <row r="7632" spans="1:5" ht="27.6" x14ac:dyDescent="0.3">
      <c r="A7632" s="113">
        <v>95383</v>
      </c>
      <c r="B7632" s="113" t="s">
        <v>16161</v>
      </c>
      <c r="C7632" s="114" t="s">
        <v>44</v>
      </c>
      <c r="D7632" s="113" t="s">
        <v>8535</v>
      </c>
      <c r="E7632" s="115">
        <v>0.47</v>
      </c>
    </row>
    <row r="7633" spans="1:5" ht="27.6" x14ac:dyDescent="0.3">
      <c r="A7633" s="113">
        <v>95384</v>
      </c>
      <c r="B7633" s="113" t="s">
        <v>16162</v>
      </c>
      <c r="C7633" s="114" t="s">
        <v>44</v>
      </c>
      <c r="D7633" s="113" t="s">
        <v>8535</v>
      </c>
      <c r="E7633" s="115">
        <v>0.3</v>
      </c>
    </row>
    <row r="7634" spans="1:5" x14ac:dyDescent="0.3">
      <c r="A7634" s="113">
        <v>95385</v>
      </c>
      <c r="B7634" s="113" t="s">
        <v>16163</v>
      </c>
      <c r="C7634" s="114" t="s">
        <v>44</v>
      </c>
      <c r="D7634" s="113" t="s">
        <v>8535</v>
      </c>
      <c r="E7634" s="115">
        <v>0.28000000000000003</v>
      </c>
    </row>
    <row r="7635" spans="1:5" x14ac:dyDescent="0.3">
      <c r="A7635" s="113">
        <v>95386</v>
      </c>
      <c r="B7635" s="113" t="s">
        <v>16164</v>
      </c>
      <c r="C7635" s="114" t="s">
        <v>44</v>
      </c>
      <c r="D7635" s="113" t="s">
        <v>8535</v>
      </c>
      <c r="E7635" s="115">
        <v>0.28000000000000003</v>
      </c>
    </row>
    <row r="7636" spans="1:5" x14ac:dyDescent="0.3">
      <c r="A7636" s="113">
        <v>95387</v>
      </c>
      <c r="B7636" s="113" t="s">
        <v>16165</v>
      </c>
      <c r="C7636" s="114" t="s">
        <v>44</v>
      </c>
      <c r="D7636" s="113" t="s">
        <v>8535</v>
      </c>
      <c r="E7636" s="115">
        <v>0.28999999999999998</v>
      </c>
    </row>
    <row r="7637" spans="1:5" ht="27.6" x14ac:dyDescent="0.3">
      <c r="A7637" s="113">
        <v>95389</v>
      </c>
      <c r="B7637" s="113" t="s">
        <v>16166</v>
      </c>
      <c r="C7637" s="114" t="s">
        <v>44</v>
      </c>
      <c r="D7637" s="113" t="s">
        <v>8535</v>
      </c>
      <c r="E7637" s="115">
        <v>0.17</v>
      </c>
    </row>
    <row r="7638" spans="1:5" x14ac:dyDescent="0.3">
      <c r="A7638" s="113">
        <v>95390</v>
      </c>
      <c r="B7638" s="113" t="s">
        <v>16167</v>
      </c>
      <c r="C7638" s="114" t="s">
        <v>44</v>
      </c>
      <c r="D7638" s="113" t="s">
        <v>8535</v>
      </c>
      <c r="E7638" s="115">
        <v>0.11</v>
      </c>
    </row>
    <row r="7639" spans="1:5" x14ac:dyDescent="0.3">
      <c r="A7639" s="113">
        <v>95392</v>
      </c>
      <c r="B7639" s="113" t="s">
        <v>16168</v>
      </c>
      <c r="C7639" s="114" t="s">
        <v>44</v>
      </c>
      <c r="D7639" s="113" t="s">
        <v>9044</v>
      </c>
      <c r="E7639" s="115">
        <v>0.18</v>
      </c>
    </row>
    <row r="7640" spans="1:5" ht="27.6" x14ac:dyDescent="0.3">
      <c r="A7640" s="113">
        <v>95393</v>
      </c>
      <c r="B7640" s="113" t="s">
        <v>16169</v>
      </c>
      <c r="C7640" s="114" t="s">
        <v>44</v>
      </c>
      <c r="D7640" s="113" t="s">
        <v>8535</v>
      </c>
      <c r="E7640" s="115">
        <v>0.78</v>
      </c>
    </row>
    <row r="7641" spans="1:5" ht="27.6" x14ac:dyDescent="0.3">
      <c r="A7641" s="113">
        <v>95394</v>
      </c>
      <c r="B7641" s="113" t="s">
        <v>16170</v>
      </c>
      <c r="C7641" s="114" t="s">
        <v>44</v>
      </c>
      <c r="D7641" s="113" t="s">
        <v>8535</v>
      </c>
      <c r="E7641" s="115">
        <v>0.93</v>
      </c>
    </row>
    <row r="7642" spans="1:5" ht="27.6" x14ac:dyDescent="0.3">
      <c r="A7642" s="113">
        <v>95395</v>
      </c>
      <c r="B7642" s="113" t="s">
        <v>16171</v>
      </c>
      <c r="C7642" s="114" t="s">
        <v>44</v>
      </c>
      <c r="D7642" s="113" t="s">
        <v>8535</v>
      </c>
      <c r="E7642" s="115">
        <v>0.99</v>
      </c>
    </row>
    <row r="7643" spans="1:5" ht="27.6" x14ac:dyDescent="0.3">
      <c r="A7643" s="113">
        <v>95396</v>
      </c>
      <c r="B7643" s="113" t="s">
        <v>16172</v>
      </c>
      <c r="C7643" s="114" t="s">
        <v>44</v>
      </c>
      <c r="D7643" s="113" t="s">
        <v>8535</v>
      </c>
      <c r="E7643" s="115">
        <v>1.05</v>
      </c>
    </row>
    <row r="7644" spans="1:5" ht="27.6" x14ac:dyDescent="0.3">
      <c r="A7644" s="113">
        <v>95398</v>
      </c>
      <c r="B7644" s="113" t="s">
        <v>16173</v>
      </c>
      <c r="C7644" s="114" t="s">
        <v>44</v>
      </c>
      <c r="D7644" s="113" t="s">
        <v>8535</v>
      </c>
      <c r="E7644" s="115">
        <v>0.15</v>
      </c>
    </row>
    <row r="7645" spans="1:5" ht="27.6" x14ac:dyDescent="0.3">
      <c r="A7645" s="113">
        <v>95400</v>
      </c>
      <c r="B7645" s="113" t="s">
        <v>16174</v>
      </c>
      <c r="C7645" s="114" t="s">
        <v>44</v>
      </c>
      <c r="D7645" s="113" t="s">
        <v>8535</v>
      </c>
      <c r="E7645" s="115">
        <v>0.3</v>
      </c>
    </row>
    <row r="7646" spans="1:5" ht="27.6" x14ac:dyDescent="0.3">
      <c r="A7646" s="113">
        <v>95401</v>
      </c>
      <c r="B7646" s="113" t="s">
        <v>16175</v>
      </c>
      <c r="C7646" s="114" t="s">
        <v>44</v>
      </c>
      <c r="D7646" s="113" t="s">
        <v>9044</v>
      </c>
      <c r="E7646" s="115">
        <v>0.95</v>
      </c>
    </row>
    <row r="7647" spans="1:5" ht="27.6" x14ac:dyDescent="0.3">
      <c r="A7647" s="113">
        <v>95402</v>
      </c>
      <c r="B7647" s="113" t="s">
        <v>16176</v>
      </c>
      <c r="C7647" s="114" t="s">
        <v>44</v>
      </c>
      <c r="D7647" s="113" t="s">
        <v>9044</v>
      </c>
      <c r="E7647" s="115">
        <v>1.72</v>
      </c>
    </row>
    <row r="7648" spans="1:5" ht="27.6" x14ac:dyDescent="0.3">
      <c r="A7648" s="113">
        <v>95403</v>
      </c>
      <c r="B7648" s="113" t="s">
        <v>16177</v>
      </c>
      <c r="C7648" s="114" t="s">
        <v>44</v>
      </c>
      <c r="D7648" s="113" t="s">
        <v>8535</v>
      </c>
      <c r="E7648" s="115">
        <v>1.75</v>
      </c>
    </row>
    <row r="7649" spans="1:5" ht="27.6" x14ac:dyDescent="0.3">
      <c r="A7649" s="113">
        <v>95404</v>
      </c>
      <c r="B7649" s="113" t="s">
        <v>16178</v>
      </c>
      <c r="C7649" s="114" t="s">
        <v>44</v>
      </c>
      <c r="D7649" s="113" t="s">
        <v>8535</v>
      </c>
      <c r="E7649" s="115">
        <v>2.4500000000000002</v>
      </c>
    </row>
    <row r="7650" spans="1:5" ht="27.6" x14ac:dyDescent="0.3">
      <c r="A7650" s="113">
        <v>95405</v>
      </c>
      <c r="B7650" s="113" t="s">
        <v>16179</v>
      </c>
      <c r="C7650" s="114" t="s">
        <v>44</v>
      </c>
      <c r="D7650" s="113" t="s">
        <v>8535</v>
      </c>
      <c r="E7650" s="115">
        <v>1.55</v>
      </c>
    </row>
    <row r="7651" spans="1:5" x14ac:dyDescent="0.3">
      <c r="A7651" s="113">
        <v>95406</v>
      </c>
      <c r="B7651" s="113" t="s">
        <v>16180</v>
      </c>
      <c r="C7651" s="114" t="s">
        <v>44</v>
      </c>
      <c r="D7651" s="113" t="s">
        <v>9044</v>
      </c>
      <c r="E7651" s="115">
        <v>0.61</v>
      </c>
    </row>
    <row r="7652" spans="1:5" ht="27.6" x14ac:dyDescent="0.3">
      <c r="A7652" s="113">
        <v>95408</v>
      </c>
      <c r="B7652" s="113" t="s">
        <v>16181</v>
      </c>
      <c r="C7652" s="114" t="s">
        <v>16089</v>
      </c>
      <c r="D7652" s="113" t="s">
        <v>8535</v>
      </c>
      <c r="E7652" s="115">
        <v>18.72</v>
      </c>
    </row>
    <row r="7653" spans="1:5" ht="27.6" x14ac:dyDescent="0.3">
      <c r="A7653" s="113">
        <v>95411</v>
      </c>
      <c r="B7653" s="113" t="s">
        <v>16182</v>
      </c>
      <c r="C7653" s="114" t="s">
        <v>16089</v>
      </c>
      <c r="D7653" s="113" t="s">
        <v>8535</v>
      </c>
      <c r="E7653" s="115">
        <v>39.5</v>
      </c>
    </row>
    <row r="7654" spans="1:5" ht="27.6" x14ac:dyDescent="0.3">
      <c r="A7654" s="113">
        <v>95413</v>
      </c>
      <c r="B7654" s="113" t="s">
        <v>16183</v>
      </c>
      <c r="C7654" s="114" t="s">
        <v>16089</v>
      </c>
      <c r="D7654" s="113" t="s">
        <v>8535</v>
      </c>
      <c r="E7654" s="115">
        <v>23.88</v>
      </c>
    </row>
    <row r="7655" spans="1:5" ht="27.6" x14ac:dyDescent="0.3">
      <c r="A7655" s="113">
        <v>95414</v>
      </c>
      <c r="B7655" s="113" t="s">
        <v>16184</v>
      </c>
      <c r="C7655" s="114" t="s">
        <v>16089</v>
      </c>
      <c r="D7655" s="113" t="s">
        <v>8535</v>
      </c>
      <c r="E7655" s="115">
        <v>103.24</v>
      </c>
    </row>
    <row r="7656" spans="1:5" ht="27.6" x14ac:dyDescent="0.3">
      <c r="A7656" s="113">
        <v>95415</v>
      </c>
      <c r="B7656" s="113" t="s">
        <v>16185</v>
      </c>
      <c r="C7656" s="114" t="s">
        <v>16089</v>
      </c>
      <c r="D7656" s="113" t="s">
        <v>8535</v>
      </c>
      <c r="E7656" s="115">
        <v>225.35</v>
      </c>
    </row>
    <row r="7657" spans="1:5" ht="27.6" x14ac:dyDescent="0.3">
      <c r="A7657" s="113">
        <v>95416</v>
      </c>
      <c r="B7657" s="113" t="s">
        <v>16186</v>
      </c>
      <c r="C7657" s="114" t="s">
        <v>16089</v>
      </c>
      <c r="D7657" s="113" t="s">
        <v>8535</v>
      </c>
      <c r="E7657" s="115">
        <v>20.49</v>
      </c>
    </row>
    <row r="7658" spans="1:5" ht="27.6" x14ac:dyDescent="0.3">
      <c r="A7658" s="113">
        <v>95417</v>
      </c>
      <c r="B7658" s="113" t="s">
        <v>16187</v>
      </c>
      <c r="C7658" s="114" t="s">
        <v>16089</v>
      </c>
      <c r="D7658" s="113" t="s">
        <v>8535</v>
      </c>
      <c r="E7658" s="115">
        <v>229.24</v>
      </c>
    </row>
    <row r="7659" spans="1:5" ht="27.6" x14ac:dyDescent="0.3">
      <c r="A7659" s="113">
        <v>95418</v>
      </c>
      <c r="B7659" s="113" t="s">
        <v>16188</v>
      </c>
      <c r="C7659" s="114" t="s">
        <v>16089</v>
      </c>
      <c r="D7659" s="113" t="s">
        <v>8535</v>
      </c>
      <c r="E7659" s="115">
        <v>321.12</v>
      </c>
    </row>
    <row r="7660" spans="1:5" ht="27.6" x14ac:dyDescent="0.3">
      <c r="A7660" s="113">
        <v>95419</v>
      </c>
      <c r="B7660" s="113" t="s">
        <v>16189</v>
      </c>
      <c r="C7660" s="114" t="s">
        <v>16089</v>
      </c>
      <c r="D7660" s="113" t="s">
        <v>8535</v>
      </c>
      <c r="E7660" s="115">
        <v>122.98</v>
      </c>
    </row>
    <row r="7661" spans="1:5" ht="27.6" x14ac:dyDescent="0.3">
      <c r="A7661" s="113">
        <v>95420</v>
      </c>
      <c r="B7661" s="113" t="s">
        <v>16190</v>
      </c>
      <c r="C7661" s="114" t="s">
        <v>16089</v>
      </c>
      <c r="D7661" s="113" t="s">
        <v>8535</v>
      </c>
      <c r="E7661" s="115">
        <v>129.75</v>
      </c>
    </row>
    <row r="7662" spans="1:5" ht="27.6" x14ac:dyDescent="0.3">
      <c r="A7662" s="113">
        <v>95421</v>
      </c>
      <c r="B7662" s="113" t="s">
        <v>16191</v>
      </c>
      <c r="C7662" s="114" t="s">
        <v>16089</v>
      </c>
      <c r="D7662" s="113" t="s">
        <v>8535</v>
      </c>
      <c r="E7662" s="115">
        <v>138.71</v>
      </c>
    </row>
    <row r="7663" spans="1:5" ht="27.6" x14ac:dyDescent="0.3">
      <c r="A7663" s="113">
        <v>95422</v>
      </c>
      <c r="B7663" s="113" t="s">
        <v>16192</v>
      </c>
      <c r="C7663" s="114" t="s">
        <v>16089</v>
      </c>
      <c r="D7663" s="113" t="s">
        <v>8535</v>
      </c>
      <c r="E7663" s="115">
        <v>124.87</v>
      </c>
    </row>
    <row r="7664" spans="1:5" ht="27.6" x14ac:dyDescent="0.3">
      <c r="A7664" s="113">
        <v>95423</v>
      </c>
      <c r="B7664" s="113" t="s">
        <v>16193</v>
      </c>
      <c r="C7664" s="114" t="s">
        <v>16089</v>
      </c>
      <c r="D7664" s="113" t="s">
        <v>8535</v>
      </c>
      <c r="E7664" s="115">
        <v>203.69</v>
      </c>
    </row>
    <row r="7665" spans="1:5" ht="27.6" x14ac:dyDescent="0.3">
      <c r="A7665" s="113">
        <v>95424</v>
      </c>
      <c r="B7665" s="113" t="s">
        <v>16194</v>
      </c>
      <c r="C7665" s="114" t="s">
        <v>16089</v>
      </c>
      <c r="D7665" s="113" t="s">
        <v>8535</v>
      </c>
      <c r="E7665" s="115">
        <v>80.260000000000005</v>
      </c>
    </row>
    <row r="7666" spans="1:5" ht="27.6" x14ac:dyDescent="0.3">
      <c r="A7666" s="113">
        <v>100288</v>
      </c>
      <c r="B7666" s="113" t="s">
        <v>16195</v>
      </c>
      <c r="C7666" s="114" t="s">
        <v>44</v>
      </c>
      <c r="D7666" s="113" t="s">
        <v>8535</v>
      </c>
      <c r="E7666" s="115">
        <v>0.11</v>
      </c>
    </row>
    <row r="7667" spans="1:5" x14ac:dyDescent="0.3">
      <c r="A7667" s="113">
        <v>100289</v>
      </c>
      <c r="B7667" s="113" t="s">
        <v>16196</v>
      </c>
      <c r="C7667" s="114" t="s">
        <v>44</v>
      </c>
      <c r="D7667" s="113" t="s">
        <v>8535</v>
      </c>
      <c r="E7667" s="115">
        <v>28.2</v>
      </c>
    </row>
    <row r="7668" spans="1:5" ht="27.6" x14ac:dyDescent="0.3">
      <c r="A7668" s="113">
        <v>100291</v>
      </c>
      <c r="B7668" s="113" t="s">
        <v>16197</v>
      </c>
      <c r="C7668" s="114" t="s">
        <v>44</v>
      </c>
      <c r="D7668" s="113" t="s">
        <v>8535</v>
      </c>
      <c r="E7668" s="115">
        <v>0.33</v>
      </c>
    </row>
    <row r="7669" spans="1:5" ht="27.6" x14ac:dyDescent="0.3">
      <c r="A7669" s="113">
        <v>100293</v>
      </c>
      <c r="B7669" s="113" t="s">
        <v>16198</v>
      </c>
      <c r="C7669" s="114" t="s">
        <v>44</v>
      </c>
      <c r="D7669" s="113" t="s">
        <v>8535</v>
      </c>
      <c r="E7669" s="115">
        <v>0.28999999999999998</v>
      </c>
    </row>
    <row r="7670" spans="1:5" ht="27.6" x14ac:dyDescent="0.3">
      <c r="A7670" s="113">
        <v>100295</v>
      </c>
      <c r="B7670" s="113" t="s">
        <v>16199</v>
      </c>
      <c r="C7670" s="114" t="s">
        <v>44</v>
      </c>
      <c r="D7670" s="113" t="s">
        <v>8535</v>
      </c>
      <c r="E7670" s="115">
        <v>1.01</v>
      </c>
    </row>
    <row r="7671" spans="1:5" ht="27.6" x14ac:dyDescent="0.3">
      <c r="A7671" s="113">
        <v>100298</v>
      </c>
      <c r="B7671" s="113" t="s">
        <v>16200</v>
      </c>
      <c r="C7671" s="114" t="s">
        <v>44</v>
      </c>
      <c r="D7671" s="113" t="s">
        <v>8535</v>
      </c>
      <c r="E7671" s="115">
        <v>0.91</v>
      </c>
    </row>
    <row r="7672" spans="1:5" ht="27.6" x14ac:dyDescent="0.3">
      <c r="A7672" s="113">
        <v>100299</v>
      </c>
      <c r="B7672" s="113" t="s">
        <v>16201</v>
      </c>
      <c r="C7672" s="114" t="s">
        <v>44</v>
      </c>
      <c r="D7672" s="113" t="s">
        <v>8535</v>
      </c>
      <c r="E7672" s="115">
        <v>1.25</v>
      </c>
    </row>
    <row r="7673" spans="1:5" x14ac:dyDescent="0.3">
      <c r="A7673" s="113">
        <v>100301</v>
      </c>
      <c r="B7673" s="113" t="s">
        <v>16202</v>
      </c>
      <c r="C7673" s="114" t="s">
        <v>44</v>
      </c>
      <c r="D7673" s="113" t="s">
        <v>8535</v>
      </c>
      <c r="E7673" s="115">
        <v>30.09</v>
      </c>
    </row>
    <row r="7674" spans="1:5" x14ac:dyDescent="0.3">
      <c r="A7674" s="113">
        <v>100303</v>
      </c>
      <c r="B7674" s="113" t="s">
        <v>16203</v>
      </c>
      <c r="C7674" s="114" t="s">
        <v>44</v>
      </c>
      <c r="D7674" s="113" t="s">
        <v>8535</v>
      </c>
      <c r="E7674" s="115">
        <v>26.18</v>
      </c>
    </row>
    <row r="7675" spans="1:5" x14ac:dyDescent="0.3">
      <c r="A7675" s="113">
        <v>100307</v>
      </c>
      <c r="B7675" s="113" t="s">
        <v>16204</v>
      </c>
      <c r="C7675" s="114" t="s">
        <v>44</v>
      </c>
      <c r="D7675" s="113" t="s">
        <v>8535</v>
      </c>
      <c r="E7675" s="115">
        <v>37.869999999999997</v>
      </c>
    </row>
    <row r="7676" spans="1:5" x14ac:dyDescent="0.3">
      <c r="A7676" s="113">
        <v>100308</v>
      </c>
      <c r="B7676" s="113" t="s">
        <v>16205</v>
      </c>
      <c r="C7676" s="114" t="s">
        <v>44</v>
      </c>
      <c r="D7676" s="113" t="s">
        <v>8535</v>
      </c>
      <c r="E7676" s="115">
        <v>38.14</v>
      </c>
    </row>
    <row r="7677" spans="1:5" x14ac:dyDescent="0.3">
      <c r="A7677" s="113">
        <v>100309</v>
      </c>
      <c r="B7677" s="113" t="s">
        <v>16206</v>
      </c>
      <c r="C7677" s="114" t="s">
        <v>44</v>
      </c>
      <c r="D7677" s="113" t="s">
        <v>8535</v>
      </c>
      <c r="E7677" s="115">
        <v>64.290000000000006</v>
      </c>
    </row>
    <row r="7678" spans="1:5" ht="27.6" x14ac:dyDescent="0.3">
      <c r="A7678" s="113">
        <v>100315</v>
      </c>
      <c r="B7678" s="113" t="s">
        <v>16207</v>
      </c>
      <c r="C7678" s="114" t="s">
        <v>16089</v>
      </c>
      <c r="D7678" s="113" t="s">
        <v>8535</v>
      </c>
      <c r="E7678" s="115">
        <v>164.83</v>
      </c>
    </row>
    <row r="7679" spans="1:5" x14ac:dyDescent="0.3">
      <c r="A7679" s="113">
        <v>100321</v>
      </c>
      <c r="B7679" s="113" t="s">
        <v>16206</v>
      </c>
      <c r="C7679" s="114" t="s">
        <v>16089</v>
      </c>
      <c r="D7679" s="113" t="s">
        <v>8535</v>
      </c>
      <c r="E7679" s="115">
        <v>11224.21</v>
      </c>
    </row>
    <row r="7680" spans="1:5" x14ac:dyDescent="0.3">
      <c r="A7680" s="113">
        <v>100533</v>
      </c>
      <c r="B7680" s="113" t="s">
        <v>16208</v>
      </c>
      <c r="C7680" s="114" t="s">
        <v>44</v>
      </c>
      <c r="D7680" s="113" t="s">
        <v>8535</v>
      </c>
      <c r="E7680" s="115">
        <v>53.83</v>
      </c>
    </row>
    <row r="7681" spans="1:5" x14ac:dyDescent="0.3">
      <c r="A7681" s="113">
        <v>100534</v>
      </c>
      <c r="B7681" s="113" t="s">
        <v>16208</v>
      </c>
      <c r="C7681" s="114" t="s">
        <v>16089</v>
      </c>
      <c r="D7681" s="113" t="s">
        <v>8535</v>
      </c>
      <c r="E7681" s="115">
        <v>9413</v>
      </c>
    </row>
    <row r="7682" spans="1:5" ht="27.6" x14ac:dyDescent="0.3">
      <c r="A7682" s="113">
        <v>100535</v>
      </c>
      <c r="B7682" s="113" t="s">
        <v>16209</v>
      </c>
      <c r="C7682" s="114" t="s">
        <v>44</v>
      </c>
      <c r="D7682" s="113" t="s">
        <v>8535</v>
      </c>
      <c r="E7682" s="115">
        <v>1.04</v>
      </c>
    </row>
    <row r="7683" spans="1:5" ht="27.6" x14ac:dyDescent="0.3">
      <c r="A7683" s="113">
        <v>100536</v>
      </c>
      <c r="B7683" s="113" t="s">
        <v>16210</v>
      </c>
      <c r="C7683" s="114" t="s">
        <v>16089</v>
      </c>
      <c r="D7683" s="113" t="s">
        <v>8535</v>
      </c>
      <c r="E7683" s="115">
        <v>137.19999999999999</v>
      </c>
    </row>
    <row r="7684" spans="1:5" ht="27.6" x14ac:dyDescent="0.3">
      <c r="A7684" s="113">
        <v>101286</v>
      </c>
      <c r="B7684" s="113" t="s">
        <v>16211</v>
      </c>
      <c r="C7684" s="114" t="s">
        <v>16089</v>
      </c>
      <c r="D7684" s="113" t="s">
        <v>8535</v>
      </c>
      <c r="E7684" s="115">
        <v>34.22</v>
      </c>
    </row>
    <row r="7685" spans="1:5" ht="27.6" x14ac:dyDescent="0.3">
      <c r="A7685" s="113">
        <v>101287</v>
      </c>
      <c r="B7685" s="113" t="s">
        <v>16212</v>
      </c>
      <c r="C7685" s="114" t="s">
        <v>16089</v>
      </c>
      <c r="D7685" s="113" t="s">
        <v>8535</v>
      </c>
      <c r="E7685" s="115">
        <v>110.65</v>
      </c>
    </row>
    <row r="7686" spans="1:5" ht="27.6" x14ac:dyDescent="0.3">
      <c r="A7686" s="113">
        <v>101288</v>
      </c>
      <c r="B7686" s="113" t="s">
        <v>16213</v>
      </c>
      <c r="C7686" s="114" t="s">
        <v>16089</v>
      </c>
      <c r="D7686" s="113" t="s">
        <v>8535</v>
      </c>
      <c r="E7686" s="115">
        <v>34.22</v>
      </c>
    </row>
    <row r="7687" spans="1:5" ht="27.6" x14ac:dyDescent="0.3">
      <c r="A7687" s="113">
        <v>101289</v>
      </c>
      <c r="B7687" s="113" t="s">
        <v>16214</v>
      </c>
      <c r="C7687" s="114" t="s">
        <v>16089</v>
      </c>
      <c r="D7687" s="113" t="s">
        <v>8535</v>
      </c>
      <c r="E7687" s="115">
        <v>30.74</v>
      </c>
    </row>
    <row r="7688" spans="1:5" ht="27.6" x14ac:dyDescent="0.3">
      <c r="A7688" s="113">
        <v>101290</v>
      </c>
      <c r="B7688" s="113" t="s">
        <v>16215</v>
      </c>
      <c r="C7688" s="114" t="s">
        <v>16089</v>
      </c>
      <c r="D7688" s="113" t="s">
        <v>8535</v>
      </c>
      <c r="E7688" s="115">
        <v>43.75</v>
      </c>
    </row>
    <row r="7689" spans="1:5" ht="27.6" x14ac:dyDescent="0.3">
      <c r="A7689" s="113">
        <v>101291</v>
      </c>
      <c r="B7689" s="113" t="s">
        <v>16216</v>
      </c>
      <c r="C7689" s="114" t="s">
        <v>16089</v>
      </c>
      <c r="D7689" s="113" t="s">
        <v>8535</v>
      </c>
      <c r="E7689" s="115">
        <v>34.22</v>
      </c>
    </row>
    <row r="7690" spans="1:5" ht="27.6" x14ac:dyDescent="0.3">
      <c r="A7690" s="113">
        <v>101292</v>
      </c>
      <c r="B7690" s="113" t="s">
        <v>16217</v>
      </c>
      <c r="C7690" s="114" t="s">
        <v>16089</v>
      </c>
      <c r="D7690" s="113" t="s">
        <v>8535</v>
      </c>
      <c r="E7690" s="115">
        <v>32.89</v>
      </c>
    </row>
    <row r="7691" spans="1:5" x14ac:dyDescent="0.3">
      <c r="A7691" s="113">
        <v>101293</v>
      </c>
      <c r="B7691" s="113" t="s">
        <v>16218</v>
      </c>
      <c r="C7691" s="114" t="s">
        <v>16089</v>
      </c>
      <c r="D7691" s="113" t="s">
        <v>8535</v>
      </c>
      <c r="E7691" s="115">
        <v>36.92</v>
      </c>
    </row>
    <row r="7692" spans="1:5" ht="27.6" x14ac:dyDescent="0.3">
      <c r="A7692" s="113">
        <v>101294</v>
      </c>
      <c r="B7692" s="113" t="s">
        <v>16219</v>
      </c>
      <c r="C7692" s="114" t="s">
        <v>16089</v>
      </c>
      <c r="D7692" s="113" t="s">
        <v>8535</v>
      </c>
      <c r="E7692" s="115">
        <v>36.49</v>
      </c>
    </row>
    <row r="7693" spans="1:5" ht="27.6" x14ac:dyDescent="0.3">
      <c r="A7693" s="113">
        <v>101295</v>
      </c>
      <c r="B7693" s="113" t="s">
        <v>16220</v>
      </c>
      <c r="C7693" s="114" t="s">
        <v>16089</v>
      </c>
      <c r="D7693" s="113" t="s">
        <v>8535</v>
      </c>
      <c r="E7693" s="115">
        <v>38.81</v>
      </c>
    </row>
    <row r="7694" spans="1:5" ht="27.6" x14ac:dyDescent="0.3">
      <c r="A7694" s="113">
        <v>101296</v>
      </c>
      <c r="B7694" s="113" t="s">
        <v>16221</v>
      </c>
      <c r="C7694" s="114" t="s">
        <v>16089</v>
      </c>
      <c r="D7694" s="113" t="s">
        <v>8535</v>
      </c>
      <c r="E7694" s="115">
        <v>53.32</v>
      </c>
    </row>
    <row r="7695" spans="1:5" ht="27.6" x14ac:dyDescent="0.3">
      <c r="A7695" s="113">
        <v>101297</v>
      </c>
      <c r="B7695" s="113" t="s">
        <v>16222</v>
      </c>
      <c r="C7695" s="114" t="s">
        <v>16089</v>
      </c>
      <c r="D7695" s="113" t="s">
        <v>8535</v>
      </c>
      <c r="E7695" s="115">
        <v>42.57</v>
      </c>
    </row>
    <row r="7696" spans="1:5" ht="27.6" x14ac:dyDescent="0.3">
      <c r="A7696" s="113">
        <v>101298</v>
      </c>
      <c r="B7696" s="113" t="s">
        <v>16223</v>
      </c>
      <c r="C7696" s="114" t="s">
        <v>16089</v>
      </c>
      <c r="D7696" s="113" t="s">
        <v>8535</v>
      </c>
      <c r="E7696" s="115">
        <v>34.22</v>
      </c>
    </row>
    <row r="7697" spans="1:5" ht="27.6" x14ac:dyDescent="0.3">
      <c r="A7697" s="113">
        <v>101299</v>
      </c>
      <c r="B7697" s="113" t="s">
        <v>16224</v>
      </c>
      <c r="C7697" s="114" t="s">
        <v>16089</v>
      </c>
      <c r="D7697" s="113" t="s">
        <v>8535</v>
      </c>
      <c r="E7697" s="115">
        <v>43.75</v>
      </c>
    </row>
    <row r="7698" spans="1:5" ht="27.6" x14ac:dyDescent="0.3">
      <c r="A7698" s="113">
        <v>101300</v>
      </c>
      <c r="B7698" s="113" t="s">
        <v>16225</v>
      </c>
      <c r="C7698" s="114" t="s">
        <v>16089</v>
      </c>
      <c r="D7698" s="113" t="s">
        <v>8535</v>
      </c>
      <c r="E7698" s="115">
        <v>30.72</v>
      </c>
    </row>
    <row r="7699" spans="1:5" ht="27.6" x14ac:dyDescent="0.3">
      <c r="A7699" s="113">
        <v>101301</v>
      </c>
      <c r="B7699" s="113" t="s">
        <v>16226</v>
      </c>
      <c r="C7699" s="114" t="s">
        <v>16089</v>
      </c>
      <c r="D7699" s="113" t="s">
        <v>8535</v>
      </c>
      <c r="E7699" s="115">
        <v>36.119999999999997</v>
      </c>
    </row>
    <row r="7700" spans="1:5" ht="27.6" x14ac:dyDescent="0.3">
      <c r="A7700" s="113">
        <v>101302</v>
      </c>
      <c r="B7700" s="113" t="s">
        <v>16227</v>
      </c>
      <c r="C7700" s="114" t="s">
        <v>16089</v>
      </c>
      <c r="D7700" s="113" t="s">
        <v>8535</v>
      </c>
      <c r="E7700" s="115">
        <v>36.9</v>
      </c>
    </row>
    <row r="7701" spans="1:5" ht="27.6" x14ac:dyDescent="0.3">
      <c r="A7701" s="113">
        <v>101303</v>
      </c>
      <c r="B7701" s="113" t="s">
        <v>16228</v>
      </c>
      <c r="C7701" s="114" t="s">
        <v>16089</v>
      </c>
      <c r="D7701" s="113" t="s">
        <v>8535</v>
      </c>
      <c r="E7701" s="115">
        <v>132.25</v>
      </c>
    </row>
    <row r="7702" spans="1:5" ht="27.6" x14ac:dyDescent="0.3">
      <c r="A7702" s="113">
        <v>101304</v>
      </c>
      <c r="B7702" s="113" t="s">
        <v>16229</v>
      </c>
      <c r="C7702" s="114" t="s">
        <v>16089</v>
      </c>
      <c r="D7702" s="113" t="s">
        <v>8535</v>
      </c>
      <c r="E7702" s="115">
        <v>47.21</v>
      </c>
    </row>
    <row r="7703" spans="1:5" ht="27.6" x14ac:dyDescent="0.3">
      <c r="A7703" s="113">
        <v>101305</v>
      </c>
      <c r="B7703" s="113" t="s">
        <v>16230</v>
      </c>
      <c r="C7703" s="114" t="s">
        <v>16089</v>
      </c>
      <c r="D7703" s="113" t="s">
        <v>8535</v>
      </c>
      <c r="E7703" s="115">
        <v>60.07</v>
      </c>
    </row>
    <row r="7704" spans="1:5" ht="27.6" x14ac:dyDescent="0.3">
      <c r="A7704" s="113">
        <v>101307</v>
      </c>
      <c r="B7704" s="113" t="s">
        <v>16231</v>
      </c>
      <c r="C7704" s="114" t="s">
        <v>16089</v>
      </c>
      <c r="D7704" s="113" t="s">
        <v>8535</v>
      </c>
      <c r="E7704" s="115">
        <v>36.92</v>
      </c>
    </row>
    <row r="7705" spans="1:5" ht="27.6" x14ac:dyDescent="0.3">
      <c r="A7705" s="113">
        <v>101308</v>
      </c>
      <c r="B7705" s="113" t="s">
        <v>16232</v>
      </c>
      <c r="C7705" s="114" t="s">
        <v>16089</v>
      </c>
      <c r="D7705" s="113" t="s">
        <v>8535</v>
      </c>
      <c r="E7705" s="115">
        <v>31.85</v>
      </c>
    </row>
    <row r="7706" spans="1:5" ht="27.6" x14ac:dyDescent="0.3">
      <c r="A7706" s="113">
        <v>101309</v>
      </c>
      <c r="B7706" s="113" t="s">
        <v>16233</v>
      </c>
      <c r="C7706" s="114" t="s">
        <v>16089</v>
      </c>
      <c r="D7706" s="113" t="s">
        <v>8535</v>
      </c>
      <c r="E7706" s="115">
        <v>43.75</v>
      </c>
    </row>
    <row r="7707" spans="1:5" ht="27.6" x14ac:dyDescent="0.3">
      <c r="A7707" s="113">
        <v>101310</v>
      </c>
      <c r="B7707" s="113" t="s">
        <v>16234</v>
      </c>
      <c r="C7707" s="114" t="s">
        <v>16089</v>
      </c>
      <c r="D7707" s="113" t="s">
        <v>8535</v>
      </c>
      <c r="E7707" s="115">
        <v>47.21</v>
      </c>
    </row>
    <row r="7708" spans="1:5" ht="27.6" x14ac:dyDescent="0.3">
      <c r="A7708" s="113">
        <v>101311</v>
      </c>
      <c r="B7708" s="113" t="s">
        <v>16235</v>
      </c>
      <c r="C7708" s="114" t="s">
        <v>16089</v>
      </c>
      <c r="D7708" s="113" t="s">
        <v>8535</v>
      </c>
      <c r="E7708" s="115">
        <v>36.92</v>
      </c>
    </row>
    <row r="7709" spans="1:5" ht="27.6" x14ac:dyDescent="0.3">
      <c r="A7709" s="113">
        <v>101312</v>
      </c>
      <c r="B7709" s="113" t="s">
        <v>16236</v>
      </c>
      <c r="C7709" s="114" t="s">
        <v>16089</v>
      </c>
      <c r="D7709" s="113" t="s">
        <v>8535</v>
      </c>
      <c r="E7709" s="115">
        <v>55.49</v>
      </c>
    </row>
    <row r="7710" spans="1:5" ht="27.6" x14ac:dyDescent="0.3">
      <c r="A7710" s="113">
        <v>101313</v>
      </c>
      <c r="B7710" s="113" t="s">
        <v>16237</v>
      </c>
      <c r="C7710" s="114" t="s">
        <v>16089</v>
      </c>
      <c r="D7710" s="113" t="s">
        <v>8535</v>
      </c>
      <c r="E7710" s="115">
        <v>161.81</v>
      </c>
    </row>
    <row r="7711" spans="1:5" ht="27.6" x14ac:dyDescent="0.3">
      <c r="A7711" s="113">
        <v>101315</v>
      </c>
      <c r="B7711" s="113" t="s">
        <v>16238</v>
      </c>
      <c r="C7711" s="114" t="s">
        <v>16089</v>
      </c>
      <c r="D7711" s="113" t="s">
        <v>8535</v>
      </c>
      <c r="E7711" s="115">
        <v>157.52000000000001</v>
      </c>
    </row>
    <row r="7712" spans="1:5" ht="27.6" x14ac:dyDescent="0.3">
      <c r="A7712" s="113">
        <v>101316</v>
      </c>
      <c r="B7712" s="113" t="s">
        <v>16239</v>
      </c>
      <c r="C7712" s="114" t="s">
        <v>16089</v>
      </c>
      <c r="D7712" s="113" t="s">
        <v>8535</v>
      </c>
      <c r="E7712" s="115">
        <v>68.47</v>
      </c>
    </row>
    <row r="7713" spans="1:5" ht="27.6" x14ac:dyDescent="0.3">
      <c r="A7713" s="113">
        <v>101320</v>
      </c>
      <c r="B7713" s="113" t="s">
        <v>16240</v>
      </c>
      <c r="C7713" s="114" t="s">
        <v>16089</v>
      </c>
      <c r="D7713" s="113" t="s">
        <v>8535</v>
      </c>
      <c r="E7713" s="115">
        <v>27.49</v>
      </c>
    </row>
    <row r="7714" spans="1:5" x14ac:dyDescent="0.3">
      <c r="A7714" s="113">
        <v>101322</v>
      </c>
      <c r="B7714" s="113" t="s">
        <v>16241</v>
      </c>
      <c r="C7714" s="114" t="s">
        <v>16089</v>
      </c>
      <c r="D7714" s="113" t="s">
        <v>8535</v>
      </c>
      <c r="E7714" s="115">
        <v>36.92</v>
      </c>
    </row>
    <row r="7715" spans="1:5" ht="27.6" x14ac:dyDescent="0.3">
      <c r="A7715" s="113">
        <v>101323</v>
      </c>
      <c r="B7715" s="113" t="s">
        <v>16242</v>
      </c>
      <c r="C7715" s="114" t="s">
        <v>16089</v>
      </c>
      <c r="D7715" s="113" t="s">
        <v>8535</v>
      </c>
      <c r="E7715" s="115">
        <v>67.83</v>
      </c>
    </row>
    <row r="7716" spans="1:5" ht="27.6" x14ac:dyDescent="0.3">
      <c r="A7716" s="113">
        <v>101324</v>
      </c>
      <c r="B7716" s="113" t="s">
        <v>16243</v>
      </c>
      <c r="C7716" s="114" t="s">
        <v>16089</v>
      </c>
      <c r="D7716" s="113" t="s">
        <v>8535</v>
      </c>
      <c r="E7716" s="115">
        <v>19.45</v>
      </c>
    </row>
    <row r="7717" spans="1:5" ht="27.6" x14ac:dyDescent="0.3">
      <c r="A7717" s="113">
        <v>101325</v>
      </c>
      <c r="B7717" s="113" t="s">
        <v>16244</v>
      </c>
      <c r="C7717" s="114" t="s">
        <v>16089</v>
      </c>
      <c r="D7717" s="113" t="s">
        <v>8535</v>
      </c>
      <c r="E7717" s="115">
        <v>52.08</v>
      </c>
    </row>
    <row r="7718" spans="1:5" ht="27.6" x14ac:dyDescent="0.3">
      <c r="A7718" s="113">
        <v>101326</v>
      </c>
      <c r="B7718" s="113" t="s">
        <v>16245</v>
      </c>
      <c r="C7718" s="114" t="s">
        <v>16089</v>
      </c>
      <c r="D7718" s="113" t="s">
        <v>8535</v>
      </c>
      <c r="E7718" s="115">
        <v>14.51</v>
      </c>
    </row>
    <row r="7719" spans="1:5" ht="27.6" x14ac:dyDescent="0.3">
      <c r="A7719" s="113">
        <v>101328</v>
      </c>
      <c r="B7719" s="113" t="s">
        <v>16246</v>
      </c>
      <c r="C7719" s="114" t="s">
        <v>16089</v>
      </c>
      <c r="D7719" s="113" t="s">
        <v>8535</v>
      </c>
      <c r="E7719" s="115">
        <v>23.28</v>
      </c>
    </row>
    <row r="7720" spans="1:5" ht="27.6" x14ac:dyDescent="0.3">
      <c r="A7720" s="113">
        <v>101329</v>
      </c>
      <c r="B7720" s="113" t="s">
        <v>16247</v>
      </c>
      <c r="C7720" s="114" t="s">
        <v>16089</v>
      </c>
      <c r="D7720" s="113" t="s">
        <v>8535</v>
      </c>
      <c r="E7720" s="115">
        <v>66.56</v>
      </c>
    </row>
    <row r="7721" spans="1:5" ht="27.6" x14ac:dyDescent="0.3">
      <c r="A7721" s="113">
        <v>101330</v>
      </c>
      <c r="B7721" s="113" t="s">
        <v>16248</v>
      </c>
      <c r="C7721" s="114" t="s">
        <v>16089</v>
      </c>
      <c r="D7721" s="113" t="s">
        <v>8535</v>
      </c>
      <c r="E7721" s="115">
        <v>47.21</v>
      </c>
    </row>
    <row r="7722" spans="1:5" ht="27.6" x14ac:dyDescent="0.3">
      <c r="A7722" s="113">
        <v>101331</v>
      </c>
      <c r="B7722" s="113" t="s">
        <v>16249</v>
      </c>
      <c r="C7722" s="114" t="s">
        <v>16089</v>
      </c>
      <c r="D7722" s="113" t="s">
        <v>8535</v>
      </c>
      <c r="E7722" s="115">
        <v>48.93</v>
      </c>
    </row>
    <row r="7723" spans="1:5" ht="27.6" x14ac:dyDescent="0.3">
      <c r="A7723" s="113">
        <v>101332</v>
      </c>
      <c r="B7723" s="113" t="s">
        <v>16250</v>
      </c>
      <c r="C7723" s="114" t="s">
        <v>16089</v>
      </c>
      <c r="D7723" s="113" t="s">
        <v>8535</v>
      </c>
      <c r="E7723" s="115">
        <v>15.59</v>
      </c>
    </row>
    <row r="7724" spans="1:5" ht="27.6" x14ac:dyDescent="0.3">
      <c r="A7724" s="113">
        <v>101333</v>
      </c>
      <c r="B7724" s="113" t="s">
        <v>16251</v>
      </c>
      <c r="C7724" s="114" t="s">
        <v>16089</v>
      </c>
      <c r="D7724" s="113" t="s">
        <v>8535</v>
      </c>
      <c r="E7724" s="115">
        <v>36.1</v>
      </c>
    </row>
    <row r="7725" spans="1:5" ht="27.6" x14ac:dyDescent="0.3">
      <c r="A7725" s="113">
        <v>101334</v>
      </c>
      <c r="B7725" s="113" t="s">
        <v>16252</v>
      </c>
      <c r="C7725" s="114" t="s">
        <v>16089</v>
      </c>
      <c r="D7725" s="113" t="s">
        <v>8535</v>
      </c>
      <c r="E7725" s="115">
        <v>120.06</v>
      </c>
    </row>
    <row r="7726" spans="1:5" ht="27.6" x14ac:dyDescent="0.3">
      <c r="A7726" s="113">
        <v>101336</v>
      </c>
      <c r="B7726" s="113" t="s">
        <v>16253</v>
      </c>
      <c r="C7726" s="114" t="s">
        <v>16089</v>
      </c>
      <c r="D7726" s="113" t="s">
        <v>8535</v>
      </c>
      <c r="E7726" s="115">
        <v>67.569999999999993</v>
      </c>
    </row>
    <row r="7727" spans="1:5" ht="27.6" x14ac:dyDescent="0.3">
      <c r="A7727" s="113">
        <v>101337</v>
      </c>
      <c r="B7727" s="113" t="s">
        <v>16254</v>
      </c>
      <c r="C7727" s="114" t="s">
        <v>16089</v>
      </c>
      <c r="D7727" s="113" t="s">
        <v>8535</v>
      </c>
      <c r="E7727" s="115">
        <v>24.65</v>
      </c>
    </row>
    <row r="7728" spans="1:5" ht="27.6" x14ac:dyDescent="0.3">
      <c r="A7728" s="113">
        <v>101338</v>
      </c>
      <c r="B7728" s="113" t="s">
        <v>16255</v>
      </c>
      <c r="C7728" s="114" t="s">
        <v>16089</v>
      </c>
      <c r="D7728" s="113" t="s">
        <v>8535</v>
      </c>
      <c r="E7728" s="115">
        <v>26.9</v>
      </c>
    </row>
    <row r="7729" spans="1:5" ht="27.6" x14ac:dyDescent="0.3">
      <c r="A7729" s="113">
        <v>101339</v>
      </c>
      <c r="B7729" s="113" t="s">
        <v>16256</v>
      </c>
      <c r="C7729" s="114" t="s">
        <v>16089</v>
      </c>
      <c r="D7729" s="113" t="s">
        <v>8535</v>
      </c>
      <c r="E7729" s="115">
        <v>24.77</v>
      </c>
    </row>
    <row r="7730" spans="1:5" ht="27.6" x14ac:dyDescent="0.3">
      <c r="A7730" s="113">
        <v>101340</v>
      </c>
      <c r="B7730" s="113" t="s">
        <v>16257</v>
      </c>
      <c r="C7730" s="114" t="s">
        <v>16089</v>
      </c>
      <c r="D7730" s="113" t="s">
        <v>8535</v>
      </c>
      <c r="E7730" s="115">
        <v>22.46</v>
      </c>
    </row>
    <row r="7731" spans="1:5" ht="27.6" x14ac:dyDescent="0.3">
      <c r="A7731" s="113">
        <v>101341</v>
      </c>
      <c r="B7731" s="113" t="s">
        <v>16258</v>
      </c>
      <c r="C7731" s="114" t="s">
        <v>16089</v>
      </c>
      <c r="D7731" s="113" t="s">
        <v>8535</v>
      </c>
      <c r="E7731" s="115">
        <v>21.03</v>
      </c>
    </row>
    <row r="7732" spans="1:5" ht="27.6" x14ac:dyDescent="0.3">
      <c r="A7732" s="113">
        <v>101342</v>
      </c>
      <c r="B7732" s="113" t="s">
        <v>16259</v>
      </c>
      <c r="C7732" s="114" t="s">
        <v>16089</v>
      </c>
      <c r="D7732" s="113" t="s">
        <v>8535</v>
      </c>
      <c r="E7732" s="115">
        <v>24.77</v>
      </c>
    </row>
    <row r="7733" spans="1:5" ht="27.6" x14ac:dyDescent="0.3">
      <c r="A7733" s="113">
        <v>101343</v>
      </c>
      <c r="B7733" s="113" t="s">
        <v>16260</v>
      </c>
      <c r="C7733" s="114" t="s">
        <v>16089</v>
      </c>
      <c r="D7733" s="113" t="s">
        <v>8535</v>
      </c>
      <c r="E7733" s="115">
        <v>45.87</v>
      </c>
    </row>
    <row r="7734" spans="1:5" ht="27.6" x14ac:dyDescent="0.3">
      <c r="A7734" s="113">
        <v>101344</v>
      </c>
      <c r="B7734" s="113" t="s">
        <v>16261</v>
      </c>
      <c r="C7734" s="114" t="s">
        <v>16089</v>
      </c>
      <c r="D7734" s="113" t="s">
        <v>8535</v>
      </c>
      <c r="E7734" s="115">
        <v>45.18</v>
      </c>
    </row>
    <row r="7735" spans="1:5" ht="27.6" x14ac:dyDescent="0.3">
      <c r="A7735" s="113">
        <v>101345</v>
      </c>
      <c r="B7735" s="113" t="s">
        <v>16262</v>
      </c>
      <c r="C7735" s="114" t="s">
        <v>16089</v>
      </c>
      <c r="D7735" s="113" t="s">
        <v>8535</v>
      </c>
      <c r="E7735" s="115">
        <v>46.73</v>
      </c>
    </row>
    <row r="7736" spans="1:5" ht="27.6" x14ac:dyDescent="0.3">
      <c r="A7736" s="113">
        <v>101346</v>
      </c>
      <c r="B7736" s="113" t="s">
        <v>16263</v>
      </c>
      <c r="C7736" s="114" t="s">
        <v>16089</v>
      </c>
      <c r="D7736" s="113" t="s">
        <v>8535</v>
      </c>
      <c r="E7736" s="115">
        <v>25.52</v>
      </c>
    </row>
    <row r="7737" spans="1:5" ht="27.6" x14ac:dyDescent="0.3">
      <c r="A7737" s="113">
        <v>101347</v>
      </c>
      <c r="B7737" s="113" t="s">
        <v>16264</v>
      </c>
      <c r="C7737" s="114" t="s">
        <v>16089</v>
      </c>
      <c r="D7737" s="113" t="s">
        <v>8535</v>
      </c>
      <c r="E7737" s="115">
        <v>36.89</v>
      </c>
    </row>
    <row r="7738" spans="1:5" ht="27.6" x14ac:dyDescent="0.3">
      <c r="A7738" s="113">
        <v>101348</v>
      </c>
      <c r="B7738" s="113" t="s">
        <v>16265</v>
      </c>
      <c r="C7738" s="114" t="s">
        <v>16089</v>
      </c>
      <c r="D7738" s="113" t="s">
        <v>8535</v>
      </c>
      <c r="E7738" s="115">
        <v>22.94</v>
      </c>
    </row>
    <row r="7739" spans="1:5" ht="27.6" x14ac:dyDescent="0.3">
      <c r="A7739" s="113">
        <v>101349</v>
      </c>
      <c r="B7739" s="113" t="s">
        <v>16266</v>
      </c>
      <c r="C7739" s="114" t="s">
        <v>16089</v>
      </c>
      <c r="D7739" s="113" t="s">
        <v>8535</v>
      </c>
      <c r="E7739" s="115">
        <v>34.229999999999997</v>
      </c>
    </row>
    <row r="7740" spans="1:5" ht="27.6" x14ac:dyDescent="0.3">
      <c r="A7740" s="113">
        <v>101350</v>
      </c>
      <c r="B7740" s="113" t="s">
        <v>16267</v>
      </c>
      <c r="C7740" s="114" t="s">
        <v>16089</v>
      </c>
      <c r="D7740" s="113" t="s">
        <v>8535</v>
      </c>
      <c r="E7740" s="115">
        <v>34.229999999999997</v>
      </c>
    </row>
    <row r="7741" spans="1:5" ht="27.6" x14ac:dyDescent="0.3">
      <c r="A7741" s="113">
        <v>101351</v>
      </c>
      <c r="B7741" s="113" t="s">
        <v>16268</v>
      </c>
      <c r="C7741" s="114" t="s">
        <v>16089</v>
      </c>
      <c r="D7741" s="113" t="s">
        <v>8535</v>
      </c>
      <c r="E7741" s="115">
        <v>24.77</v>
      </c>
    </row>
    <row r="7742" spans="1:5" ht="27.6" x14ac:dyDescent="0.3">
      <c r="A7742" s="113">
        <v>101352</v>
      </c>
      <c r="B7742" s="113" t="s">
        <v>16269</v>
      </c>
      <c r="C7742" s="114" t="s">
        <v>16089</v>
      </c>
      <c r="D7742" s="113" t="s">
        <v>8535</v>
      </c>
      <c r="E7742" s="115">
        <v>24.77</v>
      </c>
    </row>
    <row r="7743" spans="1:5" ht="27.6" x14ac:dyDescent="0.3">
      <c r="A7743" s="113">
        <v>101353</v>
      </c>
      <c r="B7743" s="113" t="s">
        <v>16270</v>
      </c>
      <c r="C7743" s="114" t="s">
        <v>16089</v>
      </c>
      <c r="D7743" s="113" t="s">
        <v>8535</v>
      </c>
      <c r="E7743" s="115">
        <v>25.21</v>
      </c>
    </row>
    <row r="7744" spans="1:5" ht="27.6" x14ac:dyDescent="0.3">
      <c r="A7744" s="113">
        <v>101355</v>
      </c>
      <c r="B7744" s="113" t="s">
        <v>16271</v>
      </c>
      <c r="C7744" s="114" t="s">
        <v>16089</v>
      </c>
      <c r="D7744" s="113" t="s">
        <v>8535</v>
      </c>
      <c r="E7744" s="115">
        <v>34.229999999999997</v>
      </c>
    </row>
    <row r="7745" spans="1:5" ht="27.6" x14ac:dyDescent="0.3">
      <c r="A7745" s="113">
        <v>101356</v>
      </c>
      <c r="B7745" s="113" t="s">
        <v>16272</v>
      </c>
      <c r="C7745" s="114" t="s">
        <v>16089</v>
      </c>
      <c r="D7745" s="113" t="s">
        <v>8535</v>
      </c>
      <c r="E7745" s="115">
        <v>47.21</v>
      </c>
    </row>
    <row r="7746" spans="1:5" x14ac:dyDescent="0.3">
      <c r="A7746" s="113">
        <v>101357</v>
      </c>
      <c r="B7746" s="113" t="s">
        <v>16273</v>
      </c>
      <c r="C7746" s="114" t="s">
        <v>16089</v>
      </c>
      <c r="D7746" s="113" t="s">
        <v>8535</v>
      </c>
      <c r="E7746" s="115">
        <v>67.83</v>
      </c>
    </row>
    <row r="7747" spans="1:5" x14ac:dyDescent="0.3">
      <c r="A7747" s="113">
        <v>101358</v>
      </c>
      <c r="B7747" s="113" t="s">
        <v>16274</v>
      </c>
      <c r="C7747" s="114" t="s">
        <v>16089</v>
      </c>
      <c r="D7747" s="113" t="s">
        <v>8535</v>
      </c>
      <c r="E7747" s="115">
        <v>48.37</v>
      </c>
    </row>
    <row r="7748" spans="1:5" ht="27.6" x14ac:dyDescent="0.3">
      <c r="A7748" s="113">
        <v>101359</v>
      </c>
      <c r="B7748" s="113" t="s">
        <v>16275</v>
      </c>
      <c r="C7748" s="114" t="s">
        <v>16089</v>
      </c>
      <c r="D7748" s="113" t="s">
        <v>8535</v>
      </c>
      <c r="E7748" s="115">
        <v>44.61</v>
      </c>
    </row>
    <row r="7749" spans="1:5" ht="27.6" x14ac:dyDescent="0.3">
      <c r="A7749" s="113">
        <v>101360</v>
      </c>
      <c r="B7749" s="113" t="s">
        <v>16276</v>
      </c>
      <c r="C7749" s="114" t="s">
        <v>16089</v>
      </c>
      <c r="D7749" s="113" t="s">
        <v>8535</v>
      </c>
      <c r="E7749" s="115">
        <v>48.37</v>
      </c>
    </row>
    <row r="7750" spans="1:5" ht="27.6" x14ac:dyDescent="0.3">
      <c r="A7750" s="113">
        <v>101361</v>
      </c>
      <c r="B7750" s="113" t="s">
        <v>16277</v>
      </c>
      <c r="C7750" s="114" t="s">
        <v>16089</v>
      </c>
      <c r="D7750" s="113" t="s">
        <v>8535</v>
      </c>
      <c r="E7750" s="115">
        <v>58.51</v>
      </c>
    </row>
    <row r="7751" spans="1:5" ht="27.6" x14ac:dyDescent="0.3">
      <c r="A7751" s="113">
        <v>101363</v>
      </c>
      <c r="B7751" s="113" t="s">
        <v>16278</v>
      </c>
      <c r="C7751" s="114" t="s">
        <v>16089</v>
      </c>
      <c r="D7751" s="113" t="s">
        <v>8535</v>
      </c>
      <c r="E7751" s="115">
        <v>37.92</v>
      </c>
    </row>
    <row r="7752" spans="1:5" ht="27.6" x14ac:dyDescent="0.3">
      <c r="A7752" s="113">
        <v>101364</v>
      </c>
      <c r="B7752" s="113" t="s">
        <v>16279</v>
      </c>
      <c r="C7752" s="114" t="s">
        <v>16089</v>
      </c>
      <c r="D7752" s="113" t="s">
        <v>8535</v>
      </c>
      <c r="E7752" s="115">
        <v>56.44</v>
      </c>
    </row>
    <row r="7753" spans="1:5" x14ac:dyDescent="0.3">
      <c r="A7753" s="113">
        <v>101365</v>
      </c>
      <c r="B7753" s="113" t="s">
        <v>16280</v>
      </c>
      <c r="C7753" s="114" t="s">
        <v>16089</v>
      </c>
      <c r="D7753" s="113" t="s">
        <v>8535</v>
      </c>
      <c r="E7753" s="115">
        <v>43.38</v>
      </c>
    </row>
    <row r="7754" spans="1:5" ht="27.6" x14ac:dyDescent="0.3">
      <c r="A7754" s="113">
        <v>101366</v>
      </c>
      <c r="B7754" s="113" t="s">
        <v>16281</v>
      </c>
      <c r="C7754" s="114" t="s">
        <v>16089</v>
      </c>
      <c r="D7754" s="113" t="s">
        <v>8535</v>
      </c>
      <c r="E7754" s="115">
        <v>46.75</v>
      </c>
    </row>
    <row r="7755" spans="1:5" ht="27.6" x14ac:dyDescent="0.3">
      <c r="A7755" s="113">
        <v>101368</v>
      </c>
      <c r="B7755" s="113" t="s">
        <v>16282</v>
      </c>
      <c r="C7755" s="114" t="s">
        <v>16089</v>
      </c>
      <c r="D7755" s="113" t="s">
        <v>8535</v>
      </c>
      <c r="E7755" s="115">
        <v>62.44</v>
      </c>
    </row>
    <row r="7756" spans="1:5" ht="27.6" x14ac:dyDescent="0.3">
      <c r="A7756" s="113">
        <v>101369</v>
      </c>
      <c r="B7756" s="113" t="s">
        <v>16283</v>
      </c>
      <c r="C7756" s="114" t="s">
        <v>16089</v>
      </c>
      <c r="D7756" s="113" t="s">
        <v>8535</v>
      </c>
      <c r="E7756" s="115">
        <v>40.32</v>
      </c>
    </row>
    <row r="7757" spans="1:5" x14ac:dyDescent="0.3">
      <c r="A7757" s="113">
        <v>101370</v>
      </c>
      <c r="B7757" s="113" t="s">
        <v>16284</v>
      </c>
      <c r="C7757" s="114" t="s">
        <v>16089</v>
      </c>
      <c r="D7757" s="113" t="s">
        <v>8535</v>
      </c>
      <c r="E7757" s="115">
        <v>36.92</v>
      </c>
    </row>
    <row r="7758" spans="1:5" ht="27.6" x14ac:dyDescent="0.3">
      <c r="A7758" s="113">
        <v>101371</v>
      </c>
      <c r="B7758" s="113" t="s">
        <v>16285</v>
      </c>
      <c r="C7758" s="114" t="s">
        <v>16089</v>
      </c>
      <c r="D7758" s="113" t="s">
        <v>8535</v>
      </c>
      <c r="E7758" s="115">
        <v>38.81</v>
      </c>
    </row>
    <row r="7759" spans="1:5" ht="27.6" x14ac:dyDescent="0.3">
      <c r="A7759" s="113">
        <v>101372</v>
      </c>
      <c r="B7759" s="113" t="s">
        <v>16286</v>
      </c>
      <c r="C7759" s="114" t="s">
        <v>16089</v>
      </c>
      <c r="D7759" s="113" t="s">
        <v>8535</v>
      </c>
      <c r="E7759" s="115">
        <v>15.15</v>
      </c>
    </row>
    <row r="7760" spans="1:5" x14ac:dyDescent="0.3">
      <c r="A7760" s="113">
        <v>101374</v>
      </c>
      <c r="B7760" s="113" t="s">
        <v>16001</v>
      </c>
      <c r="C7760" s="114" t="s">
        <v>16089</v>
      </c>
      <c r="D7760" s="113" t="s">
        <v>8535</v>
      </c>
      <c r="E7760" s="115">
        <v>5070.53</v>
      </c>
    </row>
    <row r="7761" spans="1:5" x14ac:dyDescent="0.3">
      <c r="A7761" s="113">
        <v>101375</v>
      </c>
      <c r="B7761" s="113" t="s">
        <v>16287</v>
      </c>
      <c r="C7761" s="114" t="s">
        <v>16089</v>
      </c>
      <c r="D7761" s="113" t="s">
        <v>8535</v>
      </c>
      <c r="E7761" s="115">
        <v>5144.54</v>
      </c>
    </row>
    <row r="7762" spans="1:5" x14ac:dyDescent="0.3">
      <c r="A7762" s="113">
        <v>101376</v>
      </c>
      <c r="B7762" s="113" t="s">
        <v>16288</v>
      </c>
      <c r="C7762" s="114" t="s">
        <v>16089</v>
      </c>
      <c r="D7762" s="113" t="s">
        <v>8535</v>
      </c>
      <c r="E7762" s="115">
        <v>4844.95</v>
      </c>
    </row>
    <row r="7763" spans="1:5" x14ac:dyDescent="0.3">
      <c r="A7763" s="113">
        <v>101377</v>
      </c>
      <c r="B7763" s="113" t="s">
        <v>16004</v>
      </c>
      <c r="C7763" s="114" t="s">
        <v>16089</v>
      </c>
      <c r="D7763" s="113" t="s">
        <v>8535</v>
      </c>
      <c r="E7763" s="115">
        <v>4716.9799999999996</v>
      </c>
    </row>
    <row r="7764" spans="1:5" x14ac:dyDescent="0.3">
      <c r="A7764" s="113">
        <v>101378</v>
      </c>
      <c r="B7764" s="113" t="s">
        <v>16202</v>
      </c>
      <c r="C7764" s="114" t="s">
        <v>16089</v>
      </c>
      <c r="D7764" s="113" t="s">
        <v>8535</v>
      </c>
      <c r="E7764" s="115">
        <v>5388.22</v>
      </c>
    </row>
    <row r="7765" spans="1:5" x14ac:dyDescent="0.3">
      <c r="A7765" s="113">
        <v>101379</v>
      </c>
      <c r="B7765" s="113" t="s">
        <v>16289</v>
      </c>
      <c r="C7765" s="114" t="s">
        <v>16089</v>
      </c>
      <c r="D7765" s="113" t="s">
        <v>8535</v>
      </c>
      <c r="E7765" s="115">
        <v>5070.53</v>
      </c>
    </row>
    <row r="7766" spans="1:5" x14ac:dyDescent="0.3">
      <c r="A7766" s="113">
        <v>101380</v>
      </c>
      <c r="B7766" s="113" t="s">
        <v>16006</v>
      </c>
      <c r="C7766" s="114" t="s">
        <v>16089</v>
      </c>
      <c r="D7766" s="113" t="s">
        <v>8535</v>
      </c>
      <c r="E7766" s="115">
        <v>4912.38</v>
      </c>
    </row>
    <row r="7767" spans="1:5" x14ac:dyDescent="0.3">
      <c r="A7767" s="113">
        <v>101381</v>
      </c>
      <c r="B7767" s="113" t="s">
        <v>16007</v>
      </c>
      <c r="C7767" s="114" t="s">
        <v>16089</v>
      </c>
      <c r="D7767" s="113" t="s">
        <v>8535</v>
      </c>
      <c r="E7767" s="115">
        <v>5345.53</v>
      </c>
    </row>
    <row r="7768" spans="1:5" x14ac:dyDescent="0.3">
      <c r="A7768" s="113">
        <v>101382</v>
      </c>
      <c r="B7768" s="113" t="s">
        <v>16290</v>
      </c>
      <c r="C7768" s="114" t="s">
        <v>16089</v>
      </c>
      <c r="D7768" s="113" t="s">
        <v>8535</v>
      </c>
      <c r="E7768" s="115">
        <v>4276.0200000000004</v>
      </c>
    </row>
    <row r="7769" spans="1:5" x14ac:dyDescent="0.3">
      <c r="A7769" s="113">
        <v>101383</v>
      </c>
      <c r="B7769" s="113" t="s">
        <v>16203</v>
      </c>
      <c r="C7769" s="114" t="s">
        <v>16089</v>
      </c>
      <c r="D7769" s="113" t="s">
        <v>8535</v>
      </c>
      <c r="E7769" s="115">
        <v>4686.26</v>
      </c>
    </row>
    <row r="7770" spans="1:5" x14ac:dyDescent="0.3">
      <c r="A7770" s="113">
        <v>101384</v>
      </c>
      <c r="B7770" s="113" t="s">
        <v>16010</v>
      </c>
      <c r="C7770" s="114" t="s">
        <v>16089</v>
      </c>
      <c r="D7770" s="113" t="s">
        <v>8535</v>
      </c>
      <c r="E7770" s="115">
        <v>4959.55</v>
      </c>
    </row>
    <row r="7771" spans="1:5" ht="27.6" x14ac:dyDescent="0.3">
      <c r="A7771" s="113">
        <v>101385</v>
      </c>
      <c r="B7771" s="113" t="s">
        <v>16291</v>
      </c>
      <c r="C7771" s="114" t="s">
        <v>16089</v>
      </c>
      <c r="D7771" s="113" t="s">
        <v>8535</v>
      </c>
      <c r="E7771" s="115">
        <v>6406.84</v>
      </c>
    </row>
    <row r="7772" spans="1:5" x14ac:dyDescent="0.3">
      <c r="A7772" s="113">
        <v>101386</v>
      </c>
      <c r="B7772" s="113" t="s">
        <v>16012</v>
      </c>
      <c r="C7772" s="114" t="s">
        <v>16089</v>
      </c>
      <c r="D7772" s="113" t="s">
        <v>8535</v>
      </c>
      <c r="E7772" s="115">
        <v>4844.95</v>
      </c>
    </row>
    <row r="7773" spans="1:5" x14ac:dyDescent="0.3">
      <c r="A7773" s="113">
        <v>101387</v>
      </c>
      <c r="B7773" s="113" t="s">
        <v>16292</v>
      </c>
      <c r="C7773" s="114" t="s">
        <v>16089</v>
      </c>
      <c r="D7773" s="113" t="s">
        <v>8535</v>
      </c>
      <c r="E7773" s="115">
        <v>5080.0600000000004</v>
      </c>
    </row>
    <row r="7774" spans="1:5" x14ac:dyDescent="0.3">
      <c r="A7774" s="113">
        <v>101388</v>
      </c>
      <c r="B7774" s="113" t="s">
        <v>16014</v>
      </c>
      <c r="C7774" s="114" t="s">
        <v>16089</v>
      </c>
      <c r="D7774" s="113" t="s">
        <v>8535</v>
      </c>
      <c r="E7774" s="115">
        <v>4691.67</v>
      </c>
    </row>
    <row r="7775" spans="1:5" x14ac:dyDescent="0.3">
      <c r="A7775" s="113">
        <v>101389</v>
      </c>
      <c r="B7775" s="113" t="s">
        <v>16015</v>
      </c>
      <c r="C7775" s="114" t="s">
        <v>16089</v>
      </c>
      <c r="D7775" s="113" t="s">
        <v>8535</v>
      </c>
      <c r="E7775" s="115">
        <v>5486.14</v>
      </c>
    </row>
    <row r="7776" spans="1:5" x14ac:dyDescent="0.3">
      <c r="A7776" s="113">
        <v>101390</v>
      </c>
      <c r="B7776" s="113" t="s">
        <v>16293</v>
      </c>
      <c r="C7776" s="114" t="s">
        <v>16089</v>
      </c>
      <c r="D7776" s="113" t="s">
        <v>8535</v>
      </c>
      <c r="E7776" s="115">
        <v>5593.13</v>
      </c>
    </row>
    <row r="7777" spans="1:5" x14ac:dyDescent="0.3">
      <c r="A7777" s="113">
        <v>101391</v>
      </c>
      <c r="B7777" s="113" t="s">
        <v>16294</v>
      </c>
      <c r="C7777" s="114" t="s">
        <v>16089</v>
      </c>
      <c r="D7777" s="113" t="s">
        <v>8535</v>
      </c>
      <c r="E7777" s="115">
        <v>5355.82</v>
      </c>
    </row>
    <row r="7778" spans="1:5" x14ac:dyDescent="0.3">
      <c r="A7778" s="113">
        <v>101392</v>
      </c>
      <c r="B7778" s="113" t="s">
        <v>16295</v>
      </c>
      <c r="C7778" s="114" t="s">
        <v>16089</v>
      </c>
      <c r="D7778" s="113" t="s">
        <v>8535</v>
      </c>
      <c r="E7778" s="115">
        <v>5306.27</v>
      </c>
    </row>
    <row r="7779" spans="1:5" x14ac:dyDescent="0.3">
      <c r="A7779" s="113">
        <v>101394</v>
      </c>
      <c r="B7779" s="113" t="s">
        <v>16019</v>
      </c>
      <c r="C7779" s="114" t="s">
        <v>16089</v>
      </c>
      <c r="D7779" s="113" t="s">
        <v>8535</v>
      </c>
      <c r="E7779" s="115">
        <v>5345.5</v>
      </c>
    </row>
    <row r="7780" spans="1:5" x14ac:dyDescent="0.3">
      <c r="A7780" s="113">
        <v>101395</v>
      </c>
      <c r="B7780" s="113" t="s">
        <v>16296</v>
      </c>
      <c r="C7780" s="114" t="s">
        <v>16089</v>
      </c>
      <c r="D7780" s="113" t="s">
        <v>8535</v>
      </c>
      <c r="E7780" s="115">
        <v>5053.7299999999996</v>
      </c>
    </row>
    <row r="7781" spans="1:5" x14ac:dyDescent="0.3">
      <c r="A7781" s="113">
        <v>101396</v>
      </c>
      <c r="B7781" s="113" t="s">
        <v>16297</v>
      </c>
      <c r="C7781" s="114" t="s">
        <v>16089</v>
      </c>
      <c r="D7781" s="113" t="s">
        <v>8535</v>
      </c>
      <c r="E7781" s="115">
        <v>5329.49</v>
      </c>
    </row>
    <row r="7782" spans="1:5" x14ac:dyDescent="0.3">
      <c r="A7782" s="113">
        <v>101397</v>
      </c>
      <c r="B7782" s="113" t="s">
        <v>16021</v>
      </c>
      <c r="C7782" s="114" t="s">
        <v>16089</v>
      </c>
      <c r="D7782" s="113" t="s">
        <v>8535</v>
      </c>
      <c r="E7782" s="115">
        <v>5319.2</v>
      </c>
    </row>
    <row r="7783" spans="1:5" x14ac:dyDescent="0.3">
      <c r="A7783" s="113">
        <v>101398</v>
      </c>
      <c r="B7783" s="113" t="s">
        <v>16298</v>
      </c>
      <c r="C7783" s="114" t="s">
        <v>16089</v>
      </c>
      <c r="D7783" s="113" t="s">
        <v>8535</v>
      </c>
      <c r="E7783" s="115">
        <v>7006.19</v>
      </c>
    </row>
    <row r="7784" spans="1:5" x14ac:dyDescent="0.3">
      <c r="A7784" s="113">
        <v>101399</v>
      </c>
      <c r="B7784" s="113" t="s">
        <v>16023</v>
      </c>
      <c r="C7784" s="114" t="s">
        <v>16089</v>
      </c>
      <c r="D7784" s="113" t="s">
        <v>8535</v>
      </c>
      <c r="E7784" s="115">
        <v>6787.61</v>
      </c>
    </row>
    <row r="7785" spans="1:5" x14ac:dyDescent="0.3">
      <c r="A7785" s="113">
        <v>101401</v>
      </c>
      <c r="B7785" s="113" t="s">
        <v>16024</v>
      </c>
      <c r="C7785" s="114" t="s">
        <v>16089</v>
      </c>
      <c r="D7785" s="113" t="s">
        <v>8535</v>
      </c>
      <c r="E7785" s="115">
        <v>7673.02</v>
      </c>
    </row>
    <row r="7786" spans="1:5" x14ac:dyDescent="0.3">
      <c r="A7786" s="113">
        <v>101402</v>
      </c>
      <c r="B7786" s="113" t="s">
        <v>16025</v>
      </c>
      <c r="C7786" s="114" t="s">
        <v>16089</v>
      </c>
      <c r="D7786" s="113" t="s">
        <v>8535</v>
      </c>
      <c r="E7786" s="115">
        <v>5952.31</v>
      </c>
    </row>
    <row r="7787" spans="1:5" x14ac:dyDescent="0.3">
      <c r="A7787" s="113">
        <v>101407</v>
      </c>
      <c r="B7787" s="113" t="s">
        <v>16026</v>
      </c>
      <c r="C7787" s="114" t="s">
        <v>16089</v>
      </c>
      <c r="D7787" s="113" t="s">
        <v>8535</v>
      </c>
      <c r="E7787" s="115">
        <v>5345.53</v>
      </c>
    </row>
    <row r="7788" spans="1:5" x14ac:dyDescent="0.3">
      <c r="A7788" s="113">
        <v>101408</v>
      </c>
      <c r="B7788" s="113" t="s">
        <v>16027</v>
      </c>
      <c r="C7788" s="114" t="s">
        <v>16089</v>
      </c>
      <c r="D7788" s="113" t="s">
        <v>8535</v>
      </c>
      <c r="E7788" s="115">
        <v>5376.44</v>
      </c>
    </row>
    <row r="7789" spans="1:5" x14ac:dyDescent="0.3">
      <c r="A7789" s="113">
        <v>101409</v>
      </c>
      <c r="B7789" s="113" t="s">
        <v>16299</v>
      </c>
      <c r="C7789" s="114" t="s">
        <v>16089</v>
      </c>
      <c r="D7789" s="113" t="s">
        <v>8535</v>
      </c>
      <c r="E7789" s="115">
        <v>5518.14</v>
      </c>
    </row>
    <row r="7790" spans="1:5" x14ac:dyDescent="0.3">
      <c r="A7790" s="113">
        <v>101410</v>
      </c>
      <c r="B7790" s="113" t="s">
        <v>16074</v>
      </c>
      <c r="C7790" s="114" t="s">
        <v>16089</v>
      </c>
      <c r="D7790" s="113" t="s">
        <v>8535</v>
      </c>
      <c r="E7790" s="115">
        <v>4921.79</v>
      </c>
    </row>
    <row r="7791" spans="1:5" x14ac:dyDescent="0.3">
      <c r="A7791" s="113">
        <v>101412</v>
      </c>
      <c r="B7791" s="113" t="s">
        <v>16300</v>
      </c>
      <c r="C7791" s="114" t="s">
        <v>16089</v>
      </c>
      <c r="D7791" s="113" t="s">
        <v>8535</v>
      </c>
      <c r="E7791" s="115">
        <v>6139.13</v>
      </c>
    </row>
    <row r="7792" spans="1:5" x14ac:dyDescent="0.3">
      <c r="A7792" s="113">
        <v>101413</v>
      </c>
      <c r="B7792" s="113" t="s">
        <v>16029</v>
      </c>
      <c r="C7792" s="114" t="s">
        <v>16089</v>
      </c>
      <c r="D7792" s="113" t="s">
        <v>8535</v>
      </c>
      <c r="E7792" s="115">
        <v>5329.49</v>
      </c>
    </row>
    <row r="7793" spans="1:5" x14ac:dyDescent="0.3">
      <c r="A7793" s="113">
        <v>101414</v>
      </c>
      <c r="B7793" s="113" t="s">
        <v>16301</v>
      </c>
      <c r="C7793" s="114" t="s">
        <v>16089</v>
      </c>
      <c r="D7793" s="113" t="s">
        <v>8535</v>
      </c>
      <c r="E7793" s="115">
        <v>5492.2</v>
      </c>
    </row>
    <row r="7794" spans="1:5" x14ac:dyDescent="0.3">
      <c r="A7794" s="113">
        <v>101415</v>
      </c>
      <c r="B7794" s="113" t="s">
        <v>16302</v>
      </c>
      <c r="C7794" s="114" t="s">
        <v>16089</v>
      </c>
      <c r="D7794" s="113" t="s">
        <v>8535</v>
      </c>
      <c r="E7794" s="115">
        <v>6447.2</v>
      </c>
    </row>
    <row r="7795" spans="1:5" x14ac:dyDescent="0.3">
      <c r="A7795" s="113">
        <v>101416</v>
      </c>
      <c r="B7795" s="113" t="s">
        <v>16205</v>
      </c>
      <c r="C7795" s="114" t="s">
        <v>16089</v>
      </c>
      <c r="D7795" s="113" t="s">
        <v>8535</v>
      </c>
      <c r="E7795" s="115">
        <v>6751.9</v>
      </c>
    </row>
    <row r="7796" spans="1:5" x14ac:dyDescent="0.3">
      <c r="A7796" s="113">
        <v>101417</v>
      </c>
      <c r="B7796" s="113" t="s">
        <v>16303</v>
      </c>
      <c r="C7796" s="114" t="s">
        <v>16089</v>
      </c>
      <c r="D7796" s="113" t="s">
        <v>8535</v>
      </c>
      <c r="E7796" s="115">
        <v>6697.37</v>
      </c>
    </row>
    <row r="7797" spans="1:5" x14ac:dyDescent="0.3">
      <c r="A7797" s="113">
        <v>101418</v>
      </c>
      <c r="B7797" s="113" t="s">
        <v>16304</v>
      </c>
      <c r="C7797" s="114" t="s">
        <v>16089</v>
      </c>
      <c r="D7797" s="113" t="s">
        <v>8535</v>
      </c>
      <c r="E7797" s="115">
        <v>4604.3599999999997</v>
      </c>
    </row>
    <row r="7798" spans="1:5" x14ac:dyDescent="0.3">
      <c r="A7798" s="113">
        <v>101419</v>
      </c>
      <c r="B7798" s="113" t="s">
        <v>16305</v>
      </c>
      <c r="C7798" s="114" t="s">
        <v>16089</v>
      </c>
      <c r="D7798" s="113" t="s">
        <v>8535</v>
      </c>
      <c r="E7798" s="115">
        <v>5458.65</v>
      </c>
    </row>
    <row r="7799" spans="1:5" x14ac:dyDescent="0.3">
      <c r="A7799" s="113">
        <v>101420</v>
      </c>
      <c r="B7799" s="113" t="s">
        <v>16306</v>
      </c>
      <c r="C7799" s="114" t="s">
        <v>16089</v>
      </c>
      <c r="D7799" s="113" t="s">
        <v>8535</v>
      </c>
      <c r="E7799" s="115">
        <v>5829.09</v>
      </c>
    </row>
    <row r="7800" spans="1:5" x14ac:dyDescent="0.3">
      <c r="A7800" s="113">
        <v>101421</v>
      </c>
      <c r="B7800" s="113" t="s">
        <v>16307</v>
      </c>
      <c r="C7800" s="114" t="s">
        <v>16089</v>
      </c>
      <c r="D7800" s="113" t="s">
        <v>8535</v>
      </c>
      <c r="E7800" s="115">
        <v>6707.48</v>
      </c>
    </row>
    <row r="7801" spans="1:5" x14ac:dyDescent="0.3">
      <c r="A7801" s="113">
        <v>101422</v>
      </c>
      <c r="B7801" s="113" t="s">
        <v>16308</v>
      </c>
      <c r="C7801" s="114" t="s">
        <v>16089</v>
      </c>
      <c r="D7801" s="113" t="s">
        <v>8535</v>
      </c>
      <c r="E7801" s="115">
        <v>4943.7700000000004</v>
      </c>
    </row>
    <row r="7802" spans="1:5" x14ac:dyDescent="0.3">
      <c r="A7802" s="113">
        <v>101424</v>
      </c>
      <c r="B7802" s="113" t="s">
        <v>16309</v>
      </c>
      <c r="C7802" s="114" t="s">
        <v>16089</v>
      </c>
      <c r="D7802" s="113" t="s">
        <v>8535</v>
      </c>
      <c r="E7802" s="115">
        <v>6228.4</v>
      </c>
    </row>
    <row r="7803" spans="1:5" x14ac:dyDescent="0.3">
      <c r="A7803" s="113">
        <v>101425</v>
      </c>
      <c r="B7803" s="113" t="s">
        <v>16310</v>
      </c>
      <c r="C7803" s="114" t="s">
        <v>16089</v>
      </c>
      <c r="D7803" s="113" t="s">
        <v>8535</v>
      </c>
      <c r="E7803" s="115">
        <v>3872.52</v>
      </c>
    </row>
    <row r="7804" spans="1:5" x14ac:dyDescent="0.3">
      <c r="A7804" s="113">
        <v>101426</v>
      </c>
      <c r="B7804" s="113" t="s">
        <v>16311</v>
      </c>
      <c r="C7804" s="114" t="s">
        <v>16089</v>
      </c>
      <c r="D7804" s="113" t="s">
        <v>8535</v>
      </c>
      <c r="E7804" s="115">
        <v>5152.87</v>
      </c>
    </row>
    <row r="7805" spans="1:5" x14ac:dyDescent="0.3">
      <c r="A7805" s="113">
        <v>101427</v>
      </c>
      <c r="B7805" s="113" t="s">
        <v>16041</v>
      </c>
      <c r="C7805" s="114" t="s">
        <v>16089</v>
      </c>
      <c r="D7805" s="113" t="s">
        <v>8535</v>
      </c>
      <c r="E7805" s="115">
        <v>4852.49</v>
      </c>
    </row>
    <row r="7806" spans="1:5" x14ac:dyDescent="0.3">
      <c r="A7806" s="113">
        <v>101428</v>
      </c>
      <c r="B7806" s="113" t="s">
        <v>16312</v>
      </c>
      <c r="C7806" s="114" t="s">
        <v>16089</v>
      </c>
      <c r="D7806" s="113" t="s">
        <v>8535</v>
      </c>
      <c r="E7806" s="115">
        <v>4527.6000000000004</v>
      </c>
    </row>
    <row r="7807" spans="1:5" ht="27.6" x14ac:dyDescent="0.3">
      <c r="A7807" s="113">
        <v>101429</v>
      </c>
      <c r="B7807" s="113" t="s">
        <v>16313</v>
      </c>
      <c r="C7807" s="114" t="s">
        <v>16089</v>
      </c>
      <c r="D7807" s="113" t="s">
        <v>8535</v>
      </c>
      <c r="E7807" s="115">
        <v>4326.5600000000004</v>
      </c>
    </row>
    <row r="7808" spans="1:5" x14ac:dyDescent="0.3">
      <c r="A7808" s="113">
        <v>101430</v>
      </c>
      <c r="B7808" s="113" t="s">
        <v>16314</v>
      </c>
      <c r="C7808" s="114" t="s">
        <v>16089</v>
      </c>
      <c r="D7808" s="113" t="s">
        <v>8535</v>
      </c>
      <c r="E7808" s="115">
        <v>4852.49</v>
      </c>
    </row>
    <row r="7809" spans="1:5" x14ac:dyDescent="0.3">
      <c r="A7809" s="113">
        <v>101431</v>
      </c>
      <c r="B7809" s="113" t="s">
        <v>16044</v>
      </c>
      <c r="C7809" s="114" t="s">
        <v>16089</v>
      </c>
      <c r="D7809" s="113" t="s">
        <v>8535</v>
      </c>
      <c r="E7809" s="115">
        <v>6029.22</v>
      </c>
    </row>
    <row r="7810" spans="1:5" x14ac:dyDescent="0.3">
      <c r="A7810" s="113">
        <v>101432</v>
      </c>
      <c r="B7810" s="113" t="s">
        <v>16315</v>
      </c>
      <c r="C7810" s="114" t="s">
        <v>16089</v>
      </c>
      <c r="D7810" s="113" t="s">
        <v>8535</v>
      </c>
      <c r="E7810" s="115">
        <v>4617.6899999999996</v>
      </c>
    </row>
    <row r="7811" spans="1:5" x14ac:dyDescent="0.3">
      <c r="A7811" s="113">
        <v>101433</v>
      </c>
      <c r="B7811" s="113" t="s">
        <v>16046</v>
      </c>
      <c r="C7811" s="114" t="s">
        <v>16089</v>
      </c>
      <c r="D7811" s="113" t="s">
        <v>8535</v>
      </c>
      <c r="E7811" s="115">
        <v>4729.42</v>
      </c>
    </row>
    <row r="7812" spans="1:5" x14ac:dyDescent="0.3">
      <c r="A7812" s="113">
        <v>101434</v>
      </c>
      <c r="B7812" s="113" t="s">
        <v>16316</v>
      </c>
      <c r="C7812" s="114" t="s">
        <v>16089</v>
      </c>
      <c r="D7812" s="113" t="s">
        <v>8535</v>
      </c>
      <c r="E7812" s="115">
        <v>3961.61</v>
      </c>
    </row>
    <row r="7813" spans="1:5" x14ac:dyDescent="0.3">
      <c r="A7813" s="113">
        <v>101435</v>
      </c>
      <c r="B7813" s="113" t="s">
        <v>16317</v>
      </c>
      <c r="C7813" s="114" t="s">
        <v>16089</v>
      </c>
      <c r="D7813" s="113" t="s">
        <v>8535</v>
      </c>
      <c r="E7813" s="115">
        <v>5117.05</v>
      </c>
    </row>
    <row r="7814" spans="1:5" x14ac:dyDescent="0.3">
      <c r="A7814" s="113">
        <v>101436</v>
      </c>
      <c r="B7814" s="113" t="s">
        <v>16048</v>
      </c>
      <c r="C7814" s="114" t="s">
        <v>16089</v>
      </c>
      <c r="D7814" s="113" t="s">
        <v>8535</v>
      </c>
      <c r="E7814" s="115">
        <v>4595.45</v>
      </c>
    </row>
    <row r="7815" spans="1:5" x14ac:dyDescent="0.3">
      <c r="A7815" s="113">
        <v>101437</v>
      </c>
      <c r="B7815" s="113" t="s">
        <v>16318</v>
      </c>
      <c r="C7815" s="114" t="s">
        <v>16089</v>
      </c>
      <c r="D7815" s="113" t="s">
        <v>8535</v>
      </c>
      <c r="E7815" s="115">
        <v>6183.94</v>
      </c>
    </row>
    <row r="7816" spans="1:5" x14ac:dyDescent="0.3">
      <c r="A7816" s="113">
        <v>101438</v>
      </c>
      <c r="B7816" s="113" t="s">
        <v>16050</v>
      </c>
      <c r="C7816" s="114" t="s">
        <v>16089</v>
      </c>
      <c r="D7816" s="113" t="s">
        <v>8535</v>
      </c>
      <c r="E7816" s="115">
        <v>6183.94</v>
      </c>
    </row>
    <row r="7817" spans="1:5" x14ac:dyDescent="0.3">
      <c r="A7817" s="113">
        <v>101439</v>
      </c>
      <c r="B7817" s="113" t="s">
        <v>16051</v>
      </c>
      <c r="C7817" s="114" t="s">
        <v>16089</v>
      </c>
      <c r="D7817" s="113" t="s">
        <v>8535</v>
      </c>
      <c r="E7817" s="115">
        <v>4852.49</v>
      </c>
    </row>
    <row r="7818" spans="1:5" ht="27.6" x14ac:dyDescent="0.3">
      <c r="A7818" s="113">
        <v>101440</v>
      </c>
      <c r="B7818" s="113" t="s">
        <v>16319</v>
      </c>
      <c r="C7818" s="114" t="s">
        <v>16089</v>
      </c>
      <c r="D7818" s="113" t="s">
        <v>8535</v>
      </c>
      <c r="E7818" s="115">
        <v>4852.49</v>
      </c>
    </row>
    <row r="7819" spans="1:5" x14ac:dyDescent="0.3">
      <c r="A7819" s="113">
        <v>101441</v>
      </c>
      <c r="B7819" s="113" t="s">
        <v>16053</v>
      </c>
      <c r="C7819" s="114" t="s">
        <v>16089</v>
      </c>
      <c r="D7819" s="113" t="s">
        <v>8535</v>
      </c>
      <c r="E7819" s="115">
        <v>4914.37</v>
      </c>
    </row>
    <row r="7820" spans="1:5" ht="27.6" x14ac:dyDescent="0.3">
      <c r="A7820" s="113">
        <v>101443</v>
      </c>
      <c r="B7820" s="113" t="s">
        <v>16054</v>
      </c>
      <c r="C7820" s="114" t="s">
        <v>16089</v>
      </c>
      <c r="D7820" s="113" t="s">
        <v>8535</v>
      </c>
      <c r="E7820" s="115">
        <v>6183.94</v>
      </c>
    </row>
    <row r="7821" spans="1:5" x14ac:dyDescent="0.3">
      <c r="A7821" s="113">
        <v>101444</v>
      </c>
      <c r="B7821" s="113" t="s">
        <v>16057</v>
      </c>
      <c r="C7821" s="114" t="s">
        <v>16089</v>
      </c>
      <c r="D7821" s="113" t="s">
        <v>8535</v>
      </c>
      <c r="E7821" s="115">
        <v>5355.82</v>
      </c>
    </row>
    <row r="7822" spans="1:5" x14ac:dyDescent="0.3">
      <c r="A7822" s="113">
        <v>101445</v>
      </c>
      <c r="B7822" s="113" t="s">
        <v>16058</v>
      </c>
      <c r="C7822" s="114" t="s">
        <v>16089</v>
      </c>
      <c r="D7822" s="113" t="s">
        <v>8535</v>
      </c>
      <c r="E7822" s="115">
        <v>5376.44</v>
      </c>
    </row>
    <row r="7823" spans="1:5" x14ac:dyDescent="0.3">
      <c r="A7823" s="113">
        <v>101446</v>
      </c>
      <c r="B7823" s="113" t="s">
        <v>16059</v>
      </c>
      <c r="C7823" s="114" t="s">
        <v>16089</v>
      </c>
      <c r="D7823" s="113" t="s">
        <v>8535</v>
      </c>
      <c r="E7823" s="115">
        <v>5756.14</v>
      </c>
    </row>
    <row r="7824" spans="1:5" x14ac:dyDescent="0.3">
      <c r="A7824" s="113">
        <v>101447</v>
      </c>
      <c r="B7824" s="113" t="s">
        <v>16060</v>
      </c>
      <c r="C7824" s="114" t="s">
        <v>16089</v>
      </c>
      <c r="D7824" s="113" t="s">
        <v>8535</v>
      </c>
      <c r="E7824" s="115">
        <v>5456.28</v>
      </c>
    </row>
    <row r="7825" spans="1:5" x14ac:dyDescent="0.3">
      <c r="A7825" s="113">
        <v>101448</v>
      </c>
      <c r="B7825" s="113" t="s">
        <v>16061</v>
      </c>
      <c r="C7825" s="114" t="s">
        <v>16089</v>
      </c>
      <c r="D7825" s="113" t="s">
        <v>8535</v>
      </c>
      <c r="E7825" s="115">
        <v>5756.14</v>
      </c>
    </row>
    <row r="7826" spans="1:5" x14ac:dyDescent="0.3">
      <c r="A7826" s="113">
        <v>101449</v>
      </c>
      <c r="B7826" s="113" t="s">
        <v>16320</v>
      </c>
      <c r="C7826" s="114" t="s">
        <v>16089</v>
      </c>
      <c r="D7826" s="113" t="s">
        <v>8535</v>
      </c>
      <c r="E7826" s="115">
        <v>4631.0200000000004</v>
      </c>
    </row>
    <row r="7827" spans="1:5" x14ac:dyDescent="0.3">
      <c r="A7827" s="113">
        <v>101451</v>
      </c>
      <c r="B7827" s="113" t="s">
        <v>16064</v>
      </c>
      <c r="C7827" s="114" t="s">
        <v>16089</v>
      </c>
      <c r="D7827" s="113" t="s">
        <v>8535</v>
      </c>
      <c r="E7827" s="115">
        <v>5446.55</v>
      </c>
    </row>
    <row r="7828" spans="1:5" x14ac:dyDescent="0.3">
      <c r="A7828" s="113">
        <v>101452</v>
      </c>
      <c r="B7828" s="113" t="s">
        <v>16321</v>
      </c>
      <c r="C7828" s="114" t="s">
        <v>16089</v>
      </c>
      <c r="D7828" s="113" t="s">
        <v>8535</v>
      </c>
      <c r="E7828" s="115">
        <v>4717.3900000000003</v>
      </c>
    </row>
    <row r="7829" spans="1:5" x14ac:dyDescent="0.3">
      <c r="A7829" s="113">
        <v>101453</v>
      </c>
      <c r="B7829" s="113" t="s">
        <v>16066</v>
      </c>
      <c r="C7829" s="114" t="s">
        <v>16089</v>
      </c>
      <c r="D7829" s="113" t="s">
        <v>8535</v>
      </c>
      <c r="E7829" s="115">
        <v>6183.66</v>
      </c>
    </row>
    <row r="7830" spans="1:5" x14ac:dyDescent="0.3">
      <c r="A7830" s="113">
        <v>101454</v>
      </c>
      <c r="B7830" s="113" t="s">
        <v>16322</v>
      </c>
      <c r="C7830" s="114" t="s">
        <v>16089</v>
      </c>
      <c r="D7830" s="113" t="s">
        <v>8535</v>
      </c>
      <c r="E7830" s="115">
        <v>6526.06</v>
      </c>
    </row>
    <row r="7831" spans="1:5" x14ac:dyDescent="0.3">
      <c r="A7831" s="113">
        <v>101456</v>
      </c>
      <c r="B7831" s="113" t="s">
        <v>16323</v>
      </c>
      <c r="C7831" s="114" t="s">
        <v>16089</v>
      </c>
      <c r="D7831" s="113" t="s">
        <v>8535</v>
      </c>
      <c r="E7831" s="115">
        <v>9201.66</v>
      </c>
    </row>
    <row r="7832" spans="1:5" x14ac:dyDescent="0.3">
      <c r="A7832" s="113">
        <v>101457</v>
      </c>
      <c r="B7832" s="113" t="s">
        <v>16324</v>
      </c>
      <c r="C7832" s="114" t="s">
        <v>16089</v>
      </c>
      <c r="D7832" s="113" t="s">
        <v>8535</v>
      </c>
      <c r="E7832" s="115">
        <v>5464.71</v>
      </c>
    </row>
    <row r="7833" spans="1:5" x14ac:dyDescent="0.3">
      <c r="A7833" s="113">
        <v>101458</v>
      </c>
      <c r="B7833" s="113" t="s">
        <v>16325</v>
      </c>
      <c r="C7833" s="114" t="s">
        <v>16089</v>
      </c>
      <c r="D7833" s="113" t="s">
        <v>8535</v>
      </c>
      <c r="E7833" s="115">
        <v>5319.2</v>
      </c>
    </row>
    <row r="7834" spans="1:5" x14ac:dyDescent="0.3">
      <c r="A7834" s="113">
        <v>101459</v>
      </c>
      <c r="B7834" s="113" t="s">
        <v>16072</v>
      </c>
      <c r="C7834" s="114" t="s">
        <v>16089</v>
      </c>
      <c r="D7834" s="113" t="s">
        <v>8535</v>
      </c>
      <c r="E7834" s="115">
        <v>4686.53</v>
      </c>
    </row>
    <row r="7835" spans="1:5" x14ac:dyDescent="0.3">
      <c r="A7835" s="113">
        <v>101460</v>
      </c>
      <c r="B7835" s="113" t="s">
        <v>16196</v>
      </c>
      <c r="C7835" s="114" t="s">
        <v>16089</v>
      </c>
      <c r="D7835" s="113" t="s">
        <v>8535</v>
      </c>
      <c r="E7835" s="115">
        <v>5044.99</v>
      </c>
    </row>
  </sheetData>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E4847"/>
  <sheetViews>
    <sheetView topLeftCell="A4419" workbookViewId="0">
      <selection activeCell="A4437" sqref="A4437"/>
    </sheetView>
  </sheetViews>
  <sheetFormatPr defaultRowHeight="14.4" x14ac:dyDescent="0.3"/>
  <cols>
    <col min="1" max="1" width="10.5546875" style="87" customWidth="1"/>
    <col min="2" max="2" width="102.5546875" customWidth="1"/>
    <col min="3" max="3" width="9.109375" style="87" customWidth="1"/>
    <col min="4" max="4" width="18.6640625" customWidth="1"/>
    <col min="5" max="5" width="22.33203125" customWidth="1"/>
  </cols>
  <sheetData>
    <row r="6" spans="1:5" x14ac:dyDescent="0.3">
      <c r="A6" s="87" t="s">
        <v>43</v>
      </c>
    </row>
    <row r="7" spans="1:5" x14ac:dyDescent="0.3">
      <c r="A7" s="87" t="s">
        <v>16326</v>
      </c>
      <c r="B7" t="s">
        <v>16327</v>
      </c>
      <c r="C7" s="87" t="s">
        <v>8247</v>
      </c>
      <c r="D7" t="s">
        <v>16328</v>
      </c>
      <c r="E7" t="s">
        <v>16329</v>
      </c>
    </row>
    <row r="8" spans="1:5" x14ac:dyDescent="0.3">
      <c r="A8" s="87">
        <v>11270</v>
      </c>
      <c r="B8" t="s">
        <v>16330</v>
      </c>
      <c r="C8" s="87" t="s">
        <v>16331</v>
      </c>
      <c r="D8" t="s">
        <v>16332</v>
      </c>
      <c r="E8" s="116">
        <v>2.82</v>
      </c>
    </row>
    <row r="9" spans="1:5" x14ac:dyDescent="0.3">
      <c r="A9" s="87">
        <v>412</v>
      </c>
      <c r="B9" t="s">
        <v>16333</v>
      </c>
      <c r="C9" s="87" t="s">
        <v>16331</v>
      </c>
      <c r="D9" t="s">
        <v>16332</v>
      </c>
      <c r="E9" s="116">
        <v>1.08</v>
      </c>
    </row>
    <row r="10" spans="1:5" x14ac:dyDescent="0.3">
      <c r="A10" s="87">
        <v>414</v>
      </c>
      <c r="B10" t="s">
        <v>16334</v>
      </c>
      <c r="C10" s="87" t="s">
        <v>16331</v>
      </c>
      <c r="D10" t="s">
        <v>16332</v>
      </c>
      <c r="E10" s="116">
        <v>0.06</v>
      </c>
    </row>
    <row r="11" spans="1:5" x14ac:dyDescent="0.3">
      <c r="A11" s="87">
        <v>410</v>
      </c>
      <c r="B11" t="s">
        <v>16335</v>
      </c>
      <c r="C11" s="87" t="s">
        <v>16331</v>
      </c>
      <c r="D11" t="s">
        <v>16332</v>
      </c>
      <c r="E11" s="116">
        <v>0.16</v>
      </c>
    </row>
    <row r="12" spans="1:5" x14ac:dyDescent="0.3">
      <c r="A12" s="87">
        <v>411</v>
      </c>
      <c r="B12" t="s">
        <v>16336</v>
      </c>
      <c r="C12" s="87" t="s">
        <v>16331</v>
      </c>
      <c r="D12" t="s">
        <v>16337</v>
      </c>
      <c r="E12" s="116">
        <v>0.21</v>
      </c>
    </row>
    <row r="13" spans="1:5" x14ac:dyDescent="0.3">
      <c r="A13" s="87">
        <v>408</v>
      </c>
      <c r="B13" t="s">
        <v>16338</v>
      </c>
      <c r="C13" s="87" t="s">
        <v>16331</v>
      </c>
      <c r="D13" t="s">
        <v>16332</v>
      </c>
      <c r="E13" s="116">
        <v>1.04</v>
      </c>
    </row>
    <row r="14" spans="1:5" x14ac:dyDescent="0.3">
      <c r="A14" s="87">
        <v>39131</v>
      </c>
      <c r="B14" t="s">
        <v>16339</v>
      </c>
      <c r="C14" s="87" t="s">
        <v>16331</v>
      </c>
      <c r="D14" t="s">
        <v>16332</v>
      </c>
      <c r="E14" s="116">
        <v>3.55</v>
      </c>
    </row>
    <row r="15" spans="1:5" x14ac:dyDescent="0.3">
      <c r="A15" s="87">
        <v>394</v>
      </c>
      <c r="B15" t="s">
        <v>16340</v>
      </c>
      <c r="C15" s="87" t="s">
        <v>16331</v>
      </c>
      <c r="D15" t="s">
        <v>16332</v>
      </c>
      <c r="E15" s="116">
        <v>3.6</v>
      </c>
    </row>
    <row r="16" spans="1:5" x14ac:dyDescent="0.3">
      <c r="A16" s="87">
        <v>39130</v>
      </c>
      <c r="B16" t="s">
        <v>16341</v>
      </c>
      <c r="C16" s="87" t="s">
        <v>16331</v>
      </c>
      <c r="D16" t="s">
        <v>16332</v>
      </c>
      <c r="E16" s="116">
        <v>3.24</v>
      </c>
    </row>
    <row r="17" spans="1:5" x14ac:dyDescent="0.3">
      <c r="A17" s="87">
        <v>395</v>
      </c>
      <c r="B17" t="s">
        <v>16342</v>
      </c>
      <c r="C17" s="87" t="s">
        <v>16331</v>
      </c>
      <c r="D17" t="s">
        <v>16332</v>
      </c>
      <c r="E17" s="116">
        <v>3.46</v>
      </c>
    </row>
    <row r="18" spans="1:5" x14ac:dyDescent="0.3">
      <c r="A18" s="87">
        <v>39127</v>
      </c>
      <c r="B18" t="s">
        <v>16343</v>
      </c>
      <c r="C18" s="87" t="s">
        <v>16331</v>
      </c>
      <c r="D18" t="s">
        <v>16332</v>
      </c>
      <c r="E18" s="116">
        <v>1.71</v>
      </c>
    </row>
    <row r="19" spans="1:5" x14ac:dyDescent="0.3">
      <c r="A19" s="87">
        <v>392</v>
      </c>
      <c r="B19" t="s">
        <v>16344</v>
      </c>
      <c r="C19" s="87" t="s">
        <v>16331</v>
      </c>
      <c r="D19" t="s">
        <v>16332</v>
      </c>
      <c r="E19" s="116">
        <v>1.75</v>
      </c>
    </row>
    <row r="20" spans="1:5" x14ac:dyDescent="0.3">
      <c r="A20" s="87">
        <v>39129</v>
      </c>
      <c r="B20" t="s">
        <v>16345</v>
      </c>
      <c r="C20" s="87" t="s">
        <v>16331</v>
      </c>
      <c r="D20" t="s">
        <v>16332</v>
      </c>
      <c r="E20" s="116">
        <v>2</v>
      </c>
    </row>
    <row r="21" spans="1:5" x14ac:dyDescent="0.3">
      <c r="A21" s="87">
        <v>393</v>
      </c>
      <c r="B21" t="s">
        <v>16346</v>
      </c>
      <c r="C21" s="87" t="s">
        <v>16331</v>
      </c>
      <c r="D21" t="s">
        <v>16337</v>
      </c>
      <c r="E21" s="116">
        <v>2.09</v>
      </c>
    </row>
    <row r="22" spans="1:5" x14ac:dyDescent="0.3">
      <c r="A22" s="87">
        <v>39133</v>
      </c>
      <c r="B22" t="s">
        <v>16347</v>
      </c>
      <c r="C22" s="87" t="s">
        <v>16331</v>
      </c>
      <c r="D22" t="s">
        <v>16332</v>
      </c>
      <c r="E22" s="116">
        <v>4.66</v>
      </c>
    </row>
    <row r="23" spans="1:5" x14ac:dyDescent="0.3">
      <c r="A23" s="87">
        <v>397</v>
      </c>
      <c r="B23" t="s">
        <v>16348</v>
      </c>
      <c r="C23" s="87" t="s">
        <v>16331</v>
      </c>
      <c r="D23" t="s">
        <v>16332</v>
      </c>
      <c r="E23" s="116">
        <v>5.15</v>
      </c>
    </row>
    <row r="24" spans="1:5" x14ac:dyDescent="0.3">
      <c r="A24" s="87">
        <v>39132</v>
      </c>
      <c r="B24" t="s">
        <v>16349</v>
      </c>
      <c r="C24" s="87" t="s">
        <v>16331</v>
      </c>
      <c r="D24" t="s">
        <v>16332</v>
      </c>
      <c r="E24" s="116">
        <v>3.73</v>
      </c>
    </row>
    <row r="25" spans="1:5" x14ac:dyDescent="0.3">
      <c r="A25" s="87">
        <v>396</v>
      </c>
      <c r="B25" t="s">
        <v>16350</v>
      </c>
      <c r="C25" s="87" t="s">
        <v>16331</v>
      </c>
      <c r="D25" t="s">
        <v>16332</v>
      </c>
      <c r="E25" s="116">
        <v>4</v>
      </c>
    </row>
    <row r="26" spans="1:5" x14ac:dyDescent="0.3">
      <c r="A26" s="87">
        <v>39135</v>
      </c>
      <c r="B26" t="s">
        <v>16351</v>
      </c>
      <c r="C26" s="87" t="s">
        <v>16331</v>
      </c>
      <c r="D26" t="s">
        <v>16332</v>
      </c>
      <c r="E26" s="116">
        <v>7.47</v>
      </c>
    </row>
    <row r="27" spans="1:5" x14ac:dyDescent="0.3">
      <c r="A27" s="87">
        <v>39128</v>
      </c>
      <c r="B27" t="s">
        <v>16352</v>
      </c>
      <c r="C27" s="87" t="s">
        <v>16331</v>
      </c>
      <c r="D27" t="s">
        <v>16332</v>
      </c>
      <c r="E27" s="116">
        <v>1.86</v>
      </c>
    </row>
    <row r="28" spans="1:5" x14ac:dyDescent="0.3">
      <c r="A28" s="87">
        <v>400</v>
      </c>
      <c r="B28" t="s">
        <v>16353</v>
      </c>
      <c r="C28" s="87" t="s">
        <v>16331</v>
      </c>
      <c r="D28" t="s">
        <v>16332</v>
      </c>
      <c r="E28" s="116">
        <v>1.82</v>
      </c>
    </row>
    <row r="29" spans="1:5" x14ac:dyDescent="0.3">
      <c r="A29" s="87">
        <v>39125</v>
      </c>
      <c r="B29" t="s">
        <v>16354</v>
      </c>
      <c r="C29" s="87" t="s">
        <v>16331</v>
      </c>
      <c r="D29" t="s">
        <v>16332</v>
      </c>
      <c r="E29" s="116">
        <v>1.86</v>
      </c>
    </row>
    <row r="30" spans="1:5" x14ac:dyDescent="0.3">
      <c r="A30" s="87">
        <v>39134</v>
      </c>
      <c r="B30" t="s">
        <v>16355</v>
      </c>
      <c r="C30" s="87" t="s">
        <v>16331</v>
      </c>
      <c r="D30" t="s">
        <v>16332</v>
      </c>
      <c r="E30" s="116">
        <v>6.22</v>
      </c>
    </row>
    <row r="31" spans="1:5" x14ac:dyDescent="0.3">
      <c r="A31" s="87">
        <v>398</v>
      </c>
      <c r="B31" t="s">
        <v>16356</v>
      </c>
      <c r="C31" s="87" t="s">
        <v>16331</v>
      </c>
      <c r="D31" t="s">
        <v>16332</v>
      </c>
      <c r="E31" s="116">
        <v>5.73</v>
      </c>
    </row>
    <row r="32" spans="1:5" x14ac:dyDescent="0.3">
      <c r="A32" s="87">
        <v>39126</v>
      </c>
      <c r="B32" t="s">
        <v>16357</v>
      </c>
      <c r="C32" s="87" t="s">
        <v>16331</v>
      </c>
      <c r="D32" t="s">
        <v>16332</v>
      </c>
      <c r="E32" s="116">
        <v>8.4</v>
      </c>
    </row>
    <row r="33" spans="1:5" x14ac:dyDescent="0.3">
      <c r="A33" s="87">
        <v>399</v>
      </c>
      <c r="B33" t="s">
        <v>16358</v>
      </c>
      <c r="C33" s="87" t="s">
        <v>16331</v>
      </c>
      <c r="D33" t="s">
        <v>16332</v>
      </c>
      <c r="E33" s="116">
        <v>7.4</v>
      </c>
    </row>
    <row r="34" spans="1:5" x14ac:dyDescent="0.3">
      <c r="A34" s="87">
        <v>39158</v>
      </c>
      <c r="B34" t="s">
        <v>16359</v>
      </c>
      <c r="C34" s="87" t="s">
        <v>16331</v>
      </c>
      <c r="D34" t="s">
        <v>16332</v>
      </c>
      <c r="E34" s="116">
        <v>19.87</v>
      </c>
    </row>
    <row r="35" spans="1:5" x14ac:dyDescent="0.3">
      <c r="A35" s="87">
        <v>39141</v>
      </c>
      <c r="B35" t="s">
        <v>16360</v>
      </c>
      <c r="C35" s="87" t="s">
        <v>16331</v>
      </c>
      <c r="D35" t="s">
        <v>16332</v>
      </c>
      <c r="E35" s="116">
        <v>1.44</v>
      </c>
    </row>
    <row r="36" spans="1:5" x14ac:dyDescent="0.3">
      <c r="A36" s="87">
        <v>39140</v>
      </c>
      <c r="B36" t="s">
        <v>16361</v>
      </c>
      <c r="C36" s="87" t="s">
        <v>16331</v>
      </c>
      <c r="D36" t="s">
        <v>16332</v>
      </c>
      <c r="E36" s="116">
        <v>1.31</v>
      </c>
    </row>
    <row r="37" spans="1:5" x14ac:dyDescent="0.3">
      <c r="A37" s="87">
        <v>39137</v>
      </c>
      <c r="B37" t="s">
        <v>16362</v>
      </c>
      <c r="C37" s="87" t="s">
        <v>16331</v>
      </c>
      <c r="D37" t="s">
        <v>16332</v>
      </c>
      <c r="E37" s="116">
        <v>0.75</v>
      </c>
    </row>
    <row r="38" spans="1:5" x14ac:dyDescent="0.3">
      <c r="A38" s="87">
        <v>39139</v>
      </c>
      <c r="B38" t="s">
        <v>16363</v>
      </c>
      <c r="C38" s="87" t="s">
        <v>16331</v>
      </c>
      <c r="D38" t="s">
        <v>16332</v>
      </c>
      <c r="E38" s="116">
        <v>1.08</v>
      </c>
    </row>
    <row r="39" spans="1:5" x14ac:dyDescent="0.3">
      <c r="A39" s="87">
        <v>39143</v>
      </c>
      <c r="B39" t="s">
        <v>16364</v>
      </c>
      <c r="C39" s="87" t="s">
        <v>16331</v>
      </c>
      <c r="D39" t="s">
        <v>16332</v>
      </c>
      <c r="E39" s="116">
        <v>2.97</v>
      </c>
    </row>
    <row r="40" spans="1:5" x14ac:dyDescent="0.3">
      <c r="A40" s="87">
        <v>39142</v>
      </c>
      <c r="B40" t="s">
        <v>16365</v>
      </c>
      <c r="C40" s="87" t="s">
        <v>16331</v>
      </c>
      <c r="D40" t="s">
        <v>16332</v>
      </c>
      <c r="E40" s="116">
        <v>2.13</v>
      </c>
    </row>
    <row r="41" spans="1:5" x14ac:dyDescent="0.3">
      <c r="A41" s="87">
        <v>39138</v>
      </c>
      <c r="B41" t="s">
        <v>16366</v>
      </c>
      <c r="C41" s="87" t="s">
        <v>16331</v>
      </c>
      <c r="D41" t="s">
        <v>16332</v>
      </c>
      <c r="E41" s="116">
        <v>0.8</v>
      </c>
    </row>
    <row r="42" spans="1:5" x14ac:dyDescent="0.3">
      <c r="A42" s="87">
        <v>39136</v>
      </c>
      <c r="B42" t="s">
        <v>16367</v>
      </c>
      <c r="C42" s="87" t="s">
        <v>16331</v>
      </c>
      <c r="D42" t="s">
        <v>16332</v>
      </c>
      <c r="E42" s="116">
        <v>0.53</v>
      </c>
    </row>
    <row r="43" spans="1:5" x14ac:dyDescent="0.3">
      <c r="A43" s="87">
        <v>39144</v>
      </c>
      <c r="B43" t="s">
        <v>16368</v>
      </c>
      <c r="C43" s="87" t="s">
        <v>16331</v>
      </c>
      <c r="D43" t="s">
        <v>16332</v>
      </c>
      <c r="E43" s="116">
        <v>3.46</v>
      </c>
    </row>
    <row r="44" spans="1:5" x14ac:dyDescent="0.3">
      <c r="A44" s="87">
        <v>39145</v>
      </c>
      <c r="B44" t="s">
        <v>16369</v>
      </c>
      <c r="C44" s="87" t="s">
        <v>16331</v>
      </c>
      <c r="D44" t="s">
        <v>16332</v>
      </c>
      <c r="E44" s="116">
        <v>5.71</v>
      </c>
    </row>
    <row r="45" spans="1:5" x14ac:dyDescent="0.3">
      <c r="A45" s="87">
        <v>12615</v>
      </c>
      <c r="B45" t="s">
        <v>16370</v>
      </c>
      <c r="C45" s="87" t="s">
        <v>16331</v>
      </c>
      <c r="D45" t="s">
        <v>16332</v>
      </c>
      <c r="E45" s="116">
        <v>13.72</v>
      </c>
    </row>
    <row r="46" spans="1:5" x14ac:dyDescent="0.3">
      <c r="A46" s="87">
        <v>11927</v>
      </c>
      <c r="B46" t="s">
        <v>16371</v>
      </c>
      <c r="C46" s="87" t="s">
        <v>16331</v>
      </c>
      <c r="D46" t="s">
        <v>16332</v>
      </c>
      <c r="E46" s="116">
        <v>8.41</v>
      </c>
    </row>
    <row r="47" spans="1:5" x14ac:dyDescent="0.3">
      <c r="A47" s="87">
        <v>11928</v>
      </c>
      <c r="B47" t="s">
        <v>16372</v>
      </c>
      <c r="C47" s="87" t="s">
        <v>16331</v>
      </c>
      <c r="D47" t="s">
        <v>16332</v>
      </c>
      <c r="E47" s="116">
        <v>9.64</v>
      </c>
    </row>
    <row r="48" spans="1:5" x14ac:dyDescent="0.3">
      <c r="A48" s="87">
        <v>11929</v>
      </c>
      <c r="B48" t="s">
        <v>16373</v>
      </c>
      <c r="C48" s="87" t="s">
        <v>16331</v>
      </c>
      <c r="D48" t="s">
        <v>16332</v>
      </c>
      <c r="E48" s="116">
        <v>14.91</v>
      </c>
    </row>
    <row r="49" spans="1:5" x14ac:dyDescent="0.3">
      <c r="A49" s="87">
        <v>36801</v>
      </c>
      <c r="B49" t="s">
        <v>16374</v>
      </c>
      <c r="C49" s="87" t="s">
        <v>16331</v>
      </c>
      <c r="D49" t="s">
        <v>16332</v>
      </c>
      <c r="E49" s="116">
        <v>31.55</v>
      </c>
    </row>
    <row r="50" spans="1:5" x14ac:dyDescent="0.3">
      <c r="A50" s="87">
        <v>36246</v>
      </c>
      <c r="B50" t="s">
        <v>16375</v>
      </c>
      <c r="C50" s="87" t="s">
        <v>16376</v>
      </c>
      <c r="D50" t="s">
        <v>16332</v>
      </c>
      <c r="E50" s="116">
        <v>4.04</v>
      </c>
    </row>
    <row r="51" spans="1:5" x14ac:dyDescent="0.3">
      <c r="A51" s="87">
        <v>37600</v>
      </c>
      <c r="B51" t="s">
        <v>16377</v>
      </c>
      <c r="C51" s="87" t="s">
        <v>16331</v>
      </c>
      <c r="D51" t="s">
        <v>16332</v>
      </c>
      <c r="E51" s="116">
        <v>99.44</v>
      </c>
    </row>
    <row r="52" spans="1:5" x14ac:dyDescent="0.3">
      <c r="A52" s="87">
        <v>37599</v>
      </c>
      <c r="B52" t="s">
        <v>16378</v>
      </c>
      <c r="C52" s="87" t="s">
        <v>16331</v>
      </c>
      <c r="D52" t="s">
        <v>16332</v>
      </c>
      <c r="E52" s="116">
        <v>92.56</v>
      </c>
    </row>
    <row r="53" spans="1:5" x14ac:dyDescent="0.3">
      <c r="A53" s="87">
        <v>1</v>
      </c>
      <c r="B53" t="s">
        <v>16379</v>
      </c>
      <c r="C53" s="87" t="s">
        <v>16380</v>
      </c>
      <c r="D53" t="s">
        <v>16337</v>
      </c>
      <c r="E53" s="116">
        <v>95</v>
      </c>
    </row>
    <row r="54" spans="1:5" x14ac:dyDescent="0.3">
      <c r="A54" s="87">
        <v>3</v>
      </c>
      <c r="B54" t="s">
        <v>16381</v>
      </c>
      <c r="C54" s="87" t="s">
        <v>16382</v>
      </c>
      <c r="D54" t="s">
        <v>16332</v>
      </c>
      <c r="E54" s="116">
        <v>16.09</v>
      </c>
    </row>
    <row r="55" spans="1:5" x14ac:dyDescent="0.3">
      <c r="A55" s="87">
        <v>43054</v>
      </c>
      <c r="B55" t="s">
        <v>16383</v>
      </c>
      <c r="C55" s="87" t="s">
        <v>16380</v>
      </c>
      <c r="D55" t="s">
        <v>16332</v>
      </c>
      <c r="E55" s="116">
        <v>8.25</v>
      </c>
    </row>
    <row r="56" spans="1:5" x14ac:dyDescent="0.3">
      <c r="A56" s="87">
        <v>42402</v>
      </c>
      <c r="B56" t="s">
        <v>16384</v>
      </c>
      <c r="C56" s="87" t="s">
        <v>16380</v>
      </c>
      <c r="D56" t="s">
        <v>16332</v>
      </c>
      <c r="E56" s="116">
        <v>7.88</v>
      </c>
    </row>
    <row r="57" spans="1:5" x14ac:dyDescent="0.3">
      <c r="A57" s="87">
        <v>42403</v>
      </c>
      <c r="B57" t="s">
        <v>16385</v>
      </c>
      <c r="C57" s="87" t="s">
        <v>16380</v>
      </c>
      <c r="D57" t="s">
        <v>16332</v>
      </c>
      <c r="E57" s="116">
        <v>10.11</v>
      </c>
    </row>
    <row r="58" spans="1:5" x14ac:dyDescent="0.3">
      <c r="A58" s="87">
        <v>42404</v>
      </c>
      <c r="B58" t="s">
        <v>16386</v>
      </c>
      <c r="C58" s="87" t="s">
        <v>16380</v>
      </c>
      <c r="D58" t="s">
        <v>16332</v>
      </c>
      <c r="E58" s="116">
        <v>10.050000000000001</v>
      </c>
    </row>
    <row r="59" spans="1:5" x14ac:dyDescent="0.3">
      <c r="A59" s="87">
        <v>42405</v>
      </c>
      <c r="B59" t="s">
        <v>16387</v>
      </c>
      <c r="C59" s="87" t="s">
        <v>16380</v>
      </c>
      <c r="D59" t="s">
        <v>16332</v>
      </c>
      <c r="E59" s="116">
        <v>10.71</v>
      </c>
    </row>
    <row r="60" spans="1:5" x14ac:dyDescent="0.3">
      <c r="A60" s="87">
        <v>34341</v>
      </c>
      <c r="B60" t="s">
        <v>16388</v>
      </c>
      <c r="C60" s="87" t="s">
        <v>16380</v>
      </c>
      <c r="D60" t="s">
        <v>16332</v>
      </c>
      <c r="E60" s="116">
        <v>9.3000000000000007</v>
      </c>
    </row>
    <row r="61" spans="1:5" x14ac:dyDescent="0.3">
      <c r="A61" s="87">
        <v>43053</v>
      </c>
      <c r="B61" t="s">
        <v>16389</v>
      </c>
      <c r="C61" s="87" t="s">
        <v>16380</v>
      </c>
      <c r="D61" t="s">
        <v>16332</v>
      </c>
      <c r="E61" s="116">
        <v>7.37</v>
      </c>
    </row>
    <row r="62" spans="1:5" x14ac:dyDescent="0.3">
      <c r="A62" s="87">
        <v>43058</v>
      </c>
      <c r="B62" t="s">
        <v>16390</v>
      </c>
      <c r="C62" s="87" t="s">
        <v>16380</v>
      </c>
      <c r="D62" t="s">
        <v>16332</v>
      </c>
      <c r="E62" s="116">
        <v>7.64</v>
      </c>
    </row>
    <row r="63" spans="1:5" x14ac:dyDescent="0.3">
      <c r="A63" s="87">
        <v>34</v>
      </c>
      <c r="B63" t="s">
        <v>16391</v>
      </c>
      <c r="C63" s="87" t="s">
        <v>16380</v>
      </c>
      <c r="D63" t="s">
        <v>16332</v>
      </c>
      <c r="E63" s="116">
        <v>7.68</v>
      </c>
    </row>
    <row r="64" spans="1:5" x14ac:dyDescent="0.3">
      <c r="A64" s="87">
        <v>43055</v>
      </c>
      <c r="B64" t="s">
        <v>16392</v>
      </c>
      <c r="C64" s="87" t="s">
        <v>16380</v>
      </c>
      <c r="D64" t="s">
        <v>16337</v>
      </c>
      <c r="E64" s="116">
        <v>6.65</v>
      </c>
    </row>
    <row r="65" spans="1:5" x14ac:dyDescent="0.3">
      <c r="A65" s="87">
        <v>43056</v>
      </c>
      <c r="B65" t="s">
        <v>16393</v>
      </c>
      <c r="C65" s="87" t="s">
        <v>16380</v>
      </c>
      <c r="D65" t="s">
        <v>16332</v>
      </c>
      <c r="E65" s="116">
        <v>7.67</v>
      </c>
    </row>
    <row r="66" spans="1:5" x14ac:dyDescent="0.3">
      <c r="A66" s="87">
        <v>43057</v>
      </c>
      <c r="B66" t="s">
        <v>16394</v>
      </c>
      <c r="C66" s="87" t="s">
        <v>16380</v>
      </c>
      <c r="D66" t="s">
        <v>16332</v>
      </c>
      <c r="E66" s="116">
        <v>8.42</v>
      </c>
    </row>
    <row r="67" spans="1:5" x14ac:dyDescent="0.3">
      <c r="A67" s="87">
        <v>34449</v>
      </c>
      <c r="B67" t="s">
        <v>16395</v>
      </c>
      <c r="C67" s="87" t="s">
        <v>16380</v>
      </c>
      <c r="D67" t="s">
        <v>16332</v>
      </c>
      <c r="E67" s="116">
        <v>9.01</v>
      </c>
    </row>
    <row r="68" spans="1:5" x14ac:dyDescent="0.3">
      <c r="A68" s="87">
        <v>32</v>
      </c>
      <c r="B68" t="s">
        <v>16396</v>
      </c>
      <c r="C68" s="87" t="s">
        <v>16380</v>
      </c>
      <c r="D68" t="s">
        <v>16332</v>
      </c>
      <c r="E68" s="116">
        <v>8.1</v>
      </c>
    </row>
    <row r="69" spans="1:5" x14ac:dyDescent="0.3">
      <c r="A69" s="87">
        <v>33</v>
      </c>
      <c r="B69" t="s">
        <v>16397</v>
      </c>
      <c r="C69" s="87" t="s">
        <v>16380</v>
      </c>
      <c r="D69" t="s">
        <v>16332</v>
      </c>
      <c r="E69" s="116">
        <v>8.14</v>
      </c>
    </row>
    <row r="70" spans="1:5" x14ac:dyDescent="0.3">
      <c r="A70" s="87">
        <v>43061</v>
      </c>
      <c r="B70" t="s">
        <v>16398</v>
      </c>
      <c r="C70" s="87" t="s">
        <v>16380</v>
      </c>
      <c r="D70" t="s">
        <v>16332</v>
      </c>
      <c r="E70" s="116">
        <v>7.61</v>
      </c>
    </row>
    <row r="71" spans="1:5" x14ac:dyDescent="0.3">
      <c r="A71" s="87">
        <v>43059</v>
      </c>
      <c r="B71" t="s">
        <v>16399</v>
      </c>
      <c r="C71" s="87" t="s">
        <v>16380</v>
      </c>
      <c r="D71" t="s">
        <v>16332</v>
      </c>
      <c r="E71" s="116">
        <v>7.26</v>
      </c>
    </row>
    <row r="72" spans="1:5" x14ac:dyDescent="0.3">
      <c r="A72" s="87">
        <v>43062</v>
      </c>
      <c r="B72" t="s">
        <v>16400</v>
      </c>
      <c r="C72" s="87" t="s">
        <v>16380</v>
      </c>
      <c r="D72" t="s">
        <v>16332</v>
      </c>
      <c r="E72" s="116">
        <v>8.0500000000000007</v>
      </c>
    </row>
    <row r="73" spans="1:5" x14ac:dyDescent="0.3">
      <c r="A73" s="87">
        <v>43060</v>
      </c>
      <c r="B73" t="s">
        <v>16401</v>
      </c>
      <c r="C73" s="87" t="s">
        <v>16380</v>
      </c>
      <c r="D73" t="s">
        <v>16332</v>
      </c>
      <c r="E73" s="116">
        <v>6.33</v>
      </c>
    </row>
    <row r="74" spans="1:5" x14ac:dyDescent="0.3">
      <c r="A74" s="87">
        <v>40410</v>
      </c>
      <c r="B74" t="s">
        <v>16402</v>
      </c>
      <c r="C74" s="87" t="s">
        <v>16331</v>
      </c>
      <c r="D74" t="s">
        <v>16337</v>
      </c>
      <c r="E74" s="116">
        <v>22.27</v>
      </c>
    </row>
    <row r="75" spans="1:5" x14ac:dyDescent="0.3">
      <c r="A75" s="87">
        <v>40411</v>
      </c>
      <c r="B75" t="s">
        <v>16403</v>
      </c>
      <c r="C75" s="87" t="s">
        <v>16331</v>
      </c>
      <c r="D75" t="s">
        <v>16332</v>
      </c>
      <c r="E75" s="116">
        <v>24.17</v>
      </c>
    </row>
    <row r="76" spans="1:5" x14ac:dyDescent="0.3">
      <c r="A76" s="87">
        <v>40412</v>
      </c>
      <c r="B76" t="s">
        <v>16404</v>
      </c>
      <c r="C76" s="87" t="s">
        <v>16331</v>
      </c>
      <c r="D76" t="s">
        <v>16332</v>
      </c>
      <c r="E76" s="116">
        <v>27.12</v>
      </c>
    </row>
    <row r="77" spans="1:5" x14ac:dyDescent="0.3">
      <c r="A77" s="87">
        <v>44254</v>
      </c>
      <c r="B77" t="s">
        <v>16405</v>
      </c>
      <c r="C77" s="87" t="s">
        <v>16331</v>
      </c>
      <c r="D77" t="s">
        <v>16332</v>
      </c>
      <c r="E77" s="116">
        <v>29.89</v>
      </c>
    </row>
    <row r="78" spans="1:5" x14ac:dyDescent="0.3">
      <c r="A78" s="87">
        <v>44255</v>
      </c>
      <c r="B78" t="s">
        <v>16406</v>
      </c>
      <c r="C78" s="87" t="s">
        <v>16331</v>
      </c>
      <c r="D78" t="s">
        <v>16332</v>
      </c>
      <c r="E78" s="116">
        <v>33.130000000000003</v>
      </c>
    </row>
    <row r="79" spans="1:5" x14ac:dyDescent="0.3">
      <c r="A79" s="87">
        <v>44256</v>
      </c>
      <c r="B79" t="s">
        <v>16407</v>
      </c>
      <c r="C79" s="87" t="s">
        <v>16331</v>
      </c>
      <c r="D79" t="s">
        <v>16332</v>
      </c>
      <c r="E79" s="116">
        <v>37.42</v>
      </c>
    </row>
    <row r="80" spans="1:5" x14ac:dyDescent="0.3">
      <c r="A80" s="87">
        <v>44257</v>
      </c>
      <c r="B80" t="s">
        <v>16408</v>
      </c>
      <c r="C80" s="87" t="s">
        <v>16331</v>
      </c>
      <c r="D80" t="s">
        <v>16332</v>
      </c>
      <c r="E80" s="116">
        <v>59.21</v>
      </c>
    </row>
    <row r="81" spans="1:5" x14ac:dyDescent="0.3">
      <c r="A81" s="87">
        <v>44258</v>
      </c>
      <c r="B81" t="s">
        <v>16409</v>
      </c>
      <c r="C81" s="87" t="s">
        <v>16331</v>
      </c>
      <c r="D81" t="s">
        <v>16332</v>
      </c>
      <c r="E81" s="116">
        <v>67.66</v>
      </c>
    </row>
    <row r="82" spans="1:5" x14ac:dyDescent="0.3">
      <c r="A82" s="87">
        <v>44259</v>
      </c>
      <c r="B82" t="s">
        <v>16410</v>
      </c>
      <c r="C82" s="87" t="s">
        <v>16331</v>
      </c>
      <c r="D82" t="s">
        <v>16332</v>
      </c>
      <c r="E82" s="116">
        <v>92.87</v>
      </c>
    </row>
    <row r="83" spans="1:5" x14ac:dyDescent="0.3">
      <c r="A83" s="87">
        <v>37997</v>
      </c>
      <c r="B83" t="s">
        <v>16411</v>
      </c>
      <c r="C83" s="87" t="s">
        <v>16331</v>
      </c>
      <c r="D83" t="s">
        <v>16332</v>
      </c>
      <c r="E83" s="116">
        <v>17.809999999999999</v>
      </c>
    </row>
    <row r="84" spans="1:5" x14ac:dyDescent="0.3">
      <c r="A84" s="87">
        <v>37998</v>
      </c>
      <c r="B84" t="s">
        <v>16412</v>
      </c>
      <c r="C84" s="87" t="s">
        <v>16331</v>
      </c>
      <c r="D84" t="s">
        <v>16332</v>
      </c>
      <c r="E84" s="116">
        <v>23.84</v>
      </c>
    </row>
    <row r="85" spans="1:5" x14ac:dyDescent="0.3">
      <c r="A85" s="87">
        <v>55</v>
      </c>
      <c r="B85" t="s">
        <v>16413</v>
      </c>
      <c r="C85" s="87" t="s">
        <v>16331</v>
      </c>
      <c r="D85" t="s">
        <v>16337</v>
      </c>
      <c r="E85" s="116">
        <v>4.17</v>
      </c>
    </row>
    <row r="86" spans="1:5" x14ac:dyDescent="0.3">
      <c r="A86" s="87">
        <v>61</v>
      </c>
      <c r="B86" t="s">
        <v>16414</v>
      </c>
      <c r="C86" s="87" t="s">
        <v>16331</v>
      </c>
      <c r="D86" t="s">
        <v>16332</v>
      </c>
      <c r="E86" s="116">
        <v>3.94</v>
      </c>
    </row>
    <row r="87" spans="1:5" x14ac:dyDescent="0.3">
      <c r="A87" s="87">
        <v>62</v>
      </c>
      <c r="B87" t="s">
        <v>16415</v>
      </c>
      <c r="C87" s="87" t="s">
        <v>16331</v>
      </c>
      <c r="D87" t="s">
        <v>16332</v>
      </c>
      <c r="E87" s="116">
        <v>8.17</v>
      </c>
    </row>
    <row r="88" spans="1:5" x14ac:dyDescent="0.3">
      <c r="A88" s="87">
        <v>10899</v>
      </c>
      <c r="B88" t="s">
        <v>16416</v>
      </c>
      <c r="C88" s="87" t="s">
        <v>16331</v>
      </c>
      <c r="D88" t="s">
        <v>16332</v>
      </c>
      <c r="E88" s="116">
        <v>144.88999999999999</v>
      </c>
    </row>
    <row r="89" spans="1:5" x14ac:dyDescent="0.3">
      <c r="A89" s="87">
        <v>10900</v>
      </c>
      <c r="B89" t="s">
        <v>16417</v>
      </c>
      <c r="C89" s="87" t="s">
        <v>16331</v>
      </c>
      <c r="D89" t="s">
        <v>16332</v>
      </c>
      <c r="E89" s="116">
        <v>113.39</v>
      </c>
    </row>
    <row r="90" spans="1:5" x14ac:dyDescent="0.3">
      <c r="A90" s="87">
        <v>47</v>
      </c>
      <c r="B90" t="s">
        <v>16418</v>
      </c>
      <c r="C90" s="87" t="s">
        <v>16331</v>
      </c>
      <c r="D90" t="s">
        <v>16332</v>
      </c>
      <c r="E90" s="116">
        <v>80.25</v>
      </c>
    </row>
    <row r="91" spans="1:5" x14ac:dyDescent="0.3">
      <c r="A91" s="87">
        <v>48</v>
      </c>
      <c r="B91" t="s">
        <v>16419</v>
      </c>
      <c r="C91" s="87" t="s">
        <v>16331</v>
      </c>
      <c r="D91" t="s">
        <v>16332</v>
      </c>
      <c r="E91" s="116">
        <v>20.93</v>
      </c>
    </row>
    <row r="92" spans="1:5" x14ac:dyDescent="0.3">
      <c r="A92" s="87">
        <v>46</v>
      </c>
      <c r="B92" t="s">
        <v>16420</v>
      </c>
      <c r="C92" s="87" t="s">
        <v>16331</v>
      </c>
      <c r="D92" t="s">
        <v>16332</v>
      </c>
      <c r="E92" s="116">
        <v>46.93</v>
      </c>
    </row>
    <row r="93" spans="1:5" x14ac:dyDescent="0.3">
      <c r="A93" s="87">
        <v>52</v>
      </c>
      <c r="B93" t="s">
        <v>16421</v>
      </c>
      <c r="C93" s="87" t="s">
        <v>16331</v>
      </c>
      <c r="D93" t="s">
        <v>16332</v>
      </c>
      <c r="E93" s="116">
        <v>15.9</v>
      </c>
    </row>
    <row r="94" spans="1:5" x14ac:dyDescent="0.3">
      <c r="A94" s="87">
        <v>43</v>
      </c>
      <c r="B94" t="s">
        <v>16422</v>
      </c>
      <c r="C94" s="87" t="s">
        <v>16331</v>
      </c>
      <c r="D94" t="s">
        <v>16332</v>
      </c>
      <c r="E94" s="116">
        <v>53.67</v>
      </c>
    </row>
    <row r="95" spans="1:5" x14ac:dyDescent="0.3">
      <c r="A95" s="87">
        <v>103</v>
      </c>
      <c r="B95" t="s">
        <v>16423</v>
      </c>
      <c r="C95" s="87" t="s">
        <v>16331</v>
      </c>
      <c r="D95" t="s">
        <v>16332</v>
      </c>
      <c r="E95" s="116">
        <v>41.56</v>
      </c>
    </row>
    <row r="96" spans="1:5" x14ac:dyDescent="0.3">
      <c r="A96" s="87">
        <v>107</v>
      </c>
      <c r="B96" t="s">
        <v>16424</v>
      </c>
      <c r="C96" s="87" t="s">
        <v>16331</v>
      </c>
      <c r="D96" t="s">
        <v>16332</v>
      </c>
      <c r="E96" s="116">
        <v>0.78</v>
      </c>
    </row>
    <row r="97" spans="1:5" x14ac:dyDescent="0.3">
      <c r="A97" s="87">
        <v>65</v>
      </c>
      <c r="B97" t="s">
        <v>16425</v>
      </c>
      <c r="C97" s="87" t="s">
        <v>16331</v>
      </c>
      <c r="D97" t="s">
        <v>16332</v>
      </c>
      <c r="E97" s="116">
        <v>0.85</v>
      </c>
    </row>
    <row r="98" spans="1:5" x14ac:dyDescent="0.3">
      <c r="A98" s="87">
        <v>108</v>
      </c>
      <c r="B98" t="s">
        <v>16426</v>
      </c>
      <c r="C98" s="87" t="s">
        <v>16331</v>
      </c>
      <c r="D98" t="s">
        <v>16332</v>
      </c>
      <c r="E98" s="116">
        <v>1.72</v>
      </c>
    </row>
    <row r="99" spans="1:5" x14ac:dyDescent="0.3">
      <c r="A99" s="87">
        <v>110</v>
      </c>
      <c r="B99" t="s">
        <v>16427</v>
      </c>
      <c r="C99" s="87" t="s">
        <v>16331</v>
      </c>
      <c r="D99" t="s">
        <v>16332</v>
      </c>
      <c r="E99" s="116">
        <v>5.98</v>
      </c>
    </row>
    <row r="100" spans="1:5" x14ac:dyDescent="0.3">
      <c r="A100" s="87">
        <v>109</v>
      </c>
      <c r="B100" t="s">
        <v>16428</v>
      </c>
      <c r="C100" s="87" t="s">
        <v>16331</v>
      </c>
      <c r="D100" t="s">
        <v>16332</v>
      </c>
      <c r="E100" s="116">
        <v>3.56</v>
      </c>
    </row>
    <row r="101" spans="1:5" x14ac:dyDescent="0.3">
      <c r="A101" s="87">
        <v>111</v>
      </c>
      <c r="B101" t="s">
        <v>16429</v>
      </c>
      <c r="C101" s="87" t="s">
        <v>16331</v>
      </c>
      <c r="D101" t="s">
        <v>16332</v>
      </c>
      <c r="E101" s="116">
        <v>8.09</v>
      </c>
    </row>
    <row r="102" spans="1:5" x14ac:dyDescent="0.3">
      <c r="A102" s="87">
        <v>112</v>
      </c>
      <c r="B102" t="s">
        <v>16430</v>
      </c>
      <c r="C102" s="87" t="s">
        <v>16331</v>
      </c>
      <c r="D102" t="s">
        <v>16332</v>
      </c>
      <c r="E102" s="116">
        <v>4.29</v>
      </c>
    </row>
    <row r="103" spans="1:5" x14ac:dyDescent="0.3">
      <c r="A103" s="87">
        <v>113</v>
      </c>
      <c r="B103" t="s">
        <v>16431</v>
      </c>
      <c r="C103" s="87" t="s">
        <v>16331</v>
      </c>
      <c r="D103" t="s">
        <v>16332</v>
      </c>
      <c r="E103" s="116">
        <v>10.73</v>
      </c>
    </row>
    <row r="104" spans="1:5" x14ac:dyDescent="0.3">
      <c r="A104" s="87">
        <v>104</v>
      </c>
      <c r="B104" t="s">
        <v>16432</v>
      </c>
      <c r="C104" s="87" t="s">
        <v>16331</v>
      </c>
      <c r="D104" t="s">
        <v>16332</v>
      </c>
      <c r="E104" s="116">
        <v>18.68</v>
      </c>
    </row>
    <row r="105" spans="1:5" x14ac:dyDescent="0.3">
      <c r="A105" s="87">
        <v>102</v>
      </c>
      <c r="B105" t="s">
        <v>16433</v>
      </c>
      <c r="C105" s="87" t="s">
        <v>16331</v>
      </c>
      <c r="D105" t="s">
        <v>16332</v>
      </c>
      <c r="E105" s="116">
        <v>25.75</v>
      </c>
    </row>
    <row r="106" spans="1:5" x14ac:dyDescent="0.3">
      <c r="A106" s="87">
        <v>95</v>
      </c>
      <c r="B106" t="s">
        <v>16434</v>
      </c>
      <c r="C106" s="87" t="s">
        <v>16331</v>
      </c>
      <c r="D106" t="s">
        <v>16332</v>
      </c>
      <c r="E106" s="116">
        <v>10.88</v>
      </c>
    </row>
    <row r="107" spans="1:5" x14ac:dyDescent="0.3">
      <c r="A107" s="87">
        <v>96</v>
      </c>
      <c r="B107" t="s">
        <v>16435</v>
      </c>
      <c r="C107" s="87" t="s">
        <v>16331</v>
      </c>
      <c r="D107" t="s">
        <v>16332</v>
      </c>
      <c r="E107" s="116">
        <v>11.84</v>
      </c>
    </row>
    <row r="108" spans="1:5" x14ac:dyDescent="0.3">
      <c r="A108" s="87">
        <v>97</v>
      </c>
      <c r="B108" t="s">
        <v>16436</v>
      </c>
      <c r="C108" s="87" t="s">
        <v>16331</v>
      </c>
      <c r="D108" t="s">
        <v>16332</v>
      </c>
      <c r="E108" s="116">
        <v>17.809999999999999</v>
      </c>
    </row>
    <row r="109" spans="1:5" x14ac:dyDescent="0.3">
      <c r="A109" s="87">
        <v>98</v>
      </c>
      <c r="B109" t="s">
        <v>16437</v>
      </c>
      <c r="C109" s="87" t="s">
        <v>16331</v>
      </c>
      <c r="D109" t="s">
        <v>16332</v>
      </c>
      <c r="E109" s="116">
        <v>26.66</v>
      </c>
    </row>
    <row r="110" spans="1:5" x14ac:dyDescent="0.3">
      <c r="A110" s="87">
        <v>99</v>
      </c>
      <c r="B110" t="s">
        <v>16438</v>
      </c>
      <c r="C110" s="87" t="s">
        <v>16331</v>
      </c>
      <c r="D110" t="s">
        <v>16332</v>
      </c>
      <c r="E110" s="116">
        <v>25.19</v>
      </c>
    </row>
    <row r="111" spans="1:5" x14ac:dyDescent="0.3">
      <c r="A111" s="87">
        <v>60</v>
      </c>
      <c r="B111" t="s">
        <v>16439</v>
      </c>
      <c r="C111" s="87" t="s">
        <v>16331</v>
      </c>
      <c r="D111" t="s">
        <v>16332</v>
      </c>
      <c r="E111" s="116">
        <v>5.41</v>
      </c>
    </row>
    <row r="112" spans="1:5" x14ac:dyDescent="0.3">
      <c r="A112" s="87">
        <v>72</v>
      </c>
      <c r="B112" t="s">
        <v>16440</v>
      </c>
      <c r="C112" s="87" t="s">
        <v>16331</v>
      </c>
      <c r="D112" t="s">
        <v>16332</v>
      </c>
      <c r="E112" s="116">
        <v>48.32</v>
      </c>
    </row>
    <row r="113" spans="1:5" x14ac:dyDescent="0.3">
      <c r="A113" s="87">
        <v>67</v>
      </c>
      <c r="B113" t="s">
        <v>16441</v>
      </c>
      <c r="C113" s="87" t="s">
        <v>16331</v>
      </c>
      <c r="D113" t="s">
        <v>16332</v>
      </c>
      <c r="E113" s="116">
        <v>15.62</v>
      </c>
    </row>
    <row r="114" spans="1:5" x14ac:dyDescent="0.3">
      <c r="A114" s="87">
        <v>71</v>
      </c>
      <c r="B114" t="s">
        <v>16442</v>
      </c>
      <c r="C114" s="87" t="s">
        <v>16331</v>
      </c>
      <c r="D114" t="s">
        <v>16332</v>
      </c>
      <c r="E114" s="116">
        <v>29.84</v>
      </c>
    </row>
    <row r="115" spans="1:5" x14ac:dyDescent="0.3">
      <c r="A115" s="87">
        <v>73</v>
      </c>
      <c r="B115" t="s">
        <v>16443</v>
      </c>
      <c r="C115" s="87" t="s">
        <v>16331</v>
      </c>
      <c r="D115" t="s">
        <v>16332</v>
      </c>
      <c r="E115" s="116">
        <v>14.95</v>
      </c>
    </row>
    <row r="116" spans="1:5" x14ac:dyDescent="0.3">
      <c r="A116" s="87">
        <v>100</v>
      </c>
      <c r="B116" t="s">
        <v>16444</v>
      </c>
      <c r="C116" s="87" t="s">
        <v>16331</v>
      </c>
      <c r="D116" t="s">
        <v>16332</v>
      </c>
      <c r="E116" s="116">
        <v>44.02</v>
      </c>
    </row>
    <row r="117" spans="1:5" x14ac:dyDescent="0.3">
      <c r="A117" s="87">
        <v>75</v>
      </c>
      <c r="B117" t="s">
        <v>16445</v>
      </c>
      <c r="C117" s="87" t="s">
        <v>16331</v>
      </c>
      <c r="D117" t="s">
        <v>16332</v>
      </c>
      <c r="E117" s="116">
        <v>256.64</v>
      </c>
    </row>
    <row r="118" spans="1:5" x14ac:dyDescent="0.3">
      <c r="A118" s="87">
        <v>83</v>
      </c>
      <c r="B118" t="s">
        <v>16446</v>
      </c>
      <c r="C118" s="87" t="s">
        <v>16331</v>
      </c>
      <c r="D118" t="s">
        <v>16332</v>
      </c>
      <c r="E118" s="116">
        <v>205.17</v>
      </c>
    </row>
    <row r="119" spans="1:5" x14ac:dyDescent="0.3">
      <c r="A119" s="87">
        <v>74</v>
      </c>
      <c r="B119" t="s">
        <v>16447</v>
      </c>
      <c r="C119" s="87" t="s">
        <v>16331</v>
      </c>
      <c r="D119" t="s">
        <v>16332</v>
      </c>
      <c r="E119" s="116">
        <v>293.33999999999997</v>
      </c>
    </row>
    <row r="120" spans="1:5" x14ac:dyDescent="0.3">
      <c r="A120" s="87">
        <v>106</v>
      </c>
      <c r="B120" t="s">
        <v>16448</v>
      </c>
      <c r="C120" s="87" t="s">
        <v>16331</v>
      </c>
      <c r="D120" t="s">
        <v>16332</v>
      </c>
      <c r="E120" s="116">
        <v>370.94</v>
      </c>
    </row>
    <row r="121" spans="1:5" x14ac:dyDescent="0.3">
      <c r="A121" s="87">
        <v>88</v>
      </c>
      <c r="B121" t="s">
        <v>16449</v>
      </c>
      <c r="C121" s="87" t="s">
        <v>16331</v>
      </c>
      <c r="D121" t="s">
        <v>16332</v>
      </c>
      <c r="E121" s="116">
        <v>10.42</v>
      </c>
    </row>
    <row r="122" spans="1:5" x14ac:dyDescent="0.3">
      <c r="A122" s="87">
        <v>82</v>
      </c>
      <c r="B122" t="s">
        <v>16450</v>
      </c>
      <c r="C122" s="87" t="s">
        <v>16331</v>
      </c>
      <c r="D122" t="s">
        <v>16332</v>
      </c>
      <c r="E122" s="116">
        <v>195.2</v>
      </c>
    </row>
    <row r="123" spans="1:5" x14ac:dyDescent="0.3">
      <c r="A123" s="87">
        <v>105</v>
      </c>
      <c r="B123" t="s">
        <v>16451</v>
      </c>
      <c r="C123" s="87" t="s">
        <v>16331</v>
      </c>
      <c r="D123" t="s">
        <v>16332</v>
      </c>
      <c r="E123" s="116">
        <v>276.60000000000002</v>
      </c>
    </row>
    <row r="124" spans="1:5" x14ac:dyDescent="0.3">
      <c r="A124" s="87">
        <v>39719</v>
      </c>
      <c r="B124" t="s">
        <v>16452</v>
      </c>
      <c r="C124" s="87" t="s">
        <v>16382</v>
      </c>
      <c r="D124" t="s">
        <v>16332</v>
      </c>
      <c r="E124" s="116">
        <v>147.31</v>
      </c>
    </row>
    <row r="125" spans="1:5" x14ac:dyDescent="0.3">
      <c r="A125" s="87">
        <v>3410</v>
      </c>
      <c r="B125" t="s">
        <v>16453</v>
      </c>
      <c r="C125" s="87" t="s">
        <v>16380</v>
      </c>
      <c r="D125" t="s">
        <v>16332</v>
      </c>
      <c r="E125" s="116">
        <v>33.130000000000003</v>
      </c>
    </row>
    <row r="126" spans="1:5" x14ac:dyDescent="0.3">
      <c r="A126" s="87">
        <v>4791</v>
      </c>
      <c r="B126" t="s">
        <v>16454</v>
      </c>
      <c r="C126" s="87" t="s">
        <v>16380</v>
      </c>
      <c r="D126" t="s">
        <v>16332</v>
      </c>
      <c r="E126" s="116">
        <v>49.59</v>
      </c>
    </row>
    <row r="127" spans="1:5" x14ac:dyDescent="0.3">
      <c r="A127" s="87">
        <v>157</v>
      </c>
      <c r="B127" t="s">
        <v>16455</v>
      </c>
      <c r="C127" s="87" t="s">
        <v>16380</v>
      </c>
      <c r="D127" t="s">
        <v>16332</v>
      </c>
      <c r="E127" s="116">
        <v>148</v>
      </c>
    </row>
    <row r="128" spans="1:5" x14ac:dyDescent="0.3">
      <c r="A128" s="87">
        <v>156</v>
      </c>
      <c r="B128" t="s">
        <v>16456</v>
      </c>
      <c r="C128" s="87" t="s">
        <v>16380</v>
      </c>
      <c r="D128" t="s">
        <v>16332</v>
      </c>
      <c r="E128" s="116">
        <v>52.69</v>
      </c>
    </row>
    <row r="129" spans="1:5" x14ac:dyDescent="0.3">
      <c r="A129" s="87">
        <v>131</v>
      </c>
      <c r="B129" t="s">
        <v>16457</v>
      </c>
      <c r="C129" s="87" t="s">
        <v>16380</v>
      </c>
      <c r="D129" t="s">
        <v>16332</v>
      </c>
      <c r="E129" s="116">
        <v>45.06</v>
      </c>
    </row>
    <row r="130" spans="1:5" x14ac:dyDescent="0.3">
      <c r="A130" s="87">
        <v>21114</v>
      </c>
      <c r="B130" t="s">
        <v>16458</v>
      </c>
      <c r="C130" s="87" t="s">
        <v>16331</v>
      </c>
      <c r="D130" t="s">
        <v>16332</v>
      </c>
      <c r="E130" s="116">
        <v>29.04</v>
      </c>
    </row>
    <row r="131" spans="1:5" x14ac:dyDescent="0.3">
      <c r="A131" s="87">
        <v>119</v>
      </c>
      <c r="B131" t="s">
        <v>16459</v>
      </c>
      <c r="C131" s="87" t="s">
        <v>16331</v>
      </c>
      <c r="D131" t="s">
        <v>16337</v>
      </c>
      <c r="E131" s="116">
        <v>7.36</v>
      </c>
    </row>
    <row r="132" spans="1:5" x14ac:dyDescent="0.3">
      <c r="A132" s="87">
        <v>122</v>
      </c>
      <c r="B132" t="s">
        <v>16460</v>
      </c>
      <c r="C132" s="87" t="s">
        <v>16331</v>
      </c>
      <c r="D132" t="s">
        <v>16332</v>
      </c>
      <c r="E132" s="116">
        <v>56.63</v>
      </c>
    </row>
    <row r="133" spans="1:5" x14ac:dyDescent="0.3">
      <c r="A133" s="87">
        <v>20080</v>
      </c>
      <c r="B133" t="s">
        <v>16461</v>
      </c>
      <c r="C133" s="87" t="s">
        <v>16331</v>
      </c>
      <c r="D133" t="s">
        <v>16332</v>
      </c>
      <c r="E133" s="116">
        <v>18.48</v>
      </c>
    </row>
    <row r="134" spans="1:5" x14ac:dyDescent="0.3">
      <c r="A134" s="87">
        <v>124</v>
      </c>
      <c r="B134" t="s">
        <v>16462</v>
      </c>
      <c r="C134" s="87" t="s">
        <v>16382</v>
      </c>
      <c r="D134" t="s">
        <v>16332</v>
      </c>
      <c r="E134" s="116">
        <v>17.38</v>
      </c>
    </row>
    <row r="135" spans="1:5" x14ac:dyDescent="0.3">
      <c r="A135" s="87">
        <v>7334</v>
      </c>
      <c r="B135" t="s">
        <v>16463</v>
      </c>
      <c r="C135" s="87" t="s">
        <v>16382</v>
      </c>
      <c r="D135" t="s">
        <v>16332</v>
      </c>
      <c r="E135" s="116">
        <v>14.55</v>
      </c>
    </row>
    <row r="136" spans="1:5" x14ac:dyDescent="0.3">
      <c r="A136" s="87">
        <v>45146</v>
      </c>
      <c r="B136" t="s">
        <v>16464</v>
      </c>
      <c r="C136" s="87" t="s">
        <v>16380</v>
      </c>
      <c r="D136" t="s">
        <v>16332</v>
      </c>
      <c r="E136" s="116">
        <v>33.32</v>
      </c>
    </row>
    <row r="137" spans="1:5" x14ac:dyDescent="0.3">
      <c r="A137" s="87">
        <v>123</v>
      </c>
      <c r="B137" t="s">
        <v>16465</v>
      </c>
      <c r="C137" s="87" t="s">
        <v>16382</v>
      </c>
      <c r="D137" t="s">
        <v>16337</v>
      </c>
      <c r="E137" s="116">
        <v>7.11</v>
      </c>
    </row>
    <row r="138" spans="1:5" x14ac:dyDescent="0.3">
      <c r="A138" s="87">
        <v>127</v>
      </c>
      <c r="B138" t="s">
        <v>16466</v>
      </c>
      <c r="C138" s="87" t="s">
        <v>16382</v>
      </c>
      <c r="D138" t="s">
        <v>16332</v>
      </c>
      <c r="E138" s="116">
        <v>16.97</v>
      </c>
    </row>
    <row r="139" spans="1:5" x14ac:dyDescent="0.3">
      <c r="A139" s="87">
        <v>133</v>
      </c>
      <c r="B139" t="s">
        <v>16467</v>
      </c>
      <c r="C139" s="87" t="s">
        <v>16382</v>
      </c>
      <c r="D139" t="s">
        <v>16332</v>
      </c>
      <c r="E139" s="116">
        <v>7.05</v>
      </c>
    </row>
    <row r="140" spans="1:5" x14ac:dyDescent="0.3">
      <c r="A140" s="87">
        <v>43617</v>
      </c>
      <c r="B140" t="s">
        <v>16468</v>
      </c>
      <c r="C140" s="87" t="s">
        <v>16382</v>
      </c>
      <c r="D140" t="s">
        <v>16332</v>
      </c>
      <c r="E140" s="116">
        <v>7.87</v>
      </c>
    </row>
    <row r="141" spans="1:5" x14ac:dyDescent="0.3">
      <c r="A141" s="87">
        <v>132</v>
      </c>
      <c r="B141" t="s">
        <v>16469</v>
      </c>
      <c r="C141" s="87" t="s">
        <v>16382</v>
      </c>
      <c r="D141" t="s">
        <v>16332</v>
      </c>
      <c r="E141" s="116">
        <v>7.31</v>
      </c>
    </row>
    <row r="142" spans="1:5" x14ac:dyDescent="0.3">
      <c r="A142" s="87">
        <v>43618</v>
      </c>
      <c r="B142" t="s">
        <v>16470</v>
      </c>
      <c r="C142" s="87" t="s">
        <v>16380</v>
      </c>
      <c r="D142" t="s">
        <v>16332</v>
      </c>
      <c r="E142" s="116">
        <v>18.399999999999999</v>
      </c>
    </row>
    <row r="143" spans="1:5" x14ac:dyDescent="0.3">
      <c r="A143" s="87">
        <v>37476</v>
      </c>
      <c r="B143" t="s">
        <v>16471</v>
      </c>
      <c r="C143" s="87" t="s">
        <v>16331</v>
      </c>
      <c r="D143" t="s">
        <v>16332</v>
      </c>
      <c r="E143" s="116">
        <v>4059.83</v>
      </c>
    </row>
    <row r="144" spans="1:5" x14ac:dyDescent="0.3">
      <c r="A144" s="87">
        <v>37478</v>
      </c>
      <c r="B144" t="s">
        <v>16472</v>
      </c>
      <c r="C144" s="87" t="s">
        <v>16331</v>
      </c>
      <c r="D144" t="s">
        <v>16332</v>
      </c>
      <c r="E144" s="116">
        <v>5085.04</v>
      </c>
    </row>
    <row r="145" spans="1:5" x14ac:dyDescent="0.3">
      <c r="A145" s="87">
        <v>37477</v>
      </c>
      <c r="B145" t="s">
        <v>16473</v>
      </c>
      <c r="C145" s="87" t="s">
        <v>16331</v>
      </c>
      <c r="D145" t="s">
        <v>16332</v>
      </c>
      <c r="E145" s="116">
        <v>6889.41</v>
      </c>
    </row>
    <row r="146" spans="1:5" x14ac:dyDescent="0.3">
      <c r="A146" s="87">
        <v>37479</v>
      </c>
      <c r="B146" t="s">
        <v>16474</v>
      </c>
      <c r="C146" s="87" t="s">
        <v>16331</v>
      </c>
      <c r="D146" t="s">
        <v>16332</v>
      </c>
      <c r="E146" s="116">
        <v>8170.92</v>
      </c>
    </row>
    <row r="147" spans="1:5" x14ac:dyDescent="0.3">
      <c r="A147" s="87">
        <v>4319</v>
      </c>
      <c r="B147" t="s">
        <v>16475</v>
      </c>
      <c r="C147" s="87" t="s">
        <v>16331</v>
      </c>
      <c r="D147" t="s">
        <v>16332</v>
      </c>
      <c r="E147" s="116">
        <v>1.81</v>
      </c>
    </row>
    <row r="148" spans="1:5" x14ac:dyDescent="0.3">
      <c r="A148" s="87">
        <v>42409</v>
      </c>
      <c r="B148" t="s">
        <v>16476</v>
      </c>
      <c r="C148" s="87" t="s">
        <v>16380</v>
      </c>
      <c r="D148" t="s">
        <v>16332</v>
      </c>
      <c r="E148" s="116">
        <v>11.58</v>
      </c>
    </row>
    <row r="149" spans="1:5" x14ac:dyDescent="0.3">
      <c r="A149" s="87">
        <v>40553</v>
      </c>
      <c r="B149" t="s">
        <v>16477</v>
      </c>
      <c r="C149" s="87" t="s">
        <v>16478</v>
      </c>
      <c r="D149" t="s">
        <v>16337</v>
      </c>
      <c r="E149" s="116">
        <v>60</v>
      </c>
    </row>
    <row r="150" spans="1:5" x14ac:dyDescent="0.3">
      <c r="A150" s="87">
        <v>6114</v>
      </c>
      <c r="B150" t="s">
        <v>16479</v>
      </c>
      <c r="C150" s="87" t="s">
        <v>16480</v>
      </c>
      <c r="D150" t="s">
        <v>16332</v>
      </c>
      <c r="E150" s="116">
        <v>19.670000000000002</v>
      </c>
    </row>
    <row r="151" spans="1:5" x14ac:dyDescent="0.3">
      <c r="A151" s="87">
        <v>40912</v>
      </c>
      <c r="B151" t="s">
        <v>16481</v>
      </c>
      <c r="C151" s="87" t="s">
        <v>16482</v>
      </c>
      <c r="D151" t="s">
        <v>16332</v>
      </c>
      <c r="E151" s="116">
        <v>3442.77</v>
      </c>
    </row>
    <row r="152" spans="1:5" x14ac:dyDescent="0.3">
      <c r="A152" s="87">
        <v>247</v>
      </c>
      <c r="B152" t="s">
        <v>16483</v>
      </c>
      <c r="C152" s="87" t="s">
        <v>16480</v>
      </c>
      <c r="D152" t="s">
        <v>16332</v>
      </c>
      <c r="E152" s="116">
        <v>19.670000000000002</v>
      </c>
    </row>
    <row r="153" spans="1:5" x14ac:dyDescent="0.3">
      <c r="A153" s="87">
        <v>40919</v>
      </c>
      <c r="B153" t="s">
        <v>16484</v>
      </c>
      <c r="C153" s="87" t="s">
        <v>16482</v>
      </c>
      <c r="D153" t="s">
        <v>16332</v>
      </c>
      <c r="E153" s="116">
        <v>3442.77</v>
      </c>
    </row>
    <row r="154" spans="1:5" x14ac:dyDescent="0.3">
      <c r="A154" s="87">
        <v>44499</v>
      </c>
      <c r="B154" t="s">
        <v>16485</v>
      </c>
      <c r="C154" s="87" t="s">
        <v>16480</v>
      </c>
      <c r="D154" t="s">
        <v>16332</v>
      </c>
      <c r="E154" s="116">
        <v>19.670000000000002</v>
      </c>
    </row>
    <row r="155" spans="1:5" x14ac:dyDescent="0.3">
      <c r="A155" s="87">
        <v>40984</v>
      </c>
      <c r="B155" t="s">
        <v>16486</v>
      </c>
      <c r="C155" s="87" t="s">
        <v>16482</v>
      </c>
      <c r="D155" t="s">
        <v>16332</v>
      </c>
      <c r="E155" s="116">
        <v>3442.77</v>
      </c>
    </row>
    <row r="156" spans="1:5" x14ac:dyDescent="0.3">
      <c r="A156" s="87">
        <v>248</v>
      </c>
      <c r="B156" t="s">
        <v>16487</v>
      </c>
      <c r="C156" s="87" t="s">
        <v>16480</v>
      </c>
      <c r="D156" t="s">
        <v>16332</v>
      </c>
      <c r="E156" s="116">
        <v>17.66</v>
      </c>
    </row>
    <row r="157" spans="1:5" x14ac:dyDescent="0.3">
      <c r="A157" s="87">
        <v>41086</v>
      </c>
      <c r="B157" t="s">
        <v>16488</v>
      </c>
      <c r="C157" s="87" t="s">
        <v>16482</v>
      </c>
      <c r="D157" t="s">
        <v>16332</v>
      </c>
      <c r="E157" s="116">
        <v>3092.7</v>
      </c>
    </row>
    <row r="158" spans="1:5" x14ac:dyDescent="0.3">
      <c r="A158" s="87">
        <v>34466</v>
      </c>
      <c r="B158" t="s">
        <v>16489</v>
      </c>
      <c r="C158" s="87" t="s">
        <v>16480</v>
      </c>
      <c r="D158" t="s">
        <v>16332</v>
      </c>
      <c r="E158" s="116">
        <v>19.670000000000002</v>
      </c>
    </row>
    <row r="159" spans="1:5" x14ac:dyDescent="0.3">
      <c r="A159" s="87">
        <v>41083</v>
      </c>
      <c r="B159" t="s">
        <v>16490</v>
      </c>
      <c r="C159" s="87" t="s">
        <v>16482</v>
      </c>
      <c r="D159" t="s">
        <v>16332</v>
      </c>
      <c r="E159" s="116">
        <v>3442.77</v>
      </c>
    </row>
    <row r="160" spans="1:5" x14ac:dyDescent="0.3">
      <c r="A160" s="87">
        <v>252</v>
      </c>
      <c r="B160" t="s">
        <v>16491</v>
      </c>
      <c r="C160" s="87" t="s">
        <v>16480</v>
      </c>
      <c r="D160" t="s">
        <v>16332</v>
      </c>
      <c r="E160" s="116">
        <v>19.670000000000002</v>
      </c>
    </row>
    <row r="161" spans="1:5" x14ac:dyDescent="0.3">
      <c r="A161" s="87">
        <v>40909</v>
      </c>
      <c r="B161" t="s">
        <v>16492</v>
      </c>
      <c r="C161" s="87" t="s">
        <v>16482</v>
      </c>
      <c r="D161" t="s">
        <v>16332</v>
      </c>
      <c r="E161" s="116">
        <v>3442.77</v>
      </c>
    </row>
    <row r="162" spans="1:5" x14ac:dyDescent="0.3">
      <c r="A162" s="87">
        <v>242</v>
      </c>
      <c r="B162" t="s">
        <v>16493</v>
      </c>
      <c r="C162" s="87" t="s">
        <v>16480</v>
      </c>
      <c r="D162" t="s">
        <v>16332</v>
      </c>
      <c r="E162" s="116">
        <v>18.91</v>
      </c>
    </row>
    <row r="163" spans="1:5" x14ac:dyDescent="0.3">
      <c r="A163" s="87">
        <v>41085</v>
      </c>
      <c r="B163" t="s">
        <v>16494</v>
      </c>
      <c r="C163" s="87" t="s">
        <v>16482</v>
      </c>
      <c r="D163" t="s">
        <v>16332</v>
      </c>
      <c r="E163" s="116">
        <v>3309.55</v>
      </c>
    </row>
    <row r="164" spans="1:5" x14ac:dyDescent="0.3">
      <c r="A164" s="87">
        <v>427</v>
      </c>
      <c r="B164" t="s">
        <v>16495</v>
      </c>
      <c r="C164" s="87" t="s">
        <v>16331</v>
      </c>
      <c r="D164" t="s">
        <v>16332</v>
      </c>
      <c r="E164" s="116">
        <v>6.55</v>
      </c>
    </row>
    <row r="165" spans="1:5" x14ac:dyDescent="0.3">
      <c r="A165" s="87">
        <v>417</v>
      </c>
      <c r="B165" t="s">
        <v>16496</v>
      </c>
      <c r="C165" s="87" t="s">
        <v>16331</v>
      </c>
      <c r="D165" t="s">
        <v>16332</v>
      </c>
      <c r="E165" s="116">
        <v>3.08</v>
      </c>
    </row>
    <row r="166" spans="1:5" x14ac:dyDescent="0.3">
      <c r="A166" s="87">
        <v>11273</v>
      </c>
      <c r="B166" t="s">
        <v>16497</v>
      </c>
      <c r="C166" s="87" t="s">
        <v>16331</v>
      </c>
      <c r="D166" t="s">
        <v>16332</v>
      </c>
      <c r="E166" s="116">
        <v>9.58</v>
      </c>
    </row>
    <row r="167" spans="1:5" x14ac:dyDescent="0.3">
      <c r="A167" s="87">
        <v>11272</v>
      </c>
      <c r="B167" t="s">
        <v>16498</v>
      </c>
      <c r="C167" s="87" t="s">
        <v>16331</v>
      </c>
      <c r="D167" t="s">
        <v>16332</v>
      </c>
      <c r="E167" s="116">
        <v>5.78</v>
      </c>
    </row>
    <row r="168" spans="1:5" x14ac:dyDescent="0.3">
      <c r="A168" s="87">
        <v>11275</v>
      </c>
      <c r="B168" t="s">
        <v>16499</v>
      </c>
      <c r="C168" s="87" t="s">
        <v>16331</v>
      </c>
      <c r="D168" t="s">
        <v>16332</v>
      </c>
      <c r="E168" s="116">
        <v>2.3199999999999998</v>
      </c>
    </row>
    <row r="169" spans="1:5" x14ac:dyDescent="0.3">
      <c r="A169" s="87">
        <v>11274</v>
      </c>
      <c r="B169" t="s">
        <v>16500</v>
      </c>
      <c r="C169" s="87" t="s">
        <v>16331</v>
      </c>
      <c r="D169" t="s">
        <v>16332</v>
      </c>
      <c r="E169" s="116">
        <v>1.77</v>
      </c>
    </row>
    <row r="170" spans="1:5" x14ac:dyDescent="0.3">
      <c r="A170" s="87">
        <v>38470</v>
      </c>
      <c r="B170" t="s">
        <v>16501</v>
      </c>
      <c r="C170" s="87" t="s">
        <v>16331</v>
      </c>
      <c r="D170" t="s">
        <v>16337</v>
      </c>
      <c r="E170" s="116">
        <v>58.92</v>
      </c>
    </row>
    <row r="171" spans="1:5" x14ac:dyDescent="0.3">
      <c r="A171" s="87">
        <v>38547</v>
      </c>
      <c r="B171" t="s">
        <v>16502</v>
      </c>
      <c r="C171" s="87" t="s">
        <v>16331</v>
      </c>
      <c r="D171" t="s">
        <v>16332</v>
      </c>
      <c r="E171" s="116">
        <v>160.78</v>
      </c>
    </row>
    <row r="172" spans="1:5" x14ac:dyDescent="0.3">
      <c r="A172" s="87">
        <v>38469</v>
      </c>
      <c r="B172" t="s">
        <v>16503</v>
      </c>
      <c r="C172" s="87" t="s">
        <v>16331</v>
      </c>
      <c r="D172" t="s">
        <v>16332</v>
      </c>
      <c r="E172" s="116">
        <v>172.88</v>
      </c>
    </row>
    <row r="173" spans="1:5" x14ac:dyDescent="0.3">
      <c r="A173" s="87">
        <v>38467</v>
      </c>
      <c r="B173" t="s">
        <v>16504</v>
      </c>
      <c r="C173" s="87" t="s">
        <v>16331</v>
      </c>
      <c r="D173" t="s">
        <v>16332</v>
      </c>
      <c r="E173" s="116">
        <v>97.28</v>
      </c>
    </row>
    <row r="174" spans="1:5" x14ac:dyDescent="0.3">
      <c r="A174" s="87">
        <v>38468</v>
      </c>
      <c r="B174" t="s">
        <v>16505</v>
      </c>
      <c r="C174" s="87" t="s">
        <v>16331</v>
      </c>
      <c r="D174" t="s">
        <v>16332</v>
      </c>
      <c r="E174" s="116">
        <v>107.04</v>
      </c>
    </row>
    <row r="175" spans="1:5" x14ac:dyDescent="0.3">
      <c r="A175" s="87">
        <v>38471</v>
      </c>
      <c r="B175" t="s">
        <v>16506</v>
      </c>
      <c r="C175" s="87" t="s">
        <v>16331</v>
      </c>
      <c r="D175" t="s">
        <v>16332</v>
      </c>
      <c r="E175" s="116">
        <v>139.01</v>
      </c>
    </row>
    <row r="176" spans="1:5" x14ac:dyDescent="0.3">
      <c r="A176" s="87">
        <v>37370</v>
      </c>
      <c r="B176" t="s">
        <v>16507</v>
      </c>
      <c r="C176" s="87" t="s">
        <v>16480</v>
      </c>
      <c r="D176" t="s">
        <v>16337</v>
      </c>
      <c r="E176" s="116">
        <v>4.0599999999999996</v>
      </c>
    </row>
    <row r="177" spans="1:5" x14ac:dyDescent="0.3">
      <c r="A177" s="87">
        <v>40862</v>
      </c>
      <c r="B177" t="s">
        <v>16508</v>
      </c>
      <c r="C177" s="87" t="s">
        <v>16482</v>
      </c>
      <c r="D177" t="s">
        <v>16337</v>
      </c>
      <c r="E177" s="116">
        <v>765.85</v>
      </c>
    </row>
    <row r="178" spans="1:5" x14ac:dyDescent="0.3">
      <c r="A178" s="87">
        <v>10658</v>
      </c>
      <c r="B178" t="s">
        <v>16509</v>
      </c>
      <c r="C178" s="87" t="s">
        <v>16331</v>
      </c>
      <c r="D178" t="s">
        <v>16337</v>
      </c>
      <c r="E178" s="116">
        <v>8337.56</v>
      </c>
    </row>
    <row r="179" spans="1:5" x14ac:dyDescent="0.3">
      <c r="A179" s="87">
        <v>253</v>
      </c>
      <c r="B179" t="s">
        <v>16510</v>
      </c>
      <c r="C179" s="87" t="s">
        <v>16480</v>
      </c>
      <c r="D179" t="s">
        <v>16337</v>
      </c>
      <c r="E179" s="116">
        <v>31.17</v>
      </c>
    </row>
    <row r="180" spans="1:5" x14ac:dyDescent="0.3">
      <c r="A180" s="87">
        <v>40809</v>
      </c>
      <c r="B180" t="s">
        <v>16511</v>
      </c>
      <c r="C180" s="87" t="s">
        <v>16482</v>
      </c>
      <c r="D180" t="s">
        <v>16332</v>
      </c>
      <c r="E180" s="116">
        <v>5453.96</v>
      </c>
    </row>
    <row r="181" spans="1:5" x14ac:dyDescent="0.3">
      <c r="A181" s="87">
        <v>42428</v>
      </c>
      <c r="B181" t="s">
        <v>16512</v>
      </c>
      <c r="C181" s="87" t="s">
        <v>16331</v>
      </c>
      <c r="D181" t="s">
        <v>16337</v>
      </c>
      <c r="E181" s="116">
        <v>2271</v>
      </c>
    </row>
    <row r="182" spans="1:5" x14ac:dyDescent="0.3">
      <c r="A182" s="87">
        <v>301</v>
      </c>
      <c r="B182" t="s">
        <v>16513</v>
      </c>
      <c r="C182" s="87" t="s">
        <v>16331</v>
      </c>
      <c r="D182" t="s">
        <v>16337</v>
      </c>
      <c r="E182" s="116">
        <v>2.82</v>
      </c>
    </row>
    <row r="183" spans="1:5" x14ac:dyDescent="0.3">
      <c r="A183" s="87">
        <v>296</v>
      </c>
      <c r="B183" t="s">
        <v>16514</v>
      </c>
      <c r="C183" s="87" t="s">
        <v>16331</v>
      </c>
      <c r="D183" t="s">
        <v>16332</v>
      </c>
      <c r="E183" s="116">
        <v>1.59</v>
      </c>
    </row>
    <row r="184" spans="1:5" x14ac:dyDescent="0.3">
      <c r="A184" s="87">
        <v>297</v>
      </c>
      <c r="B184" t="s">
        <v>16515</v>
      </c>
      <c r="C184" s="87" t="s">
        <v>16331</v>
      </c>
      <c r="D184" t="s">
        <v>16332</v>
      </c>
      <c r="E184" s="116">
        <v>2.34</v>
      </c>
    </row>
    <row r="185" spans="1:5" x14ac:dyDescent="0.3">
      <c r="A185" s="87">
        <v>299</v>
      </c>
      <c r="B185" t="s">
        <v>16516</v>
      </c>
      <c r="C185" s="87" t="s">
        <v>16331</v>
      </c>
      <c r="D185" t="s">
        <v>16332</v>
      </c>
      <c r="E185" s="116">
        <v>3.31</v>
      </c>
    </row>
    <row r="186" spans="1:5" x14ac:dyDescent="0.3">
      <c r="A186" s="87">
        <v>300</v>
      </c>
      <c r="B186" t="s">
        <v>16517</v>
      </c>
      <c r="C186" s="87" t="s">
        <v>16331</v>
      </c>
      <c r="D186" t="s">
        <v>16332</v>
      </c>
      <c r="E186" s="116">
        <v>11.44</v>
      </c>
    </row>
    <row r="187" spans="1:5" x14ac:dyDescent="0.3">
      <c r="A187" s="87">
        <v>20085</v>
      </c>
      <c r="B187" t="s">
        <v>16518</v>
      </c>
      <c r="C187" s="87" t="s">
        <v>16331</v>
      </c>
      <c r="D187" t="s">
        <v>16332</v>
      </c>
      <c r="E187" s="116">
        <v>2.09</v>
      </c>
    </row>
    <row r="188" spans="1:5" x14ac:dyDescent="0.3">
      <c r="A188" s="87">
        <v>298</v>
      </c>
      <c r="B188" t="s">
        <v>16519</v>
      </c>
      <c r="C188" s="87" t="s">
        <v>16331</v>
      </c>
      <c r="D188" t="s">
        <v>16332</v>
      </c>
      <c r="E188" s="116">
        <v>2.54</v>
      </c>
    </row>
    <row r="189" spans="1:5" x14ac:dyDescent="0.3">
      <c r="A189" s="87">
        <v>311</v>
      </c>
      <c r="B189" t="s">
        <v>16520</v>
      </c>
      <c r="C189" s="87" t="s">
        <v>16331</v>
      </c>
      <c r="D189" t="s">
        <v>16332</v>
      </c>
      <c r="E189" s="116">
        <v>9.44</v>
      </c>
    </row>
    <row r="190" spans="1:5" x14ac:dyDescent="0.3">
      <c r="A190" s="87">
        <v>318</v>
      </c>
      <c r="B190" t="s">
        <v>16521</v>
      </c>
      <c r="C190" s="87" t="s">
        <v>16331</v>
      </c>
      <c r="D190" t="s">
        <v>16332</v>
      </c>
      <c r="E190" s="116">
        <v>19.010000000000002</v>
      </c>
    </row>
    <row r="191" spans="1:5" x14ac:dyDescent="0.3">
      <c r="A191" s="87">
        <v>319</v>
      </c>
      <c r="B191" t="s">
        <v>16522</v>
      </c>
      <c r="C191" s="87" t="s">
        <v>16331</v>
      </c>
      <c r="D191" t="s">
        <v>16332</v>
      </c>
      <c r="E191" s="116">
        <v>29.81</v>
      </c>
    </row>
    <row r="192" spans="1:5" x14ac:dyDescent="0.3">
      <c r="A192" s="87">
        <v>303</v>
      </c>
      <c r="B192" t="s">
        <v>16523</v>
      </c>
      <c r="C192" s="87" t="s">
        <v>16331</v>
      </c>
      <c r="D192" t="s">
        <v>16332</v>
      </c>
      <c r="E192" s="116">
        <v>3.12</v>
      </c>
    </row>
    <row r="193" spans="1:5" x14ac:dyDescent="0.3">
      <c r="A193" s="87">
        <v>305</v>
      </c>
      <c r="B193" t="s">
        <v>16524</v>
      </c>
      <c r="C193" s="87" t="s">
        <v>16331</v>
      </c>
      <c r="D193" t="s">
        <v>16332</v>
      </c>
      <c r="E193" s="116">
        <v>9.82</v>
      </c>
    </row>
    <row r="194" spans="1:5" x14ac:dyDescent="0.3">
      <c r="A194" s="87">
        <v>306</v>
      </c>
      <c r="B194" t="s">
        <v>16525</v>
      </c>
      <c r="C194" s="87" t="s">
        <v>16331</v>
      </c>
      <c r="D194" t="s">
        <v>16332</v>
      </c>
      <c r="E194" s="116">
        <v>14.9</v>
      </c>
    </row>
    <row r="195" spans="1:5" x14ac:dyDescent="0.3">
      <c r="A195" s="87">
        <v>307</v>
      </c>
      <c r="B195" t="s">
        <v>16526</v>
      </c>
      <c r="C195" s="87" t="s">
        <v>16331</v>
      </c>
      <c r="D195" t="s">
        <v>16332</v>
      </c>
      <c r="E195" s="116">
        <v>37.65</v>
      </c>
    </row>
    <row r="196" spans="1:5" x14ac:dyDescent="0.3">
      <c r="A196" s="87">
        <v>309</v>
      </c>
      <c r="B196" t="s">
        <v>16527</v>
      </c>
      <c r="C196" s="87" t="s">
        <v>16331</v>
      </c>
      <c r="D196" t="s">
        <v>16332</v>
      </c>
      <c r="E196" s="116">
        <v>61.68</v>
      </c>
    </row>
    <row r="197" spans="1:5" x14ac:dyDescent="0.3">
      <c r="A197" s="87">
        <v>310</v>
      </c>
      <c r="B197" t="s">
        <v>16528</v>
      </c>
      <c r="C197" s="87" t="s">
        <v>16331</v>
      </c>
      <c r="D197" t="s">
        <v>16332</v>
      </c>
      <c r="E197" s="116">
        <v>85.49</v>
      </c>
    </row>
    <row r="198" spans="1:5" x14ac:dyDescent="0.3">
      <c r="A198" s="87">
        <v>328</v>
      </c>
      <c r="B198" t="s">
        <v>16529</v>
      </c>
      <c r="C198" s="87" t="s">
        <v>16331</v>
      </c>
      <c r="D198" t="s">
        <v>16332</v>
      </c>
      <c r="E198" s="116">
        <v>7.47</v>
      </c>
    </row>
    <row r="199" spans="1:5" x14ac:dyDescent="0.3">
      <c r="A199" s="87">
        <v>325</v>
      </c>
      <c r="B199" t="s">
        <v>16530</v>
      </c>
      <c r="C199" s="87" t="s">
        <v>16331</v>
      </c>
      <c r="D199" t="s">
        <v>16332</v>
      </c>
      <c r="E199" s="116">
        <v>2.2000000000000002</v>
      </c>
    </row>
    <row r="200" spans="1:5" x14ac:dyDescent="0.3">
      <c r="A200" s="87">
        <v>20326</v>
      </c>
      <c r="B200" t="s">
        <v>16531</v>
      </c>
      <c r="C200" s="87" t="s">
        <v>16331</v>
      </c>
      <c r="D200" t="s">
        <v>16332</v>
      </c>
      <c r="E200" s="116">
        <v>4.03</v>
      </c>
    </row>
    <row r="201" spans="1:5" x14ac:dyDescent="0.3">
      <c r="A201" s="87">
        <v>329</v>
      </c>
      <c r="B201" t="s">
        <v>16532</v>
      </c>
      <c r="C201" s="87" t="s">
        <v>16331</v>
      </c>
      <c r="D201" t="s">
        <v>16332</v>
      </c>
      <c r="E201" s="116">
        <v>6.25</v>
      </c>
    </row>
    <row r="202" spans="1:5" x14ac:dyDescent="0.3">
      <c r="A202" s="87">
        <v>308</v>
      </c>
      <c r="B202" t="s">
        <v>16533</v>
      </c>
      <c r="C202" s="87" t="s">
        <v>16331</v>
      </c>
      <c r="D202" t="s">
        <v>16332</v>
      </c>
      <c r="E202" s="116">
        <v>84.04</v>
      </c>
    </row>
    <row r="203" spans="1:5" x14ac:dyDescent="0.3">
      <c r="A203" s="87">
        <v>39642</v>
      </c>
      <c r="B203" t="s">
        <v>16534</v>
      </c>
      <c r="C203" s="87" t="s">
        <v>16331</v>
      </c>
      <c r="D203" t="s">
        <v>16332</v>
      </c>
      <c r="E203" s="116">
        <v>2.77</v>
      </c>
    </row>
    <row r="204" spans="1:5" x14ac:dyDescent="0.3">
      <c r="A204" s="87">
        <v>39641</v>
      </c>
      <c r="B204" t="s">
        <v>16535</v>
      </c>
      <c r="C204" s="87" t="s">
        <v>16331</v>
      </c>
      <c r="D204" t="s">
        <v>16332</v>
      </c>
      <c r="E204" s="116">
        <v>2.4300000000000002</v>
      </c>
    </row>
    <row r="205" spans="1:5" x14ac:dyDescent="0.3">
      <c r="A205" s="87">
        <v>39643</v>
      </c>
      <c r="B205" t="s">
        <v>16536</v>
      </c>
      <c r="C205" s="87" t="s">
        <v>16331</v>
      </c>
      <c r="D205" t="s">
        <v>16332</v>
      </c>
      <c r="E205" s="116">
        <v>3.25</v>
      </c>
    </row>
    <row r="206" spans="1:5" x14ac:dyDescent="0.3">
      <c r="A206" s="87">
        <v>39644</v>
      </c>
      <c r="B206" t="s">
        <v>16537</v>
      </c>
      <c r="C206" s="87" t="s">
        <v>16331</v>
      </c>
      <c r="D206" t="s">
        <v>16332</v>
      </c>
      <c r="E206" s="116">
        <v>5.04</v>
      </c>
    </row>
    <row r="207" spans="1:5" x14ac:dyDescent="0.3">
      <c r="A207" s="87">
        <v>39645</v>
      </c>
      <c r="B207" t="s">
        <v>16538</v>
      </c>
      <c r="C207" s="87" t="s">
        <v>16331</v>
      </c>
      <c r="D207" t="s">
        <v>16332</v>
      </c>
      <c r="E207" s="116">
        <v>5.52</v>
      </c>
    </row>
    <row r="208" spans="1:5" x14ac:dyDescent="0.3">
      <c r="A208" s="87">
        <v>41610</v>
      </c>
      <c r="B208" t="s">
        <v>16539</v>
      </c>
      <c r="C208" s="87" t="s">
        <v>16331</v>
      </c>
      <c r="D208" t="s">
        <v>16332</v>
      </c>
      <c r="E208" s="116">
        <v>753.2</v>
      </c>
    </row>
    <row r="209" spans="1:5" x14ac:dyDescent="0.3">
      <c r="A209" s="87">
        <v>41611</v>
      </c>
      <c r="B209" t="s">
        <v>16540</v>
      </c>
      <c r="C209" s="87" t="s">
        <v>16331</v>
      </c>
      <c r="D209" t="s">
        <v>16332</v>
      </c>
      <c r="E209" s="116">
        <v>1187.19</v>
      </c>
    </row>
    <row r="210" spans="1:5" x14ac:dyDescent="0.3">
      <c r="A210" s="87">
        <v>41612</v>
      </c>
      <c r="B210" t="s">
        <v>16541</v>
      </c>
      <c r="C210" s="87" t="s">
        <v>16331</v>
      </c>
      <c r="D210" t="s">
        <v>16332</v>
      </c>
      <c r="E210" s="116">
        <v>1666.99</v>
      </c>
    </row>
    <row r="211" spans="1:5" x14ac:dyDescent="0.3">
      <c r="A211" s="87">
        <v>41637</v>
      </c>
      <c r="B211" t="s">
        <v>16542</v>
      </c>
      <c r="C211" s="87" t="s">
        <v>16331</v>
      </c>
      <c r="D211" t="s">
        <v>16332</v>
      </c>
      <c r="E211" s="116">
        <v>155.83000000000001</v>
      </c>
    </row>
    <row r="212" spans="1:5" x14ac:dyDescent="0.3">
      <c r="A212" s="87">
        <v>41638</v>
      </c>
      <c r="B212" t="s">
        <v>16543</v>
      </c>
      <c r="C212" s="87" t="s">
        <v>16331</v>
      </c>
      <c r="D212" t="s">
        <v>16332</v>
      </c>
      <c r="E212" s="116">
        <v>202.99</v>
      </c>
    </row>
    <row r="213" spans="1:5" x14ac:dyDescent="0.3">
      <c r="A213" s="87">
        <v>41639</v>
      </c>
      <c r="B213" t="s">
        <v>16544</v>
      </c>
      <c r="C213" s="87" t="s">
        <v>16331</v>
      </c>
      <c r="D213" t="s">
        <v>16332</v>
      </c>
      <c r="E213" s="116">
        <v>491.07</v>
      </c>
    </row>
    <row r="214" spans="1:5" x14ac:dyDescent="0.3">
      <c r="A214" s="87">
        <v>11789</v>
      </c>
      <c r="B214" t="s">
        <v>16545</v>
      </c>
      <c r="C214" s="87" t="s">
        <v>16331</v>
      </c>
      <c r="D214" t="s">
        <v>16332</v>
      </c>
      <c r="E214" s="116">
        <v>0.87</v>
      </c>
    </row>
    <row r="215" spans="1:5" x14ac:dyDescent="0.3">
      <c r="A215" s="87">
        <v>20975</v>
      </c>
      <c r="B215" t="s">
        <v>16546</v>
      </c>
      <c r="C215" s="87" t="s">
        <v>16331</v>
      </c>
      <c r="D215" t="s">
        <v>16332</v>
      </c>
      <c r="E215" s="116">
        <v>22.72</v>
      </c>
    </row>
    <row r="216" spans="1:5" x14ac:dyDescent="0.3">
      <c r="A216" s="87">
        <v>20976</v>
      </c>
      <c r="B216" t="s">
        <v>16547</v>
      </c>
      <c r="C216" s="87" t="s">
        <v>16331</v>
      </c>
      <c r="D216" t="s">
        <v>16332</v>
      </c>
      <c r="E216" s="116">
        <v>34.33</v>
      </c>
    </row>
    <row r="217" spans="1:5" x14ac:dyDescent="0.3">
      <c r="A217" s="87">
        <v>40340</v>
      </c>
      <c r="B217" t="s">
        <v>16548</v>
      </c>
      <c r="C217" s="87" t="s">
        <v>16331</v>
      </c>
      <c r="D217" t="s">
        <v>16332</v>
      </c>
      <c r="E217" s="116">
        <v>20.74</v>
      </c>
    </row>
    <row r="218" spans="1:5" x14ac:dyDescent="0.3">
      <c r="A218" s="87">
        <v>40341</v>
      </c>
      <c r="B218" t="s">
        <v>16549</v>
      </c>
      <c r="C218" s="87" t="s">
        <v>16331</v>
      </c>
      <c r="D218" t="s">
        <v>16332</v>
      </c>
      <c r="E218" s="116">
        <v>24.75</v>
      </c>
    </row>
    <row r="219" spans="1:5" x14ac:dyDescent="0.3">
      <c r="A219" s="87">
        <v>40342</v>
      </c>
      <c r="B219" t="s">
        <v>16550</v>
      </c>
      <c r="C219" s="87" t="s">
        <v>16331</v>
      </c>
      <c r="D219" t="s">
        <v>16332</v>
      </c>
      <c r="E219" s="116">
        <v>29.52</v>
      </c>
    </row>
    <row r="220" spans="1:5" x14ac:dyDescent="0.3">
      <c r="A220" s="87">
        <v>40343</v>
      </c>
      <c r="B220" t="s">
        <v>16551</v>
      </c>
      <c r="C220" s="87" t="s">
        <v>16331</v>
      </c>
      <c r="D220" t="s">
        <v>16332</v>
      </c>
      <c r="E220" s="116">
        <v>35.020000000000003</v>
      </c>
    </row>
    <row r="221" spans="1:5" x14ac:dyDescent="0.3">
      <c r="A221" s="87">
        <v>40344</v>
      </c>
      <c r="B221" t="s">
        <v>16552</v>
      </c>
      <c r="C221" s="87" t="s">
        <v>16331</v>
      </c>
      <c r="D221" t="s">
        <v>16332</v>
      </c>
      <c r="E221" s="116">
        <v>47.74</v>
      </c>
    </row>
    <row r="222" spans="1:5" x14ac:dyDescent="0.3">
      <c r="A222" s="87">
        <v>40345</v>
      </c>
      <c r="B222" t="s">
        <v>16553</v>
      </c>
      <c r="C222" s="87" t="s">
        <v>16331</v>
      </c>
      <c r="D222" t="s">
        <v>16332</v>
      </c>
      <c r="E222" s="116">
        <v>58.83</v>
      </c>
    </row>
    <row r="223" spans="1:5" x14ac:dyDescent="0.3">
      <c r="A223" s="87">
        <v>40346</v>
      </c>
      <c r="B223" t="s">
        <v>16554</v>
      </c>
      <c r="C223" s="87" t="s">
        <v>16331</v>
      </c>
      <c r="D223" t="s">
        <v>16332</v>
      </c>
      <c r="E223" s="116">
        <v>68.239999999999995</v>
      </c>
    </row>
    <row r="224" spans="1:5" x14ac:dyDescent="0.3">
      <c r="A224" s="87">
        <v>40347</v>
      </c>
      <c r="B224" t="s">
        <v>16555</v>
      </c>
      <c r="C224" s="87" t="s">
        <v>16331</v>
      </c>
      <c r="D224" t="s">
        <v>16332</v>
      </c>
      <c r="E224" s="116">
        <v>85.74</v>
      </c>
    </row>
    <row r="225" spans="1:5" x14ac:dyDescent="0.3">
      <c r="A225" s="87">
        <v>6138</v>
      </c>
      <c r="B225" t="s">
        <v>16556</v>
      </c>
      <c r="C225" s="87" t="s">
        <v>16331</v>
      </c>
      <c r="D225" t="s">
        <v>16332</v>
      </c>
      <c r="E225" s="116">
        <v>11.57</v>
      </c>
    </row>
    <row r="226" spans="1:5" x14ac:dyDescent="0.3">
      <c r="A226" s="87">
        <v>43424</v>
      </c>
      <c r="B226" t="s">
        <v>16557</v>
      </c>
      <c r="C226" s="87" t="s">
        <v>16331</v>
      </c>
      <c r="D226" t="s">
        <v>16332</v>
      </c>
      <c r="E226" s="116">
        <v>631.04999999999995</v>
      </c>
    </row>
    <row r="227" spans="1:5" x14ac:dyDescent="0.3">
      <c r="A227" s="87">
        <v>43426</v>
      </c>
      <c r="B227" t="s">
        <v>16558</v>
      </c>
      <c r="C227" s="87" t="s">
        <v>16331</v>
      </c>
      <c r="D227" t="s">
        <v>16332</v>
      </c>
      <c r="E227" s="116">
        <v>2176.52</v>
      </c>
    </row>
    <row r="228" spans="1:5" x14ac:dyDescent="0.3">
      <c r="A228" s="87">
        <v>12565</v>
      </c>
      <c r="B228" t="s">
        <v>16559</v>
      </c>
      <c r="C228" s="87" t="s">
        <v>16331</v>
      </c>
      <c r="D228" t="s">
        <v>16332</v>
      </c>
      <c r="E228" s="116">
        <v>763.27</v>
      </c>
    </row>
    <row r="229" spans="1:5" x14ac:dyDescent="0.3">
      <c r="A229" s="87">
        <v>12567</v>
      </c>
      <c r="B229" t="s">
        <v>16560</v>
      </c>
      <c r="C229" s="87" t="s">
        <v>16331</v>
      </c>
      <c r="D229" t="s">
        <v>16332</v>
      </c>
      <c r="E229" s="116">
        <v>1025.21</v>
      </c>
    </row>
    <row r="230" spans="1:5" x14ac:dyDescent="0.3">
      <c r="A230" s="87">
        <v>12568</v>
      </c>
      <c r="B230" t="s">
        <v>16561</v>
      </c>
      <c r="C230" s="87" t="s">
        <v>16331</v>
      </c>
      <c r="D230" t="s">
        <v>16332</v>
      </c>
      <c r="E230" s="116">
        <v>1435.29</v>
      </c>
    </row>
    <row r="231" spans="1:5" x14ac:dyDescent="0.3">
      <c r="A231" s="87">
        <v>43441</v>
      </c>
      <c r="B231" t="s">
        <v>16562</v>
      </c>
      <c r="C231" s="87" t="s">
        <v>16331</v>
      </c>
      <c r="D231" t="s">
        <v>16332</v>
      </c>
      <c r="E231" s="116">
        <v>184.53</v>
      </c>
    </row>
    <row r="232" spans="1:5" x14ac:dyDescent="0.3">
      <c r="A232" s="87">
        <v>43423</v>
      </c>
      <c r="B232" t="s">
        <v>16563</v>
      </c>
      <c r="C232" s="87" t="s">
        <v>16331</v>
      </c>
      <c r="D232" t="s">
        <v>16332</v>
      </c>
      <c r="E232" s="116">
        <v>86.11</v>
      </c>
    </row>
    <row r="233" spans="1:5" x14ac:dyDescent="0.3">
      <c r="A233" s="87">
        <v>12532</v>
      </c>
      <c r="B233" t="s">
        <v>16564</v>
      </c>
      <c r="C233" s="87" t="s">
        <v>16331</v>
      </c>
      <c r="D233" t="s">
        <v>16332</v>
      </c>
      <c r="E233" s="116">
        <v>132.81</v>
      </c>
    </row>
    <row r="234" spans="1:5" x14ac:dyDescent="0.3">
      <c r="A234" s="87">
        <v>43444</v>
      </c>
      <c r="B234" t="s">
        <v>16565</v>
      </c>
      <c r="C234" s="87" t="s">
        <v>16331</v>
      </c>
      <c r="D234" t="s">
        <v>16332</v>
      </c>
      <c r="E234" s="116">
        <v>445.96</v>
      </c>
    </row>
    <row r="235" spans="1:5" x14ac:dyDescent="0.3">
      <c r="A235" s="87">
        <v>12551</v>
      </c>
      <c r="B235" t="s">
        <v>16566</v>
      </c>
      <c r="C235" s="87" t="s">
        <v>16331</v>
      </c>
      <c r="D235" t="s">
        <v>16332</v>
      </c>
      <c r="E235" s="116">
        <v>318.18</v>
      </c>
    </row>
    <row r="236" spans="1:5" x14ac:dyDescent="0.3">
      <c r="A236" s="87">
        <v>43442</v>
      </c>
      <c r="B236" t="s">
        <v>16567</v>
      </c>
      <c r="C236" s="87" t="s">
        <v>16331</v>
      </c>
      <c r="D236" t="s">
        <v>16332</v>
      </c>
      <c r="E236" s="116">
        <v>246.05</v>
      </c>
    </row>
    <row r="237" spans="1:5" x14ac:dyDescent="0.3">
      <c r="A237" s="87">
        <v>43443</v>
      </c>
      <c r="B237" t="s">
        <v>16568</v>
      </c>
      <c r="C237" s="87" t="s">
        <v>16331</v>
      </c>
      <c r="D237" t="s">
        <v>16332</v>
      </c>
      <c r="E237" s="116">
        <v>322.94</v>
      </c>
    </row>
    <row r="238" spans="1:5" x14ac:dyDescent="0.3">
      <c r="A238" s="87">
        <v>12544</v>
      </c>
      <c r="B238" t="s">
        <v>16569</v>
      </c>
      <c r="C238" s="87" t="s">
        <v>16331</v>
      </c>
      <c r="D238" t="s">
        <v>16332</v>
      </c>
      <c r="E238" s="116">
        <v>174.28</v>
      </c>
    </row>
    <row r="239" spans="1:5" x14ac:dyDescent="0.3">
      <c r="A239" s="87">
        <v>12547</v>
      </c>
      <c r="B239" t="s">
        <v>16570</v>
      </c>
      <c r="C239" s="87" t="s">
        <v>16331</v>
      </c>
      <c r="D239" t="s">
        <v>16332</v>
      </c>
      <c r="E239" s="116">
        <v>234.4</v>
      </c>
    </row>
    <row r="240" spans="1:5" x14ac:dyDescent="0.3">
      <c r="A240" s="87">
        <v>43445</v>
      </c>
      <c r="B240" t="s">
        <v>16571</v>
      </c>
      <c r="C240" s="87" t="s">
        <v>16331</v>
      </c>
      <c r="D240" t="s">
        <v>16332</v>
      </c>
      <c r="E240" s="116">
        <v>615.12</v>
      </c>
    </row>
    <row r="241" spans="1:5" x14ac:dyDescent="0.3">
      <c r="A241" s="87">
        <v>12563</v>
      </c>
      <c r="B241" t="s">
        <v>16572</v>
      </c>
      <c r="C241" s="87" t="s">
        <v>16331</v>
      </c>
      <c r="D241" t="s">
        <v>16332</v>
      </c>
      <c r="E241" s="116">
        <v>440.1</v>
      </c>
    </row>
    <row r="242" spans="1:5" x14ac:dyDescent="0.3">
      <c r="A242" s="87">
        <v>43425</v>
      </c>
      <c r="B242" t="s">
        <v>16573</v>
      </c>
      <c r="C242" s="87" t="s">
        <v>16331</v>
      </c>
      <c r="D242" t="s">
        <v>16332</v>
      </c>
      <c r="E242" s="116">
        <v>276.8</v>
      </c>
    </row>
    <row r="243" spans="1:5" x14ac:dyDescent="0.3">
      <c r="A243" s="87">
        <v>43446</v>
      </c>
      <c r="B243" t="s">
        <v>16574</v>
      </c>
      <c r="C243" s="87" t="s">
        <v>16331</v>
      </c>
      <c r="D243" t="s">
        <v>16332</v>
      </c>
      <c r="E243" s="116">
        <v>584.36</v>
      </c>
    </row>
    <row r="244" spans="1:5" x14ac:dyDescent="0.3">
      <c r="A244" s="87">
        <v>43447</v>
      </c>
      <c r="B244" t="s">
        <v>16575</v>
      </c>
      <c r="C244" s="87" t="s">
        <v>16331</v>
      </c>
      <c r="D244" t="s">
        <v>16332</v>
      </c>
      <c r="E244" s="116">
        <v>717.64</v>
      </c>
    </row>
    <row r="245" spans="1:5" x14ac:dyDescent="0.3">
      <c r="A245" s="87">
        <v>43448</v>
      </c>
      <c r="B245" t="s">
        <v>16576</v>
      </c>
      <c r="C245" s="87" t="s">
        <v>16331</v>
      </c>
      <c r="D245" t="s">
        <v>16332</v>
      </c>
      <c r="E245" s="116">
        <v>1004.7</v>
      </c>
    </row>
    <row r="246" spans="1:5" x14ac:dyDescent="0.3">
      <c r="A246" s="87">
        <v>13761</v>
      </c>
      <c r="B246" t="s">
        <v>16577</v>
      </c>
      <c r="C246" s="87" t="s">
        <v>16331</v>
      </c>
      <c r="D246" t="s">
        <v>16332</v>
      </c>
      <c r="E246" s="116">
        <v>2201.31</v>
      </c>
    </row>
    <row r="247" spans="1:5" x14ac:dyDescent="0.3">
      <c r="A247" s="87">
        <v>4814</v>
      </c>
      <c r="B247" t="s">
        <v>16578</v>
      </c>
      <c r="C247" s="87" t="s">
        <v>16331</v>
      </c>
      <c r="D247" t="s">
        <v>16332</v>
      </c>
      <c r="E247" s="116">
        <v>48.86</v>
      </c>
    </row>
    <row r="248" spans="1:5" x14ac:dyDescent="0.3">
      <c r="A248" s="87">
        <v>44473</v>
      </c>
      <c r="B248" t="s">
        <v>16579</v>
      </c>
      <c r="C248" s="87" t="s">
        <v>16331</v>
      </c>
      <c r="D248" t="s">
        <v>16332</v>
      </c>
      <c r="E248" s="116">
        <v>2428.08</v>
      </c>
    </row>
    <row r="249" spans="1:5" x14ac:dyDescent="0.3">
      <c r="A249" s="87">
        <v>6122</v>
      </c>
      <c r="B249" t="s">
        <v>16580</v>
      </c>
      <c r="C249" s="87" t="s">
        <v>16480</v>
      </c>
      <c r="D249" t="s">
        <v>16332</v>
      </c>
      <c r="E249" s="116">
        <v>32.31</v>
      </c>
    </row>
    <row r="250" spans="1:5" x14ac:dyDescent="0.3">
      <c r="A250" s="87">
        <v>40810</v>
      </c>
      <c r="B250" t="s">
        <v>16581</v>
      </c>
      <c r="C250" s="87" t="s">
        <v>16482</v>
      </c>
      <c r="D250" t="s">
        <v>16332</v>
      </c>
      <c r="E250" s="116">
        <v>5654.06</v>
      </c>
    </row>
    <row r="251" spans="1:5" x14ac:dyDescent="0.3">
      <c r="A251" s="87">
        <v>21100</v>
      </c>
      <c r="B251" t="s">
        <v>16582</v>
      </c>
      <c r="C251" s="87" t="s">
        <v>16331</v>
      </c>
      <c r="D251" t="s">
        <v>16332</v>
      </c>
      <c r="E251" s="116">
        <v>3845.1</v>
      </c>
    </row>
    <row r="252" spans="1:5" x14ac:dyDescent="0.3">
      <c r="A252" s="87">
        <v>11811</v>
      </c>
      <c r="B252" t="s">
        <v>16583</v>
      </c>
      <c r="C252" s="87" t="s">
        <v>16331</v>
      </c>
      <c r="D252" t="s">
        <v>16332</v>
      </c>
      <c r="E252" s="116">
        <v>5550.48</v>
      </c>
    </row>
    <row r="253" spans="1:5" x14ac:dyDescent="0.3">
      <c r="A253" s="87">
        <v>11816</v>
      </c>
      <c r="B253" t="s">
        <v>16584</v>
      </c>
      <c r="C253" s="87" t="s">
        <v>16331</v>
      </c>
      <c r="D253" t="s">
        <v>16337</v>
      </c>
      <c r="E253" s="116">
        <v>4100</v>
      </c>
    </row>
    <row r="254" spans="1:5" x14ac:dyDescent="0.3">
      <c r="A254" s="87">
        <v>11814</v>
      </c>
      <c r="B254" t="s">
        <v>16585</v>
      </c>
      <c r="C254" s="87" t="s">
        <v>16331</v>
      </c>
      <c r="D254" t="s">
        <v>16332</v>
      </c>
      <c r="E254" s="116">
        <v>8924.67</v>
      </c>
    </row>
    <row r="255" spans="1:5" x14ac:dyDescent="0.3">
      <c r="A255" s="87">
        <v>14186</v>
      </c>
      <c r="B255" t="s">
        <v>16586</v>
      </c>
      <c r="C255" s="87" t="s">
        <v>16331</v>
      </c>
      <c r="D255" t="s">
        <v>16332</v>
      </c>
      <c r="E255" s="116">
        <v>11206.13</v>
      </c>
    </row>
    <row r="256" spans="1:5" x14ac:dyDescent="0.3">
      <c r="A256" s="87">
        <v>14185</v>
      </c>
      <c r="B256" t="s">
        <v>16587</v>
      </c>
      <c r="C256" s="87" t="s">
        <v>16331</v>
      </c>
      <c r="D256" t="s">
        <v>16332</v>
      </c>
      <c r="E256" s="116">
        <v>14516.3</v>
      </c>
    </row>
    <row r="257" spans="1:5" x14ac:dyDescent="0.3">
      <c r="A257" s="87">
        <v>44498</v>
      </c>
      <c r="B257" t="s">
        <v>16588</v>
      </c>
      <c r="C257" s="87" t="s">
        <v>16331</v>
      </c>
      <c r="D257" t="s">
        <v>16332</v>
      </c>
      <c r="E257" s="116">
        <v>318204.48</v>
      </c>
    </row>
    <row r="258" spans="1:5" x14ac:dyDescent="0.3">
      <c r="A258" s="87">
        <v>34469</v>
      </c>
      <c r="B258" t="s">
        <v>16589</v>
      </c>
      <c r="C258" s="87" t="s">
        <v>16331</v>
      </c>
      <c r="D258" t="s">
        <v>16332</v>
      </c>
      <c r="E258" s="116">
        <v>11310.87</v>
      </c>
    </row>
    <row r="259" spans="1:5" x14ac:dyDescent="0.3">
      <c r="A259" s="87">
        <v>34476</v>
      </c>
      <c r="B259" t="s">
        <v>16590</v>
      </c>
      <c r="C259" s="87" t="s">
        <v>16331</v>
      </c>
      <c r="D259" t="s">
        <v>16332</v>
      </c>
      <c r="E259" s="116">
        <v>5899.09</v>
      </c>
    </row>
    <row r="260" spans="1:5" x14ac:dyDescent="0.3">
      <c r="A260" s="87">
        <v>34477</v>
      </c>
      <c r="B260" t="s">
        <v>16591</v>
      </c>
      <c r="C260" s="87" t="s">
        <v>16331</v>
      </c>
      <c r="D260" t="s">
        <v>16332</v>
      </c>
      <c r="E260" s="116">
        <v>7829.24</v>
      </c>
    </row>
    <row r="261" spans="1:5" x14ac:dyDescent="0.3">
      <c r="A261" s="87">
        <v>34482</v>
      </c>
      <c r="B261" t="s">
        <v>16592</v>
      </c>
      <c r="C261" s="87" t="s">
        <v>16331</v>
      </c>
      <c r="D261" t="s">
        <v>16332</v>
      </c>
      <c r="E261" s="116">
        <v>7312.08</v>
      </c>
    </row>
    <row r="262" spans="1:5" x14ac:dyDescent="0.3">
      <c r="A262" s="87">
        <v>34472</v>
      </c>
      <c r="B262" t="s">
        <v>16593</v>
      </c>
      <c r="C262" s="87" t="s">
        <v>16331</v>
      </c>
      <c r="D262" t="s">
        <v>16337</v>
      </c>
      <c r="E262" s="116">
        <v>3480</v>
      </c>
    </row>
    <row r="263" spans="1:5" x14ac:dyDescent="0.3">
      <c r="A263" s="87">
        <v>42425</v>
      </c>
      <c r="B263" t="s">
        <v>16594</v>
      </c>
      <c r="C263" s="87" t="s">
        <v>16331</v>
      </c>
      <c r="D263" t="s">
        <v>16332</v>
      </c>
      <c r="E263" s="116">
        <v>2603.87</v>
      </c>
    </row>
    <row r="264" spans="1:5" x14ac:dyDescent="0.3">
      <c r="A264" s="87">
        <v>42422</v>
      </c>
      <c r="B264" t="s">
        <v>16595</v>
      </c>
      <c r="C264" s="87" t="s">
        <v>16331</v>
      </c>
      <c r="D264" t="s">
        <v>16337</v>
      </c>
      <c r="E264" s="116">
        <v>3865.53</v>
      </c>
    </row>
    <row r="265" spans="1:5" x14ac:dyDescent="0.3">
      <c r="A265" s="87">
        <v>43184</v>
      </c>
      <c r="B265" t="s">
        <v>16596</v>
      </c>
      <c r="C265" s="87" t="s">
        <v>16331</v>
      </c>
      <c r="D265" t="s">
        <v>16332</v>
      </c>
      <c r="E265" s="116">
        <v>5342.53</v>
      </c>
    </row>
    <row r="266" spans="1:5" x14ac:dyDescent="0.3">
      <c r="A266" s="87">
        <v>42424</v>
      </c>
      <c r="B266" t="s">
        <v>16597</v>
      </c>
      <c r="C266" s="87" t="s">
        <v>16331</v>
      </c>
      <c r="D266" t="s">
        <v>16332</v>
      </c>
      <c r="E266" s="116">
        <v>2325.48</v>
      </c>
    </row>
    <row r="267" spans="1:5" x14ac:dyDescent="0.3">
      <c r="A267" s="87">
        <v>42421</v>
      </c>
      <c r="B267" t="s">
        <v>16598</v>
      </c>
      <c r="C267" s="87" t="s">
        <v>16331</v>
      </c>
      <c r="D267" t="s">
        <v>16332</v>
      </c>
      <c r="E267" s="116">
        <v>21173.25</v>
      </c>
    </row>
    <row r="268" spans="1:5" x14ac:dyDescent="0.3">
      <c r="A268" s="87">
        <v>42416</v>
      </c>
      <c r="B268" t="s">
        <v>16599</v>
      </c>
      <c r="C268" s="87" t="s">
        <v>16331</v>
      </c>
      <c r="D268" t="s">
        <v>16332</v>
      </c>
      <c r="E268" s="116">
        <v>10024.879999999999</v>
      </c>
    </row>
    <row r="269" spans="1:5" x14ac:dyDescent="0.3">
      <c r="A269" s="87">
        <v>42417</v>
      </c>
      <c r="B269" t="s">
        <v>16600</v>
      </c>
      <c r="C269" s="87" t="s">
        <v>16331</v>
      </c>
      <c r="D269" t="s">
        <v>16332</v>
      </c>
      <c r="E269" s="116">
        <v>11238.71</v>
      </c>
    </row>
    <row r="270" spans="1:5" x14ac:dyDescent="0.3">
      <c r="A270" s="87">
        <v>42419</v>
      </c>
      <c r="B270" t="s">
        <v>16601</v>
      </c>
      <c r="C270" s="87" t="s">
        <v>16331</v>
      </c>
      <c r="D270" t="s">
        <v>16332</v>
      </c>
      <c r="E270" s="116">
        <v>12697.36</v>
      </c>
    </row>
    <row r="271" spans="1:5" x14ac:dyDescent="0.3">
      <c r="A271" s="87">
        <v>42420</v>
      </c>
      <c r="B271" t="s">
        <v>16602</v>
      </c>
      <c r="C271" s="87" t="s">
        <v>16331</v>
      </c>
      <c r="D271" t="s">
        <v>16332</v>
      </c>
      <c r="E271" s="116">
        <v>17451.580000000002</v>
      </c>
    </row>
    <row r="272" spans="1:5" x14ac:dyDescent="0.3">
      <c r="A272" s="87">
        <v>43195</v>
      </c>
      <c r="B272" t="s">
        <v>16603</v>
      </c>
      <c r="C272" s="87" t="s">
        <v>16331</v>
      </c>
      <c r="D272" t="s">
        <v>16332</v>
      </c>
      <c r="E272" s="116">
        <v>6144.95</v>
      </c>
    </row>
    <row r="273" spans="1:5" x14ac:dyDescent="0.3">
      <c r="A273" s="87">
        <v>43196</v>
      </c>
      <c r="B273" t="s">
        <v>16604</v>
      </c>
      <c r="C273" s="87" t="s">
        <v>16331</v>
      </c>
      <c r="D273" t="s">
        <v>16332</v>
      </c>
      <c r="E273" s="116">
        <v>7615.78</v>
      </c>
    </row>
    <row r="274" spans="1:5" x14ac:dyDescent="0.3">
      <c r="A274" s="87">
        <v>43198</v>
      </c>
      <c r="B274" t="s">
        <v>16605</v>
      </c>
      <c r="C274" s="87" t="s">
        <v>16331</v>
      </c>
      <c r="D274" t="s">
        <v>16332</v>
      </c>
      <c r="E274" s="116">
        <v>11316.87</v>
      </c>
    </row>
    <row r="275" spans="1:5" x14ac:dyDescent="0.3">
      <c r="A275" s="87">
        <v>43199</v>
      </c>
      <c r="B275" t="s">
        <v>16606</v>
      </c>
      <c r="C275" s="87" t="s">
        <v>16331</v>
      </c>
      <c r="D275" t="s">
        <v>16332</v>
      </c>
      <c r="E275" s="116">
        <v>11731.56</v>
      </c>
    </row>
    <row r="276" spans="1:5" x14ac:dyDescent="0.3">
      <c r="A276" s="87">
        <v>43200</v>
      </c>
      <c r="B276" t="s">
        <v>16607</v>
      </c>
      <c r="C276" s="87" t="s">
        <v>16331</v>
      </c>
      <c r="D276" t="s">
        <v>16332</v>
      </c>
      <c r="E276" s="116">
        <v>13462.82</v>
      </c>
    </row>
    <row r="277" spans="1:5" x14ac:dyDescent="0.3">
      <c r="A277" s="87">
        <v>39556</v>
      </c>
      <c r="B277" t="s">
        <v>16608</v>
      </c>
      <c r="C277" s="87" t="s">
        <v>16331</v>
      </c>
      <c r="D277" t="s">
        <v>16332</v>
      </c>
      <c r="E277" s="116">
        <v>7353</v>
      </c>
    </row>
    <row r="278" spans="1:5" x14ac:dyDescent="0.3">
      <c r="A278" s="87">
        <v>39557</v>
      </c>
      <c r="B278" t="s">
        <v>16609</v>
      </c>
      <c r="C278" s="87" t="s">
        <v>16331</v>
      </c>
      <c r="D278" t="s">
        <v>16332</v>
      </c>
      <c r="E278" s="116">
        <v>7917.57</v>
      </c>
    </row>
    <row r="279" spans="1:5" x14ac:dyDescent="0.3">
      <c r="A279" s="87">
        <v>39559</v>
      </c>
      <c r="B279" t="s">
        <v>16610</v>
      </c>
      <c r="C279" s="87" t="s">
        <v>16331</v>
      </c>
      <c r="D279" t="s">
        <v>16332</v>
      </c>
      <c r="E279" s="116">
        <v>11700.65</v>
      </c>
    </row>
    <row r="280" spans="1:5" x14ac:dyDescent="0.3">
      <c r="A280" s="87">
        <v>39560</v>
      </c>
      <c r="B280" t="s">
        <v>16611</v>
      </c>
      <c r="C280" s="87" t="s">
        <v>16331</v>
      </c>
      <c r="D280" t="s">
        <v>16332</v>
      </c>
      <c r="E280" s="116">
        <v>13536.51</v>
      </c>
    </row>
    <row r="281" spans="1:5" x14ac:dyDescent="0.3">
      <c r="A281" s="87">
        <v>39561</v>
      </c>
      <c r="B281" t="s">
        <v>16612</v>
      </c>
      <c r="C281" s="87" t="s">
        <v>16331</v>
      </c>
      <c r="D281" t="s">
        <v>16332</v>
      </c>
      <c r="E281" s="116">
        <v>14160.91</v>
      </c>
    </row>
    <row r="282" spans="1:5" x14ac:dyDescent="0.3">
      <c r="A282" s="87">
        <v>43190</v>
      </c>
      <c r="B282" t="s">
        <v>16613</v>
      </c>
      <c r="C282" s="87" t="s">
        <v>16331</v>
      </c>
      <c r="D282" t="s">
        <v>16332</v>
      </c>
      <c r="E282" s="116">
        <v>2089.77</v>
      </c>
    </row>
    <row r="283" spans="1:5" x14ac:dyDescent="0.3">
      <c r="A283" s="87">
        <v>39555</v>
      </c>
      <c r="B283" t="s">
        <v>16614</v>
      </c>
      <c r="C283" s="87" t="s">
        <v>16331</v>
      </c>
      <c r="D283" t="s">
        <v>16332</v>
      </c>
      <c r="E283" s="116">
        <v>2260.6</v>
      </c>
    </row>
    <row r="284" spans="1:5" x14ac:dyDescent="0.3">
      <c r="A284" s="87">
        <v>43191</v>
      </c>
      <c r="B284" t="s">
        <v>16615</v>
      </c>
      <c r="C284" s="87" t="s">
        <v>16331</v>
      </c>
      <c r="D284" t="s">
        <v>16332</v>
      </c>
      <c r="E284" s="116">
        <v>3006.91</v>
      </c>
    </row>
    <row r="285" spans="1:5" x14ac:dyDescent="0.3">
      <c r="A285" s="87">
        <v>39548</v>
      </c>
      <c r="B285" t="s">
        <v>16616</v>
      </c>
      <c r="C285" s="87" t="s">
        <v>16331</v>
      </c>
      <c r="D285" t="s">
        <v>16332</v>
      </c>
      <c r="E285" s="116">
        <v>3353.17</v>
      </c>
    </row>
    <row r="286" spans="1:5" x14ac:dyDescent="0.3">
      <c r="A286" s="87">
        <v>43192</v>
      </c>
      <c r="B286" t="s">
        <v>16617</v>
      </c>
      <c r="C286" s="87" t="s">
        <v>16331</v>
      </c>
      <c r="D286" t="s">
        <v>16332</v>
      </c>
      <c r="E286" s="116">
        <v>3938.78</v>
      </c>
    </row>
    <row r="287" spans="1:5" x14ac:dyDescent="0.3">
      <c r="A287" s="87">
        <v>39554</v>
      </c>
      <c r="B287" t="s">
        <v>16618</v>
      </c>
      <c r="C287" s="87" t="s">
        <v>16331</v>
      </c>
      <c r="D287" t="s">
        <v>16332</v>
      </c>
      <c r="E287" s="116">
        <v>4434.0600000000004</v>
      </c>
    </row>
    <row r="288" spans="1:5" x14ac:dyDescent="0.3">
      <c r="A288" s="87">
        <v>43194</v>
      </c>
      <c r="B288" t="s">
        <v>16619</v>
      </c>
      <c r="C288" s="87" t="s">
        <v>16331</v>
      </c>
      <c r="D288" t="s">
        <v>16332</v>
      </c>
      <c r="E288" s="116">
        <v>1790.25</v>
      </c>
    </row>
    <row r="289" spans="1:5" x14ac:dyDescent="0.3">
      <c r="A289" s="87">
        <v>39551</v>
      </c>
      <c r="B289" t="s">
        <v>16620</v>
      </c>
      <c r="C289" s="87" t="s">
        <v>16331</v>
      </c>
      <c r="D289" t="s">
        <v>16332</v>
      </c>
      <c r="E289" s="116">
        <v>1971.25</v>
      </c>
    </row>
    <row r="290" spans="1:5" x14ac:dyDescent="0.3">
      <c r="A290" s="87">
        <v>43185</v>
      </c>
      <c r="B290" t="s">
        <v>16621</v>
      </c>
      <c r="C290" s="87" t="s">
        <v>16331</v>
      </c>
      <c r="D290" t="s">
        <v>16332</v>
      </c>
      <c r="E290" s="116">
        <v>5601.95</v>
      </c>
    </row>
    <row r="291" spans="1:5" x14ac:dyDescent="0.3">
      <c r="A291" s="87">
        <v>43186</v>
      </c>
      <c r="B291" t="s">
        <v>16622</v>
      </c>
      <c r="C291" s="87" t="s">
        <v>16331</v>
      </c>
      <c r="D291" t="s">
        <v>16332</v>
      </c>
      <c r="E291" s="116">
        <v>5908.93</v>
      </c>
    </row>
    <row r="292" spans="1:5" x14ac:dyDescent="0.3">
      <c r="A292" s="87">
        <v>43187</v>
      </c>
      <c r="B292" t="s">
        <v>16623</v>
      </c>
      <c r="C292" s="87" t="s">
        <v>16331</v>
      </c>
      <c r="D292" t="s">
        <v>16332</v>
      </c>
      <c r="E292" s="116">
        <v>7841.21</v>
      </c>
    </row>
    <row r="293" spans="1:5" x14ac:dyDescent="0.3">
      <c r="A293" s="87">
        <v>43188</v>
      </c>
      <c r="B293" t="s">
        <v>16624</v>
      </c>
      <c r="C293" s="87" t="s">
        <v>16331</v>
      </c>
      <c r="D293" t="s">
        <v>16332</v>
      </c>
      <c r="E293" s="116">
        <v>9500.66</v>
      </c>
    </row>
    <row r="294" spans="1:5" x14ac:dyDescent="0.3">
      <c r="A294" s="87">
        <v>43189</v>
      </c>
      <c r="B294" t="s">
        <v>16625</v>
      </c>
      <c r="C294" s="87" t="s">
        <v>16331</v>
      </c>
      <c r="D294" t="s">
        <v>16332</v>
      </c>
      <c r="E294" s="116">
        <v>10686.66</v>
      </c>
    </row>
    <row r="295" spans="1:5" x14ac:dyDescent="0.3">
      <c r="A295" s="87">
        <v>39580</v>
      </c>
      <c r="B295" t="s">
        <v>16626</v>
      </c>
      <c r="C295" s="87" t="s">
        <v>16331</v>
      </c>
      <c r="D295" t="s">
        <v>16332</v>
      </c>
      <c r="E295" s="116">
        <v>84215.28</v>
      </c>
    </row>
    <row r="296" spans="1:5" x14ac:dyDescent="0.3">
      <c r="A296" s="87">
        <v>39577</v>
      </c>
      <c r="B296" t="s">
        <v>16627</v>
      </c>
      <c r="C296" s="87" t="s">
        <v>16331</v>
      </c>
      <c r="D296" t="s">
        <v>16332</v>
      </c>
      <c r="E296" s="116">
        <v>26359.200000000001</v>
      </c>
    </row>
    <row r="297" spans="1:5" x14ac:dyDescent="0.3">
      <c r="A297" s="87">
        <v>39578</v>
      </c>
      <c r="B297" t="s">
        <v>16628</v>
      </c>
      <c r="C297" s="87" t="s">
        <v>16331</v>
      </c>
      <c r="D297" t="s">
        <v>16332</v>
      </c>
      <c r="E297" s="116">
        <v>34017.07</v>
      </c>
    </row>
    <row r="298" spans="1:5" x14ac:dyDescent="0.3">
      <c r="A298" s="87">
        <v>39579</v>
      </c>
      <c r="B298" t="s">
        <v>16629</v>
      </c>
      <c r="C298" s="87" t="s">
        <v>16331</v>
      </c>
      <c r="D298" t="s">
        <v>16332</v>
      </c>
      <c r="E298" s="116">
        <v>49492.18</v>
      </c>
    </row>
    <row r="299" spans="1:5" x14ac:dyDescent="0.3">
      <c r="A299" s="87">
        <v>39826</v>
      </c>
      <c r="B299" t="s">
        <v>16630</v>
      </c>
      <c r="C299" s="87" t="s">
        <v>16331</v>
      </c>
      <c r="D299" t="s">
        <v>16332</v>
      </c>
      <c r="E299" s="116">
        <v>6078.54</v>
      </c>
    </row>
    <row r="300" spans="1:5" x14ac:dyDescent="0.3">
      <c r="A300" s="87">
        <v>10700</v>
      </c>
      <c r="B300" t="s">
        <v>16631</v>
      </c>
      <c r="C300" s="87" t="s">
        <v>16331</v>
      </c>
      <c r="D300" t="s">
        <v>16332</v>
      </c>
      <c r="E300" s="116">
        <v>22731.29</v>
      </c>
    </row>
    <row r="301" spans="1:5" x14ac:dyDescent="0.3">
      <c r="A301" s="87">
        <v>346</v>
      </c>
      <c r="B301" t="s">
        <v>16632</v>
      </c>
      <c r="C301" s="87" t="s">
        <v>16380</v>
      </c>
      <c r="D301" t="s">
        <v>16332</v>
      </c>
      <c r="E301" s="116">
        <v>26.19</v>
      </c>
    </row>
    <row r="302" spans="1:5" x14ac:dyDescent="0.3">
      <c r="A302" s="87">
        <v>3312</v>
      </c>
      <c r="B302" t="s">
        <v>16633</v>
      </c>
      <c r="C302" s="87" t="s">
        <v>16380</v>
      </c>
      <c r="D302" t="s">
        <v>16332</v>
      </c>
      <c r="E302" s="116">
        <v>23.19</v>
      </c>
    </row>
    <row r="303" spans="1:5" x14ac:dyDescent="0.3">
      <c r="A303" s="87">
        <v>339</v>
      </c>
      <c r="B303" t="s">
        <v>16634</v>
      </c>
      <c r="C303" s="87" t="s">
        <v>16376</v>
      </c>
      <c r="D303" t="s">
        <v>16332</v>
      </c>
      <c r="E303" s="116">
        <v>1.35</v>
      </c>
    </row>
    <row r="304" spans="1:5" x14ac:dyDescent="0.3">
      <c r="A304" s="87">
        <v>340</v>
      </c>
      <c r="B304" t="s">
        <v>16635</v>
      </c>
      <c r="C304" s="87" t="s">
        <v>16376</v>
      </c>
      <c r="D304" t="s">
        <v>16332</v>
      </c>
      <c r="E304" s="116">
        <v>1.22</v>
      </c>
    </row>
    <row r="305" spans="1:5" x14ac:dyDescent="0.3">
      <c r="A305" s="87">
        <v>43130</v>
      </c>
      <c r="B305" t="s">
        <v>16636</v>
      </c>
      <c r="C305" s="87" t="s">
        <v>16380</v>
      </c>
      <c r="D305" t="s">
        <v>16337</v>
      </c>
      <c r="E305" s="116">
        <v>22.11</v>
      </c>
    </row>
    <row r="306" spans="1:5" x14ac:dyDescent="0.3">
      <c r="A306" s="87">
        <v>344</v>
      </c>
      <c r="B306" t="s">
        <v>16637</v>
      </c>
      <c r="C306" s="87" t="s">
        <v>16380</v>
      </c>
      <c r="D306" t="s">
        <v>16332</v>
      </c>
      <c r="E306" s="116">
        <v>29.06</v>
      </c>
    </row>
    <row r="307" spans="1:5" x14ac:dyDescent="0.3">
      <c r="A307" s="87">
        <v>345</v>
      </c>
      <c r="B307" t="s">
        <v>16638</v>
      </c>
      <c r="C307" s="87" t="s">
        <v>16380</v>
      </c>
      <c r="D307" t="s">
        <v>16332</v>
      </c>
      <c r="E307" s="116">
        <v>31.53</v>
      </c>
    </row>
    <row r="308" spans="1:5" x14ac:dyDescent="0.3">
      <c r="A308" s="87">
        <v>43131</v>
      </c>
      <c r="B308" t="s">
        <v>16639</v>
      </c>
      <c r="C308" s="87" t="s">
        <v>16380</v>
      </c>
      <c r="D308" t="s">
        <v>16332</v>
      </c>
      <c r="E308" s="116">
        <v>25.68</v>
      </c>
    </row>
    <row r="309" spans="1:5" x14ac:dyDescent="0.3">
      <c r="A309" s="87">
        <v>3313</v>
      </c>
      <c r="B309" t="s">
        <v>16640</v>
      </c>
      <c r="C309" s="87" t="s">
        <v>16380</v>
      </c>
      <c r="D309" t="s">
        <v>16332</v>
      </c>
      <c r="E309" s="116">
        <v>29.85</v>
      </c>
    </row>
    <row r="310" spans="1:5" x14ac:dyDescent="0.3">
      <c r="A310" s="87">
        <v>43132</v>
      </c>
      <c r="B310" t="s">
        <v>16641</v>
      </c>
      <c r="C310" s="87" t="s">
        <v>16380</v>
      </c>
      <c r="D310" t="s">
        <v>16332</v>
      </c>
      <c r="E310" s="116">
        <v>22.11</v>
      </c>
    </row>
    <row r="311" spans="1:5" x14ac:dyDescent="0.3">
      <c r="A311" s="87">
        <v>366</v>
      </c>
      <c r="B311" t="s">
        <v>16642</v>
      </c>
      <c r="C311" s="87" t="s">
        <v>16478</v>
      </c>
      <c r="D311" t="s">
        <v>16337</v>
      </c>
      <c r="E311" s="116">
        <v>78</v>
      </c>
    </row>
    <row r="312" spans="1:5" x14ac:dyDescent="0.3">
      <c r="A312" s="87">
        <v>367</v>
      </c>
      <c r="B312" t="s">
        <v>16643</v>
      </c>
      <c r="C312" s="87" t="s">
        <v>16478</v>
      </c>
      <c r="D312" t="s">
        <v>16332</v>
      </c>
      <c r="E312" s="116">
        <v>79.010000000000005</v>
      </c>
    </row>
    <row r="313" spans="1:5" x14ac:dyDescent="0.3">
      <c r="A313" s="87">
        <v>370</v>
      </c>
      <c r="B313" t="s">
        <v>16644</v>
      </c>
      <c r="C313" s="87" t="s">
        <v>16478</v>
      </c>
      <c r="D313" t="s">
        <v>16332</v>
      </c>
      <c r="E313" s="116">
        <v>78</v>
      </c>
    </row>
    <row r="314" spans="1:5" x14ac:dyDescent="0.3">
      <c r="A314" s="87">
        <v>368</v>
      </c>
      <c r="B314" t="s">
        <v>16645</v>
      </c>
      <c r="C314" s="87" t="s">
        <v>16478</v>
      </c>
      <c r="D314" t="s">
        <v>16332</v>
      </c>
      <c r="E314" s="116">
        <v>39</v>
      </c>
    </row>
    <row r="315" spans="1:5" x14ac:dyDescent="0.3">
      <c r="A315" s="87">
        <v>11075</v>
      </c>
      <c r="B315" t="s">
        <v>16646</v>
      </c>
      <c r="C315" s="87" t="s">
        <v>16478</v>
      </c>
      <c r="D315" t="s">
        <v>16332</v>
      </c>
      <c r="E315" s="116">
        <v>895.19</v>
      </c>
    </row>
    <row r="316" spans="1:5" x14ac:dyDescent="0.3">
      <c r="A316" s="87">
        <v>1381</v>
      </c>
      <c r="B316" t="s">
        <v>16647</v>
      </c>
      <c r="C316" s="87" t="s">
        <v>16380</v>
      </c>
      <c r="D316" t="s">
        <v>16337</v>
      </c>
      <c r="E316" s="116">
        <v>0.79</v>
      </c>
    </row>
    <row r="317" spans="1:5" x14ac:dyDescent="0.3">
      <c r="A317" s="87">
        <v>34353</v>
      </c>
      <c r="B317" t="s">
        <v>16648</v>
      </c>
      <c r="C317" s="87" t="s">
        <v>16380</v>
      </c>
      <c r="D317" t="s">
        <v>16332</v>
      </c>
      <c r="E317" s="116">
        <v>1.47</v>
      </c>
    </row>
    <row r="318" spans="1:5" x14ac:dyDescent="0.3">
      <c r="A318" s="87">
        <v>37595</v>
      </c>
      <c r="B318" t="s">
        <v>16649</v>
      </c>
      <c r="C318" s="87" t="s">
        <v>16380</v>
      </c>
      <c r="D318" t="s">
        <v>16332</v>
      </c>
      <c r="E318" s="116">
        <v>2.42</v>
      </c>
    </row>
    <row r="319" spans="1:5" x14ac:dyDescent="0.3">
      <c r="A319" s="87">
        <v>37596</v>
      </c>
      <c r="B319" t="s">
        <v>16650</v>
      </c>
      <c r="C319" s="87" t="s">
        <v>16380</v>
      </c>
      <c r="D319" t="s">
        <v>16332</v>
      </c>
      <c r="E319" s="116">
        <v>2.78</v>
      </c>
    </row>
    <row r="320" spans="1:5" x14ac:dyDescent="0.3">
      <c r="A320" s="87">
        <v>371</v>
      </c>
      <c r="B320" t="s">
        <v>16651</v>
      </c>
      <c r="C320" s="87" t="s">
        <v>16380</v>
      </c>
      <c r="D320" t="s">
        <v>16332</v>
      </c>
      <c r="E320" s="116">
        <v>0.86</v>
      </c>
    </row>
    <row r="321" spans="1:5" x14ac:dyDescent="0.3">
      <c r="A321" s="87">
        <v>37553</v>
      </c>
      <c r="B321" t="s">
        <v>16652</v>
      </c>
      <c r="C321" s="87" t="s">
        <v>16380</v>
      </c>
      <c r="D321" t="s">
        <v>16332</v>
      </c>
      <c r="E321" s="116">
        <v>1.61</v>
      </c>
    </row>
    <row r="322" spans="1:5" x14ac:dyDescent="0.3">
      <c r="A322" s="87">
        <v>37552</v>
      </c>
      <c r="B322" t="s">
        <v>16653</v>
      </c>
      <c r="C322" s="87" t="s">
        <v>16380</v>
      </c>
      <c r="D322" t="s">
        <v>16332</v>
      </c>
      <c r="E322" s="116">
        <v>2.59</v>
      </c>
    </row>
    <row r="323" spans="1:5" x14ac:dyDescent="0.3">
      <c r="A323" s="87">
        <v>36880</v>
      </c>
      <c r="B323" t="s">
        <v>16654</v>
      </c>
      <c r="C323" s="87" t="s">
        <v>16380</v>
      </c>
      <c r="D323" t="s">
        <v>16332</v>
      </c>
      <c r="E323" s="116">
        <v>2.63</v>
      </c>
    </row>
    <row r="324" spans="1:5" x14ac:dyDescent="0.3">
      <c r="A324" s="87">
        <v>34355</v>
      </c>
      <c r="B324" t="s">
        <v>16655</v>
      </c>
      <c r="C324" s="87" t="s">
        <v>16380</v>
      </c>
      <c r="D324" t="s">
        <v>16332</v>
      </c>
      <c r="E324" s="116">
        <v>2.27</v>
      </c>
    </row>
    <row r="325" spans="1:5" x14ac:dyDescent="0.3">
      <c r="A325" s="87">
        <v>130</v>
      </c>
      <c r="B325" t="s">
        <v>16656</v>
      </c>
      <c r="C325" s="87" t="s">
        <v>16380</v>
      </c>
      <c r="D325" t="s">
        <v>16332</v>
      </c>
      <c r="E325" s="116">
        <v>4.05</v>
      </c>
    </row>
    <row r="326" spans="1:5" x14ac:dyDescent="0.3">
      <c r="A326" s="87">
        <v>135</v>
      </c>
      <c r="B326" t="s">
        <v>16657</v>
      </c>
      <c r="C326" s="87" t="s">
        <v>16380</v>
      </c>
      <c r="D326" t="s">
        <v>16332</v>
      </c>
      <c r="E326" s="116">
        <v>3.26</v>
      </c>
    </row>
    <row r="327" spans="1:5" x14ac:dyDescent="0.3">
      <c r="A327" s="87">
        <v>36886</v>
      </c>
      <c r="B327" t="s">
        <v>16658</v>
      </c>
      <c r="C327" s="87" t="s">
        <v>16380</v>
      </c>
      <c r="D327" t="s">
        <v>16332</v>
      </c>
      <c r="E327" s="116">
        <v>0.82</v>
      </c>
    </row>
    <row r="328" spans="1:5" x14ac:dyDescent="0.3">
      <c r="A328" s="87">
        <v>38546</v>
      </c>
      <c r="B328" t="s">
        <v>16659</v>
      </c>
      <c r="C328" s="87" t="s">
        <v>16478</v>
      </c>
      <c r="D328" t="s">
        <v>16332</v>
      </c>
      <c r="E328" s="116">
        <v>458.28</v>
      </c>
    </row>
    <row r="329" spans="1:5" x14ac:dyDescent="0.3">
      <c r="A329" s="87">
        <v>34549</v>
      </c>
      <c r="B329" t="s">
        <v>16660</v>
      </c>
      <c r="C329" s="87" t="s">
        <v>16478</v>
      </c>
      <c r="D329" t="s">
        <v>16332</v>
      </c>
      <c r="E329" s="116">
        <v>747.19</v>
      </c>
    </row>
    <row r="330" spans="1:5" x14ac:dyDescent="0.3">
      <c r="A330" s="87">
        <v>6081</v>
      </c>
      <c r="B330" t="s">
        <v>16661</v>
      </c>
      <c r="C330" s="87" t="s">
        <v>16478</v>
      </c>
      <c r="D330" t="s">
        <v>16332</v>
      </c>
      <c r="E330" s="116">
        <v>52.3</v>
      </c>
    </row>
    <row r="331" spans="1:5" x14ac:dyDescent="0.3">
      <c r="A331" s="87">
        <v>6077</v>
      </c>
      <c r="B331" t="s">
        <v>16662</v>
      </c>
      <c r="C331" s="87" t="s">
        <v>16478</v>
      </c>
      <c r="D331" t="s">
        <v>16332</v>
      </c>
      <c r="E331" s="116">
        <v>37.35</v>
      </c>
    </row>
    <row r="332" spans="1:5" x14ac:dyDescent="0.3">
      <c r="A332" s="87">
        <v>6079</v>
      </c>
      <c r="B332" t="s">
        <v>16663</v>
      </c>
      <c r="C332" s="87" t="s">
        <v>16478</v>
      </c>
      <c r="D332" t="s">
        <v>16332</v>
      </c>
      <c r="E332" s="116">
        <v>37.35</v>
      </c>
    </row>
    <row r="333" spans="1:5" x14ac:dyDescent="0.3">
      <c r="A333" s="87">
        <v>1091</v>
      </c>
      <c r="B333" t="s">
        <v>16664</v>
      </c>
      <c r="C333" s="87" t="s">
        <v>16331</v>
      </c>
      <c r="D333" t="s">
        <v>16332</v>
      </c>
      <c r="E333" s="116">
        <v>26.08</v>
      </c>
    </row>
    <row r="334" spans="1:5" x14ac:dyDescent="0.3">
      <c r="A334" s="87">
        <v>1094</v>
      </c>
      <c r="B334" t="s">
        <v>16665</v>
      </c>
      <c r="C334" s="87" t="s">
        <v>16331</v>
      </c>
      <c r="D334" t="s">
        <v>16332</v>
      </c>
      <c r="E334" s="116">
        <v>18.239999999999998</v>
      </c>
    </row>
    <row r="335" spans="1:5" x14ac:dyDescent="0.3">
      <c r="A335" s="87">
        <v>1095</v>
      </c>
      <c r="B335" t="s">
        <v>16666</v>
      </c>
      <c r="C335" s="87" t="s">
        <v>16331</v>
      </c>
      <c r="D335" t="s">
        <v>16332</v>
      </c>
      <c r="E335" s="116">
        <v>38.770000000000003</v>
      </c>
    </row>
    <row r="336" spans="1:5" x14ac:dyDescent="0.3">
      <c r="A336" s="87">
        <v>1092</v>
      </c>
      <c r="B336" t="s">
        <v>16667</v>
      </c>
      <c r="C336" s="87" t="s">
        <v>16331</v>
      </c>
      <c r="D336" t="s">
        <v>16337</v>
      </c>
      <c r="E336" s="116">
        <v>30</v>
      </c>
    </row>
    <row r="337" spans="1:5" x14ac:dyDescent="0.3">
      <c r="A337" s="87">
        <v>1093</v>
      </c>
      <c r="B337" t="s">
        <v>16668</v>
      </c>
      <c r="C337" s="87" t="s">
        <v>16331</v>
      </c>
      <c r="D337" t="s">
        <v>16332</v>
      </c>
      <c r="E337" s="116">
        <v>70.06</v>
      </c>
    </row>
    <row r="338" spans="1:5" x14ac:dyDescent="0.3">
      <c r="A338" s="87">
        <v>1090</v>
      </c>
      <c r="B338" t="s">
        <v>16669</v>
      </c>
      <c r="C338" s="87" t="s">
        <v>16331</v>
      </c>
      <c r="D338" t="s">
        <v>16332</v>
      </c>
      <c r="E338" s="116">
        <v>50.16</v>
      </c>
    </row>
    <row r="339" spans="1:5" x14ac:dyDescent="0.3">
      <c r="A339" s="87">
        <v>1096</v>
      </c>
      <c r="B339" t="s">
        <v>16670</v>
      </c>
      <c r="C339" s="87" t="s">
        <v>16331</v>
      </c>
      <c r="D339" t="s">
        <v>16332</v>
      </c>
      <c r="E339" s="116">
        <v>90.27</v>
      </c>
    </row>
    <row r="340" spans="1:5" x14ac:dyDescent="0.3">
      <c r="A340" s="87">
        <v>1097</v>
      </c>
      <c r="B340" t="s">
        <v>16671</v>
      </c>
      <c r="C340" s="87" t="s">
        <v>16331</v>
      </c>
      <c r="D340" t="s">
        <v>16332</v>
      </c>
      <c r="E340" s="116">
        <v>76.63</v>
      </c>
    </row>
    <row r="341" spans="1:5" x14ac:dyDescent="0.3">
      <c r="A341" s="87">
        <v>378</v>
      </c>
      <c r="B341" t="s">
        <v>16672</v>
      </c>
      <c r="C341" s="87" t="s">
        <v>16480</v>
      </c>
      <c r="D341" t="s">
        <v>16332</v>
      </c>
      <c r="E341" s="116">
        <v>21.23</v>
      </c>
    </row>
    <row r="342" spans="1:5" x14ac:dyDescent="0.3">
      <c r="A342" s="87">
        <v>40911</v>
      </c>
      <c r="B342" t="s">
        <v>16673</v>
      </c>
      <c r="C342" s="87" t="s">
        <v>16482</v>
      </c>
      <c r="D342" t="s">
        <v>16332</v>
      </c>
      <c r="E342" s="116">
        <v>3715.07</v>
      </c>
    </row>
    <row r="343" spans="1:5" x14ac:dyDescent="0.3">
      <c r="A343" s="87">
        <v>33939</v>
      </c>
      <c r="B343" t="s">
        <v>16674</v>
      </c>
      <c r="C343" s="87" t="s">
        <v>16480</v>
      </c>
      <c r="D343" t="s">
        <v>16332</v>
      </c>
      <c r="E343" s="116">
        <v>98.17</v>
      </c>
    </row>
    <row r="344" spans="1:5" x14ac:dyDescent="0.3">
      <c r="A344" s="87">
        <v>40815</v>
      </c>
      <c r="B344" t="s">
        <v>16675</v>
      </c>
      <c r="C344" s="87" t="s">
        <v>16482</v>
      </c>
      <c r="D344" t="s">
        <v>16332</v>
      </c>
      <c r="E344" s="116">
        <v>17176.91</v>
      </c>
    </row>
    <row r="345" spans="1:5" x14ac:dyDescent="0.3">
      <c r="A345" s="87">
        <v>33952</v>
      </c>
      <c r="B345" t="s">
        <v>16676</v>
      </c>
      <c r="C345" s="87" t="s">
        <v>16480</v>
      </c>
      <c r="D345" t="s">
        <v>16332</v>
      </c>
      <c r="E345" s="116">
        <v>103.58</v>
      </c>
    </row>
    <row r="346" spans="1:5" x14ac:dyDescent="0.3">
      <c r="A346" s="87">
        <v>40816</v>
      </c>
      <c r="B346" t="s">
        <v>16677</v>
      </c>
      <c r="C346" s="87" t="s">
        <v>16482</v>
      </c>
      <c r="D346" t="s">
        <v>16332</v>
      </c>
      <c r="E346" s="116">
        <v>18122.23</v>
      </c>
    </row>
    <row r="347" spans="1:5" x14ac:dyDescent="0.3">
      <c r="A347" s="87">
        <v>33953</v>
      </c>
      <c r="B347" t="s">
        <v>16678</v>
      </c>
      <c r="C347" s="87" t="s">
        <v>16480</v>
      </c>
      <c r="D347" t="s">
        <v>16332</v>
      </c>
      <c r="E347" s="116">
        <v>110.73</v>
      </c>
    </row>
    <row r="348" spans="1:5" x14ac:dyDescent="0.3">
      <c r="A348" s="87">
        <v>40817</v>
      </c>
      <c r="B348" t="s">
        <v>16679</v>
      </c>
      <c r="C348" s="87" t="s">
        <v>16482</v>
      </c>
      <c r="D348" t="s">
        <v>16332</v>
      </c>
      <c r="E348" s="116">
        <v>19374.060000000001</v>
      </c>
    </row>
    <row r="349" spans="1:5" x14ac:dyDescent="0.3">
      <c r="A349" s="87">
        <v>13348</v>
      </c>
      <c r="B349" t="s">
        <v>16680</v>
      </c>
      <c r="C349" s="87" t="s">
        <v>16331</v>
      </c>
      <c r="D349" t="s">
        <v>16332</v>
      </c>
      <c r="E349" s="116">
        <v>1.63</v>
      </c>
    </row>
    <row r="350" spans="1:5" x14ac:dyDescent="0.3">
      <c r="A350" s="87">
        <v>39212</v>
      </c>
      <c r="B350" t="s">
        <v>16681</v>
      </c>
      <c r="C350" s="87" t="s">
        <v>16331</v>
      </c>
      <c r="D350" t="s">
        <v>16332</v>
      </c>
      <c r="E350" s="116">
        <v>2.0299999999999998</v>
      </c>
    </row>
    <row r="351" spans="1:5" x14ac:dyDescent="0.3">
      <c r="A351" s="87">
        <v>39211</v>
      </c>
      <c r="B351" t="s">
        <v>16682</v>
      </c>
      <c r="C351" s="87" t="s">
        <v>16331</v>
      </c>
      <c r="D351" t="s">
        <v>16332</v>
      </c>
      <c r="E351" s="116">
        <v>1.82</v>
      </c>
    </row>
    <row r="352" spans="1:5" x14ac:dyDescent="0.3">
      <c r="A352" s="87">
        <v>39208</v>
      </c>
      <c r="B352" t="s">
        <v>16683</v>
      </c>
      <c r="C352" s="87" t="s">
        <v>16331</v>
      </c>
      <c r="D352" t="s">
        <v>16332</v>
      </c>
      <c r="E352" s="116">
        <v>0.55000000000000004</v>
      </c>
    </row>
    <row r="353" spans="1:5" x14ac:dyDescent="0.3">
      <c r="A353" s="87">
        <v>39210</v>
      </c>
      <c r="B353" t="s">
        <v>16684</v>
      </c>
      <c r="C353" s="87" t="s">
        <v>16331</v>
      </c>
      <c r="D353" t="s">
        <v>16332</v>
      </c>
      <c r="E353" s="116">
        <v>1.02</v>
      </c>
    </row>
    <row r="354" spans="1:5" x14ac:dyDescent="0.3">
      <c r="A354" s="87">
        <v>39214</v>
      </c>
      <c r="B354" t="s">
        <v>16685</v>
      </c>
      <c r="C354" s="87" t="s">
        <v>16331</v>
      </c>
      <c r="D354" t="s">
        <v>16332</v>
      </c>
      <c r="E354" s="116">
        <v>3.75</v>
      </c>
    </row>
    <row r="355" spans="1:5" x14ac:dyDescent="0.3">
      <c r="A355" s="87">
        <v>39213</v>
      </c>
      <c r="B355" t="s">
        <v>16686</v>
      </c>
      <c r="C355" s="87" t="s">
        <v>16331</v>
      </c>
      <c r="D355" t="s">
        <v>16332</v>
      </c>
      <c r="E355" s="116">
        <v>2.65</v>
      </c>
    </row>
    <row r="356" spans="1:5" x14ac:dyDescent="0.3">
      <c r="A356" s="87">
        <v>39209</v>
      </c>
      <c r="B356" t="s">
        <v>16687</v>
      </c>
      <c r="C356" s="87" t="s">
        <v>16331</v>
      </c>
      <c r="D356" t="s">
        <v>16332</v>
      </c>
      <c r="E356" s="116">
        <v>0.66</v>
      </c>
    </row>
    <row r="357" spans="1:5" x14ac:dyDescent="0.3">
      <c r="A357" s="87">
        <v>39207</v>
      </c>
      <c r="B357" t="s">
        <v>16688</v>
      </c>
      <c r="C357" s="87" t="s">
        <v>16331</v>
      </c>
      <c r="D357" t="s">
        <v>16332</v>
      </c>
      <c r="E357" s="116">
        <v>1.02</v>
      </c>
    </row>
    <row r="358" spans="1:5" x14ac:dyDescent="0.3">
      <c r="A358" s="87">
        <v>39215</v>
      </c>
      <c r="B358" t="s">
        <v>16689</v>
      </c>
      <c r="C358" s="87" t="s">
        <v>16331</v>
      </c>
      <c r="D358" t="s">
        <v>16332</v>
      </c>
      <c r="E358" s="116">
        <v>6.84</v>
      </c>
    </row>
    <row r="359" spans="1:5" x14ac:dyDescent="0.3">
      <c r="A359" s="87">
        <v>39216</v>
      </c>
      <c r="B359" t="s">
        <v>16690</v>
      </c>
      <c r="C359" s="87" t="s">
        <v>16331</v>
      </c>
      <c r="D359" t="s">
        <v>16332</v>
      </c>
      <c r="E359" s="116">
        <v>9.5399999999999991</v>
      </c>
    </row>
    <row r="360" spans="1:5" x14ac:dyDescent="0.3">
      <c r="A360" s="87">
        <v>11267</v>
      </c>
      <c r="B360" t="s">
        <v>16691</v>
      </c>
      <c r="C360" s="87" t="s">
        <v>16331</v>
      </c>
      <c r="D360" t="s">
        <v>16332</v>
      </c>
      <c r="E360" s="116">
        <v>1.43</v>
      </c>
    </row>
    <row r="361" spans="1:5" x14ac:dyDescent="0.3">
      <c r="A361" s="87">
        <v>379</v>
      </c>
      <c r="B361" t="s">
        <v>16692</v>
      </c>
      <c r="C361" s="87" t="s">
        <v>16331</v>
      </c>
      <c r="D361" t="s">
        <v>16332</v>
      </c>
      <c r="E361" s="116">
        <v>1.43</v>
      </c>
    </row>
    <row r="362" spans="1:5" x14ac:dyDescent="0.3">
      <c r="A362" s="87">
        <v>510</v>
      </c>
      <c r="B362" t="s">
        <v>16693</v>
      </c>
      <c r="C362" s="87" t="s">
        <v>16380</v>
      </c>
      <c r="D362" t="s">
        <v>16332</v>
      </c>
      <c r="E362" s="116">
        <v>12.65</v>
      </c>
    </row>
    <row r="363" spans="1:5" x14ac:dyDescent="0.3">
      <c r="A363" s="87">
        <v>516</v>
      </c>
      <c r="B363" t="s">
        <v>16694</v>
      </c>
      <c r="C363" s="87" t="s">
        <v>16380</v>
      </c>
      <c r="D363" t="s">
        <v>16332</v>
      </c>
      <c r="E363" s="116">
        <v>14.99</v>
      </c>
    </row>
    <row r="364" spans="1:5" x14ac:dyDescent="0.3">
      <c r="A364" s="87">
        <v>509</v>
      </c>
      <c r="B364" t="s">
        <v>16695</v>
      </c>
      <c r="C364" s="87" t="s">
        <v>16380</v>
      </c>
      <c r="D364" t="s">
        <v>16332</v>
      </c>
      <c r="E364" s="116">
        <v>16.82</v>
      </c>
    </row>
    <row r="365" spans="1:5" x14ac:dyDescent="0.3">
      <c r="A365" s="87">
        <v>40331</v>
      </c>
      <c r="B365" t="s">
        <v>16696</v>
      </c>
      <c r="C365" s="87" t="s">
        <v>16480</v>
      </c>
      <c r="D365" t="s">
        <v>16332</v>
      </c>
      <c r="E365" s="116">
        <v>16.399999999999999</v>
      </c>
    </row>
    <row r="366" spans="1:5" x14ac:dyDescent="0.3">
      <c r="A366" s="87">
        <v>40930</v>
      </c>
      <c r="B366" t="s">
        <v>16697</v>
      </c>
      <c r="C366" s="87" t="s">
        <v>16482</v>
      </c>
      <c r="D366" t="s">
        <v>16332</v>
      </c>
      <c r="E366" s="116">
        <v>2871.57</v>
      </c>
    </row>
    <row r="367" spans="1:5" x14ac:dyDescent="0.3">
      <c r="A367" s="87">
        <v>377</v>
      </c>
      <c r="B367" t="s">
        <v>16698</v>
      </c>
      <c r="C367" s="87" t="s">
        <v>16331</v>
      </c>
      <c r="D367" t="s">
        <v>16337</v>
      </c>
      <c r="E367" s="116">
        <v>41.8</v>
      </c>
    </row>
    <row r="368" spans="1:5" x14ac:dyDescent="0.3">
      <c r="A368" s="87">
        <v>11761</v>
      </c>
      <c r="B368" t="s">
        <v>16699</v>
      </c>
      <c r="C368" s="87" t="s">
        <v>16331</v>
      </c>
      <c r="D368" t="s">
        <v>16332</v>
      </c>
      <c r="E368" s="116">
        <v>88.95</v>
      </c>
    </row>
    <row r="369" spans="1:5" x14ac:dyDescent="0.3">
      <c r="A369" s="87">
        <v>7588</v>
      </c>
      <c r="B369" t="s">
        <v>16700</v>
      </c>
      <c r="C369" s="87" t="s">
        <v>16331</v>
      </c>
      <c r="D369" t="s">
        <v>16337</v>
      </c>
      <c r="E369" s="116">
        <v>41.89</v>
      </c>
    </row>
    <row r="370" spans="1:5" x14ac:dyDescent="0.3">
      <c r="A370" s="87">
        <v>34551</v>
      </c>
      <c r="B370" t="s">
        <v>16701</v>
      </c>
      <c r="C370" s="87" t="s">
        <v>16480</v>
      </c>
      <c r="D370" t="s">
        <v>16332</v>
      </c>
      <c r="E370" s="116">
        <v>17.440000000000001</v>
      </c>
    </row>
    <row r="371" spans="1:5" x14ac:dyDescent="0.3">
      <c r="A371" s="87">
        <v>41078</v>
      </c>
      <c r="B371" t="s">
        <v>16702</v>
      </c>
      <c r="C371" s="87" t="s">
        <v>16482</v>
      </c>
      <c r="D371" t="s">
        <v>16332</v>
      </c>
      <c r="E371" s="116">
        <v>3053.91</v>
      </c>
    </row>
    <row r="372" spans="1:5" x14ac:dyDescent="0.3">
      <c r="A372" s="87">
        <v>246</v>
      </c>
      <c r="B372" t="s">
        <v>16703</v>
      </c>
      <c r="C372" s="87" t="s">
        <v>16480</v>
      </c>
      <c r="D372" t="s">
        <v>16332</v>
      </c>
      <c r="E372" s="116">
        <v>19.670000000000002</v>
      </c>
    </row>
    <row r="373" spans="1:5" x14ac:dyDescent="0.3">
      <c r="A373" s="87">
        <v>40927</v>
      </c>
      <c r="B373" t="s">
        <v>16704</v>
      </c>
      <c r="C373" s="87" t="s">
        <v>16482</v>
      </c>
      <c r="D373" t="s">
        <v>16332</v>
      </c>
      <c r="E373" s="116">
        <v>3442.77</v>
      </c>
    </row>
    <row r="374" spans="1:5" x14ac:dyDescent="0.3">
      <c r="A374" s="87">
        <v>2350</v>
      </c>
      <c r="B374" t="s">
        <v>16705</v>
      </c>
      <c r="C374" s="87" t="s">
        <v>16480</v>
      </c>
      <c r="D374" t="s">
        <v>16332</v>
      </c>
      <c r="E374" s="116">
        <v>26.73</v>
      </c>
    </row>
    <row r="375" spans="1:5" x14ac:dyDescent="0.3">
      <c r="A375" s="87">
        <v>40812</v>
      </c>
      <c r="B375" t="s">
        <v>16706</v>
      </c>
      <c r="C375" s="87" t="s">
        <v>16482</v>
      </c>
      <c r="D375" t="s">
        <v>16332</v>
      </c>
      <c r="E375" s="116">
        <v>4679.7</v>
      </c>
    </row>
    <row r="376" spans="1:5" x14ac:dyDescent="0.3">
      <c r="A376" s="87">
        <v>245</v>
      </c>
      <c r="B376" t="s">
        <v>16707</v>
      </c>
      <c r="C376" s="87" t="s">
        <v>16480</v>
      </c>
      <c r="D376" t="s">
        <v>16332</v>
      </c>
      <c r="E376" s="116">
        <v>33.979999999999997</v>
      </c>
    </row>
    <row r="377" spans="1:5" x14ac:dyDescent="0.3">
      <c r="A377" s="87">
        <v>41090</v>
      </c>
      <c r="B377" t="s">
        <v>16708</v>
      </c>
      <c r="C377" s="87" t="s">
        <v>16482</v>
      </c>
      <c r="D377" t="s">
        <v>16332</v>
      </c>
      <c r="E377" s="116">
        <v>5945.95</v>
      </c>
    </row>
    <row r="378" spans="1:5" x14ac:dyDescent="0.3">
      <c r="A378" s="87">
        <v>251</v>
      </c>
      <c r="B378" t="s">
        <v>16709</v>
      </c>
      <c r="C378" s="87" t="s">
        <v>16480</v>
      </c>
      <c r="D378" t="s">
        <v>16332</v>
      </c>
      <c r="E378" s="116">
        <v>19.670000000000002</v>
      </c>
    </row>
    <row r="379" spans="1:5" x14ac:dyDescent="0.3">
      <c r="A379" s="87">
        <v>40975</v>
      </c>
      <c r="B379" t="s">
        <v>16710</v>
      </c>
      <c r="C379" s="87" t="s">
        <v>16482</v>
      </c>
      <c r="D379" t="s">
        <v>16332</v>
      </c>
      <c r="E379" s="116">
        <v>3442.77</v>
      </c>
    </row>
    <row r="380" spans="1:5" x14ac:dyDescent="0.3">
      <c r="A380" s="87">
        <v>6127</v>
      </c>
      <c r="B380" t="s">
        <v>16711</v>
      </c>
      <c r="C380" s="87" t="s">
        <v>16480</v>
      </c>
      <c r="D380" t="s">
        <v>16332</v>
      </c>
      <c r="E380" s="116">
        <v>19.670000000000002</v>
      </c>
    </row>
    <row r="381" spans="1:5" x14ac:dyDescent="0.3">
      <c r="A381" s="87">
        <v>41072</v>
      </c>
      <c r="B381" t="s">
        <v>16712</v>
      </c>
      <c r="C381" s="87" t="s">
        <v>16482</v>
      </c>
      <c r="D381" t="s">
        <v>16332</v>
      </c>
      <c r="E381" s="116">
        <v>3442.77</v>
      </c>
    </row>
    <row r="382" spans="1:5" x14ac:dyDescent="0.3">
      <c r="A382" s="87">
        <v>6121</v>
      </c>
      <c r="B382" t="s">
        <v>16713</v>
      </c>
      <c r="C382" s="87" t="s">
        <v>16480</v>
      </c>
      <c r="D382" t="s">
        <v>16332</v>
      </c>
      <c r="E382" s="116">
        <v>17.66</v>
      </c>
    </row>
    <row r="383" spans="1:5" x14ac:dyDescent="0.3">
      <c r="A383" s="87">
        <v>41071</v>
      </c>
      <c r="B383" t="s">
        <v>16714</v>
      </c>
      <c r="C383" s="87" t="s">
        <v>16482</v>
      </c>
      <c r="D383" t="s">
        <v>16332</v>
      </c>
      <c r="E383" s="116">
        <v>3091.01</v>
      </c>
    </row>
    <row r="384" spans="1:5" x14ac:dyDescent="0.3">
      <c r="A384" s="87">
        <v>244</v>
      </c>
      <c r="B384" t="s">
        <v>16715</v>
      </c>
      <c r="C384" s="87" t="s">
        <v>16480</v>
      </c>
      <c r="D384" t="s">
        <v>16332</v>
      </c>
      <c r="E384" s="116">
        <v>28.83</v>
      </c>
    </row>
    <row r="385" spans="1:5" x14ac:dyDescent="0.3">
      <c r="A385" s="87">
        <v>41093</v>
      </c>
      <c r="B385" t="s">
        <v>16716</v>
      </c>
      <c r="C385" s="87" t="s">
        <v>16482</v>
      </c>
      <c r="D385" t="s">
        <v>16332</v>
      </c>
      <c r="E385" s="116">
        <v>5044.92</v>
      </c>
    </row>
    <row r="386" spans="1:5" x14ac:dyDescent="0.3">
      <c r="A386" s="87">
        <v>532</v>
      </c>
      <c r="B386" t="s">
        <v>16717</v>
      </c>
      <c r="C386" s="87" t="s">
        <v>16480</v>
      </c>
      <c r="D386" t="s">
        <v>16332</v>
      </c>
      <c r="E386" s="116">
        <v>29.44</v>
      </c>
    </row>
    <row r="387" spans="1:5" x14ac:dyDescent="0.3">
      <c r="A387" s="87">
        <v>40931</v>
      </c>
      <c r="B387" t="s">
        <v>16718</v>
      </c>
      <c r="C387" s="87" t="s">
        <v>16482</v>
      </c>
      <c r="D387" t="s">
        <v>16332</v>
      </c>
      <c r="E387" s="116">
        <v>5154.32</v>
      </c>
    </row>
    <row r="388" spans="1:5" x14ac:dyDescent="0.3">
      <c r="A388" s="87">
        <v>36150</v>
      </c>
      <c r="B388" t="s">
        <v>16719</v>
      </c>
      <c r="C388" s="87" t="s">
        <v>16331</v>
      </c>
      <c r="D388" t="s">
        <v>16332</v>
      </c>
      <c r="E388" s="116">
        <v>44.55</v>
      </c>
    </row>
    <row r="389" spans="1:5" x14ac:dyDescent="0.3">
      <c r="A389" s="87">
        <v>4760</v>
      </c>
      <c r="B389" t="s">
        <v>16720</v>
      </c>
      <c r="C389" s="87" t="s">
        <v>16480</v>
      </c>
      <c r="D389" t="s">
        <v>16332</v>
      </c>
      <c r="E389" s="116">
        <v>21.23</v>
      </c>
    </row>
    <row r="390" spans="1:5" x14ac:dyDescent="0.3">
      <c r="A390" s="87">
        <v>41069</v>
      </c>
      <c r="B390" t="s">
        <v>16721</v>
      </c>
      <c r="C390" s="87" t="s">
        <v>16482</v>
      </c>
      <c r="D390" t="s">
        <v>16332</v>
      </c>
      <c r="E390" s="116">
        <v>3715.07</v>
      </c>
    </row>
    <row r="391" spans="1:5" x14ac:dyDescent="0.3">
      <c r="A391" s="87">
        <v>10422</v>
      </c>
      <c r="B391" t="s">
        <v>16722</v>
      </c>
      <c r="C391" s="87" t="s">
        <v>16331</v>
      </c>
      <c r="D391" t="s">
        <v>16332</v>
      </c>
      <c r="E391" s="116">
        <v>365.61</v>
      </c>
    </row>
    <row r="392" spans="1:5" x14ac:dyDescent="0.3">
      <c r="A392" s="87">
        <v>44019</v>
      </c>
      <c r="B392" t="s">
        <v>16723</v>
      </c>
      <c r="C392" s="87" t="s">
        <v>16331</v>
      </c>
      <c r="D392" t="s">
        <v>16332</v>
      </c>
      <c r="E392" s="116">
        <v>506.1</v>
      </c>
    </row>
    <row r="393" spans="1:5" x14ac:dyDescent="0.3">
      <c r="A393" s="87">
        <v>36520</v>
      </c>
      <c r="B393" t="s">
        <v>16724</v>
      </c>
      <c r="C393" s="87" t="s">
        <v>16331</v>
      </c>
      <c r="D393" t="s">
        <v>16332</v>
      </c>
      <c r="E393" s="116">
        <v>615.36</v>
      </c>
    </row>
    <row r="394" spans="1:5" x14ac:dyDescent="0.3">
      <c r="A394" s="87">
        <v>42319</v>
      </c>
      <c r="B394" t="s">
        <v>16725</v>
      </c>
      <c r="C394" s="87" t="s">
        <v>16331</v>
      </c>
      <c r="D394" t="s">
        <v>16332</v>
      </c>
      <c r="E394" s="116">
        <v>551.4</v>
      </c>
    </row>
    <row r="395" spans="1:5" x14ac:dyDescent="0.3">
      <c r="A395" s="87">
        <v>10420</v>
      </c>
      <c r="B395" t="s">
        <v>16726</v>
      </c>
      <c r="C395" s="87" t="s">
        <v>16331</v>
      </c>
      <c r="D395" t="s">
        <v>16337</v>
      </c>
      <c r="E395" s="116">
        <v>195.6</v>
      </c>
    </row>
    <row r="396" spans="1:5" x14ac:dyDescent="0.3">
      <c r="A396" s="87">
        <v>10421</v>
      </c>
      <c r="B396" t="s">
        <v>16727</v>
      </c>
      <c r="C396" s="87" t="s">
        <v>16331</v>
      </c>
      <c r="D396" t="s">
        <v>16332</v>
      </c>
      <c r="E396" s="116">
        <v>214.94</v>
      </c>
    </row>
    <row r="397" spans="1:5" x14ac:dyDescent="0.3">
      <c r="A397" s="87">
        <v>11786</v>
      </c>
      <c r="B397" t="s">
        <v>16728</v>
      </c>
      <c r="C397" s="87" t="s">
        <v>16331</v>
      </c>
      <c r="D397" t="s">
        <v>16332</v>
      </c>
      <c r="E397" s="116">
        <v>433.4</v>
      </c>
    </row>
    <row r="398" spans="1:5" x14ac:dyDescent="0.3">
      <c r="A398" s="87">
        <v>4815</v>
      </c>
      <c r="B398" t="s">
        <v>16729</v>
      </c>
      <c r="C398" s="87" t="s">
        <v>16331</v>
      </c>
      <c r="D398" t="s">
        <v>16332</v>
      </c>
      <c r="E398" s="116">
        <v>6.3</v>
      </c>
    </row>
    <row r="399" spans="1:5" x14ac:dyDescent="0.3">
      <c r="A399" s="87">
        <v>541</v>
      </c>
      <c r="B399" t="s">
        <v>16730</v>
      </c>
      <c r="C399" s="87" t="s">
        <v>16331</v>
      </c>
      <c r="D399" t="s">
        <v>16337</v>
      </c>
      <c r="E399" s="116">
        <v>275.89999999999998</v>
      </c>
    </row>
    <row r="400" spans="1:5" x14ac:dyDescent="0.3">
      <c r="A400" s="87">
        <v>542</v>
      </c>
      <c r="B400" t="s">
        <v>16731</v>
      </c>
      <c r="C400" s="87" t="s">
        <v>16331</v>
      </c>
      <c r="D400" t="s">
        <v>16332</v>
      </c>
      <c r="E400" s="116">
        <v>345.84</v>
      </c>
    </row>
    <row r="401" spans="1:5" x14ac:dyDescent="0.3">
      <c r="A401" s="87">
        <v>540</v>
      </c>
      <c r="B401" t="s">
        <v>16732</v>
      </c>
      <c r="C401" s="87" t="s">
        <v>16331</v>
      </c>
      <c r="D401" t="s">
        <v>16332</v>
      </c>
      <c r="E401" s="116">
        <v>779.35</v>
      </c>
    </row>
    <row r="402" spans="1:5" x14ac:dyDescent="0.3">
      <c r="A402" s="87">
        <v>38364</v>
      </c>
      <c r="B402" t="s">
        <v>16733</v>
      </c>
      <c r="C402" s="87" t="s">
        <v>16331</v>
      </c>
      <c r="D402" t="s">
        <v>16332</v>
      </c>
      <c r="E402" s="116">
        <v>974.84</v>
      </c>
    </row>
    <row r="403" spans="1:5" x14ac:dyDescent="0.3">
      <c r="A403" s="87">
        <v>11692</v>
      </c>
      <c r="B403" t="s">
        <v>16734</v>
      </c>
      <c r="C403" s="87" t="s">
        <v>16735</v>
      </c>
      <c r="D403" t="s">
        <v>16332</v>
      </c>
      <c r="E403" s="116">
        <v>520.22</v>
      </c>
    </row>
    <row r="404" spans="1:5" x14ac:dyDescent="0.3">
      <c r="A404" s="87">
        <v>1746</v>
      </c>
      <c r="B404" t="s">
        <v>16736</v>
      </c>
      <c r="C404" s="87" t="s">
        <v>16331</v>
      </c>
      <c r="D404" t="s">
        <v>16337</v>
      </c>
      <c r="E404" s="116">
        <v>224.36</v>
      </c>
    </row>
    <row r="405" spans="1:5" x14ac:dyDescent="0.3">
      <c r="A405" s="87">
        <v>1748</v>
      </c>
      <c r="B405" t="s">
        <v>16737</v>
      </c>
      <c r="C405" s="87" t="s">
        <v>16331</v>
      </c>
      <c r="D405" t="s">
        <v>16332</v>
      </c>
      <c r="E405" s="116">
        <v>298.33999999999997</v>
      </c>
    </row>
    <row r="406" spans="1:5" x14ac:dyDescent="0.3">
      <c r="A406" s="87">
        <v>1749</v>
      </c>
      <c r="B406" t="s">
        <v>16738</v>
      </c>
      <c r="C406" s="87" t="s">
        <v>16331</v>
      </c>
      <c r="D406" t="s">
        <v>16332</v>
      </c>
      <c r="E406" s="116">
        <v>432.25</v>
      </c>
    </row>
    <row r="407" spans="1:5" x14ac:dyDescent="0.3">
      <c r="A407" s="87">
        <v>37412</v>
      </c>
      <c r="B407" t="s">
        <v>16739</v>
      </c>
      <c r="C407" s="87" t="s">
        <v>16331</v>
      </c>
      <c r="D407" t="s">
        <v>16332</v>
      </c>
      <c r="E407" s="116">
        <v>219.31</v>
      </c>
    </row>
    <row r="408" spans="1:5" x14ac:dyDescent="0.3">
      <c r="A408" s="87">
        <v>1745</v>
      </c>
      <c r="B408" t="s">
        <v>16740</v>
      </c>
      <c r="C408" s="87" t="s">
        <v>16331</v>
      </c>
      <c r="D408" t="s">
        <v>16332</v>
      </c>
      <c r="E408" s="116">
        <v>260.79000000000002</v>
      </c>
    </row>
    <row r="409" spans="1:5" x14ac:dyDescent="0.3">
      <c r="A409" s="87">
        <v>1750</v>
      </c>
      <c r="B409" t="s">
        <v>16741</v>
      </c>
      <c r="C409" s="87" t="s">
        <v>16331</v>
      </c>
      <c r="D409" t="s">
        <v>16332</v>
      </c>
      <c r="E409" s="116">
        <v>609.42999999999995</v>
      </c>
    </row>
    <row r="410" spans="1:5" x14ac:dyDescent="0.3">
      <c r="A410" s="87">
        <v>11687</v>
      </c>
      <c r="B410" t="s">
        <v>16742</v>
      </c>
      <c r="C410" s="87" t="s">
        <v>16376</v>
      </c>
      <c r="D410" t="s">
        <v>16332</v>
      </c>
      <c r="E410" s="116">
        <v>971</v>
      </c>
    </row>
    <row r="411" spans="1:5" x14ac:dyDescent="0.3">
      <c r="A411" s="87">
        <v>11689</v>
      </c>
      <c r="B411" t="s">
        <v>16743</v>
      </c>
      <c r="C411" s="87" t="s">
        <v>16376</v>
      </c>
      <c r="D411" t="s">
        <v>16332</v>
      </c>
      <c r="E411" s="116">
        <v>1216.6099999999999</v>
      </c>
    </row>
    <row r="412" spans="1:5" x14ac:dyDescent="0.3">
      <c r="A412" s="87">
        <v>11693</v>
      </c>
      <c r="B412" t="s">
        <v>16744</v>
      </c>
      <c r="C412" s="87" t="s">
        <v>16735</v>
      </c>
      <c r="D412" t="s">
        <v>16332</v>
      </c>
      <c r="E412" s="116">
        <v>305.91000000000003</v>
      </c>
    </row>
    <row r="413" spans="1:5" x14ac:dyDescent="0.3">
      <c r="A413" s="87">
        <v>36215</v>
      </c>
      <c r="B413" t="s">
        <v>16745</v>
      </c>
      <c r="C413" s="87" t="s">
        <v>16331</v>
      </c>
      <c r="D413" t="s">
        <v>16332</v>
      </c>
      <c r="E413" s="116">
        <v>952.7</v>
      </c>
    </row>
    <row r="414" spans="1:5" x14ac:dyDescent="0.3">
      <c r="A414" s="87">
        <v>42439</v>
      </c>
      <c r="B414" t="s">
        <v>16746</v>
      </c>
      <c r="C414" s="87" t="s">
        <v>16331</v>
      </c>
      <c r="D414" t="s">
        <v>16332</v>
      </c>
      <c r="E414" s="116">
        <v>1207.8399999999999</v>
      </c>
    </row>
    <row r="415" spans="1:5" x14ac:dyDescent="0.3">
      <c r="A415" s="87">
        <v>38381</v>
      </c>
      <c r="B415" t="s">
        <v>16747</v>
      </c>
      <c r="C415" s="87" t="s">
        <v>16331</v>
      </c>
      <c r="D415" t="s">
        <v>16332</v>
      </c>
      <c r="E415" s="116">
        <v>12.53</v>
      </c>
    </row>
    <row r="416" spans="1:5" x14ac:dyDescent="0.3">
      <c r="A416" s="87">
        <v>39621</v>
      </c>
      <c r="B416" t="s">
        <v>16748</v>
      </c>
      <c r="C416" s="87" t="s">
        <v>16749</v>
      </c>
      <c r="D416" t="s">
        <v>16332</v>
      </c>
      <c r="E416" s="116">
        <v>1354.98</v>
      </c>
    </row>
    <row r="417" spans="1:5" x14ac:dyDescent="0.3">
      <c r="A417" s="87">
        <v>39624</v>
      </c>
      <c r="B417" t="s">
        <v>16750</v>
      </c>
      <c r="C417" s="87" t="s">
        <v>16749</v>
      </c>
      <c r="D417" t="s">
        <v>16332</v>
      </c>
      <c r="E417" s="116">
        <v>1494.69</v>
      </c>
    </row>
    <row r="418" spans="1:5" x14ac:dyDescent="0.3">
      <c r="A418" s="87">
        <v>39615</v>
      </c>
      <c r="B418" t="s">
        <v>16751</v>
      </c>
      <c r="C418" s="87" t="s">
        <v>16331</v>
      </c>
      <c r="D418" t="s">
        <v>16332</v>
      </c>
      <c r="E418" s="116">
        <v>603.99</v>
      </c>
    </row>
    <row r="419" spans="1:5" x14ac:dyDescent="0.3">
      <c r="A419" s="87">
        <v>39620</v>
      </c>
      <c r="B419" t="s">
        <v>16752</v>
      </c>
      <c r="C419" s="87" t="s">
        <v>16331</v>
      </c>
      <c r="D419" t="s">
        <v>16332</v>
      </c>
      <c r="E419" s="116">
        <v>922.46</v>
      </c>
    </row>
    <row r="420" spans="1:5" x14ac:dyDescent="0.3">
      <c r="A420" s="87">
        <v>39623</v>
      </c>
      <c r="B420" t="s">
        <v>16753</v>
      </c>
      <c r="C420" s="87" t="s">
        <v>16331</v>
      </c>
      <c r="D420" t="s">
        <v>16332</v>
      </c>
      <c r="E420" s="116">
        <v>988.04</v>
      </c>
    </row>
    <row r="421" spans="1:5" x14ac:dyDescent="0.3">
      <c r="A421" s="87">
        <v>546</v>
      </c>
      <c r="B421" t="s">
        <v>16754</v>
      </c>
      <c r="C421" s="87" t="s">
        <v>16380</v>
      </c>
      <c r="D421" t="s">
        <v>16337</v>
      </c>
      <c r="E421" s="116">
        <v>9.34</v>
      </c>
    </row>
    <row r="422" spans="1:5" x14ac:dyDescent="0.3">
      <c r="A422" s="87">
        <v>566</v>
      </c>
      <c r="B422" t="s">
        <v>16755</v>
      </c>
      <c r="C422" s="87" t="s">
        <v>16376</v>
      </c>
      <c r="D422" t="s">
        <v>16332</v>
      </c>
      <c r="E422" s="116">
        <v>4.43</v>
      </c>
    </row>
    <row r="423" spans="1:5" x14ac:dyDescent="0.3">
      <c r="A423" s="87">
        <v>565</v>
      </c>
      <c r="B423" t="s">
        <v>16756</v>
      </c>
      <c r="C423" s="87" t="s">
        <v>16376</v>
      </c>
      <c r="D423" t="s">
        <v>16332</v>
      </c>
      <c r="E423" s="116">
        <v>16.149999999999999</v>
      </c>
    </row>
    <row r="424" spans="1:5" x14ac:dyDescent="0.3">
      <c r="A424" s="87">
        <v>555</v>
      </c>
      <c r="B424" t="s">
        <v>16757</v>
      </c>
      <c r="C424" s="87" t="s">
        <v>16376</v>
      </c>
      <c r="D424" t="s">
        <v>16332</v>
      </c>
      <c r="E424" s="116">
        <v>11.45</v>
      </c>
    </row>
    <row r="425" spans="1:5" x14ac:dyDescent="0.3">
      <c r="A425" s="87">
        <v>557</v>
      </c>
      <c r="B425" t="s">
        <v>16758</v>
      </c>
      <c r="C425" s="87" t="s">
        <v>16376</v>
      </c>
      <c r="D425" t="s">
        <v>16332</v>
      </c>
      <c r="E425" s="116">
        <v>35.94</v>
      </c>
    </row>
    <row r="426" spans="1:5" x14ac:dyDescent="0.3">
      <c r="A426" s="87">
        <v>552</v>
      </c>
      <c r="B426" t="s">
        <v>16759</v>
      </c>
      <c r="C426" s="87" t="s">
        <v>16376</v>
      </c>
      <c r="D426" t="s">
        <v>16332</v>
      </c>
      <c r="E426" s="116">
        <v>17.829999999999998</v>
      </c>
    </row>
    <row r="427" spans="1:5" x14ac:dyDescent="0.3">
      <c r="A427" s="87">
        <v>563</v>
      </c>
      <c r="B427" t="s">
        <v>16760</v>
      </c>
      <c r="C427" s="87" t="s">
        <v>16376</v>
      </c>
      <c r="D427" t="s">
        <v>16332</v>
      </c>
      <c r="E427" s="116">
        <v>26.79</v>
      </c>
    </row>
    <row r="428" spans="1:5" x14ac:dyDescent="0.3">
      <c r="A428" s="87">
        <v>549</v>
      </c>
      <c r="B428" t="s">
        <v>16761</v>
      </c>
      <c r="C428" s="87" t="s">
        <v>16376</v>
      </c>
      <c r="D428" t="s">
        <v>16332</v>
      </c>
      <c r="E428" s="116">
        <v>48.22</v>
      </c>
    </row>
    <row r="429" spans="1:5" x14ac:dyDescent="0.3">
      <c r="A429" s="87">
        <v>551</v>
      </c>
      <c r="B429" t="s">
        <v>16762</v>
      </c>
      <c r="C429" s="87" t="s">
        <v>16376</v>
      </c>
      <c r="D429" t="s">
        <v>16332</v>
      </c>
      <c r="E429" s="116">
        <v>95.48</v>
      </c>
    </row>
    <row r="430" spans="1:5" x14ac:dyDescent="0.3">
      <c r="A430" s="87">
        <v>559</v>
      </c>
      <c r="B430" t="s">
        <v>16763</v>
      </c>
      <c r="C430" s="87" t="s">
        <v>16376</v>
      </c>
      <c r="D430" t="s">
        <v>16332</v>
      </c>
      <c r="E430" s="116">
        <v>23.87</v>
      </c>
    </row>
    <row r="431" spans="1:5" x14ac:dyDescent="0.3">
      <c r="A431" s="87">
        <v>560</v>
      </c>
      <c r="B431" t="s">
        <v>16764</v>
      </c>
      <c r="C431" s="87" t="s">
        <v>16376</v>
      </c>
      <c r="D431" t="s">
        <v>16332</v>
      </c>
      <c r="E431" s="116">
        <v>29.86</v>
      </c>
    </row>
    <row r="432" spans="1:5" x14ac:dyDescent="0.3">
      <c r="A432" s="87">
        <v>547</v>
      </c>
      <c r="B432" t="s">
        <v>16765</v>
      </c>
      <c r="C432" s="87" t="s">
        <v>16376</v>
      </c>
      <c r="D432" t="s">
        <v>16332</v>
      </c>
      <c r="E432" s="116">
        <v>35.75</v>
      </c>
    </row>
    <row r="433" spans="1:5" x14ac:dyDescent="0.3">
      <c r="A433" s="87">
        <v>36207</v>
      </c>
      <c r="B433" t="s">
        <v>16766</v>
      </c>
      <c r="C433" s="87" t="s">
        <v>16331</v>
      </c>
      <c r="D433" t="s">
        <v>16332</v>
      </c>
      <c r="E433" s="116">
        <v>421.98</v>
      </c>
    </row>
    <row r="434" spans="1:5" x14ac:dyDescent="0.3">
      <c r="A434" s="87">
        <v>36209</v>
      </c>
      <c r="B434" t="s">
        <v>16767</v>
      </c>
      <c r="C434" s="87" t="s">
        <v>16331</v>
      </c>
      <c r="D434" t="s">
        <v>16332</v>
      </c>
      <c r="E434" s="116">
        <v>484.29</v>
      </c>
    </row>
    <row r="435" spans="1:5" x14ac:dyDescent="0.3">
      <c r="A435" s="87">
        <v>36210</v>
      </c>
      <c r="B435" t="s">
        <v>16768</v>
      </c>
      <c r="C435" s="87" t="s">
        <v>16331</v>
      </c>
      <c r="D435" t="s">
        <v>16332</v>
      </c>
      <c r="E435" s="116">
        <v>523.98</v>
      </c>
    </row>
    <row r="436" spans="1:5" x14ac:dyDescent="0.3">
      <c r="A436" s="87">
        <v>36204</v>
      </c>
      <c r="B436" t="s">
        <v>16769</v>
      </c>
      <c r="C436" s="87" t="s">
        <v>16331</v>
      </c>
      <c r="D436" t="s">
        <v>16332</v>
      </c>
      <c r="E436" s="116">
        <v>185.78</v>
      </c>
    </row>
    <row r="437" spans="1:5" x14ac:dyDescent="0.3">
      <c r="A437" s="87">
        <v>36205</v>
      </c>
      <c r="B437" t="s">
        <v>16770</v>
      </c>
      <c r="C437" s="87" t="s">
        <v>16331</v>
      </c>
      <c r="D437" t="s">
        <v>16332</v>
      </c>
      <c r="E437" s="116">
        <v>206.33</v>
      </c>
    </row>
    <row r="438" spans="1:5" x14ac:dyDescent="0.3">
      <c r="A438" s="87">
        <v>36081</v>
      </c>
      <c r="B438" t="s">
        <v>16771</v>
      </c>
      <c r="C438" s="87" t="s">
        <v>16331</v>
      </c>
      <c r="D438" t="s">
        <v>16337</v>
      </c>
      <c r="E438" s="116">
        <v>220</v>
      </c>
    </row>
    <row r="439" spans="1:5" x14ac:dyDescent="0.3">
      <c r="A439" s="87">
        <v>36206</v>
      </c>
      <c r="B439" t="s">
        <v>16772</v>
      </c>
      <c r="C439" s="87" t="s">
        <v>16331</v>
      </c>
      <c r="D439" t="s">
        <v>16332</v>
      </c>
      <c r="E439" s="116">
        <v>230.49</v>
      </c>
    </row>
    <row r="440" spans="1:5" x14ac:dyDescent="0.3">
      <c r="A440" s="87">
        <v>36218</v>
      </c>
      <c r="B440" t="s">
        <v>16773</v>
      </c>
      <c r="C440" s="87" t="s">
        <v>16331</v>
      </c>
      <c r="D440" t="s">
        <v>16332</v>
      </c>
      <c r="E440" s="116">
        <v>162.41999999999999</v>
      </c>
    </row>
    <row r="441" spans="1:5" x14ac:dyDescent="0.3">
      <c r="A441" s="87">
        <v>36220</v>
      </c>
      <c r="B441" t="s">
        <v>16774</v>
      </c>
      <c r="C441" s="87" t="s">
        <v>16331</v>
      </c>
      <c r="D441" t="s">
        <v>16332</v>
      </c>
      <c r="E441" s="116">
        <v>186.24</v>
      </c>
    </row>
    <row r="442" spans="1:5" x14ac:dyDescent="0.3">
      <c r="A442" s="87">
        <v>36080</v>
      </c>
      <c r="B442" t="s">
        <v>16775</v>
      </c>
      <c r="C442" s="87" t="s">
        <v>16331</v>
      </c>
      <c r="D442" t="s">
        <v>16337</v>
      </c>
      <c r="E442" s="116">
        <v>201.45</v>
      </c>
    </row>
    <row r="443" spans="1:5" x14ac:dyDescent="0.3">
      <c r="A443" s="87">
        <v>36223</v>
      </c>
      <c r="B443" t="s">
        <v>16776</v>
      </c>
      <c r="C443" s="87" t="s">
        <v>16331</v>
      </c>
      <c r="D443" t="s">
        <v>16332</v>
      </c>
      <c r="E443" s="116">
        <v>210.95</v>
      </c>
    </row>
    <row r="444" spans="1:5" x14ac:dyDescent="0.3">
      <c r="A444" s="87">
        <v>38127</v>
      </c>
      <c r="B444" t="s">
        <v>16777</v>
      </c>
      <c r="C444" s="87" t="s">
        <v>16331</v>
      </c>
      <c r="D444" t="s">
        <v>16332</v>
      </c>
      <c r="E444" s="116">
        <v>401.73</v>
      </c>
    </row>
    <row r="445" spans="1:5" x14ac:dyDescent="0.3">
      <c r="A445" s="87">
        <v>38060</v>
      </c>
      <c r="B445" t="s">
        <v>16778</v>
      </c>
      <c r="C445" s="87" t="s">
        <v>16331</v>
      </c>
      <c r="D445" t="s">
        <v>16332</v>
      </c>
      <c r="E445" s="116">
        <v>55.24</v>
      </c>
    </row>
    <row r="446" spans="1:5" x14ac:dyDescent="0.3">
      <c r="A446" s="87">
        <v>10956</v>
      </c>
      <c r="B446" t="s">
        <v>16779</v>
      </c>
      <c r="C446" s="87" t="s">
        <v>16331</v>
      </c>
      <c r="D446" t="s">
        <v>16332</v>
      </c>
      <c r="E446" s="116">
        <v>60.58</v>
      </c>
    </row>
    <row r="447" spans="1:5" x14ac:dyDescent="0.3">
      <c r="A447" s="87">
        <v>39380</v>
      </c>
      <c r="B447" t="s">
        <v>16780</v>
      </c>
      <c r="C447" s="87" t="s">
        <v>16331</v>
      </c>
      <c r="D447" t="s">
        <v>16332</v>
      </c>
      <c r="E447" s="116">
        <v>20.28</v>
      </c>
    </row>
    <row r="448" spans="1:5" x14ac:dyDescent="0.3">
      <c r="A448" s="87">
        <v>44172</v>
      </c>
      <c r="B448" t="s">
        <v>16781</v>
      </c>
      <c r="C448" s="87" t="s">
        <v>16331</v>
      </c>
      <c r="D448" t="s">
        <v>16332</v>
      </c>
      <c r="E448" s="116">
        <v>7.43</v>
      </c>
    </row>
    <row r="449" spans="1:5" x14ac:dyDescent="0.3">
      <c r="A449" s="87">
        <v>37597</v>
      </c>
      <c r="B449" t="s">
        <v>16782</v>
      </c>
      <c r="C449" s="87" t="s">
        <v>16331</v>
      </c>
      <c r="D449" t="s">
        <v>16332</v>
      </c>
      <c r="E449" s="116">
        <v>656464.84</v>
      </c>
    </row>
    <row r="450" spans="1:5" x14ac:dyDescent="0.3">
      <c r="A450" s="87">
        <v>183</v>
      </c>
      <c r="B450" t="s">
        <v>16783</v>
      </c>
      <c r="C450" s="87" t="s">
        <v>16784</v>
      </c>
      <c r="D450" t="s">
        <v>16337</v>
      </c>
      <c r="E450" s="116">
        <v>280</v>
      </c>
    </row>
    <row r="451" spans="1:5" x14ac:dyDescent="0.3">
      <c r="A451" s="87">
        <v>184</v>
      </c>
      <c r="B451" t="s">
        <v>16785</v>
      </c>
      <c r="C451" s="87" t="s">
        <v>16784</v>
      </c>
      <c r="D451" t="s">
        <v>16332</v>
      </c>
      <c r="E451" s="116">
        <v>173.41</v>
      </c>
    </row>
    <row r="452" spans="1:5" x14ac:dyDescent="0.3">
      <c r="A452" s="87">
        <v>181</v>
      </c>
      <c r="B452" t="s">
        <v>16786</v>
      </c>
      <c r="C452" s="87" t="s">
        <v>16784</v>
      </c>
      <c r="D452" t="s">
        <v>16332</v>
      </c>
      <c r="E452" s="116">
        <v>373.93</v>
      </c>
    </row>
    <row r="453" spans="1:5" x14ac:dyDescent="0.3">
      <c r="A453" s="87">
        <v>20001</v>
      </c>
      <c r="B453" t="s">
        <v>16787</v>
      </c>
      <c r="C453" s="87" t="s">
        <v>16784</v>
      </c>
      <c r="D453" t="s">
        <v>16332</v>
      </c>
      <c r="E453" s="116">
        <v>216.77</v>
      </c>
    </row>
    <row r="454" spans="1:5" x14ac:dyDescent="0.3">
      <c r="A454" s="87">
        <v>39837</v>
      </c>
      <c r="B454" t="s">
        <v>16788</v>
      </c>
      <c r="C454" s="87" t="s">
        <v>16784</v>
      </c>
      <c r="D454" t="s">
        <v>16332</v>
      </c>
      <c r="E454" s="116">
        <v>386.1</v>
      </c>
    </row>
    <row r="455" spans="1:5" x14ac:dyDescent="0.3">
      <c r="A455" s="87">
        <v>43366</v>
      </c>
      <c r="B455" t="s">
        <v>16789</v>
      </c>
      <c r="C455" s="87" t="s">
        <v>16380</v>
      </c>
      <c r="D455" t="s">
        <v>16332</v>
      </c>
      <c r="E455" s="116">
        <v>1.58</v>
      </c>
    </row>
    <row r="456" spans="1:5" x14ac:dyDescent="0.3">
      <c r="A456" s="87">
        <v>10535</v>
      </c>
      <c r="B456" t="s">
        <v>16790</v>
      </c>
      <c r="C456" s="87" t="s">
        <v>16331</v>
      </c>
      <c r="D456" t="s">
        <v>16337</v>
      </c>
      <c r="E456" s="116">
        <v>4800</v>
      </c>
    </row>
    <row r="457" spans="1:5" x14ac:dyDescent="0.3">
      <c r="A457" s="87">
        <v>10537</v>
      </c>
      <c r="B457" t="s">
        <v>16791</v>
      </c>
      <c r="C457" s="87" t="s">
        <v>16331</v>
      </c>
      <c r="D457" t="s">
        <v>16332</v>
      </c>
      <c r="E457" s="116">
        <v>6545.89</v>
      </c>
    </row>
    <row r="458" spans="1:5" x14ac:dyDescent="0.3">
      <c r="A458" s="87">
        <v>13891</v>
      </c>
      <c r="B458" t="s">
        <v>16792</v>
      </c>
      <c r="C458" s="87" t="s">
        <v>16331</v>
      </c>
      <c r="D458" t="s">
        <v>16332</v>
      </c>
      <c r="E458" s="116">
        <v>6004.06</v>
      </c>
    </row>
    <row r="459" spans="1:5" x14ac:dyDescent="0.3">
      <c r="A459" s="87">
        <v>44492</v>
      </c>
      <c r="B459" t="s">
        <v>16793</v>
      </c>
      <c r="C459" s="87" t="s">
        <v>16331</v>
      </c>
      <c r="D459" t="s">
        <v>16332</v>
      </c>
      <c r="E459" s="116">
        <v>26115.25</v>
      </c>
    </row>
    <row r="460" spans="1:5" x14ac:dyDescent="0.3">
      <c r="A460" s="87">
        <v>36396</v>
      </c>
      <c r="B460" t="s">
        <v>16794</v>
      </c>
      <c r="C460" s="87" t="s">
        <v>16331</v>
      </c>
      <c r="D460" t="s">
        <v>16332</v>
      </c>
      <c r="E460" s="116">
        <v>5491.52</v>
      </c>
    </row>
    <row r="461" spans="1:5" x14ac:dyDescent="0.3">
      <c r="A461" s="87">
        <v>36397</v>
      </c>
      <c r="B461" t="s">
        <v>16795</v>
      </c>
      <c r="C461" s="87" t="s">
        <v>16331</v>
      </c>
      <c r="D461" t="s">
        <v>16332</v>
      </c>
      <c r="E461" s="116">
        <v>19525.419999999998</v>
      </c>
    </row>
    <row r="462" spans="1:5" x14ac:dyDescent="0.3">
      <c r="A462" s="87">
        <v>36398</v>
      </c>
      <c r="B462" t="s">
        <v>16796</v>
      </c>
      <c r="C462" s="87" t="s">
        <v>16331</v>
      </c>
      <c r="D462" t="s">
        <v>16332</v>
      </c>
      <c r="E462" s="116">
        <v>23731.52</v>
      </c>
    </row>
    <row r="463" spans="1:5" x14ac:dyDescent="0.3">
      <c r="A463" s="87">
        <v>647</v>
      </c>
      <c r="B463" t="s">
        <v>16797</v>
      </c>
      <c r="C463" s="87" t="s">
        <v>16480</v>
      </c>
      <c r="D463" t="s">
        <v>16332</v>
      </c>
      <c r="E463" s="116">
        <v>22.16</v>
      </c>
    </row>
    <row r="464" spans="1:5" x14ac:dyDescent="0.3">
      <c r="A464" s="87">
        <v>40920</v>
      </c>
      <c r="B464" t="s">
        <v>16798</v>
      </c>
      <c r="C464" s="87" t="s">
        <v>16482</v>
      </c>
      <c r="D464" t="s">
        <v>16332</v>
      </c>
      <c r="E464" s="116">
        <v>3878.24</v>
      </c>
    </row>
    <row r="465" spans="1:5" x14ac:dyDescent="0.3">
      <c r="A465" s="87">
        <v>715</v>
      </c>
      <c r="B465" t="s">
        <v>16799</v>
      </c>
      <c r="C465" s="87" t="s">
        <v>16331</v>
      </c>
      <c r="D465" t="s">
        <v>16337</v>
      </c>
      <c r="E465" s="116">
        <v>19.64</v>
      </c>
    </row>
    <row r="466" spans="1:5" x14ac:dyDescent="0.3">
      <c r="A466" s="87">
        <v>716</v>
      </c>
      <c r="B466" t="s">
        <v>16800</v>
      </c>
      <c r="C466" s="87" t="s">
        <v>16331</v>
      </c>
      <c r="D466" t="s">
        <v>16332</v>
      </c>
      <c r="E466" s="116">
        <v>22.21</v>
      </c>
    </row>
    <row r="467" spans="1:5" x14ac:dyDescent="0.3">
      <c r="A467" s="87">
        <v>38783</v>
      </c>
      <c r="B467" t="s">
        <v>16801</v>
      </c>
      <c r="C467" s="87" t="s">
        <v>16331</v>
      </c>
      <c r="D467" t="s">
        <v>16332</v>
      </c>
      <c r="E467" s="116">
        <v>0.92</v>
      </c>
    </row>
    <row r="468" spans="1:5" x14ac:dyDescent="0.3">
      <c r="A468" s="87">
        <v>37593</v>
      </c>
      <c r="B468" t="s">
        <v>16802</v>
      </c>
      <c r="C468" s="87" t="s">
        <v>16331</v>
      </c>
      <c r="D468" t="s">
        <v>16332</v>
      </c>
      <c r="E468" s="116">
        <v>2.5299999999999998</v>
      </c>
    </row>
    <row r="469" spans="1:5" x14ac:dyDescent="0.3">
      <c r="A469" s="87">
        <v>37594</v>
      </c>
      <c r="B469" t="s">
        <v>16803</v>
      </c>
      <c r="C469" s="87" t="s">
        <v>16331</v>
      </c>
      <c r="D469" t="s">
        <v>16332</v>
      </c>
      <c r="E469" s="116">
        <v>3</v>
      </c>
    </row>
    <row r="470" spans="1:5" x14ac:dyDescent="0.3">
      <c r="A470" s="87">
        <v>37592</v>
      </c>
      <c r="B470" t="s">
        <v>16804</v>
      </c>
      <c r="C470" s="87" t="s">
        <v>16331</v>
      </c>
      <c r="D470" t="s">
        <v>16332</v>
      </c>
      <c r="E470" s="116">
        <v>2</v>
      </c>
    </row>
    <row r="471" spans="1:5" x14ac:dyDescent="0.3">
      <c r="A471" s="87">
        <v>44466</v>
      </c>
      <c r="B471" t="s">
        <v>16805</v>
      </c>
      <c r="C471" s="87" t="s">
        <v>16331</v>
      </c>
      <c r="D471" t="s">
        <v>16332</v>
      </c>
      <c r="E471" s="116">
        <v>1.88</v>
      </c>
    </row>
    <row r="472" spans="1:5" x14ac:dyDescent="0.3">
      <c r="A472" s="87">
        <v>44467</v>
      </c>
      <c r="B472" t="s">
        <v>16806</v>
      </c>
      <c r="C472" s="87" t="s">
        <v>16331</v>
      </c>
      <c r="D472" t="s">
        <v>16332</v>
      </c>
      <c r="E472" s="116">
        <v>2.2599999999999998</v>
      </c>
    </row>
    <row r="473" spans="1:5" x14ac:dyDescent="0.3">
      <c r="A473" s="87">
        <v>44468</v>
      </c>
      <c r="B473" t="s">
        <v>16807</v>
      </c>
      <c r="C473" s="87" t="s">
        <v>16331</v>
      </c>
      <c r="D473" t="s">
        <v>16332</v>
      </c>
      <c r="E473" s="116">
        <v>1.96</v>
      </c>
    </row>
    <row r="474" spans="1:5" x14ac:dyDescent="0.3">
      <c r="A474" s="87">
        <v>7270</v>
      </c>
      <c r="B474" t="s">
        <v>16808</v>
      </c>
      <c r="C474" s="87" t="s">
        <v>16331</v>
      </c>
      <c r="D474" t="s">
        <v>16332</v>
      </c>
      <c r="E474" s="116">
        <v>0.75</v>
      </c>
    </row>
    <row r="475" spans="1:5" x14ac:dyDescent="0.3">
      <c r="A475" s="87">
        <v>7267</v>
      </c>
      <c r="B475" t="s">
        <v>16809</v>
      </c>
      <c r="C475" s="87" t="s">
        <v>16331</v>
      </c>
      <c r="D475" t="s">
        <v>16332</v>
      </c>
      <c r="E475" s="116">
        <v>0.64</v>
      </c>
    </row>
    <row r="476" spans="1:5" x14ac:dyDescent="0.3">
      <c r="A476" s="87">
        <v>44460</v>
      </c>
      <c r="B476" t="s">
        <v>16810</v>
      </c>
      <c r="C476" s="87" t="s">
        <v>16331</v>
      </c>
      <c r="D476" t="s">
        <v>16332</v>
      </c>
      <c r="E476" s="116">
        <v>1.27</v>
      </c>
    </row>
    <row r="477" spans="1:5" x14ac:dyDescent="0.3">
      <c r="A477" s="87">
        <v>44461</v>
      </c>
      <c r="B477" t="s">
        <v>16811</v>
      </c>
      <c r="C477" s="87" t="s">
        <v>16331</v>
      </c>
      <c r="D477" t="s">
        <v>16332</v>
      </c>
      <c r="E477" s="116">
        <v>1.73</v>
      </c>
    </row>
    <row r="478" spans="1:5" x14ac:dyDescent="0.3">
      <c r="A478" s="87">
        <v>44458</v>
      </c>
      <c r="B478" t="s">
        <v>16812</v>
      </c>
      <c r="C478" s="87" t="s">
        <v>16331</v>
      </c>
      <c r="D478" t="s">
        <v>16332</v>
      </c>
      <c r="E478" s="116">
        <v>0.77</v>
      </c>
    </row>
    <row r="479" spans="1:5" x14ac:dyDescent="0.3">
      <c r="A479" s="87">
        <v>44457</v>
      </c>
      <c r="B479" t="s">
        <v>16813</v>
      </c>
      <c r="C479" s="87" t="s">
        <v>16331</v>
      </c>
      <c r="D479" t="s">
        <v>16332</v>
      </c>
      <c r="E479" s="116">
        <v>1.5</v>
      </c>
    </row>
    <row r="480" spans="1:5" x14ac:dyDescent="0.3">
      <c r="A480" s="87">
        <v>7271</v>
      </c>
      <c r="B480" t="s">
        <v>16814</v>
      </c>
      <c r="C480" s="87" t="s">
        <v>16331</v>
      </c>
      <c r="D480" t="s">
        <v>16337</v>
      </c>
      <c r="E480" s="116">
        <v>0.81</v>
      </c>
    </row>
    <row r="481" spans="1:5" x14ac:dyDescent="0.3">
      <c r="A481" s="87">
        <v>7268</v>
      </c>
      <c r="B481" t="s">
        <v>16815</v>
      </c>
      <c r="C481" s="87" t="s">
        <v>16331</v>
      </c>
      <c r="D481" t="s">
        <v>16332</v>
      </c>
      <c r="E481" s="116">
        <v>1.26</v>
      </c>
    </row>
    <row r="482" spans="1:5" x14ac:dyDescent="0.3">
      <c r="A482" s="87">
        <v>44459</v>
      </c>
      <c r="B482" t="s">
        <v>16816</v>
      </c>
      <c r="C482" s="87" t="s">
        <v>16331</v>
      </c>
      <c r="D482" t="s">
        <v>16332</v>
      </c>
      <c r="E482" s="116">
        <v>0.81</v>
      </c>
    </row>
    <row r="483" spans="1:5" x14ac:dyDescent="0.3">
      <c r="A483" s="87">
        <v>44462</v>
      </c>
      <c r="B483" t="s">
        <v>16817</v>
      </c>
      <c r="C483" s="87" t="s">
        <v>16331</v>
      </c>
      <c r="D483" t="s">
        <v>16332</v>
      </c>
      <c r="E483" s="116">
        <v>1.44</v>
      </c>
    </row>
    <row r="484" spans="1:5" x14ac:dyDescent="0.3">
      <c r="A484" s="87">
        <v>44463</v>
      </c>
      <c r="B484" t="s">
        <v>16818</v>
      </c>
      <c r="C484" s="87" t="s">
        <v>16331</v>
      </c>
      <c r="D484" t="s">
        <v>16332</v>
      </c>
      <c r="E484" s="116">
        <v>1.86</v>
      </c>
    </row>
    <row r="485" spans="1:5" x14ac:dyDescent="0.3">
      <c r="A485" s="87">
        <v>44464</v>
      </c>
      <c r="B485" t="s">
        <v>16819</v>
      </c>
      <c r="C485" s="87" t="s">
        <v>16331</v>
      </c>
      <c r="D485" t="s">
        <v>16332</v>
      </c>
      <c r="E485" s="116">
        <v>1.92</v>
      </c>
    </row>
    <row r="486" spans="1:5" x14ac:dyDescent="0.3">
      <c r="A486" s="87">
        <v>44465</v>
      </c>
      <c r="B486" t="s">
        <v>16820</v>
      </c>
      <c r="C486" s="87" t="s">
        <v>16331</v>
      </c>
      <c r="D486" t="s">
        <v>16332</v>
      </c>
      <c r="E486" s="116">
        <v>2.64</v>
      </c>
    </row>
    <row r="487" spans="1:5" x14ac:dyDescent="0.3">
      <c r="A487" s="87">
        <v>41372</v>
      </c>
      <c r="B487" t="s">
        <v>16821</v>
      </c>
      <c r="C487" s="87" t="s">
        <v>16735</v>
      </c>
      <c r="D487" t="s">
        <v>16332</v>
      </c>
      <c r="E487" s="116">
        <v>114.56</v>
      </c>
    </row>
    <row r="488" spans="1:5" x14ac:dyDescent="0.3">
      <c r="A488" s="87">
        <v>41371</v>
      </c>
      <c r="B488" t="s">
        <v>16822</v>
      </c>
      <c r="C488" s="87" t="s">
        <v>16735</v>
      </c>
      <c r="D488" t="s">
        <v>16332</v>
      </c>
      <c r="E488" s="116">
        <v>67.709999999999994</v>
      </c>
    </row>
    <row r="489" spans="1:5" x14ac:dyDescent="0.3">
      <c r="A489" s="87">
        <v>34556</v>
      </c>
      <c r="B489" t="s">
        <v>16823</v>
      </c>
      <c r="C489" s="87" t="s">
        <v>16331</v>
      </c>
      <c r="D489" t="s">
        <v>16332</v>
      </c>
      <c r="E489" s="116">
        <v>4.5999999999999996</v>
      </c>
    </row>
    <row r="490" spans="1:5" x14ac:dyDescent="0.3">
      <c r="A490" s="87">
        <v>37873</v>
      </c>
      <c r="B490" t="s">
        <v>16824</v>
      </c>
      <c r="C490" s="87" t="s">
        <v>16331</v>
      </c>
      <c r="D490" t="s">
        <v>16332</v>
      </c>
      <c r="E490" s="116">
        <v>4.68</v>
      </c>
    </row>
    <row r="491" spans="1:5" x14ac:dyDescent="0.3">
      <c r="A491" s="87">
        <v>34564</v>
      </c>
      <c r="B491" t="s">
        <v>16825</v>
      </c>
      <c r="C491" s="87" t="s">
        <v>16331</v>
      </c>
      <c r="D491" t="s">
        <v>16332</v>
      </c>
      <c r="E491" s="116">
        <v>4.9000000000000004</v>
      </c>
    </row>
    <row r="492" spans="1:5" x14ac:dyDescent="0.3">
      <c r="A492" s="87">
        <v>34565</v>
      </c>
      <c r="B492" t="s">
        <v>16826</v>
      </c>
      <c r="C492" s="87" t="s">
        <v>16331</v>
      </c>
      <c r="D492" t="s">
        <v>16332</v>
      </c>
      <c r="E492" s="116">
        <v>5.19</v>
      </c>
    </row>
    <row r="493" spans="1:5" x14ac:dyDescent="0.3">
      <c r="A493" s="87">
        <v>38590</v>
      </c>
      <c r="B493" t="s">
        <v>16827</v>
      </c>
      <c r="C493" s="87" t="s">
        <v>16331</v>
      </c>
      <c r="D493" t="s">
        <v>16332</v>
      </c>
      <c r="E493" s="116">
        <v>3.83</v>
      </c>
    </row>
    <row r="494" spans="1:5" x14ac:dyDescent="0.3">
      <c r="A494" s="87">
        <v>34566</v>
      </c>
      <c r="B494" t="s">
        <v>16828</v>
      </c>
      <c r="C494" s="87" t="s">
        <v>16331</v>
      </c>
      <c r="D494" t="s">
        <v>16332</v>
      </c>
      <c r="E494" s="116">
        <v>4.03</v>
      </c>
    </row>
    <row r="495" spans="1:5" x14ac:dyDescent="0.3">
      <c r="A495" s="87">
        <v>34567</v>
      </c>
      <c r="B495" t="s">
        <v>16829</v>
      </c>
      <c r="C495" s="87" t="s">
        <v>16331</v>
      </c>
      <c r="D495" t="s">
        <v>16332</v>
      </c>
      <c r="E495" s="116">
        <v>4.2699999999999996</v>
      </c>
    </row>
    <row r="496" spans="1:5" x14ac:dyDescent="0.3">
      <c r="A496" s="87">
        <v>38591</v>
      </c>
      <c r="B496" t="s">
        <v>16830</v>
      </c>
      <c r="C496" s="87" t="s">
        <v>16331</v>
      </c>
      <c r="D496" t="s">
        <v>16332</v>
      </c>
      <c r="E496" s="116">
        <v>3.87</v>
      </c>
    </row>
    <row r="497" spans="1:5" x14ac:dyDescent="0.3">
      <c r="A497" s="87">
        <v>34568</v>
      </c>
      <c r="B497" t="s">
        <v>16831</v>
      </c>
      <c r="C497" s="87" t="s">
        <v>16331</v>
      </c>
      <c r="D497" t="s">
        <v>16332</v>
      </c>
      <c r="E497" s="116">
        <v>5.05</v>
      </c>
    </row>
    <row r="498" spans="1:5" x14ac:dyDescent="0.3">
      <c r="A498" s="87">
        <v>34569</v>
      </c>
      <c r="B498" t="s">
        <v>16832</v>
      </c>
      <c r="C498" s="87" t="s">
        <v>16331</v>
      </c>
      <c r="D498" t="s">
        <v>16332</v>
      </c>
      <c r="E498" s="116">
        <v>5.19</v>
      </c>
    </row>
    <row r="499" spans="1:5" x14ac:dyDescent="0.3">
      <c r="A499" s="87">
        <v>34570</v>
      </c>
      <c r="B499" t="s">
        <v>16833</v>
      </c>
      <c r="C499" s="87" t="s">
        <v>16331</v>
      </c>
      <c r="D499" t="s">
        <v>16332</v>
      </c>
      <c r="E499" s="116">
        <v>5.63</v>
      </c>
    </row>
    <row r="500" spans="1:5" x14ac:dyDescent="0.3">
      <c r="A500" s="87">
        <v>25070</v>
      </c>
      <c r="B500" t="s">
        <v>16834</v>
      </c>
      <c r="C500" s="87" t="s">
        <v>16331</v>
      </c>
      <c r="D500" t="s">
        <v>16332</v>
      </c>
      <c r="E500" s="116">
        <v>4.24</v>
      </c>
    </row>
    <row r="501" spans="1:5" x14ac:dyDescent="0.3">
      <c r="A501" s="87">
        <v>34571</v>
      </c>
      <c r="B501" t="s">
        <v>16835</v>
      </c>
      <c r="C501" s="87" t="s">
        <v>16331</v>
      </c>
      <c r="D501" t="s">
        <v>16332</v>
      </c>
      <c r="E501" s="116">
        <v>4.28</v>
      </c>
    </row>
    <row r="502" spans="1:5" x14ac:dyDescent="0.3">
      <c r="A502" s="87">
        <v>34573</v>
      </c>
      <c r="B502" t="s">
        <v>16836</v>
      </c>
      <c r="C502" s="87" t="s">
        <v>16331</v>
      </c>
      <c r="D502" t="s">
        <v>16332</v>
      </c>
      <c r="E502" s="116">
        <v>4.5</v>
      </c>
    </row>
    <row r="503" spans="1:5" x14ac:dyDescent="0.3">
      <c r="A503" s="87">
        <v>37107</v>
      </c>
      <c r="B503" t="s">
        <v>16837</v>
      </c>
      <c r="C503" s="87" t="s">
        <v>16331</v>
      </c>
      <c r="D503" t="s">
        <v>16332</v>
      </c>
      <c r="E503" s="116">
        <v>5.95</v>
      </c>
    </row>
    <row r="504" spans="1:5" x14ac:dyDescent="0.3">
      <c r="A504" s="87">
        <v>34576</v>
      </c>
      <c r="B504" t="s">
        <v>16838</v>
      </c>
      <c r="C504" s="87" t="s">
        <v>16331</v>
      </c>
      <c r="D504" t="s">
        <v>16332</v>
      </c>
      <c r="E504" s="116">
        <v>6.56</v>
      </c>
    </row>
    <row r="505" spans="1:5" x14ac:dyDescent="0.3">
      <c r="A505" s="87">
        <v>34577</v>
      </c>
      <c r="B505" t="s">
        <v>16839</v>
      </c>
      <c r="C505" s="87" t="s">
        <v>16331</v>
      </c>
      <c r="D505" t="s">
        <v>16332</v>
      </c>
      <c r="E505" s="116">
        <v>6.84</v>
      </c>
    </row>
    <row r="506" spans="1:5" x14ac:dyDescent="0.3">
      <c r="A506" s="87">
        <v>34578</v>
      </c>
      <c r="B506" t="s">
        <v>16840</v>
      </c>
      <c r="C506" s="87" t="s">
        <v>16331</v>
      </c>
      <c r="D506" t="s">
        <v>16332</v>
      </c>
      <c r="E506" s="116">
        <v>7.42</v>
      </c>
    </row>
    <row r="507" spans="1:5" x14ac:dyDescent="0.3">
      <c r="A507" s="87">
        <v>34579</v>
      </c>
      <c r="B507" t="s">
        <v>16841</v>
      </c>
      <c r="C507" s="87" t="s">
        <v>16331</v>
      </c>
      <c r="D507" t="s">
        <v>16332</v>
      </c>
      <c r="E507" s="116">
        <v>7.92</v>
      </c>
    </row>
    <row r="508" spans="1:5" x14ac:dyDescent="0.3">
      <c r="A508" s="87">
        <v>25067</v>
      </c>
      <c r="B508" t="s">
        <v>16842</v>
      </c>
      <c r="C508" s="87" t="s">
        <v>16331</v>
      </c>
      <c r="D508" t="s">
        <v>16332</v>
      </c>
      <c r="E508" s="116">
        <v>5.3</v>
      </c>
    </row>
    <row r="509" spans="1:5" x14ac:dyDescent="0.3">
      <c r="A509" s="87">
        <v>34580</v>
      </c>
      <c r="B509" t="s">
        <v>16843</v>
      </c>
      <c r="C509" s="87" t="s">
        <v>16331</v>
      </c>
      <c r="D509" t="s">
        <v>16332</v>
      </c>
      <c r="E509" s="116">
        <v>5.91</v>
      </c>
    </row>
    <row r="510" spans="1:5" x14ac:dyDescent="0.3">
      <c r="A510" s="87">
        <v>25071</v>
      </c>
      <c r="B510" t="s">
        <v>16844</v>
      </c>
      <c r="C510" s="87" t="s">
        <v>16331</v>
      </c>
      <c r="D510" t="s">
        <v>16332</v>
      </c>
      <c r="E510" s="116">
        <v>2.94</v>
      </c>
    </row>
    <row r="511" spans="1:5" x14ac:dyDescent="0.3">
      <c r="A511" s="87">
        <v>44171</v>
      </c>
      <c r="B511" t="s">
        <v>16845</v>
      </c>
      <c r="C511" s="87" t="s">
        <v>16331</v>
      </c>
      <c r="D511" t="s">
        <v>16332</v>
      </c>
      <c r="E511" s="116">
        <v>21.21</v>
      </c>
    </row>
    <row r="512" spans="1:5" x14ac:dyDescent="0.3">
      <c r="A512" s="87">
        <v>38395</v>
      </c>
      <c r="B512" t="s">
        <v>16846</v>
      </c>
      <c r="C512" s="87" t="s">
        <v>16331</v>
      </c>
      <c r="D512" t="s">
        <v>16332</v>
      </c>
      <c r="E512" s="116">
        <v>10.46</v>
      </c>
    </row>
    <row r="513" spans="1:5" x14ac:dyDescent="0.3">
      <c r="A513" s="87">
        <v>34583</v>
      </c>
      <c r="B513" t="s">
        <v>16847</v>
      </c>
      <c r="C513" s="87" t="s">
        <v>16735</v>
      </c>
      <c r="D513" t="s">
        <v>16332</v>
      </c>
      <c r="E513" s="116">
        <v>56.04</v>
      </c>
    </row>
    <row r="514" spans="1:5" x14ac:dyDescent="0.3">
      <c r="A514" s="87">
        <v>34584</v>
      </c>
      <c r="B514" t="s">
        <v>16848</v>
      </c>
      <c r="C514" s="87" t="s">
        <v>16735</v>
      </c>
      <c r="D514" t="s">
        <v>16332</v>
      </c>
      <c r="E514" s="116">
        <v>41.09</v>
      </c>
    </row>
    <row r="515" spans="1:5" x14ac:dyDescent="0.3">
      <c r="A515" s="87">
        <v>709</v>
      </c>
      <c r="B515" t="s">
        <v>16849</v>
      </c>
      <c r="C515" s="87" t="s">
        <v>16735</v>
      </c>
      <c r="D515" t="s">
        <v>16332</v>
      </c>
      <c r="E515" s="116">
        <v>720.79</v>
      </c>
    </row>
    <row r="516" spans="1:5" x14ac:dyDescent="0.3">
      <c r="A516" s="87">
        <v>34599</v>
      </c>
      <c r="B516" t="s">
        <v>16850</v>
      </c>
      <c r="C516" s="87" t="s">
        <v>16331</v>
      </c>
      <c r="D516" t="s">
        <v>16332</v>
      </c>
      <c r="E516" s="116">
        <v>3.03</v>
      </c>
    </row>
    <row r="517" spans="1:5" x14ac:dyDescent="0.3">
      <c r="A517" s="87">
        <v>34592</v>
      </c>
      <c r="B517" t="s">
        <v>16851</v>
      </c>
      <c r="C517" s="87" t="s">
        <v>16331</v>
      </c>
      <c r="D517" t="s">
        <v>16332</v>
      </c>
      <c r="E517" s="116">
        <v>3.37</v>
      </c>
    </row>
    <row r="518" spans="1:5" x14ac:dyDescent="0.3">
      <c r="A518" s="87">
        <v>37103</v>
      </c>
      <c r="B518" t="s">
        <v>16852</v>
      </c>
      <c r="C518" s="87" t="s">
        <v>16331</v>
      </c>
      <c r="D518" t="s">
        <v>16332</v>
      </c>
      <c r="E518" s="116">
        <v>3.85</v>
      </c>
    </row>
    <row r="519" spans="1:5" x14ac:dyDescent="0.3">
      <c r="A519" s="87">
        <v>34555</v>
      </c>
      <c r="B519" t="s">
        <v>16853</v>
      </c>
      <c r="C519" s="87" t="s">
        <v>16331</v>
      </c>
      <c r="D519" t="s">
        <v>16332</v>
      </c>
      <c r="E519" s="116">
        <v>4.8899999999999997</v>
      </c>
    </row>
    <row r="520" spans="1:5" x14ac:dyDescent="0.3">
      <c r="A520" s="87">
        <v>674</v>
      </c>
      <c r="B520" t="s">
        <v>16854</v>
      </c>
      <c r="C520" s="87" t="s">
        <v>16735</v>
      </c>
      <c r="D520" t="s">
        <v>16332</v>
      </c>
      <c r="E520" s="116">
        <v>81.63</v>
      </c>
    </row>
    <row r="521" spans="1:5" x14ac:dyDescent="0.3">
      <c r="A521" s="87">
        <v>34600</v>
      </c>
      <c r="B521" t="s">
        <v>16855</v>
      </c>
      <c r="C521" s="87" t="s">
        <v>16735</v>
      </c>
      <c r="D521" t="s">
        <v>16337</v>
      </c>
      <c r="E521" s="116">
        <v>119.9</v>
      </c>
    </row>
    <row r="522" spans="1:5" x14ac:dyDescent="0.3">
      <c r="A522" s="87">
        <v>652</v>
      </c>
      <c r="B522" t="s">
        <v>16856</v>
      </c>
      <c r="C522" s="87" t="s">
        <v>16735</v>
      </c>
      <c r="D522" t="s">
        <v>16332</v>
      </c>
      <c r="E522" s="116">
        <v>183.67</v>
      </c>
    </row>
    <row r="523" spans="1:5" x14ac:dyDescent="0.3">
      <c r="A523" s="87">
        <v>651</v>
      </c>
      <c r="B523" t="s">
        <v>16857</v>
      </c>
      <c r="C523" s="87" t="s">
        <v>16331</v>
      </c>
      <c r="D523" t="s">
        <v>16332</v>
      </c>
      <c r="E523" s="116">
        <v>3.71</v>
      </c>
    </row>
    <row r="524" spans="1:5" x14ac:dyDescent="0.3">
      <c r="A524" s="87">
        <v>654</v>
      </c>
      <c r="B524" t="s">
        <v>16858</v>
      </c>
      <c r="C524" s="87" t="s">
        <v>16331</v>
      </c>
      <c r="D524" t="s">
        <v>16332</v>
      </c>
      <c r="E524" s="116">
        <v>4.5999999999999996</v>
      </c>
    </row>
    <row r="525" spans="1:5" x14ac:dyDescent="0.3">
      <c r="A525" s="87">
        <v>650</v>
      </c>
      <c r="B525" t="s">
        <v>16859</v>
      </c>
      <c r="C525" s="87" t="s">
        <v>16331</v>
      </c>
      <c r="D525" t="s">
        <v>16337</v>
      </c>
      <c r="E525" s="116">
        <v>2.97</v>
      </c>
    </row>
    <row r="526" spans="1:5" x14ac:dyDescent="0.3">
      <c r="A526" s="87">
        <v>718</v>
      </c>
      <c r="B526" t="s">
        <v>16860</v>
      </c>
      <c r="C526" s="87" t="s">
        <v>16331</v>
      </c>
      <c r="D526" t="s">
        <v>16332</v>
      </c>
      <c r="E526" s="116">
        <v>19.399999999999999</v>
      </c>
    </row>
    <row r="527" spans="1:5" x14ac:dyDescent="0.3">
      <c r="A527" s="87">
        <v>11981</v>
      </c>
      <c r="B527" t="s">
        <v>16861</v>
      </c>
      <c r="C527" s="87" t="s">
        <v>16331</v>
      </c>
      <c r="D527" t="s">
        <v>16332</v>
      </c>
      <c r="E527" s="116">
        <v>18.850000000000001</v>
      </c>
    </row>
    <row r="528" spans="1:5" x14ac:dyDescent="0.3">
      <c r="A528" s="87">
        <v>34586</v>
      </c>
      <c r="B528" t="s">
        <v>16862</v>
      </c>
      <c r="C528" s="87" t="s">
        <v>16331</v>
      </c>
      <c r="D528" t="s">
        <v>16332</v>
      </c>
      <c r="E528" s="116">
        <v>2</v>
      </c>
    </row>
    <row r="529" spans="1:5" x14ac:dyDescent="0.3">
      <c r="A529" s="87">
        <v>38603</v>
      </c>
      <c r="B529" t="s">
        <v>16863</v>
      </c>
      <c r="C529" s="87" t="s">
        <v>16331</v>
      </c>
      <c r="D529" t="s">
        <v>16332</v>
      </c>
      <c r="E529" s="116">
        <v>2.37</v>
      </c>
    </row>
    <row r="530" spans="1:5" x14ac:dyDescent="0.3">
      <c r="A530" s="87">
        <v>34588</v>
      </c>
      <c r="B530" t="s">
        <v>16864</v>
      </c>
      <c r="C530" s="87" t="s">
        <v>16331</v>
      </c>
      <c r="D530" t="s">
        <v>16332</v>
      </c>
      <c r="E530" s="116">
        <v>2.7</v>
      </c>
    </row>
    <row r="531" spans="1:5" x14ac:dyDescent="0.3">
      <c r="A531" s="87">
        <v>34590</v>
      </c>
      <c r="B531" t="s">
        <v>16865</v>
      </c>
      <c r="C531" s="87" t="s">
        <v>16331</v>
      </c>
      <c r="D531" t="s">
        <v>16332</v>
      </c>
      <c r="E531" s="116">
        <v>2.67</v>
      </c>
    </row>
    <row r="532" spans="1:5" x14ac:dyDescent="0.3">
      <c r="A532" s="87">
        <v>34591</v>
      </c>
      <c r="B532" t="s">
        <v>16866</v>
      </c>
      <c r="C532" s="87" t="s">
        <v>16331</v>
      </c>
      <c r="D532" t="s">
        <v>16332</v>
      </c>
      <c r="E532" s="116">
        <v>3.26</v>
      </c>
    </row>
    <row r="533" spans="1:5" x14ac:dyDescent="0.3">
      <c r="A533" s="87">
        <v>40517</v>
      </c>
      <c r="B533" t="s">
        <v>16867</v>
      </c>
      <c r="C533" s="87" t="s">
        <v>16735</v>
      </c>
      <c r="D533" t="s">
        <v>16332</v>
      </c>
      <c r="E533" s="116">
        <v>69.81</v>
      </c>
    </row>
    <row r="534" spans="1:5" x14ac:dyDescent="0.3">
      <c r="A534" s="87">
        <v>40515</v>
      </c>
      <c r="B534" t="s">
        <v>16868</v>
      </c>
      <c r="C534" s="87" t="s">
        <v>16735</v>
      </c>
      <c r="D534" t="s">
        <v>16332</v>
      </c>
      <c r="E534" s="116">
        <v>157.09</v>
      </c>
    </row>
    <row r="535" spans="1:5" x14ac:dyDescent="0.3">
      <c r="A535" s="87">
        <v>40524</v>
      </c>
      <c r="B535" t="s">
        <v>16869</v>
      </c>
      <c r="C535" s="87" t="s">
        <v>16735</v>
      </c>
      <c r="D535" t="s">
        <v>16332</v>
      </c>
      <c r="E535" s="116">
        <v>98.18</v>
      </c>
    </row>
    <row r="536" spans="1:5" x14ac:dyDescent="0.3">
      <c r="A536" s="87">
        <v>40529</v>
      </c>
      <c r="B536" t="s">
        <v>16870</v>
      </c>
      <c r="C536" s="87" t="s">
        <v>16735</v>
      </c>
      <c r="D536" t="s">
        <v>16332</v>
      </c>
      <c r="E536" s="116">
        <v>100.36</v>
      </c>
    </row>
    <row r="537" spans="1:5" x14ac:dyDescent="0.3">
      <c r="A537" s="87">
        <v>36156</v>
      </c>
      <c r="B537" t="s">
        <v>16871</v>
      </c>
      <c r="C537" s="87" t="s">
        <v>16735</v>
      </c>
      <c r="D537" t="s">
        <v>16332</v>
      </c>
      <c r="E537" s="116">
        <v>76.36</v>
      </c>
    </row>
    <row r="538" spans="1:5" x14ac:dyDescent="0.3">
      <c r="A538" s="87">
        <v>36155</v>
      </c>
      <c r="B538" t="s">
        <v>16872</v>
      </c>
      <c r="C538" s="87" t="s">
        <v>16735</v>
      </c>
      <c r="D538" t="s">
        <v>16332</v>
      </c>
      <c r="E538" s="116">
        <v>65.92</v>
      </c>
    </row>
    <row r="539" spans="1:5" x14ac:dyDescent="0.3">
      <c r="A539" s="87">
        <v>36154</v>
      </c>
      <c r="B539" t="s">
        <v>16873</v>
      </c>
      <c r="C539" s="87" t="s">
        <v>16735</v>
      </c>
      <c r="D539" t="s">
        <v>16332</v>
      </c>
      <c r="E539" s="116">
        <v>91.63</v>
      </c>
    </row>
    <row r="540" spans="1:5" x14ac:dyDescent="0.3">
      <c r="A540" s="87">
        <v>36170</v>
      </c>
      <c r="B540" t="s">
        <v>16874</v>
      </c>
      <c r="C540" s="87" t="s">
        <v>16735</v>
      </c>
      <c r="D540" t="s">
        <v>16337</v>
      </c>
      <c r="E540" s="116">
        <v>83.27</v>
      </c>
    </row>
    <row r="541" spans="1:5" x14ac:dyDescent="0.3">
      <c r="A541" s="87">
        <v>695</v>
      </c>
      <c r="B541" t="s">
        <v>16875</v>
      </c>
      <c r="C541" s="87" t="s">
        <v>16735</v>
      </c>
      <c r="D541" t="s">
        <v>16332</v>
      </c>
      <c r="E541" s="116">
        <v>67.3</v>
      </c>
    </row>
    <row r="542" spans="1:5" x14ac:dyDescent="0.3">
      <c r="A542" s="87">
        <v>679</v>
      </c>
      <c r="B542" t="s">
        <v>16876</v>
      </c>
      <c r="C542" s="87" t="s">
        <v>16735</v>
      </c>
      <c r="D542" t="s">
        <v>16332</v>
      </c>
      <c r="E542" s="116">
        <v>100.36</v>
      </c>
    </row>
    <row r="543" spans="1:5" x14ac:dyDescent="0.3">
      <c r="A543" s="87">
        <v>711</v>
      </c>
      <c r="B543" t="s">
        <v>16877</v>
      </c>
      <c r="C543" s="87" t="s">
        <v>16735</v>
      </c>
      <c r="D543" t="s">
        <v>16332</v>
      </c>
      <c r="E543" s="116">
        <v>66.39</v>
      </c>
    </row>
    <row r="544" spans="1:5" x14ac:dyDescent="0.3">
      <c r="A544" s="87">
        <v>712</v>
      </c>
      <c r="B544" t="s">
        <v>16878</v>
      </c>
      <c r="C544" s="87" t="s">
        <v>16735</v>
      </c>
      <c r="D544" t="s">
        <v>16332</v>
      </c>
      <c r="E544" s="116">
        <v>83.63</v>
      </c>
    </row>
    <row r="545" spans="1:5" x14ac:dyDescent="0.3">
      <c r="A545" s="87">
        <v>12614</v>
      </c>
      <c r="B545" t="s">
        <v>16879</v>
      </c>
      <c r="C545" s="87" t="s">
        <v>16331</v>
      </c>
      <c r="D545" t="s">
        <v>16332</v>
      </c>
      <c r="E545" s="116">
        <v>59.16</v>
      </c>
    </row>
    <row r="546" spans="1:5" x14ac:dyDescent="0.3">
      <c r="A546" s="87">
        <v>6140</v>
      </c>
      <c r="B546" t="s">
        <v>16880</v>
      </c>
      <c r="C546" s="87" t="s">
        <v>16331</v>
      </c>
      <c r="D546" t="s">
        <v>16332</v>
      </c>
      <c r="E546" s="116">
        <v>4.5</v>
      </c>
    </row>
    <row r="547" spans="1:5" x14ac:dyDescent="0.3">
      <c r="A547" s="87">
        <v>38399</v>
      </c>
      <c r="B547" t="s">
        <v>16881</v>
      </c>
      <c r="C547" s="87" t="s">
        <v>16331</v>
      </c>
      <c r="D547" t="s">
        <v>16332</v>
      </c>
      <c r="E547" s="116">
        <v>247.02</v>
      </c>
    </row>
    <row r="548" spans="1:5" x14ac:dyDescent="0.3">
      <c r="A548" s="87">
        <v>729</v>
      </c>
      <c r="B548" t="s">
        <v>16882</v>
      </c>
      <c r="C548" s="87" t="s">
        <v>16331</v>
      </c>
      <c r="D548" t="s">
        <v>16337</v>
      </c>
      <c r="E548" s="116">
        <v>955</v>
      </c>
    </row>
    <row r="549" spans="1:5" x14ac:dyDescent="0.3">
      <c r="A549" s="87">
        <v>39925</v>
      </c>
      <c r="B549" t="s">
        <v>16883</v>
      </c>
      <c r="C549" s="87" t="s">
        <v>16331</v>
      </c>
      <c r="D549" t="s">
        <v>16332</v>
      </c>
      <c r="E549" s="116">
        <v>13799.66</v>
      </c>
    </row>
    <row r="550" spans="1:5" x14ac:dyDescent="0.3">
      <c r="A550" s="87">
        <v>731</v>
      </c>
      <c r="B550" t="s">
        <v>16884</v>
      </c>
      <c r="C550" s="87" t="s">
        <v>16331</v>
      </c>
      <c r="D550" t="s">
        <v>16332</v>
      </c>
      <c r="E550" s="116">
        <v>929.45</v>
      </c>
    </row>
    <row r="551" spans="1:5" x14ac:dyDescent="0.3">
      <c r="A551" s="87">
        <v>10575</v>
      </c>
      <c r="B551" t="s">
        <v>16885</v>
      </c>
      <c r="C551" s="87" t="s">
        <v>16331</v>
      </c>
      <c r="D551" t="s">
        <v>16332</v>
      </c>
      <c r="E551" s="116">
        <v>1450.47</v>
      </c>
    </row>
    <row r="552" spans="1:5" x14ac:dyDescent="0.3">
      <c r="A552" s="87">
        <v>733</v>
      </c>
      <c r="B552" t="s">
        <v>16886</v>
      </c>
      <c r="C552" s="87" t="s">
        <v>16331</v>
      </c>
      <c r="D552" t="s">
        <v>16332</v>
      </c>
      <c r="E552" s="116">
        <v>1588.1</v>
      </c>
    </row>
    <row r="553" spans="1:5" x14ac:dyDescent="0.3">
      <c r="A553" s="87">
        <v>732</v>
      </c>
      <c r="B553" t="s">
        <v>16887</v>
      </c>
      <c r="C553" s="87" t="s">
        <v>16331</v>
      </c>
      <c r="D553" t="s">
        <v>16332</v>
      </c>
      <c r="E553" s="116">
        <v>1566.74</v>
      </c>
    </row>
    <row r="554" spans="1:5" x14ac:dyDescent="0.3">
      <c r="A554" s="87">
        <v>735</v>
      </c>
      <c r="B554" t="s">
        <v>16888</v>
      </c>
      <c r="C554" s="87" t="s">
        <v>16331</v>
      </c>
      <c r="D554" t="s">
        <v>16332</v>
      </c>
      <c r="E554" s="116">
        <v>2787.16</v>
      </c>
    </row>
    <row r="555" spans="1:5" x14ac:dyDescent="0.3">
      <c r="A555" s="87">
        <v>737</v>
      </c>
      <c r="B555" t="s">
        <v>16889</v>
      </c>
      <c r="C555" s="87" t="s">
        <v>16331</v>
      </c>
      <c r="D555" t="s">
        <v>16332</v>
      </c>
      <c r="E555" s="116">
        <v>8785.84</v>
      </c>
    </row>
    <row r="556" spans="1:5" x14ac:dyDescent="0.3">
      <c r="A556" s="87">
        <v>736</v>
      </c>
      <c r="B556" t="s">
        <v>16890</v>
      </c>
      <c r="C556" s="87" t="s">
        <v>16331</v>
      </c>
      <c r="D556" t="s">
        <v>16332</v>
      </c>
      <c r="E556" s="116">
        <v>2343.4899999999998</v>
      </c>
    </row>
    <row r="557" spans="1:5" x14ac:dyDescent="0.3">
      <c r="A557" s="87">
        <v>738</v>
      </c>
      <c r="B557" t="s">
        <v>16891</v>
      </c>
      <c r="C557" s="87" t="s">
        <v>16331</v>
      </c>
      <c r="D557" t="s">
        <v>16332</v>
      </c>
      <c r="E557" s="116">
        <v>4073.93</v>
      </c>
    </row>
    <row r="558" spans="1:5" x14ac:dyDescent="0.3">
      <c r="A558" s="87">
        <v>740</v>
      </c>
      <c r="B558" t="s">
        <v>16892</v>
      </c>
      <c r="C558" s="87" t="s">
        <v>16331</v>
      </c>
      <c r="D558" t="s">
        <v>16332</v>
      </c>
      <c r="E558" s="116">
        <v>8265.17</v>
      </c>
    </row>
    <row r="559" spans="1:5" x14ac:dyDescent="0.3">
      <c r="A559" s="87">
        <v>734</v>
      </c>
      <c r="B559" t="s">
        <v>16893</v>
      </c>
      <c r="C559" s="87" t="s">
        <v>16331</v>
      </c>
      <c r="D559" t="s">
        <v>16332</v>
      </c>
      <c r="E559" s="116">
        <v>1679.55</v>
      </c>
    </row>
    <row r="560" spans="1:5" x14ac:dyDescent="0.3">
      <c r="A560" s="87">
        <v>39008</v>
      </c>
      <c r="B560" t="s">
        <v>16894</v>
      </c>
      <c r="C560" s="87" t="s">
        <v>16331</v>
      </c>
      <c r="D560" t="s">
        <v>16332</v>
      </c>
      <c r="E560" s="116">
        <v>58513.46</v>
      </c>
    </row>
    <row r="561" spans="1:5" x14ac:dyDescent="0.3">
      <c r="A561" s="87">
        <v>39009</v>
      </c>
      <c r="B561" t="s">
        <v>16895</v>
      </c>
      <c r="C561" s="87" t="s">
        <v>16331</v>
      </c>
      <c r="D561" t="s">
        <v>16332</v>
      </c>
      <c r="E561" s="116">
        <v>62689.919999999998</v>
      </c>
    </row>
    <row r="562" spans="1:5" x14ac:dyDescent="0.3">
      <c r="A562" s="87">
        <v>10587</v>
      </c>
      <c r="B562" t="s">
        <v>16896</v>
      </c>
      <c r="C562" s="87" t="s">
        <v>16331</v>
      </c>
      <c r="D562" t="s">
        <v>16332</v>
      </c>
      <c r="E562" s="116">
        <v>4107.12</v>
      </c>
    </row>
    <row r="563" spans="1:5" x14ac:dyDescent="0.3">
      <c r="A563" s="87">
        <v>759</v>
      </c>
      <c r="B563" t="s">
        <v>16897</v>
      </c>
      <c r="C563" s="87" t="s">
        <v>16331</v>
      </c>
      <c r="D563" t="s">
        <v>16332</v>
      </c>
      <c r="E563" s="116">
        <v>5905.23</v>
      </c>
    </row>
    <row r="564" spans="1:5" x14ac:dyDescent="0.3">
      <c r="A564" s="87">
        <v>761</v>
      </c>
      <c r="B564" t="s">
        <v>16898</v>
      </c>
      <c r="C564" s="87" t="s">
        <v>16331</v>
      </c>
      <c r="D564" t="s">
        <v>16332</v>
      </c>
      <c r="E564" s="116">
        <v>10009.86</v>
      </c>
    </row>
    <row r="565" spans="1:5" x14ac:dyDescent="0.3">
      <c r="A565" s="87">
        <v>750</v>
      </c>
      <c r="B565" t="s">
        <v>16899</v>
      </c>
      <c r="C565" s="87" t="s">
        <v>16331</v>
      </c>
      <c r="D565" t="s">
        <v>16332</v>
      </c>
      <c r="E565" s="116">
        <v>9503.56</v>
      </c>
    </row>
    <row r="566" spans="1:5" x14ac:dyDescent="0.3">
      <c r="A566" s="87">
        <v>755</v>
      </c>
      <c r="B566" t="s">
        <v>16900</v>
      </c>
      <c r="C566" s="87" t="s">
        <v>16331</v>
      </c>
      <c r="D566" t="s">
        <v>16332</v>
      </c>
      <c r="E566" s="116">
        <v>38998.019999999997</v>
      </c>
    </row>
    <row r="567" spans="1:5" x14ac:dyDescent="0.3">
      <c r="A567" s="87">
        <v>749</v>
      </c>
      <c r="B567" t="s">
        <v>16901</v>
      </c>
      <c r="C567" s="87" t="s">
        <v>16331</v>
      </c>
      <c r="D567" t="s">
        <v>16332</v>
      </c>
      <c r="E567" s="116">
        <v>14342.75</v>
      </c>
    </row>
    <row r="568" spans="1:5" x14ac:dyDescent="0.3">
      <c r="A568" s="87">
        <v>756</v>
      </c>
      <c r="B568" t="s">
        <v>16902</v>
      </c>
      <c r="C568" s="87" t="s">
        <v>16331</v>
      </c>
      <c r="D568" t="s">
        <v>16332</v>
      </c>
      <c r="E568" s="116">
        <v>42532.56</v>
      </c>
    </row>
    <row r="569" spans="1:5" x14ac:dyDescent="0.3">
      <c r="A569" s="87">
        <v>10588</v>
      </c>
      <c r="B569" t="s">
        <v>16903</v>
      </c>
      <c r="C569" s="87" t="s">
        <v>16331</v>
      </c>
      <c r="D569" t="s">
        <v>16332</v>
      </c>
      <c r="E569" s="116">
        <v>4263.71</v>
      </c>
    </row>
    <row r="570" spans="1:5" x14ac:dyDescent="0.3">
      <c r="A570" s="87">
        <v>10592</v>
      </c>
      <c r="B570" t="s">
        <v>16904</v>
      </c>
      <c r="C570" s="87" t="s">
        <v>16331</v>
      </c>
      <c r="D570" t="s">
        <v>16337</v>
      </c>
      <c r="E570" s="116">
        <v>5150</v>
      </c>
    </row>
    <row r="571" spans="1:5" x14ac:dyDescent="0.3">
      <c r="A571" s="87">
        <v>10589</v>
      </c>
      <c r="B571" t="s">
        <v>16905</v>
      </c>
      <c r="C571" s="87" t="s">
        <v>16331</v>
      </c>
      <c r="D571" t="s">
        <v>16332</v>
      </c>
      <c r="E571" s="116">
        <v>6918.7</v>
      </c>
    </row>
    <row r="572" spans="1:5" x14ac:dyDescent="0.3">
      <c r="A572" s="87">
        <v>760</v>
      </c>
      <c r="B572" t="s">
        <v>16906</v>
      </c>
      <c r="C572" s="87" t="s">
        <v>16331</v>
      </c>
      <c r="D572" t="s">
        <v>16332</v>
      </c>
      <c r="E572" s="116">
        <v>38625</v>
      </c>
    </row>
    <row r="573" spans="1:5" x14ac:dyDescent="0.3">
      <c r="A573" s="87">
        <v>751</v>
      </c>
      <c r="B573" t="s">
        <v>16907</v>
      </c>
      <c r="C573" s="87" t="s">
        <v>16331</v>
      </c>
      <c r="D573" t="s">
        <v>16332</v>
      </c>
      <c r="E573" s="116">
        <v>6083.43</v>
      </c>
    </row>
    <row r="574" spans="1:5" x14ac:dyDescent="0.3">
      <c r="A574" s="87">
        <v>754</v>
      </c>
      <c r="B574" t="s">
        <v>16908</v>
      </c>
      <c r="C574" s="87" t="s">
        <v>16331</v>
      </c>
      <c r="D574" t="s">
        <v>16332</v>
      </c>
      <c r="E574" s="116">
        <v>9656.25</v>
      </c>
    </row>
    <row r="575" spans="1:5" x14ac:dyDescent="0.3">
      <c r="A575" s="87">
        <v>757</v>
      </c>
      <c r="B575" t="s">
        <v>16909</v>
      </c>
      <c r="C575" s="87" t="s">
        <v>16331</v>
      </c>
      <c r="D575" t="s">
        <v>16332</v>
      </c>
      <c r="E575" s="116">
        <v>19312.5</v>
      </c>
    </row>
    <row r="576" spans="1:5" x14ac:dyDescent="0.3">
      <c r="A576" s="87">
        <v>44489</v>
      </c>
      <c r="B576" t="s">
        <v>16910</v>
      </c>
      <c r="C576" s="87" t="s">
        <v>16331</v>
      </c>
      <c r="D576" t="s">
        <v>16332</v>
      </c>
      <c r="E576" s="116">
        <v>237412.57</v>
      </c>
    </row>
    <row r="577" spans="1:5" x14ac:dyDescent="0.3">
      <c r="A577" s="87">
        <v>39917</v>
      </c>
      <c r="B577" t="s">
        <v>16911</v>
      </c>
      <c r="C577" s="87" t="s">
        <v>16331</v>
      </c>
      <c r="D577" t="s">
        <v>16332</v>
      </c>
      <c r="E577" s="116">
        <v>89880.9</v>
      </c>
    </row>
    <row r="578" spans="1:5" x14ac:dyDescent="0.3">
      <c r="A578" s="87">
        <v>38167</v>
      </c>
      <c r="B578" t="s">
        <v>16912</v>
      </c>
      <c r="C578" s="87" t="s">
        <v>16749</v>
      </c>
      <c r="D578" t="s">
        <v>16332</v>
      </c>
      <c r="E578" s="116">
        <v>26.14</v>
      </c>
    </row>
    <row r="579" spans="1:5" x14ac:dyDescent="0.3">
      <c r="A579" s="87">
        <v>36145</v>
      </c>
      <c r="B579" t="s">
        <v>16913</v>
      </c>
      <c r="C579" s="87" t="s">
        <v>16749</v>
      </c>
      <c r="D579" t="s">
        <v>16332</v>
      </c>
      <c r="E579" s="116">
        <v>43.2</v>
      </c>
    </row>
    <row r="580" spans="1:5" x14ac:dyDescent="0.3">
      <c r="A580" s="87">
        <v>12893</v>
      </c>
      <c r="B580" t="s">
        <v>16914</v>
      </c>
      <c r="C580" s="87" t="s">
        <v>16749</v>
      </c>
      <c r="D580" t="s">
        <v>16332</v>
      </c>
      <c r="E580" s="116">
        <v>72</v>
      </c>
    </row>
    <row r="581" spans="1:5" x14ac:dyDescent="0.3">
      <c r="A581" s="87">
        <v>11685</v>
      </c>
      <c r="B581" t="s">
        <v>16915</v>
      </c>
      <c r="C581" s="87" t="s">
        <v>16331</v>
      </c>
      <c r="D581" t="s">
        <v>16332</v>
      </c>
      <c r="E581" s="116">
        <v>26.92</v>
      </c>
    </row>
    <row r="582" spans="1:5" x14ac:dyDescent="0.3">
      <c r="A582" s="87">
        <v>11680</v>
      </c>
      <c r="B582" t="s">
        <v>16916</v>
      </c>
      <c r="C582" s="87" t="s">
        <v>16331</v>
      </c>
      <c r="D582" t="s">
        <v>16332</v>
      </c>
      <c r="E582" s="116">
        <v>17.71</v>
      </c>
    </row>
    <row r="583" spans="1:5" x14ac:dyDescent="0.3">
      <c r="A583" s="87">
        <v>11679</v>
      </c>
      <c r="B583" t="s">
        <v>16917</v>
      </c>
      <c r="C583" s="87" t="s">
        <v>16331</v>
      </c>
      <c r="D583" t="s">
        <v>16332</v>
      </c>
      <c r="E583" s="116">
        <v>24.01</v>
      </c>
    </row>
    <row r="584" spans="1:5" x14ac:dyDescent="0.3">
      <c r="A584" s="87">
        <v>2512</v>
      </c>
      <c r="B584" t="s">
        <v>16918</v>
      </c>
      <c r="C584" s="87" t="s">
        <v>16331</v>
      </c>
      <c r="D584" t="s">
        <v>16332</v>
      </c>
      <c r="E584" s="116">
        <v>39</v>
      </c>
    </row>
    <row r="585" spans="1:5" x14ac:dyDescent="0.3">
      <c r="A585" s="87">
        <v>4374</v>
      </c>
      <c r="B585" t="s">
        <v>16919</v>
      </c>
      <c r="C585" s="87" t="s">
        <v>16331</v>
      </c>
      <c r="D585" t="s">
        <v>16332</v>
      </c>
      <c r="E585" s="116">
        <v>0.22</v>
      </c>
    </row>
    <row r="586" spans="1:5" x14ac:dyDescent="0.3">
      <c r="A586" s="87">
        <v>7568</v>
      </c>
      <c r="B586" t="s">
        <v>16920</v>
      </c>
      <c r="C586" s="87" t="s">
        <v>16331</v>
      </c>
      <c r="D586" t="s">
        <v>16332</v>
      </c>
      <c r="E586" s="116">
        <v>0.36</v>
      </c>
    </row>
    <row r="587" spans="1:5" x14ac:dyDescent="0.3">
      <c r="A587" s="87">
        <v>7584</v>
      </c>
      <c r="B587" t="s">
        <v>16921</v>
      </c>
      <c r="C587" s="87" t="s">
        <v>16331</v>
      </c>
      <c r="D587" t="s">
        <v>16332</v>
      </c>
      <c r="E587" s="116">
        <v>0.56000000000000005</v>
      </c>
    </row>
    <row r="588" spans="1:5" x14ac:dyDescent="0.3">
      <c r="A588" s="87">
        <v>11945</v>
      </c>
      <c r="B588" t="s">
        <v>16922</v>
      </c>
      <c r="C588" s="87" t="s">
        <v>16331</v>
      </c>
      <c r="D588" t="s">
        <v>16332</v>
      </c>
      <c r="E588" s="116">
        <v>0.03</v>
      </c>
    </row>
    <row r="589" spans="1:5" x14ac:dyDescent="0.3">
      <c r="A589" s="87">
        <v>11946</v>
      </c>
      <c r="B589" t="s">
        <v>16923</v>
      </c>
      <c r="C589" s="87" t="s">
        <v>16331</v>
      </c>
      <c r="D589" t="s">
        <v>16332</v>
      </c>
      <c r="E589" s="116">
        <v>0.04</v>
      </c>
    </row>
    <row r="590" spans="1:5" x14ac:dyDescent="0.3">
      <c r="A590" s="87">
        <v>4375</v>
      </c>
      <c r="B590" t="s">
        <v>16924</v>
      </c>
      <c r="C590" s="87" t="s">
        <v>16331</v>
      </c>
      <c r="D590" t="s">
        <v>16337</v>
      </c>
      <c r="E590" s="116">
        <v>0.06</v>
      </c>
    </row>
    <row r="591" spans="1:5" x14ac:dyDescent="0.3">
      <c r="A591" s="87">
        <v>11950</v>
      </c>
      <c r="B591" t="s">
        <v>16925</v>
      </c>
      <c r="C591" s="87" t="s">
        <v>16331</v>
      </c>
      <c r="D591" t="s">
        <v>16332</v>
      </c>
      <c r="E591" s="116">
        <v>0.12</v>
      </c>
    </row>
    <row r="592" spans="1:5" x14ac:dyDescent="0.3">
      <c r="A592" s="87">
        <v>4376</v>
      </c>
      <c r="B592" t="s">
        <v>16926</v>
      </c>
      <c r="C592" s="87" t="s">
        <v>16331</v>
      </c>
      <c r="D592" t="s">
        <v>16332</v>
      </c>
      <c r="E592" s="116">
        <v>0.11</v>
      </c>
    </row>
    <row r="593" spans="1:5" x14ac:dyDescent="0.3">
      <c r="A593" s="87">
        <v>7583</v>
      </c>
      <c r="B593" t="s">
        <v>16927</v>
      </c>
      <c r="C593" s="87" t="s">
        <v>16331</v>
      </c>
      <c r="D593" t="s">
        <v>16332</v>
      </c>
      <c r="E593" s="116">
        <v>0.25</v>
      </c>
    </row>
    <row r="594" spans="1:5" x14ac:dyDescent="0.3">
      <c r="A594" s="87">
        <v>4350</v>
      </c>
      <c r="B594" t="s">
        <v>16928</v>
      </c>
      <c r="C594" s="87" t="s">
        <v>16331</v>
      </c>
      <c r="D594" t="s">
        <v>16332</v>
      </c>
      <c r="E594" s="116">
        <v>0.69</v>
      </c>
    </row>
    <row r="595" spans="1:5" x14ac:dyDescent="0.3">
      <c r="A595" s="87">
        <v>44400</v>
      </c>
      <c r="B595" t="s">
        <v>16929</v>
      </c>
      <c r="C595" s="87" t="s">
        <v>16331</v>
      </c>
      <c r="D595" t="s">
        <v>16332</v>
      </c>
      <c r="E595" s="116">
        <v>33.01</v>
      </c>
    </row>
    <row r="596" spans="1:5" x14ac:dyDescent="0.3">
      <c r="A596" s="87">
        <v>39886</v>
      </c>
      <c r="B596" t="s">
        <v>16930</v>
      </c>
      <c r="C596" s="87" t="s">
        <v>16331</v>
      </c>
      <c r="D596" t="s">
        <v>16332</v>
      </c>
      <c r="E596" s="116">
        <v>5.97</v>
      </c>
    </row>
    <row r="597" spans="1:5" x14ac:dyDescent="0.3">
      <c r="A597" s="87">
        <v>39887</v>
      </c>
      <c r="B597" t="s">
        <v>16931</v>
      </c>
      <c r="C597" s="87" t="s">
        <v>16331</v>
      </c>
      <c r="D597" t="s">
        <v>16332</v>
      </c>
      <c r="E597" s="116">
        <v>8.9600000000000009</v>
      </c>
    </row>
    <row r="598" spans="1:5" x14ac:dyDescent="0.3">
      <c r="A598" s="87">
        <v>39888</v>
      </c>
      <c r="B598" t="s">
        <v>16932</v>
      </c>
      <c r="C598" s="87" t="s">
        <v>16331</v>
      </c>
      <c r="D598" t="s">
        <v>16332</v>
      </c>
      <c r="E598" s="116">
        <v>20.49</v>
      </c>
    </row>
    <row r="599" spans="1:5" x14ac:dyDescent="0.3">
      <c r="A599" s="87">
        <v>39890</v>
      </c>
      <c r="B599" t="s">
        <v>16933</v>
      </c>
      <c r="C599" s="87" t="s">
        <v>16331</v>
      </c>
      <c r="D599" t="s">
        <v>16332</v>
      </c>
      <c r="E599" s="116">
        <v>34.979999999999997</v>
      </c>
    </row>
    <row r="600" spans="1:5" x14ac:dyDescent="0.3">
      <c r="A600" s="87">
        <v>39891</v>
      </c>
      <c r="B600" t="s">
        <v>16934</v>
      </c>
      <c r="C600" s="87" t="s">
        <v>16331</v>
      </c>
      <c r="D600" t="s">
        <v>16332</v>
      </c>
      <c r="E600" s="116">
        <v>49.32</v>
      </c>
    </row>
    <row r="601" spans="1:5" x14ac:dyDescent="0.3">
      <c r="A601" s="87">
        <v>39892</v>
      </c>
      <c r="B601" t="s">
        <v>16935</v>
      </c>
      <c r="C601" s="87" t="s">
        <v>16331</v>
      </c>
      <c r="D601" t="s">
        <v>16332</v>
      </c>
      <c r="E601" s="116">
        <v>153.72999999999999</v>
      </c>
    </row>
    <row r="602" spans="1:5" x14ac:dyDescent="0.3">
      <c r="A602" s="87">
        <v>790</v>
      </c>
      <c r="B602" t="s">
        <v>16936</v>
      </c>
      <c r="C602" s="87" t="s">
        <v>16331</v>
      </c>
      <c r="D602" t="s">
        <v>16332</v>
      </c>
      <c r="E602" s="116">
        <v>23.11</v>
      </c>
    </row>
    <row r="603" spans="1:5" x14ac:dyDescent="0.3">
      <c r="A603" s="87">
        <v>766</v>
      </c>
      <c r="B603" t="s">
        <v>16937</v>
      </c>
      <c r="C603" s="87" t="s">
        <v>16331</v>
      </c>
      <c r="D603" t="s">
        <v>16332</v>
      </c>
      <c r="E603" s="116">
        <v>23.11</v>
      </c>
    </row>
    <row r="604" spans="1:5" x14ac:dyDescent="0.3">
      <c r="A604" s="87">
        <v>791</v>
      </c>
      <c r="B604" t="s">
        <v>16938</v>
      </c>
      <c r="C604" s="87" t="s">
        <v>16331</v>
      </c>
      <c r="D604" t="s">
        <v>16332</v>
      </c>
      <c r="E604" s="116">
        <v>23.11</v>
      </c>
    </row>
    <row r="605" spans="1:5" x14ac:dyDescent="0.3">
      <c r="A605" s="87">
        <v>767</v>
      </c>
      <c r="B605" t="s">
        <v>16939</v>
      </c>
      <c r="C605" s="87" t="s">
        <v>16331</v>
      </c>
      <c r="D605" t="s">
        <v>16332</v>
      </c>
      <c r="E605" s="116">
        <v>23.11</v>
      </c>
    </row>
    <row r="606" spans="1:5" x14ac:dyDescent="0.3">
      <c r="A606" s="87">
        <v>768</v>
      </c>
      <c r="B606" t="s">
        <v>16940</v>
      </c>
      <c r="C606" s="87" t="s">
        <v>16331</v>
      </c>
      <c r="D606" t="s">
        <v>16332</v>
      </c>
      <c r="E606" s="116">
        <v>18.149999999999999</v>
      </c>
    </row>
    <row r="607" spans="1:5" x14ac:dyDescent="0.3">
      <c r="A607" s="87">
        <v>789</v>
      </c>
      <c r="B607" t="s">
        <v>16941</v>
      </c>
      <c r="C607" s="87" t="s">
        <v>16331</v>
      </c>
      <c r="D607" t="s">
        <v>16332</v>
      </c>
      <c r="E607" s="116">
        <v>17.760000000000002</v>
      </c>
    </row>
    <row r="608" spans="1:5" x14ac:dyDescent="0.3">
      <c r="A608" s="87">
        <v>769</v>
      </c>
      <c r="B608" t="s">
        <v>16942</v>
      </c>
      <c r="C608" s="87" t="s">
        <v>16331</v>
      </c>
      <c r="D608" t="s">
        <v>16332</v>
      </c>
      <c r="E608" s="116">
        <v>18.149999999999999</v>
      </c>
    </row>
    <row r="609" spans="1:5" x14ac:dyDescent="0.3">
      <c r="A609" s="87">
        <v>770</v>
      </c>
      <c r="B609" t="s">
        <v>16943</v>
      </c>
      <c r="C609" s="87" t="s">
        <v>16331</v>
      </c>
      <c r="D609" t="s">
        <v>16332</v>
      </c>
      <c r="E609" s="116">
        <v>6.4</v>
      </c>
    </row>
    <row r="610" spans="1:5" x14ac:dyDescent="0.3">
      <c r="A610" s="87">
        <v>12394</v>
      </c>
      <c r="B610" t="s">
        <v>16944</v>
      </c>
      <c r="C610" s="87" t="s">
        <v>16331</v>
      </c>
      <c r="D610" t="s">
        <v>16332</v>
      </c>
      <c r="E610" s="116">
        <v>6.4</v>
      </c>
    </row>
    <row r="611" spans="1:5" x14ac:dyDescent="0.3">
      <c r="A611" s="87">
        <v>764</v>
      </c>
      <c r="B611" t="s">
        <v>16945</v>
      </c>
      <c r="C611" s="87" t="s">
        <v>16331</v>
      </c>
      <c r="D611" t="s">
        <v>16337</v>
      </c>
      <c r="E611" s="116">
        <v>11.17</v>
      </c>
    </row>
    <row r="612" spans="1:5" x14ac:dyDescent="0.3">
      <c r="A612" s="87">
        <v>765</v>
      </c>
      <c r="B612" t="s">
        <v>16946</v>
      </c>
      <c r="C612" s="87" t="s">
        <v>16331</v>
      </c>
      <c r="D612" t="s">
        <v>16332</v>
      </c>
      <c r="E612" s="116">
        <v>11.17</v>
      </c>
    </row>
    <row r="613" spans="1:5" x14ac:dyDescent="0.3">
      <c r="A613" s="87">
        <v>787</v>
      </c>
      <c r="B613" t="s">
        <v>16947</v>
      </c>
      <c r="C613" s="87" t="s">
        <v>16331</v>
      </c>
      <c r="D613" t="s">
        <v>16332</v>
      </c>
      <c r="E613" s="116">
        <v>49.89</v>
      </c>
    </row>
    <row r="614" spans="1:5" x14ac:dyDescent="0.3">
      <c r="A614" s="87">
        <v>774</v>
      </c>
      <c r="B614" t="s">
        <v>16948</v>
      </c>
      <c r="C614" s="87" t="s">
        <v>16331</v>
      </c>
      <c r="D614" t="s">
        <v>16332</v>
      </c>
      <c r="E614" s="116">
        <v>49.89</v>
      </c>
    </row>
    <row r="615" spans="1:5" x14ac:dyDescent="0.3">
      <c r="A615" s="87">
        <v>773</v>
      </c>
      <c r="B615" t="s">
        <v>16949</v>
      </c>
      <c r="C615" s="87" t="s">
        <v>16331</v>
      </c>
      <c r="D615" t="s">
        <v>16332</v>
      </c>
      <c r="E615" s="116">
        <v>49.89</v>
      </c>
    </row>
    <row r="616" spans="1:5" x14ac:dyDescent="0.3">
      <c r="A616" s="87">
        <v>775</v>
      </c>
      <c r="B616" t="s">
        <v>16950</v>
      </c>
      <c r="C616" s="87" t="s">
        <v>16331</v>
      </c>
      <c r="D616" t="s">
        <v>16332</v>
      </c>
      <c r="E616" s="116">
        <v>49.89</v>
      </c>
    </row>
    <row r="617" spans="1:5" x14ac:dyDescent="0.3">
      <c r="A617" s="87">
        <v>788</v>
      </c>
      <c r="B617" t="s">
        <v>16951</v>
      </c>
      <c r="C617" s="87" t="s">
        <v>16331</v>
      </c>
      <c r="D617" t="s">
        <v>16332</v>
      </c>
      <c r="E617" s="116">
        <v>31.01</v>
      </c>
    </row>
    <row r="618" spans="1:5" x14ac:dyDescent="0.3">
      <c r="A618" s="87">
        <v>772</v>
      </c>
      <c r="B618" t="s">
        <v>16952</v>
      </c>
      <c r="C618" s="87" t="s">
        <v>16331</v>
      </c>
      <c r="D618" t="s">
        <v>16332</v>
      </c>
      <c r="E618" s="116">
        <v>31.01</v>
      </c>
    </row>
    <row r="619" spans="1:5" x14ac:dyDescent="0.3">
      <c r="A619" s="87">
        <v>771</v>
      </c>
      <c r="B619" t="s">
        <v>16953</v>
      </c>
      <c r="C619" s="87" t="s">
        <v>16331</v>
      </c>
      <c r="D619" t="s">
        <v>16332</v>
      </c>
      <c r="E619" s="116">
        <v>31.01</v>
      </c>
    </row>
    <row r="620" spans="1:5" x14ac:dyDescent="0.3">
      <c r="A620" s="87">
        <v>779</v>
      </c>
      <c r="B620" t="s">
        <v>16954</v>
      </c>
      <c r="C620" s="87" t="s">
        <v>16331</v>
      </c>
      <c r="D620" t="s">
        <v>16332</v>
      </c>
      <c r="E620" s="116">
        <v>7.71</v>
      </c>
    </row>
    <row r="621" spans="1:5" x14ac:dyDescent="0.3">
      <c r="A621" s="87">
        <v>776</v>
      </c>
      <c r="B621" t="s">
        <v>16955</v>
      </c>
      <c r="C621" s="87" t="s">
        <v>16331</v>
      </c>
      <c r="D621" t="s">
        <v>16332</v>
      </c>
      <c r="E621" s="116">
        <v>73.55</v>
      </c>
    </row>
    <row r="622" spans="1:5" x14ac:dyDescent="0.3">
      <c r="A622" s="87">
        <v>777</v>
      </c>
      <c r="B622" t="s">
        <v>16956</v>
      </c>
      <c r="C622" s="87" t="s">
        <v>16331</v>
      </c>
      <c r="D622" t="s">
        <v>16332</v>
      </c>
      <c r="E622" s="116">
        <v>71.5</v>
      </c>
    </row>
    <row r="623" spans="1:5" x14ac:dyDescent="0.3">
      <c r="A623" s="87">
        <v>780</v>
      </c>
      <c r="B623" t="s">
        <v>16957</v>
      </c>
      <c r="C623" s="87" t="s">
        <v>16331</v>
      </c>
      <c r="D623" t="s">
        <v>16332</v>
      </c>
      <c r="E623" s="116">
        <v>71.86</v>
      </c>
    </row>
    <row r="624" spans="1:5" x14ac:dyDescent="0.3">
      <c r="A624" s="87">
        <v>778</v>
      </c>
      <c r="B624" t="s">
        <v>16958</v>
      </c>
      <c r="C624" s="87" t="s">
        <v>16331</v>
      </c>
      <c r="D624" t="s">
        <v>16332</v>
      </c>
      <c r="E624" s="116">
        <v>73.55</v>
      </c>
    </row>
    <row r="625" spans="1:5" x14ac:dyDescent="0.3">
      <c r="A625" s="87">
        <v>781</v>
      </c>
      <c r="B625" t="s">
        <v>16959</v>
      </c>
      <c r="C625" s="87" t="s">
        <v>16331</v>
      </c>
      <c r="D625" t="s">
        <v>16332</v>
      </c>
      <c r="E625" s="116">
        <v>135.9</v>
      </c>
    </row>
    <row r="626" spans="1:5" x14ac:dyDescent="0.3">
      <c r="A626" s="87">
        <v>786</v>
      </c>
      <c r="B626" t="s">
        <v>16960</v>
      </c>
      <c r="C626" s="87" t="s">
        <v>16331</v>
      </c>
      <c r="D626" t="s">
        <v>16332</v>
      </c>
      <c r="E626" s="116">
        <v>135.9</v>
      </c>
    </row>
    <row r="627" spans="1:5" x14ac:dyDescent="0.3">
      <c r="A627" s="87">
        <v>782</v>
      </c>
      <c r="B627" t="s">
        <v>16961</v>
      </c>
      <c r="C627" s="87" t="s">
        <v>16331</v>
      </c>
      <c r="D627" t="s">
        <v>16332</v>
      </c>
      <c r="E627" s="116">
        <v>135.9</v>
      </c>
    </row>
    <row r="628" spans="1:5" x14ac:dyDescent="0.3">
      <c r="A628" s="87">
        <v>783</v>
      </c>
      <c r="B628" t="s">
        <v>16962</v>
      </c>
      <c r="C628" s="87" t="s">
        <v>16331</v>
      </c>
      <c r="D628" t="s">
        <v>16332</v>
      </c>
      <c r="E628" s="116">
        <v>371.95</v>
      </c>
    </row>
    <row r="629" spans="1:5" x14ac:dyDescent="0.3">
      <c r="A629" s="87">
        <v>785</v>
      </c>
      <c r="B629" t="s">
        <v>16963</v>
      </c>
      <c r="C629" s="87" t="s">
        <v>16331</v>
      </c>
      <c r="D629" t="s">
        <v>16332</v>
      </c>
      <c r="E629" s="116">
        <v>393</v>
      </c>
    </row>
    <row r="630" spans="1:5" x14ac:dyDescent="0.3">
      <c r="A630" s="87">
        <v>784</v>
      </c>
      <c r="B630" t="s">
        <v>16964</v>
      </c>
      <c r="C630" s="87" t="s">
        <v>16331</v>
      </c>
      <c r="D630" t="s">
        <v>16332</v>
      </c>
      <c r="E630" s="116">
        <v>421.59</v>
      </c>
    </row>
    <row r="631" spans="1:5" x14ac:dyDescent="0.3">
      <c r="A631" s="87">
        <v>828</v>
      </c>
      <c r="B631" t="s">
        <v>16965</v>
      </c>
      <c r="C631" s="87" t="s">
        <v>16331</v>
      </c>
      <c r="D631" t="s">
        <v>16332</v>
      </c>
      <c r="E631" s="116">
        <v>0.56999999999999995</v>
      </c>
    </row>
    <row r="632" spans="1:5" x14ac:dyDescent="0.3">
      <c r="A632" s="87">
        <v>829</v>
      </c>
      <c r="B632" t="s">
        <v>16966</v>
      </c>
      <c r="C632" s="87" t="s">
        <v>16331</v>
      </c>
      <c r="D632" t="s">
        <v>16332</v>
      </c>
      <c r="E632" s="116">
        <v>0.92</v>
      </c>
    </row>
    <row r="633" spans="1:5" x14ac:dyDescent="0.3">
      <c r="A633" s="87">
        <v>812</v>
      </c>
      <c r="B633" t="s">
        <v>16967</v>
      </c>
      <c r="C633" s="87" t="s">
        <v>16331</v>
      </c>
      <c r="D633" t="s">
        <v>16332</v>
      </c>
      <c r="E633" s="116">
        <v>2.02</v>
      </c>
    </row>
    <row r="634" spans="1:5" x14ac:dyDescent="0.3">
      <c r="A634" s="87">
        <v>819</v>
      </c>
      <c r="B634" t="s">
        <v>16968</v>
      </c>
      <c r="C634" s="87" t="s">
        <v>16331</v>
      </c>
      <c r="D634" t="s">
        <v>16332</v>
      </c>
      <c r="E634" s="116">
        <v>3.51</v>
      </c>
    </row>
    <row r="635" spans="1:5" x14ac:dyDescent="0.3">
      <c r="A635" s="87">
        <v>818</v>
      </c>
      <c r="B635" t="s">
        <v>16969</v>
      </c>
      <c r="C635" s="87" t="s">
        <v>16331</v>
      </c>
      <c r="D635" t="s">
        <v>16332</v>
      </c>
      <c r="E635" s="116">
        <v>6.55</v>
      </c>
    </row>
    <row r="636" spans="1:5" x14ac:dyDescent="0.3">
      <c r="A636" s="87">
        <v>832</v>
      </c>
      <c r="B636" t="s">
        <v>16970</v>
      </c>
      <c r="C636" s="87" t="s">
        <v>16331</v>
      </c>
      <c r="D636" t="s">
        <v>16332</v>
      </c>
      <c r="E636" s="116">
        <v>2.7</v>
      </c>
    </row>
    <row r="637" spans="1:5" x14ac:dyDescent="0.3">
      <c r="A637" s="87">
        <v>834</v>
      </c>
      <c r="B637" t="s">
        <v>16971</v>
      </c>
      <c r="C637" s="87" t="s">
        <v>16331</v>
      </c>
      <c r="D637" t="s">
        <v>16332</v>
      </c>
      <c r="E637" s="116">
        <v>3.5</v>
      </c>
    </row>
    <row r="638" spans="1:5" x14ac:dyDescent="0.3">
      <c r="A638" s="87">
        <v>813</v>
      </c>
      <c r="B638" t="s">
        <v>16972</v>
      </c>
      <c r="C638" s="87" t="s">
        <v>16331</v>
      </c>
      <c r="D638" t="s">
        <v>16332</v>
      </c>
      <c r="E638" s="116">
        <v>4.07</v>
      </c>
    </row>
    <row r="639" spans="1:5" x14ac:dyDescent="0.3">
      <c r="A639" s="87">
        <v>820</v>
      </c>
      <c r="B639" t="s">
        <v>16973</v>
      </c>
      <c r="C639" s="87" t="s">
        <v>16331</v>
      </c>
      <c r="D639" t="s">
        <v>16332</v>
      </c>
      <c r="E639" s="116">
        <v>5.49</v>
      </c>
    </row>
    <row r="640" spans="1:5" x14ac:dyDescent="0.3">
      <c r="A640" s="87">
        <v>816</v>
      </c>
      <c r="B640" t="s">
        <v>16974</v>
      </c>
      <c r="C640" s="87" t="s">
        <v>16331</v>
      </c>
      <c r="D640" t="s">
        <v>16332</v>
      </c>
      <c r="E640" s="116">
        <v>9.7799999999999994</v>
      </c>
    </row>
    <row r="641" spans="1:5" x14ac:dyDescent="0.3">
      <c r="A641" s="87">
        <v>814</v>
      </c>
      <c r="B641" t="s">
        <v>16975</v>
      </c>
      <c r="C641" s="87" t="s">
        <v>16331</v>
      </c>
      <c r="D641" t="s">
        <v>16332</v>
      </c>
      <c r="E641" s="116">
        <v>12.14</v>
      </c>
    </row>
    <row r="642" spans="1:5" x14ac:dyDescent="0.3">
      <c r="A642" s="87">
        <v>822</v>
      </c>
      <c r="B642" t="s">
        <v>16976</v>
      </c>
      <c r="C642" s="87" t="s">
        <v>16331</v>
      </c>
      <c r="D642" t="s">
        <v>16332</v>
      </c>
      <c r="E642" s="116">
        <v>15.85</v>
      </c>
    </row>
    <row r="643" spans="1:5" x14ac:dyDescent="0.3">
      <c r="A643" s="87">
        <v>821</v>
      </c>
      <c r="B643" t="s">
        <v>16977</v>
      </c>
      <c r="C643" s="87" t="s">
        <v>16331</v>
      </c>
      <c r="D643" t="s">
        <v>16332</v>
      </c>
      <c r="E643" s="116">
        <v>18.13</v>
      </c>
    </row>
    <row r="644" spans="1:5" x14ac:dyDescent="0.3">
      <c r="A644" s="87">
        <v>20086</v>
      </c>
      <c r="B644" t="s">
        <v>16978</v>
      </c>
      <c r="C644" s="87" t="s">
        <v>16331</v>
      </c>
      <c r="D644" t="s">
        <v>16332</v>
      </c>
      <c r="E644" s="116">
        <v>3.38</v>
      </c>
    </row>
    <row r="645" spans="1:5" x14ac:dyDescent="0.3">
      <c r="A645" s="87">
        <v>39191</v>
      </c>
      <c r="B645" t="s">
        <v>16979</v>
      </c>
      <c r="C645" s="87" t="s">
        <v>16331</v>
      </c>
      <c r="D645" t="s">
        <v>16332</v>
      </c>
      <c r="E645" s="116">
        <v>21.32</v>
      </c>
    </row>
    <row r="646" spans="1:5" x14ac:dyDescent="0.3">
      <c r="A646" s="87">
        <v>39190</v>
      </c>
      <c r="B646" t="s">
        <v>16980</v>
      </c>
      <c r="C646" s="87" t="s">
        <v>16331</v>
      </c>
      <c r="D646" t="s">
        <v>16332</v>
      </c>
      <c r="E646" s="116">
        <v>22.27</v>
      </c>
    </row>
    <row r="647" spans="1:5" x14ac:dyDescent="0.3">
      <c r="A647" s="87">
        <v>39189</v>
      </c>
      <c r="B647" t="s">
        <v>16981</v>
      </c>
      <c r="C647" s="87" t="s">
        <v>16331</v>
      </c>
      <c r="D647" t="s">
        <v>16332</v>
      </c>
      <c r="E647" s="116">
        <v>23.57</v>
      </c>
    </row>
    <row r="648" spans="1:5" x14ac:dyDescent="0.3">
      <c r="A648" s="87">
        <v>39186</v>
      </c>
      <c r="B648" t="s">
        <v>16982</v>
      </c>
      <c r="C648" s="87" t="s">
        <v>16331</v>
      </c>
      <c r="D648" t="s">
        <v>16332</v>
      </c>
      <c r="E648" s="116">
        <v>21.09</v>
      </c>
    </row>
    <row r="649" spans="1:5" x14ac:dyDescent="0.3">
      <c r="A649" s="87">
        <v>39188</v>
      </c>
      <c r="B649" t="s">
        <v>16983</v>
      </c>
      <c r="C649" s="87" t="s">
        <v>16331</v>
      </c>
      <c r="D649" t="s">
        <v>16332</v>
      </c>
      <c r="E649" s="116">
        <v>17.350000000000001</v>
      </c>
    </row>
    <row r="650" spans="1:5" x14ac:dyDescent="0.3">
      <c r="A650" s="87">
        <v>39187</v>
      </c>
      <c r="B650" t="s">
        <v>16984</v>
      </c>
      <c r="C650" s="87" t="s">
        <v>16331</v>
      </c>
      <c r="D650" t="s">
        <v>16332</v>
      </c>
      <c r="E650" s="116">
        <v>18.190000000000001</v>
      </c>
    </row>
    <row r="651" spans="1:5" x14ac:dyDescent="0.3">
      <c r="A651" s="87">
        <v>39184</v>
      </c>
      <c r="B651" t="s">
        <v>16985</v>
      </c>
      <c r="C651" s="87" t="s">
        <v>16331</v>
      </c>
      <c r="D651" t="s">
        <v>16332</v>
      </c>
      <c r="E651" s="116">
        <v>6.84</v>
      </c>
    </row>
    <row r="652" spans="1:5" x14ac:dyDescent="0.3">
      <c r="A652" s="87">
        <v>39185</v>
      </c>
      <c r="B652" t="s">
        <v>16986</v>
      </c>
      <c r="C652" s="87" t="s">
        <v>16331</v>
      </c>
      <c r="D652" t="s">
        <v>16332</v>
      </c>
      <c r="E652" s="116">
        <v>6.24</v>
      </c>
    </row>
    <row r="653" spans="1:5" x14ac:dyDescent="0.3">
      <c r="A653" s="87">
        <v>39198</v>
      </c>
      <c r="B653" t="s">
        <v>16987</v>
      </c>
      <c r="C653" s="87" t="s">
        <v>16331</v>
      </c>
      <c r="D653" t="s">
        <v>16332</v>
      </c>
      <c r="E653" s="116">
        <v>69.95</v>
      </c>
    </row>
    <row r="654" spans="1:5" x14ac:dyDescent="0.3">
      <c r="A654" s="87">
        <v>39197</v>
      </c>
      <c r="B654" t="s">
        <v>16988</v>
      </c>
      <c r="C654" s="87" t="s">
        <v>16331</v>
      </c>
      <c r="D654" t="s">
        <v>16332</v>
      </c>
      <c r="E654" s="116">
        <v>73.069999999999993</v>
      </c>
    </row>
    <row r="655" spans="1:5" x14ac:dyDescent="0.3">
      <c r="A655" s="87">
        <v>39196</v>
      </c>
      <c r="B655" t="s">
        <v>16989</v>
      </c>
      <c r="C655" s="87" t="s">
        <v>16331</v>
      </c>
      <c r="D655" t="s">
        <v>16332</v>
      </c>
      <c r="E655" s="116">
        <v>75.36</v>
      </c>
    </row>
    <row r="656" spans="1:5" x14ac:dyDescent="0.3">
      <c r="A656" s="87">
        <v>39199</v>
      </c>
      <c r="B656" t="s">
        <v>16990</v>
      </c>
      <c r="C656" s="87" t="s">
        <v>16331</v>
      </c>
      <c r="D656" t="s">
        <v>16332</v>
      </c>
      <c r="E656" s="116">
        <v>67.319999999999993</v>
      </c>
    </row>
    <row r="657" spans="1:5" x14ac:dyDescent="0.3">
      <c r="A657" s="87">
        <v>39195</v>
      </c>
      <c r="B657" t="s">
        <v>16991</v>
      </c>
      <c r="C657" s="87" t="s">
        <v>16331</v>
      </c>
      <c r="D657" t="s">
        <v>16332</v>
      </c>
      <c r="E657" s="116">
        <v>38.86</v>
      </c>
    </row>
    <row r="658" spans="1:5" x14ac:dyDescent="0.3">
      <c r="A658" s="87">
        <v>39194</v>
      </c>
      <c r="B658" t="s">
        <v>16992</v>
      </c>
      <c r="C658" s="87" t="s">
        <v>16331</v>
      </c>
      <c r="D658" t="s">
        <v>16332</v>
      </c>
      <c r="E658" s="116">
        <v>41.58</v>
      </c>
    </row>
    <row r="659" spans="1:5" x14ac:dyDescent="0.3">
      <c r="A659" s="87">
        <v>39193</v>
      </c>
      <c r="B659" t="s">
        <v>16993</v>
      </c>
      <c r="C659" s="87" t="s">
        <v>16331</v>
      </c>
      <c r="D659" t="s">
        <v>16332</v>
      </c>
      <c r="E659" s="116">
        <v>45.57</v>
      </c>
    </row>
    <row r="660" spans="1:5" x14ac:dyDescent="0.3">
      <c r="A660" s="87">
        <v>39192</v>
      </c>
      <c r="B660" t="s">
        <v>16994</v>
      </c>
      <c r="C660" s="87" t="s">
        <v>16331</v>
      </c>
      <c r="D660" t="s">
        <v>16332</v>
      </c>
      <c r="E660" s="116">
        <v>47.41</v>
      </c>
    </row>
    <row r="661" spans="1:5" x14ac:dyDescent="0.3">
      <c r="A661" s="87">
        <v>39920</v>
      </c>
      <c r="B661" t="s">
        <v>16995</v>
      </c>
      <c r="C661" s="87" t="s">
        <v>16331</v>
      </c>
      <c r="D661" t="s">
        <v>16332</v>
      </c>
      <c r="E661" s="116">
        <v>5.74</v>
      </c>
    </row>
    <row r="662" spans="1:5" x14ac:dyDescent="0.3">
      <c r="A662" s="87">
        <v>39201</v>
      </c>
      <c r="B662" t="s">
        <v>16996</v>
      </c>
      <c r="C662" s="87" t="s">
        <v>16331</v>
      </c>
      <c r="D662" t="s">
        <v>16332</v>
      </c>
      <c r="E662" s="116">
        <v>83.63</v>
      </c>
    </row>
    <row r="663" spans="1:5" x14ac:dyDescent="0.3">
      <c r="A663" s="87">
        <v>39200</v>
      </c>
      <c r="B663" t="s">
        <v>16997</v>
      </c>
      <c r="C663" s="87" t="s">
        <v>16331</v>
      </c>
      <c r="D663" t="s">
        <v>16332</v>
      </c>
      <c r="E663" s="116">
        <v>84.31</v>
      </c>
    </row>
    <row r="664" spans="1:5" x14ac:dyDescent="0.3">
      <c r="A664" s="87">
        <v>39203</v>
      </c>
      <c r="B664" t="s">
        <v>16998</v>
      </c>
      <c r="C664" s="87" t="s">
        <v>16331</v>
      </c>
      <c r="D664" t="s">
        <v>16332</v>
      </c>
      <c r="E664" s="116">
        <v>68.069999999999993</v>
      </c>
    </row>
    <row r="665" spans="1:5" x14ac:dyDescent="0.3">
      <c r="A665" s="87">
        <v>39202</v>
      </c>
      <c r="B665" t="s">
        <v>16999</v>
      </c>
      <c r="C665" s="87" t="s">
        <v>16331</v>
      </c>
      <c r="D665" t="s">
        <v>16332</v>
      </c>
      <c r="E665" s="116">
        <v>79.97</v>
      </c>
    </row>
    <row r="666" spans="1:5" x14ac:dyDescent="0.3">
      <c r="A666" s="87">
        <v>39205</v>
      </c>
      <c r="B666" t="s">
        <v>17000</v>
      </c>
      <c r="C666" s="87" t="s">
        <v>16331</v>
      </c>
      <c r="D666" t="s">
        <v>16332</v>
      </c>
      <c r="E666" s="116">
        <v>133.41</v>
      </c>
    </row>
    <row r="667" spans="1:5" x14ac:dyDescent="0.3">
      <c r="A667" s="87">
        <v>39204</v>
      </c>
      <c r="B667" t="s">
        <v>17001</v>
      </c>
      <c r="C667" s="87" t="s">
        <v>16331</v>
      </c>
      <c r="D667" t="s">
        <v>16332</v>
      </c>
      <c r="E667" s="116">
        <v>136.63999999999999</v>
      </c>
    </row>
    <row r="668" spans="1:5" x14ac:dyDescent="0.3">
      <c r="A668" s="87">
        <v>39206</v>
      </c>
      <c r="B668" t="s">
        <v>17002</v>
      </c>
      <c r="C668" s="87" t="s">
        <v>16331</v>
      </c>
      <c r="D668" t="s">
        <v>16332</v>
      </c>
      <c r="E668" s="116">
        <v>129.63</v>
      </c>
    </row>
    <row r="669" spans="1:5" x14ac:dyDescent="0.3">
      <c r="A669" s="87">
        <v>798</v>
      </c>
      <c r="B669" t="s">
        <v>17003</v>
      </c>
      <c r="C669" s="87" t="s">
        <v>16331</v>
      </c>
      <c r="D669" t="s">
        <v>16332</v>
      </c>
      <c r="E669" s="116">
        <v>1.1299999999999999</v>
      </c>
    </row>
    <row r="670" spans="1:5" x14ac:dyDescent="0.3">
      <c r="A670" s="87">
        <v>797</v>
      </c>
      <c r="B670" t="s">
        <v>17004</v>
      </c>
      <c r="C670" s="87" t="s">
        <v>16331</v>
      </c>
      <c r="D670" t="s">
        <v>16332</v>
      </c>
      <c r="E670" s="116">
        <v>8.2100000000000009</v>
      </c>
    </row>
    <row r="671" spans="1:5" x14ac:dyDescent="0.3">
      <c r="A671" s="87">
        <v>796</v>
      </c>
      <c r="B671" t="s">
        <v>17005</v>
      </c>
      <c r="C671" s="87" t="s">
        <v>16331</v>
      </c>
      <c r="D671" t="s">
        <v>16332</v>
      </c>
      <c r="E671" s="116">
        <v>6.97</v>
      </c>
    </row>
    <row r="672" spans="1:5" x14ac:dyDescent="0.3">
      <c r="A672" s="87">
        <v>799</v>
      </c>
      <c r="B672" t="s">
        <v>17006</v>
      </c>
      <c r="C672" s="87" t="s">
        <v>16331</v>
      </c>
      <c r="D672" t="s">
        <v>16332</v>
      </c>
      <c r="E672" s="116">
        <v>3.37</v>
      </c>
    </row>
    <row r="673" spans="1:5" x14ac:dyDescent="0.3">
      <c r="A673" s="87">
        <v>792</v>
      </c>
      <c r="B673" t="s">
        <v>17007</v>
      </c>
      <c r="C673" s="87" t="s">
        <v>16331</v>
      </c>
      <c r="D673" t="s">
        <v>16332</v>
      </c>
      <c r="E673" s="116">
        <v>3.27</v>
      </c>
    </row>
    <row r="674" spans="1:5" x14ac:dyDescent="0.3">
      <c r="A674" s="87">
        <v>38001</v>
      </c>
      <c r="B674" t="s">
        <v>17008</v>
      </c>
      <c r="C674" s="87" t="s">
        <v>16331</v>
      </c>
      <c r="D674" t="s">
        <v>16332</v>
      </c>
      <c r="E674" s="116">
        <v>1.22</v>
      </c>
    </row>
    <row r="675" spans="1:5" x14ac:dyDescent="0.3">
      <c r="A675" s="87">
        <v>38002</v>
      </c>
      <c r="B675" t="s">
        <v>17009</v>
      </c>
      <c r="C675" s="87" t="s">
        <v>16331</v>
      </c>
      <c r="D675" t="s">
        <v>16332</v>
      </c>
      <c r="E675" s="116">
        <v>4.26</v>
      </c>
    </row>
    <row r="676" spans="1:5" x14ac:dyDescent="0.3">
      <c r="A676" s="87">
        <v>38003</v>
      </c>
      <c r="B676" t="s">
        <v>17010</v>
      </c>
      <c r="C676" s="87" t="s">
        <v>16331</v>
      </c>
      <c r="D676" t="s">
        <v>16332</v>
      </c>
      <c r="E676" s="116">
        <v>29.11</v>
      </c>
    </row>
    <row r="677" spans="1:5" x14ac:dyDescent="0.3">
      <c r="A677" s="87">
        <v>38004</v>
      </c>
      <c r="B677" t="s">
        <v>17011</v>
      </c>
      <c r="C677" s="87" t="s">
        <v>16331</v>
      </c>
      <c r="D677" t="s">
        <v>16332</v>
      </c>
      <c r="E677" s="116">
        <v>33.47</v>
      </c>
    </row>
    <row r="678" spans="1:5" x14ac:dyDescent="0.3">
      <c r="A678" s="87">
        <v>44263</v>
      </c>
      <c r="B678" t="s">
        <v>17012</v>
      </c>
      <c r="C678" s="87" t="s">
        <v>16331</v>
      </c>
      <c r="D678" t="s">
        <v>16332</v>
      </c>
      <c r="E678" s="116">
        <v>60.1</v>
      </c>
    </row>
    <row r="679" spans="1:5" x14ac:dyDescent="0.3">
      <c r="A679" s="87">
        <v>36327</v>
      </c>
      <c r="B679" t="s">
        <v>17013</v>
      </c>
      <c r="C679" s="87" t="s">
        <v>16331</v>
      </c>
      <c r="D679" t="s">
        <v>16332</v>
      </c>
      <c r="E679" s="116">
        <v>3.57</v>
      </c>
    </row>
    <row r="680" spans="1:5" x14ac:dyDescent="0.3">
      <c r="A680" s="87">
        <v>38992</v>
      </c>
      <c r="B680" t="s">
        <v>17014</v>
      </c>
      <c r="C680" s="87" t="s">
        <v>16331</v>
      </c>
      <c r="D680" t="s">
        <v>16332</v>
      </c>
      <c r="E680" s="116">
        <v>4.34</v>
      </c>
    </row>
    <row r="681" spans="1:5" x14ac:dyDescent="0.3">
      <c r="A681" s="87">
        <v>38993</v>
      </c>
      <c r="B681" t="s">
        <v>17015</v>
      </c>
      <c r="C681" s="87" t="s">
        <v>16331</v>
      </c>
      <c r="D681" t="s">
        <v>16332</v>
      </c>
      <c r="E681" s="116">
        <v>11.29</v>
      </c>
    </row>
    <row r="682" spans="1:5" x14ac:dyDescent="0.3">
      <c r="A682" s="87">
        <v>44175</v>
      </c>
      <c r="B682" t="s">
        <v>17016</v>
      </c>
      <c r="C682" s="87" t="s">
        <v>16331</v>
      </c>
      <c r="D682" t="s">
        <v>16332</v>
      </c>
      <c r="E682" s="116">
        <v>19.71</v>
      </c>
    </row>
    <row r="683" spans="1:5" x14ac:dyDescent="0.3">
      <c r="A683" s="87">
        <v>44177</v>
      </c>
      <c r="B683" t="s">
        <v>17017</v>
      </c>
      <c r="C683" s="87" t="s">
        <v>16331</v>
      </c>
      <c r="D683" t="s">
        <v>16332</v>
      </c>
      <c r="E683" s="116">
        <v>14.72</v>
      </c>
    </row>
    <row r="684" spans="1:5" x14ac:dyDescent="0.3">
      <c r="A684" s="87">
        <v>38418</v>
      </c>
      <c r="B684" t="s">
        <v>17018</v>
      </c>
      <c r="C684" s="87" t="s">
        <v>16331</v>
      </c>
      <c r="D684" t="s">
        <v>16332</v>
      </c>
      <c r="E684" s="116">
        <v>5.81</v>
      </c>
    </row>
    <row r="685" spans="1:5" x14ac:dyDescent="0.3">
      <c r="A685" s="87">
        <v>39178</v>
      </c>
      <c r="B685" t="s">
        <v>17019</v>
      </c>
      <c r="C685" s="87" t="s">
        <v>16331</v>
      </c>
      <c r="D685" t="s">
        <v>16332</v>
      </c>
      <c r="E685" s="116">
        <v>2.2999999999999998</v>
      </c>
    </row>
    <row r="686" spans="1:5" x14ac:dyDescent="0.3">
      <c r="A686" s="87">
        <v>39177</v>
      </c>
      <c r="B686" t="s">
        <v>17020</v>
      </c>
      <c r="C686" s="87" t="s">
        <v>16331</v>
      </c>
      <c r="D686" t="s">
        <v>16332</v>
      </c>
      <c r="E686" s="116">
        <v>2.08</v>
      </c>
    </row>
    <row r="687" spans="1:5" x14ac:dyDescent="0.3">
      <c r="A687" s="87">
        <v>39174</v>
      </c>
      <c r="B687" t="s">
        <v>17021</v>
      </c>
      <c r="C687" s="87" t="s">
        <v>16331</v>
      </c>
      <c r="D687" t="s">
        <v>16332</v>
      </c>
      <c r="E687" s="116">
        <v>1.04</v>
      </c>
    </row>
    <row r="688" spans="1:5" x14ac:dyDescent="0.3">
      <c r="A688" s="87">
        <v>39176</v>
      </c>
      <c r="B688" t="s">
        <v>17022</v>
      </c>
      <c r="C688" s="87" t="s">
        <v>16331</v>
      </c>
      <c r="D688" t="s">
        <v>16332</v>
      </c>
      <c r="E688" s="116">
        <v>1.36</v>
      </c>
    </row>
    <row r="689" spans="1:5" x14ac:dyDescent="0.3">
      <c r="A689" s="87">
        <v>39180</v>
      </c>
      <c r="B689" t="s">
        <v>17023</v>
      </c>
      <c r="C689" s="87" t="s">
        <v>16331</v>
      </c>
      <c r="D689" t="s">
        <v>16332</v>
      </c>
      <c r="E689" s="116">
        <v>6.26</v>
      </c>
    </row>
    <row r="690" spans="1:5" x14ac:dyDescent="0.3">
      <c r="A690" s="87">
        <v>39179</v>
      </c>
      <c r="B690" t="s">
        <v>17024</v>
      </c>
      <c r="C690" s="87" t="s">
        <v>16331</v>
      </c>
      <c r="D690" t="s">
        <v>16332</v>
      </c>
      <c r="E690" s="116">
        <v>5.54</v>
      </c>
    </row>
    <row r="691" spans="1:5" x14ac:dyDescent="0.3">
      <c r="A691" s="87">
        <v>39175</v>
      </c>
      <c r="B691" t="s">
        <v>17025</v>
      </c>
      <c r="C691" s="87" t="s">
        <v>16331</v>
      </c>
      <c r="D691" t="s">
        <v>16332</v>
      </c>
      <c r="E691" s="116">
        <v>1.27</v>
      </c>
    </row>
    <row r="692" spans="1:5" x14ac:dyDescent="0.3">
      <c r="A692" s="87">
        <v>39217</v>
      </c>
      <c r="B692" t="s">
        <v>17026</v>
      </c>
      <c r="C692" s="87" t="s">
        <v>16331</v>
      </c>
      <c r="D692" t="s">
        <v>16332</v>
      </c>
      <c r="E692" s="116">
        <v>0.98</v>
      </c>
    </row>
    <row r="693" spans="1:5" x14ac:dyDescent="0.3">
      <c r="A693" s="87">
        <v>39181</v>
      </c>
      <c r="B693" t="s">
        <v>17027</v>
      </c>
      <c r="C693" s="87" t="s">
        <v>16331</v>
      </c>
      <c r="D693" t="s">
        <v>16332</v>
      </c>
      <c r="E693" s="116">
        <v>8.4</v>
      </c>
    </row>
    <row r="694" spans="1:5" x14ac:dyDescent="0.3">
      <c r="A694" s="87">
        <v>39182</v>
      </c>
      <c r="B694" t="s">
        <v>17028</v>
      </c>
      <c r="C694" s="87" t="s">
        <v>16331</v>
      </c>
      <c r="D694" t="s">
        <v>16332</v>
      </c>
      <c r="E694" s="116">
        <v>11.81</v>
      </c>
    </row>
    <row r="695" spans="1:5" x14ac:dyDescent="0.3">
      <c r="A695" s="87">
        <v>12616</v>
      </c>
      <c r="B695" t="s">
        <v>17029</v>
      </c>
      <c r="C695" s="87" t="s">
        <v>16331</v>
      </c>
      <c r="D695" t="s">
        <v>16332</v>
      </c>
      <c r="E695" s="116">
        <v>17.940000000000001</v>
      </c>
    </row>
    <row r="696" spans="1:5" x14ac:dyDescent="0.3">
      <c r="A696" s="87">
        <v>1049</v>
      </c>
      <c r="B696" t="s">
        <v>17030</v>
      </c>
      <c r="C696" s="87" t="s">
        <v>16331</v>
      </c>
      <c r="D696" t="s">
        <v>16332</v>
      </c>
      <c r="E696" s="116">
        <v>9.8800000000000008</v>
      </c>
    </row>
    <row r="697" spans="1:5" x14ac:dyDescent="0.3">
      <c r="A697" s="87">
        <v>1099</v>
      </c>
      <c r="B697" t="s">
        <v>17031</v>
      </c>
      <c r="C697" s="87" t="s">
        <v>16331</v>
      </c>
      <c r="D697" t="s">
        <v>16332</v>
      </c>
      <c r="E697" s="116">
        <v>7.56</v>
      </c>
    </row>
    <row r="698" spans="1:5" x14ac:dyDescent="0.3">
      <c r="A698" s="87">
        <v>39678</v>
      </c>
      <c r="B698" t="s">
        <v>17032</v>
      </c>
      <c r="C698" s="87" t="s">
        <v>16331</v>
      </c>
      <c r="D698" t="s">
        <v>16332</v>
      </c>
      <c r="E698" s="116">
        <v>3.05</v>
      </c>
    </row>
    <row r="699" spans="1:5" x14ac:dyDescent="0.3">
      <c r="A699" s="87">
        <v>1050</v>
      </c>
      <c r="B699" t="s">
        <v>17033</v>
      </c>
      <c r="C699" s="87" t="s">
        <v>16331</v>
      </c>
      <c r="D699" t="s">
        <v>16332</v>
      </c>
      <c r="E699" s="116">
        <v>5.17</v>
      </c>
    </row>
    <row r="700" spans="1:5" x14ac:dyDescent="0.3">
      <c r="A700" s="87">
        <v>1101</v>
      </c>
      <c r="B700" t="s">
        <v>17034</v>
      </c>
      <c r="C700" s="87" t="s">
        <v>16331</v>
      </c>
      <c r="D700" t="s">
        <v>16332</v>
      </c>
      <c r="E700" s="116">
        <v>32.6</v>
      </c>
    </row>
    <row r="701" spans="1:5" x14ac:dyDescent="0.3">
      <c r="A701" s="87">
        <v>1100</v>
      </c>
      <c r="B701" t="s">
        <v>17035</v>
      </c>
      <c r="C701" s="87" t="s">
        <v>16331</v>
      </c>
      <c r="D701" t="s">
        <v>16332</v>
      </c>
      <c r="E701" s="116">
        <v>16.82</v>
      </c>
    </row>
    <row r="702" spans="1:5" x14ac:dyDescent="0.3">
      <c r="A702" s="87">
        <v>39679</v>
      </c>
      <c r="B702" t="s">
        <v>17036</v>
      </c>
      <c r="C702" s="87" t="s">
        <v>16331</v>
      </c>
      <c r="D702" t="s">
        <v>16332</v>
      </c>
      <c r="E702" s="116">
        <v>64.97</v>
      </c>
    </row>
    <row r="703" spans="1:5" x14ac:dyDescent="0.3">
      <c r="A703" s="87">
        <v>1098</v>
      </c>
      <c r="B703" t="s">
        <v>17037</v>
      </c>
      <c r="C703" s="87" t="s">
        <v>16331</v>
      </c>
      <c r="D703" t="s">
        <v>16332</v>
      </c>
      <c r="E703" s="116">
        <v>4.03</v>
      </c>
    </row>
    <row r="704" spans="1:5" x14ac:dyDescent="0.3">
      <c r="A704" s="87">
        <v>1102</v>
      </c>
      <c r="B704" t="s">
        <v>17038</v>
      </c>
      <c r="C704" s="87" t="s">
        <v>16331</v>
      </c>
      <c r="D704" t="s">
        <v>16332</v>
      </c>
      <c r="E704" s="116">
        <v>48.61</v>
      </c>
    </row>
    <row r="705" spans="1:5" x14ac:dyDescent="0.3">
      <c r="A705" s="87">
        <v>1051</v>
      </c>
      <c r="B705" t="s">
        <v>17039</v>
      </c>
      <c r="C705" s="87" t="s">
        <v>16331</v>
      </c>
      <c r="D705" t="s">
        <v>16332</v>
      </c>
      <c r="E705" s="116">
        <v>70.66</v>
      </c>
    </row>
    <row r="706" spans="1:5" x14ac:dyDescent="0.3">
      <c r="A706" s="87">
        <v>37399</v>
      </c>
      <c r="B706" t="s">
        <v>17040</v>
      </c>
      <c r="C706" s="87" t="s">
        <v>16331</v>
      </c>
      <c r="D706" t="s">
        <v>16332</v>
      </c>
      <c r="E706" s="116">
        <v>31.25</v>
      </c>
    </row>
    <row r="707" spans="1:5" x14ac:dyDescent="0.3">
      <c r="A707" s="87">
        <v>43834</v>
      </c>
      <c r="B707" t="s">
        <v>17041</v>
      </c>
      <c r="C707" s="87" t="s">
        <v>16376</v>
      </c>
      <c r="D707" t="s">
        <v>16332</v>
      </c>
      <c r="E707" s="116">
        <v>21.74</v>
      </c>
    </row>
    <row r="708" spans="1:5" x14ac:dyDescent="0.3">
      <c r="A708" s="87">
        <v>43835</v>
      </c>
      <c r="B708" t="s">
        <v>17042</v>
      </c>
      <c r="C708" s="87" t="s">
        <v>16376</v>
      </c>
      <c r="D708" t="s">
        <v>16332</v>
      </c>
      <c r="E708" s="116">
        <v>1.95</v>
      </c>
    </row>
    <row r="709" spans="1:5" x14ac:dyDescent="0.3">
      <c r="A709" s="87">
        <v>43833</v>
      </c>
      <c r="B709" t="s">
        <v>17043</v>
      </c>
      <c r="C709" s="87" t="s">
        <v>16376</v>
      </c>
      <c r="D709" t="s">
        <v>16332</v>
      </c>
      <c r="E709" s="116">
        <v>2.02</v>
      </c>
    </row>
    <row r="710" spans="1:5" x14ac:dyDescent="0.3">
      <c r="A710" s="87">
        <v>41955</v>
      </c>
      <c r="B710" t="s">
        <v>17044</v>
      </c>
      <c r="C710" s="87" t="s">
        <v>16380</v>
      </c>
      <c r="D710" t="s">
        <v>16332</v>
      </c>
      <c r="E710" s="116">
        <v>74</v>
      </c>
    </row>
    <row r="711" spans="1:5" x14ac:dyDescent="0.3">
      <c r="A711" s="87">
        <v>41953</v>
      </c>
      <c r="B711" t="s">
        <v>17045</v>
      </c>
      <c r="C711" s="87" t="s">
        <v>16380</v>
      </c>
      <c r="D711" t="s">
        <v>16332</v>
      </c>
      <c r="E711" s="116">
        <v>70.62</v>
      </c>
    </row>
    <row r="712" spans="1:5" x14ac:dyDescent="0.3">
      <c r="A712" s="87">
        <v>41954</v>
      </c>
      <c r="B712" t="s">
        <v>17046</v>
      </c>
      <c r="C712" s="87" t="s">
        <v>16380</v>
      </c>
      <c r="D712" t="s">
        <v>16332</v>
      </c>
      <c r="E712" s="116">
        <v>69.95</v>
      </c>
    </row>
    <row r="713" spans="1:5" x14ac:dyDescent="0.3">
      <c r="A713" s="87">
        <v>25004</v>
      </c>
      <c r="B713" t="s">
        <v>17047</v>
      </c>
      <c r="C713" s="87" t="s">
        <v>16380</v>
      </c>
      <c r="D713" t="s">
        <v>16332</v>
      </c>
      <c r="E713" s="116">
        <v>47.27</v>
      </c>
    </row>
    <row r="714" spans="1:5" x14ac:dyDescent="0.3">
      <c r="A714" s="87">
        <v>25002</v>
      </c>
      <c r="B714" t="s">
        <v>17048</v>
      </c>
      <c r="C714" s="87" t="s">
        <v>16380</v>
      </c>
      <c r="D714" t="s">
        <v>16332</v>
      </c>
      <c r="E714" s="116">
        <v>47.27</v>
      </c>
    </row>
    <row r="715" spans="1:5" x14ac:dyDescent="0.3">
      <c r="A715" s="87">
        <v>37409</v>
      </c>
      <c r="B715" t="s">
        <v>17049</v>
      </c>
      <c r="C715" s="87" t="s">
        <v>16380</v>
      </c>
      <c r="D715" t="s">
        <v>16332</v>
      </c>
      <c r="E715" s="116">
        <v>47.27</v>
      </c>
    </row>
    <row r="716" spans="1:5" x14ac:dyDescent="0.3">
      <c r="A716" s="87">
        <v>841</v>
      </c>
      <c r="B716" t="s">
        <v>17050</v>
      </c>
      <c r="C716" s="87" t="s">
        <v>16380</v>
      </c>
      <c r="D716" t="s">
        <v>16332</v>
      </c>
      <c r="E716" s="116">
        <v>47.85</v>
      </c>
    </row>
    <row r="717" spans="1:5" x14ac:dyDescent="0.3">
      <c r="A717" s="87">
        <v>25005</v>
      </c>
      <c r="B717" t="s">
        <v>17051</v>
      </c>
      <c r="C717" s="87" t="s">
        <v>16380</v>
      </c>
      <c r="D717" t="s">
        <v>16332</v>
      </c>
      <c r="E717" s="116">
        <v>51.87</v>
      </c>
    </row>
    <row r="718" spans="1:5" x14ac:dyDescent="0.3">
      <c r="A718" s="87">
        <v>25003</v>
      </c>
      <c r="B718" t="s">
        <v>17052</v>
      </c>
      <c r="C718" s="87" t="s">
        <v>16380</v>
      </c>
      <c r="D718" t="s">
        <v>16332</v>
      </c>
      <c r="E718" s="116">
        <v>52.65</v>
      </c>
    </row>
    <row r="719" spans="1:5" x14ac:dyDescent="0.3">
      <c r="A719" s="87">
        <v>37410</v>
      </c>
      <c r="B719" t="s">
        <v>17053</v>
      </c>
      <c r="C719" s="87" t="s">
        <v>16380</v>
      </c>
      <c r="D719" t="s">
        <v>16332</v>
      </c>
      <c r="E719" s="116">
        <v>51.87</v>
      </c>
    </row>
    <row r="720" spans="1:5" x14ac:dyDescent="0.3">
      <c r="A720" s="87">
        <v>842</v>
      </c>
      <c r="B720" t="s">
        <v>17054</v>
      </c>
      <c r="C720" s="87" t="s">
        <v>16380</v>
      </c>
      <c r="D720" t="s">
        <v>16332</v>
      </c>
      <c r="E720" s="116">
        <v>52.6</v>
      </c>
    </row>
    <row r="721" spans="1:5" x14ac:dyDescent="0.3">
      <c r="A721" s="87">
        <v>44391</v>
      </c>
      <c r="B721" t="s">
        <v>17055</v>
      </c>
      <c r="C721" s="87" t="s">
        <v>16376</v>
      </c>
      <c r="D721" t="s">
        <v>16332</v>
      </c>
      <c r="E721" s="116">
        <v>112.09</v>
      </c>
    </row>
    <row r="722" spans="1:5" x14ac:dyDescent="0.3">
      <c r="A722" s="87">
        <v>44388</v>
      </c>
      <c r="B722" t="s">
        <v>17056</v>
      </c>
      <c r="C722" s="87" t="s">
        <v>16376</v>
      </c>
      <c r="D722" t="s">
        <v>16332</v>
      </c>
      <c r="E722" s="116">
        <v>2.4300000000000002</v>
      </c>
    </row>
    <row r="723" spans="1:5" x14ac:dyDescent="0.3">
      <c r="A723" s="87">
        <v>44392</v>
      </c>
      <c r="B723" t="s">
        <v>17057</v>
      </c>
      <c r="C723" s="87" t="s">
        <v>16376</v>
      </c>
      <c r="D723" t="s">
        <v>16332</v>
      </c>
      <c r="E723" s="116">
        <v>223.19</v>
      </c>
    </row>
    <row r="724" spans="1:5" x14ac:dyDescent="0.3">
      <c r="A724" s="87">
        <v>44390</v>
      </c>
      <c r="B724" t="s">
        <v>17058</v>
      </c>
      <c r="C724" s="87" t="s">
        <v>16376</v>
      </c>
      <c r="D724" t="s">
        <v>16332</v>
      </c>
      <c r="E724" s="116">
        <v>47.29</v>
      </c>
    </row>
    <row r="725" spans="1:5" x14ac:dyDescent="0.3">
      <c r="A725" s="87">
        <v>44389</v>
      </c>
      <c r="B725" t="s">
        <v>17059</v>
      </c>
      <c r="C725" s="87" t="s">
        <v>16376</v>
      </c>
      <c r="D725" t="s">
        <v>16332</v>
      </c>
      <c r="E725" s="116">
        <v>5.58</v>
      </c>
    </row>
    <row r="726" spans="1:5" x14ac:dyDescent="0.3">
      <c r="A726" s="87">
        <v>862</v>
      </c>
      <c r="B726" t="s">
        <v>17060</v>
      </c>
      <c r="C726" s="87" t="s">
        <v>16376</v>
      </c>
      <c r="D726" t="s">
        <v>16332</v>
      </c>
      <c r="E726" s="116">
        <v>10.23</v>
      </c>
    </row>
    <row r="727" spans="1:5" x14ac:dyDescent="0.3">
      <c r="A727" s="87">
        <v>866</v>
      </c>
      <c r="B727" t="s">
        <v>17061</v>
      </c>
      <c r="C727" s="87" t="s">
        <v>16376</v>
      </c>
      <c r="D727" t="s">
        <v>16332</v>
      </c>
      <c r="E727" s="116">
        <v>129.96</v>
      </c>
    </row>
    <row r="728" spans="1:5" x14ac:dyDescent="0.3">
      <c r="A728" s="87">
        <v>892</v>
      </c>
      <c r="B728" t="s">
        <v>17062</v>
      </c>
      <c r="C728" s="87" t="s">
        <v>16376</v>
      </c>
      <c r="D728" t="s">
        <v>16332</v>
      </c>
      <c r="E728" s="116">
        <v>157.32</v>
      </c>
    </row>
    <row r="729" spans="1:5" x14ac:dyDescent="0.3">
      <c r="A729" s="87">
        <v>857</v>
      </c>
      <c r="B729" t="s">
        <v>17063</v>
      </c>
      <c r="C729" s="87" t="s">
        <v>16376</v>
      </c>
      <c r="D729" t="s">
        <v>16332</v>
      </c>
      <c r="E729" s="116">
        <v>17.11</v>
      </c>
    </row>
    <row r="730" spans="1:5" x14ac:dyDescent="0.3">
      <c r="A730" s="87">
        <v>37404</v>
      </c>
      <c r="B730" t="s">
        <v>17064</v>
      </c>
      <c r="C730" s="87" t="s">
        <v>16376</v>
      </c>
      <c r="D730" t="s">
        <v>16332</v>
      </c>
      <c r="E730" s="116">
        <v>182.02</v>
      </c>
    </row>
    <row r="731" spans="1:5" x14ac:dyDescent="0.3">
      <c r="A731" s="87">
        <v>868</v>
      </c>
      <c r="B731" t="s">
        <v>17065</v>
      </c>
      <c r="C731" s="87" t="s">
        <v>16376</v>
      </c>
      <c r="D731" t="s">
        <v>16332</v>
      </c>
      <c r="E731" s="116">
        <v>24.38</v>
      </c>
    </row>
    <row r="732" spans="1:5" x14ac:dyDescent="0.3">
      <c r="A732" s="87">
        <v>863</v>
      </c>
      <c r="B732" t="s">
        <v>17066</v>
      </c>
      <c r="C732" s="87" t="s">
        <v>16376</v>
      </c>
      <c r="D732" t="s">
        <v>16332</v>
      </c>
      <c r="E732" s="116">
        <v>35.909999999999997</v>
      </c>
    </row>
    <row r="733" spans="1:5" x14ac:dyDescent="0.3">
      <c r="A733" s="87">
        <v>867</v>
      </c>
      <c r="B733" t="s">
        <v>17067</v>
      </c>
      <c r="C733" s="87" t="s">
        <v>16376</v>
      </c>
      <c r="D733" t="s">
        <v>16332</v>
      </c>
      <c r="E733" s="116">
        <v>51.16</v>
      </c>
    </row>
    <row r="734" spans="1:5" x14ac:dyDescent="0.3">
      <c r="A734" s="87">
        <v>864</v>
      </c>
      <c r="B734" t="s">
        <v>17068</v>
      </c>
      <c r="C734" s="87" t="s">
        <v>16376</v>
      </c>
      <c r="D734" t="s">
        <v>16332</v>
      </c>
      <c r="E734" s="116">
        <v>67.58</v>
      </c>
    </row>
    <row r="735" spans="1:5" x14ac:dyDescent="0.3">
      <c r="A735" s="87">
        <v>865</v>
      </c>
      <c r="B735" t="s">
        <v>17069</v>
      </c>
      <c r="C735" s="87" t="s">
        <v>16376</v>
      </c>
      <c r="D735" t="s">
        <v>16332</v>
      </c>
      <c r="E735" s="116">
        <v>97.2</v>
      </c>
    </row>
    <row r="736" spans="1:5" x14ac:dyDescent="0.3">
      <c r="A736" s="87">
        <v>993</v>
      </c>
      <c r="B736" t="s">
        <v>17070</v>
      </c>
      <c r="C736" s="87" t="s">
        <v>16376</v>
      </c>
      <c r="D736" t="s">
        <v>16332</v>
      </c>
      <c r="E736" s="116">
        <v>1.85</v>
      </c>
    </row>
    <row r="737" spans="1:5" x14ac:dyDescent="0.3">
      <c r="A737" s="87">
        <v>1020</v>
      </c>
      <c r="B737" t="s">
        <v>17071</v>
      </c>
      <c r="C737" s="87" t="s">
        <v>16376</v>
      </c>
      <c r="D737" t="s">
        <v>16332</v>
      </c>
      <c r="E737" s="116">
        <v>9.43</v>
      </c>
    </row>
    <row r="738" spans="1:5" x14ac:dyDescent="0.3">
      <c r="A738" s="87">
        <v>1017</v>
      </c>
      <c r="B738" t="s">
        <v>17072</v>
      </c>
      <c r="C738" s="87" t="s">
        <v>16376</v>
      </c>
      <c r="D738" t="s">
        <v>16332</v>
      </c>
      <c r="E738" s="116">
        <v>115.57</v>
      </c>
    </row>
    <row r="739" spans="1:5" x14ac:dyDescent="0.3">
      <c r="A739" s="87">
        <v>999</v>
      </c>
      <c r="B739" t="s">
        <v>17073</v>
      </c>
      <c r="C739" s="87" t="s">
        <v>16376</v>
      </c>
      <c r="D739" t="s">
        <v>16332</v>
      </c>
      <c r="E739" s="116">
        <v>140.02000000000001</v>
      </c>
    </row>
    <row r="740" spans="1:5" x14ac:dyDescent="0.3">
      <c r="A740" s="87">
        <v>995</v>
      </c>
      <c r="B740" t="s">
        <v>17074</v>
      </c>
      <c r="C740" s="87" t="s">
        <v>16376</v>
      </c>
      <c r="D740" t="s">
        <v>16332</v>
      </c>
      <c r="E740" s="116">
        <v>15.01</v>
      </c>
    </row>
    <row r="741" spans="1:5" x14ac:dyDescent="0.3">
      <c r="A741" s="87">
        <v>1000</v>
      </c>
      <c r="B741" t="s">
        <v>17075</v>
      </c>
      <c r="C741" s="87" t="s">
        <v>16376</v>
      </c>
      <c r="D741" t="s">
        <v>16332</v>
      </c>
      <c r="E741" s="116">
        <v>171.98</v>
      </c>
    </row>
    <row r="742" spans="1:5" x14ac:dyDescent="0.3">
      <c r="A742" s="87">
        <v>1022</v>
      </c>
      <c r="B742" t="s">
        <v>17076</v>
      </c>
      <c r="C742" s="87" t="s">
        <v>16376</v>
      </c>
      <c r="D742" t="s">
        <v>16332</v>
      </c>
      <c r="E742" s="116">
        <v>2.58</v>
      </c>
    </row>
    <row r="743" spans="1:5" x14ac:dyDescent="0.3">
      <c r="A743" s="87">
        <v>1015</v>
      </c>
      <c r="B743" t="s">
        <v>17077</v>
      </c>
      <c r="C743" s="87" t="s">
        <v>16376</v>
      </c>
      <c r="D743" t="s">
        <v>16332</v>
      </c>
      <c r="E743" s="116">
        <v>228.54</v>
      </c>
    </row>
    <row r="744" spans="1:5" x14ac:dyDescent="0.3">
      <c r="A744" s="87">
        <v>996</v>
      </c>
      <c r="B744" t="s">
        <v>17078</v>
      </c>
      <c r="C744" s="87" t="s">
        <v>16376</v>
      </c>
      <c r="D744" t="s">
        <v>16332</v>
      </c>
      <c r="E744" s="116">
        <v>23.28</v>
      </c>
    </row>
    <row r="745" spans="1:5" x14ac:dyDescent="0.3">
      <c r="A745" s="87">
        <v>1001</v>
      </c>
      <c r="B745" t="s">
        <v>17079</v>
      </c>
      <c r="C745" s="87" t="s">
        <v>16376</v>
      </c>
      <c r="D745" t="s">
        <v>16332</v>
      </c>
      <c r="E745" s="116">
        <v>296.52999999999997</v>
      </c>
    </row>
    <row r="746" spans="1:5" x14ac:dyDescent="0.3">
      <c r="A746" s="87">
        <v>1019</v>
      </c>
      <c r="B746" t="s">
        <v>17080</v>
      </c>
      <c r="C746" s="87" t="s">
        <v>16376</v>
      </c>
      <c r="D746" t="s">
        <v>16332</v>
      </c>
      <c r="E746" s="116">
        <v>32.9</v>
      </c>
    </row>
    <row r="747" spans="1:5" x14ac:dyDescent="0.3">
      <c r="A747" s="87">
        <v>1021</v>
      </c>
      <c r="B747" t="s">
        <v>17081</v>
      </c>
      <c r="C747" s="87" t="s">
        <v>16376</v>
      </c>
      <c r="D747" t="s">
        <v>16332</v>
      </c>
      <c r="E747" s="116">
        <v>3.95</v>
      </c>
    </row>
    <row r="748" spans="1:5" x14ac:dyDescent="0.3">
      <c r="A748" s="87">
        <v>39249</v>
      </c>
      <c r="B748" t="s">
        <v>17082</v>
      </c>
      <c r="C748" s="87" t="s">
        <v>16376</v>
      </c>
      <c r="D748" t="s">
        <v>16332</v>
      </c>
      <c r="E748" s="116">
        <v>398.7</v>
      </c>
    </row>
    <row r="749" spans="1:5" x14ac:dyDescent="0.3">
      <c r="A749" s="87">
        <v>1018</v>
      </c>
      <c r="B749" t="s">
        <v>17083</v>
      </c>
      <c r="C749" s="87" t="s">
        <v>16376</v>
      </c>
      <c r="D749" t="s">
        <v>16332</v>
      </c>
      <c r="E749" s="116">
        <v>48.66</v>
      </c>
    </row>
    <row r="750" spans="1:5" x14ac:dyDescent="0.3">
      <c r="A750" s="87">
        <v>39250</v>
      </c>
      <c r="B750" t="s">
        <v>17084</v>
      </c>
      <c r="C750" s="87" t="s">
        <v>16376</v>
      </c>
      <c r="D750" t="s">
        <v>16332</v>
      </c>
      <c r="E750" s="116">
        <v>476.94</v>
      </c>
    </row>
    <row r="751" spans="1:5" x14ac:dyDescent="0.3">
      <c r="A751" s="87">
        <v>994</v>
      </c>
      <c r="B751" t="s">
        <v>17085</v>
      </c>
      <c r="C751" s="87" t="s">
        <v>16376</v>
      </c>
      <c r="D751" t="s">
        <v>16332</v>
      </c>
      <c r="E751" s="116">
        <v>5.75</v>
      </c>
    </row>
    <row r="752" spans="1:5" x14ac:dyDescent="0.3">
      <c r="A752" s="87">
        <v>977</v>
      </c>
      <c r="B752" t="s">
        <v>17086</v>
      </c>
      <c r="C752" s="87" t="s">
        <v>16376</v>
      </c>
      <c r="D752" t="s">
        <v>16332</v>
      </c>
      <c r="E752" s="116">
        <v>68.069999999999993</v>
      </c>
    </row>
    <row r="753" spans="1:5" x14ac:dyDescent="0.3">
      <c r="A753" s="87">
        <v>998</v>
      </c>
      <c r="B753" t="s">
        <v>17087</v>
      </c>
      <c r="C753" s="87" t="s">
        <v>16376</v>
      </c>
      <c r="D753" t="s">
        <v>16332</v>
      </c>
      <c r="E753" s="116">
        <v>88.38</v>
      </c>
    </row>
    <row r="754" spans="1:5" x14ac:dyDescent="0.3">
      <c r="A754" s="87">
        <v>39251</v>
      </c>
      <c r="B754" t="s">
        <v>17088</v>
      </c>
      <c r="C754" s="87" t="s">
        <v>16376</v>
      </c>
      <c r="D754" t="s">
        <v>16332</v>
      </c>
      <c r="E754" s="116">
        <v>0.64</v>
      </c>
    </row>
    <row r="755" spans="1:5" x14ac:dyDescent="0.3">
      <c r="A755" s="87">
        <v>1011</v>
      </c>
      <c r="B755" t="s">
        <v>17089</v>
      </c>
      <c r="C755" s="87" t="s">
        <v>16376</v>
      </c>
      <c r="D755" t="s">
        <v>16332</v>
      </c>
      <c r="E755" s="116">
        <v>0.87</v>
      </c>
    </row>
    <row r="756" spans="1:5" x14ac:dyDescent="0.3">
      <c r="A756" s="87">
        <v>39252</v>
      </c>
      <c r="B756" t="s">
        <v>17090</v>
      </c>
      <c r="C756" s="87" t="s">
        <v>16376</v>
      </c>
      <c r="D756" t="s">
        <v>16332</v>
      </c>
      <c r="E756" s="116">
        <v>1.1399999999999999</v>
      </c>
    </row>
    <row r="757" spans="1:5" x14ac:dyDescent="0.3">
      <c r="A757" s="87">
        <v>1013</v>
      </c>
      <c r="B757" t="s">
        <v>17091</v>
      </c>
      <c r="C757" s="87" t="s">
        <v>16376</v>
      </c>
      <c r="D757" t="s">
        <v>16332</v>
      </c>
      <c r="E757" s="116">
        <v>1.37</v>
      </c>
    </row>
    <row r="758" spans="1:5" x14ac:dyDescent="0.3">
      <c r="A758" s="87">
        <v>980</v>
      </c>
      <c r="B758" t="s">
        <v>17092</v>
      </c>
      <c r="C758" s="87" t="s">
        <v>16376</v>
      </c>
      <c r="D758" t="s">
        <v>16332</v>
      </c>
      <c r="E758" s="116">
        <v>9.89</v>
      </c>
    </row>
    <row r="759" spans="1:5" x14ac:dyDescent="0.3">
      <c r="A759" s="87">
        <v>39237</v>
      </c>
      <c r="B759" t="s">
        <v>17093</v>
      </c>
      <c r="C759" s="87" t="s">
        <v>16376</v>
      </c>
      <c r="D759" t="s">
        <v>16332</v>
      </c>
      <c r="E759" s="116">
        <v>105.21</v>
      </c>
    </row>
    <row r="760" spans="1:5" x14ac:dyDescent="0.3">
      <c r="A760" s="87">
        <v>39238</v>
      </c>
      <c r="B760" t="s">
        <v>17094</v>
      </c>
      <c r="C760" s="87" t="s">
        <v>16376</v>
      </c>
      <c r="D760" t="s">
        <v>16332</v>
      </c>
      <c r="E760" s="116">
        <v>132.69999999999999</v>
      </c>
    </row>
    <row r="761" spans="1:5" x14ac:dyDescent="0.3">
      <c r="A761" s="87">
        <v>979</v>
      </c>
      <c r="B761" t="s">
        <v>17095</v>
      </c>
      <c r="C761" s="87" t="s">
        <v>16376</v>
      </c>
      <c r="D761" t="s">
        <v>16332</v>
      </c>
      <c r="E761" s="116">
        <v>14.13</v>
      </c>
    </row>
    <row r="762" spans="1:5" x14ac:dyDescent="0.3">
      <c r="A762" s="87">
        <v>39239</v>
      </c>
      <c r="B762" t="s">
        <v>17096</v>
      </c>
      <c r="C762" s="87" t="s">
        <v>16376</v>
      </c>
      <c r="D762" t="s">
        <v>16332</v>
      </c>
      <c r="E762" s="116">
        <v>160.31</v>
      </c>
    </row>
    <row r="763" spans="1:5" x14ac:dyDescent="0.3">
      <c r="A763" s="87">
        <v>1014</v>
      </c>
      <c r="B763" t="s">
        <v>17097</v>
      </c>
      <c r="C763" s="87" t="s">
        <v>16376</v>
      </c>
      <c r="D763" t="s">
        <v>16332</v>
      </c>
      <c r="E763" s="116">
        <v>2.17</v>
      </c>
    </row>
    <row r="764" spans="1:5" x14ac:dyDescent="0.3">
      <c r="A764" s="87">
        <v>39240</v>
      </c>
      <c r="B764" t="s">
        <v>17098</v>
      </c>
      <c r="C764" s="87" t="s">
        <v>16376</v>
      </c>
      <c r="D764" t="s">
        <v>16332</v>
      </c>
      <c r="E764" s="116">
        <v>210.85</v>
      </c>
    </row>
    <row r="765" spans="1:5" x14ac:dyDescent="0.3">
      <c r="A765" s="87">
        <v>39232</v>
      </c>
      <c r="B765" t="s">
        <v>17099</v>
      </c>
      <c r="C765" s="87" t="s">
        <v>16376</v>
      </c>
      <c r="D765" t="s">
        <v>16332</v>
      </c>
      <c r="E765" s="116">
        <v>22.13</v>
      </c>
    </row>
    <row r="766" spans="1:5" x14ac:dyDescent="0.3">
      <c r="A766" s="87">
        <v>39233</v>
      </c>
      <c r="B766" t="s">
        <v>17100</v>
      </c>
      <c r="C766" s="87" t="s">
        <v>16376</v>
      </c>
      <c r="D766" t="s">
        <v>16332</v>
      </c>
      <c r="E766" s="116">
        <v>32.25</v>
      </c>
    </row>
    <row r="767" spans="1:5" x14ac:dyDescent="0.3">
      <c r="A767" s="87">
        <v>981</v>
      </c>
      <c r="B767" t="s">
        <v>17101</v>
      </c>
      <c r="C767" s="87" t="s">
        <v>16376</v>
      </c>
      <c r="D767" t="s">
        <v>16337</v>
      </c>
      <c r="E767" s="116">
        <v>3.6</v>
      </c>
    </row>
    <row r="768" spans="1:5" x14ac:dyDescent="0.3">
      <c r="A768" s="87">
        <v>39234</v>
      </c>
      <c r="B768" t="s">
        <v>17102</v>
      </c>
      <c r="C768" s="87" t="s">
        <v>16376</v>
      </c>
      <c r="D768" t="s">
        <v>16332</v>
      </c>
      <c r="E768" s="116">
        <v>44.89</v>
      </c>
    </row>
    <row r="769" spans="1:5" x14ac:dyDescent="0.3">
      <c r="A769" s="87">
        <v>982</v>
      </c>
      <c r="B769" t="s">
        <v>17103</v>
      </c>
      <c r="C769" s="87" t="s">
        <v>16376</v>
      </c>
      <c r="D769" t="s">
        <v>16332</v>
      </c>
      <c r="E769" s="116">
        <v>5.17</v>
      </c>
    </row>
    <row r="770" spans="1:5" x14ac:dyDescent="0.3">
      <c r="A770" s="87">
        <v>39235</v>
      </c>
      <c r="B770" t="s">
        <v>17104</v>
      </c>
      <c r="C770" s="87" t="s">
        <v>16376</v>
      </c>
      <c r="D770" t="s">
        <v>16332</v>
      </c>
      <c r="E770" s="116">
        <v>66.22</v>
      </c>
    </row>
    <row r="771" spans="1:5" x14ac:dyDescent="0.3">
      <c r="A771" s="87">
        <v>39236</v>
      </c>
      <c r="B771" t="s">
        <v>17105</v>
      </c>
      <c r="C771" s="87" t="s">
        <v>16376</v>
      </c>
      <c r="D771" t="s">
        <v>16332</v>
      </c>
      <c r="E771" s="116">
        <v>87.75</v>
      </c>
    </row>
    <row r="772" spans="1:5" x14ac:dyDescent="0.3">
      <c r="A772" s="87">
        <v>990</v>
      </c>
      <c r="B772" t="s">
        <v>17106</v>
      </c>
      <c r="C772" s="87" t="s">
        <v>16376</v>
      </c>
      <c r="D772" t="s">
        <v>16332</v>
      </c>
      <c r="E772" s="116">
        <v>155.71</v>
      </c>
    </row>
    <row r="773" spans="1:5" x14ac:dyDescent="0.3">
      <c r="A773" s="87">
        <v>39241</v>
      </c>
      <c r="B773" t="s">
        <v>17107</v>
      </c>
      <c r="C773" s="87" t="s">
        <v>16376</v>
      </c>
      <c r="D773" t="s">
        <v>16332</v>
      </c>
      <c r="E773" s="116">
        <v>15.33</v>
      </c>
    </row>
    <row r="774" spans="1:5" x14ac:dyDescent="0.3">
      <c r="A774" s="87">
        <v>1005</v>
      </c>
      <c r="B774" t="s">
        <v>17108</v>
      </c>
      <c r="C774" s="87" t="s">
        <v>16376</v>
      </c>
      <c r="D774" t="s">
        <v>16332</v>
      </c>
      <c r="E774" s="116">
        <v>193.87</v>
      </c>
    </row>
    <row r="775" spans="1:5" x14ac:dyDescent="0.3">
      <c r="A775" s="87">
        <v>991</v>
      </c>
      <c r="B775" t="s">
        <v>17109</v>
      </c>
      <c r="C775" s="87" t="s">
        <v>16376</v>
      </c>
      <c r="D775" t="s">
        <v>16332</v>
      </c>
      <c r="E775" s="116">
        <v>253.93</v>
      </c>
    </row>
    <row r="776" spans="1:5" x14ac:dyDescent="0.3">
      <c r="A776" s="87">
        <v>986</v>
      </c>
      <c r="B776" t="s">
        <v>17110</v>
      </c>
      <c r="C776" s="87" t="s">
        <v>16376</v>
      </c>
      <c r="D776" t="s">
        <v>16332</v>
      </c>
      <c r="E776" s="116">
        <v>24.22</v>
      </c>
    </row>
    <row r="777" spans="1:5" x14ac:dyDescent="0.3">
      <c r="A777" s="87">
        <v>987</v>
      </c>
      <c r="B777" t="s">
        <v>17111</v>
      </c>
      <c r="C777" s="87" t="s">
        <v>16376</v>
      </c>
      <c r="D777" t="s">
        <v>16332</v>
      </c>
      <c r="E777" s="116">
        <v>33.15</v>
      </c>
    </row>
    <row r="778" spans="1:5" x14ac:dyDescent="0.3">
      <c r="A778" s="87">
        <v>1007</v>
      </c>
      <c r="B778" t="s">
        <v>17112</v>
      </c>
      <c r="C778" s="87" t="s">
        <v>16376</v>
      </c>
      <c r="D778" t="s">
        <v>16332</v>
      </c>
      <c r="E778" s="116">
        <v>45.89</v>
      </c>
    </row>
    <row r="779" spans="1:5" x14ac:dyDescent="0.3">
      <c r="A779" s="87">
        <v>1008</v>
      </c>
      <c r="B779" t="s">
        <v>17113</v>
      </c>
      <c r="C779" s="87" t="s">
        <v>16376</v>
      </c>
      <c r="D779" t="s">
        <v>16332</v>
      </c>
      <c r="E779" s="116">
        <v>5.82</v>
      </c>
    </row>
    <row r="780" spans="1:5" x14ac:dyDescent="0.3">
      <c r="A780" s="87">
        <v>988</v>
      </c>
      <c r="B780" t="s">
        <v>17114</v>
      </c>
      <c r="C780" s="87" t="s">
        <v>16376</v>
      </c>
      <c r="D780" t="s">
        <v>16332</v>
      </c>
      <c r="E780" s="116">
        <v>63.28</v>
      </c>
    </row>
    <row r="781" spans="1:5" x14ac:dyDescent="0.3">
      <c r="A781" s="87">
        <v>989</v>
      </c>
      <c r="B781" t="s">
        <v>17115</v>
      </c>
      <c r="C781" s="87" t="s">
        <v>16376</v>
      </c>
      <c r="D781" t="s">
        <v>16332</v>
      </c>
      <c r="E781" s="116">
        <v>87.35</v>
      </c>
    </row>
    <row r="782" spans="1:5" x14ac:dyDescent="0.3">
      <c r="A782" s="87">
        <v>1006</v>
      </c>
      <c r="B782" t="s">
        <v>17116</v>
      </c>
      <c r="C782" s="87" t="s">
        <v>16376</v>
      </c>
      <c r="D782" t="s">
        <v>16332</v>
      </c>
      <c r="E782" s="116">
        <v>117.1</v>
      </c>
    </row>
    <row r="783" spans="1:5" x14ac:dyDescent="0.3">
      <c r="A783" s="87">
        <v>43972</v>
      </c>
      <c r="B783" t="s">
        <v>17117</v>
      </c>
      <c r="C783" s="87" t="s">
        <v>16376</v>
      </c>
      <c r="D783" t="s">
        <v>16332</v>
      </c>
      <c r="E783" s="116">
        <v>4.1500000000000004</v>
      </c>
    </row>
    <row r="784" spans="1:5" x14ac:dyDescent="0.3">
      <c r="A784" s="87">
        <v>43971</v>
      </c>
      <c r="B784" t="s">
        <v>17118</v>
      </c>
      <c r="C784" s="87" t="s">
        <v>16376</v>
      </c>
      <c r="D784" t="s">
        <v>16337</v>
      </c>
      <c r="E784" s="116">
        <v>3.17</v>
      </c>
    </row>
    <row r="785" spans="1:5" x14ac:dyDescent="0.3">
      <c r="A785" s="87">
        <v>39598</v>
      </c>
      <c r="B785" t="s">
        <v>17119</v>
      </c>
      <c r="C785" s="87" t="s">
        <v>16376</v>
      </c>
      <c r="D785" t="s">
        <v>16332</v>
      </c>
      <c r="E785" s="116">
        <v>5.88</v>
      </c>
    </row>
    <row r="786" spans="1:5" x14ac:dyDescent="0.3">
      <c r="A786" s="87">
        <v>43973</v>
      </c>
      <c r="B786" t="s">
        <v>17120</v>
      </c>
      <c r="C786" s="87" t="s">
        <v>16376</v>
      </c>
      <c r="D786" t="s">
        <v>16332</v>
      </c>
      <c r="E786" s="116">
        <v>4.34</v>
      </c>
    </row>
    <row r="787" spans="1:5" x14ac:dyDescent="0.3">
      <c r="A787" s="87">
        <v>39599</v>
      </c>
      <c r="B787" t="s">
        <v>17121</v>
      </c>
      <c r="C787" s="87" t="s">
        <v>16376</v>
      </c>
      <c r="D787" t="s">
        <v>16332</v>
      </c>
      <c r="E787" s="116">
        <v>8.4600000000000009</v>
      </c>
    </row>
    <row r="788" spans="1:5" x14ac:dyDescent="0.3">
      <c r="A788" s="87">
        <v>43832</v>
      </c>
      <c r="B788" t="s">
        <v>17122</v>
      </c>
      <c r="C788" s="87" t="s">
        <v>16376</v>
      </c>
      <c r="D788" t="s">
        <v>16332</v>
      </c>
      <c r="E788" s="116">
        <v>22.27</v>
      </c>
    </row>
    <row r="789" spans="1:5" x14ac:dyDescent="0.3">
      <c r="A789" s="87">
        <v>34602</v>
      </c>
      <c r="B789" t="s">
        <v>17123</v>
      </c>
      <c r="C789" s="87" t="s">
        <v>16376</v>
      </c>
      <c r="D789" t="s">
        <v>16332</v>
      </c>
      <c r="E789" s="116">
        <v>4.01</v>
      </c>
    </row>
    <row r="790" spans="1:5" x14ac:dyDescent="0.3">
      <c r="A790" s="87">
        <v>34607</v>
      </c>
      <c r="B790" t="s">
        <v>17124</v>
      </c>
      <c r="C790" s="87" t="s">
        <v>16376</v>
      </c>
      <c r="D790" t="s">
        <v>16332</v>
      </c>
      <c r="E790" s="116">
        <v>9.82</v>
      </c>
    </row>
    <row r="791" spans="1:5" x14ac:dyDescent="0.3">
      <c r="A791" s="87">
        <v>34609</v>
      </c>
      <c r="B791" t="s">
        <v>17125</v>
      </c>
      <c r="C791" s="87" t="s">
        <v>16376</v>
      </c>
      <c r="D791" t="s">
        <v>16332</v>
      </c>
      <c r="E791" s="116">
        <v>14.28</v>
      </c>
    </row>
    <row r="792" spans="1:5" x14ac:dyDescent="0.3">
      <c r="A792" s="87">
        <v>34618</v>
      </c>
      <c r="B792" t="s">
        <v>17126</v>
      </c>
      <c r="C792" s="87" t="s">
        <v>16376</v>
      </c>
      <c r="D792" t="s">
        <v>16332</v>
      </c>
      <c r="E792" s="116">
        <v>5.46</v>
      </c>
    </row>
    <row r="793" spans="1:5" x14ac:dyDescent="0.3">
      <c r="A793" s="87">
        <v>34621</v>
      </c>
      <c r="B793" t="s">
        <v>17127</v>
      </c>
      <c r="C793" s="87" t="s">
        <v>16376</v>
      </c>
      <c r="D793" t="s">
        <v>16332</v>
      </c>
      <c r="E793" s="116">
        <v>13.54</v>
      </c>
    </row>
    <row r="794" spans="1:5" x14ac:dyDescent="0.3">
      <c r="A794" s="87">
        <v>34622</v>
      </c>
      <c r="B794" t="s">
        <v>17128</v>
      </c>
      <c r="C794" s="87" t="s">
        <v>16376</v>
      </c>
      <c r="D794" t="s">
        <v>16332</v>
      </c>
      <c r="E794" s="116">
        <v>20.11</v>
      </c>
    </row>
    <row r="795" spans="1:5" x14ac:dyDescent="0.3">
      <c r="A795" s="87">
        <v>34624</v>
      </c>
      <c r="B795" t="s">
        <v>17129</v>
      </c>
      <c r="C795" s="87" t="s">
        <v>16376</v>
      </c>
      <c r="D795" t="s">
        <v>16332</v>
      </c>
      <c r="E795" s="116">
        <v>7.29</v>
      </c>
    </row>
    <row r="796" spans="1:5" x14ac:dyDescent="0.3">
      <c r="A796" s="87">
        <v>34627</v>
      </c>
      <c r="B796" t="s">
        <v>17130</v>
      </c>
      <c r="C796" s="87" t="s">
        <v>16376</v>
      </c>
      <c r="D796" t="s">
        <v>16332</v>
      </c>
      <c r="E796" s="116">
        <v>17.59</v>
      </c>
    </row>
    <row r="797" spans="1:5" x14ac:dyDescent="0.3">
      <c r="A797" s="87">
        <v>34629</v>
      </c>
      <c r="B797" t="s">
        <v>17131</v>
      </c>
      <c r="C797" s="87" t="s">
        <v>16376</v>
      </c>
      <c r="D797" t="s">
        <v>16332</v>
      </c>
      <c r="E797" s="116">
        <v>26.87</v>
      </c>
    </row>
    <row r="798" spans="1:5" x14ac:dyDescent="0.3">
      <c r="A798" s="87">
        <v>39257</v>
      </c>
      <c r="B798" t="s">
        <v>17132</v>
      </c>
      <c r="C798" s="87" t="s">
        <v>16376</v>
      </c>
      <c r="D798" t="s">
        <v>16332</v>
      </c>
      <c r="E798" s="116">
        <v>5.47</v>
      </c>
    </row>
    <row r="799" spans="1:5" x14ac:dyDescent="0.3">
      <c r="A799" s="87">
        <v>39261</v>
      </c>
      <c r="B799" t="s">
        <v>17133</v>
      </c>
      <c r="C799" s="87" t="s">
        <v>16376</v>
      </c>
      <c r="D799" t="s">
        <v>16332</v>
      </c>
      <c r="E799" s="116">
        <v>31.3</v>
      </c>
    </row>
    <row r="800" spans="1:5" x14ac:dyDescent="0.3">
      <c r="A800" s="87">
        <v>39268</v>
      </c>
      <c r="B800" t="s">
        <v>17134</v>
      </c>
      <c r="C800" s="87" t="s">
        <v>16376</v>
      </c>
      <c r="D800" t="s">
        <v>16332</v>
      </c>
      <c r="E800" s="116">
        <v>489.31</v>
      </c>
    </row>
    <row r="801" spans="1:5" x14ac:dyDescent="0.3">
      <c r="A801" s="87">
        <v>39262</v>
      </c>
      <c r="B801" t="s">
        <v>17135</v>
      </c>
      <c r="C801" s="87" t="s">
        <v>16376</v>
      </c>
      <c r="D801" t="s">
        <v>16332</v>
      </c>
      <c r="E801" s="116">
        <v>49.85</v>
      </c>
    </row>
    <row r="802" spans="1:5" x14ac:dyDescent="0.3">
      <c r="A802" s="87">
        <v>39258</v>
      </c>
      <c r="B802" t="s">
        <v>17136</v>
      </c>
      <c r="C802" s="87" t="s">
        <v>16376</v>
      </c>
      <c r="D802" t="s">
        <v>16332</v>
      </c>
      <c r="E802" s="116">
        <v>8.24</v>
      </c>
    </row>
    <row r="803" spans="1:5" x14ac:dyDescent="0.3">
      <c r="A803" s="87">
        <v>39263</v>
      </c>
      <c r="B803" t="s">
        <v>17137</v>
      </c>
      <c r="C803" s="87" t="s">
        <v>16376</v>
      </c>
      <c r="D803" t="s">
        <v>16332</v>
      </c>
      <c r="E803" s="116">
        <v>86.2</v>
      </c>
    </row>
    <row r="804" spans="1:5" x14ac:dyDescent="0.3">
      <c r="A804" s="87">
        <v>39264</v>
      </c>
      <c r="B804" t="s">
        <v>17138</v>
      </c>
      <c r="C804" s="87" t="s">
        <v>16376</v>
      </c>
      <c r="D804" t="s">
        <v>16332</v>
      </c>
      <c r="E804" s="116">
        <v>119.41</v>
      </c>
    </row>
    <row r="805" spans="1:5" x14ac:dyDescent="0.3">
      <c r="A805" s="87">
        <v>39259</v>
      </c>
      <c r="B805" t="s">
        <v>17139</v>
      </c>
      <c r="C805" s="87" t="s">
        <v>16376</v>
      </c>
      <c r="D805" t="s">
        <v>16332</v>
      </c>
      <c r="E805" s="116">
        <v>12.69</v>
      </c>
    </row>
    <row r="806" spans="1:5" x14ac:dyDescent="0.3">
      <c r="A806" s="87">
        <v>39265</v>
      </c>
      <c r="B806" t="s">
        <v>17140</v>
      </c>
      <c r="C806" s="87" t="s">
        <v>16376</v>
      </c>
      <c r="D806" t="s">
        <v>16332</v>
      </c>
      <c r="E806" s="116">
        <v>162.12</v>
      </c>
    </row>
    <row r="807" spans="1:5" x14ac:dyDescent="0.3">
      <c r="A807" s="87">
        <v>39260</v>
      </c>
      <c r="B807" t="s">
        <v>17141</v>
      </c>
      <c r="C807" s="87" t="s">
        <v>16376</v>
      </c>
      <c r="D807" t="s">
        <v>16332</v>
      </c>
      <c r="E807" s="116">
        <v>19.43</v>
      </c>
    </row>
    <row r="808" spans="1:5" x14ac:dyDescent="0.3">
      <c r="A808" s="87">
        <v>39266</v>
      </c>
      <c r="B808" t="s">
        <v>17142</v>
      </c>
      <c r="C808" s="87" t="s">
        <v>16376</v>
      </c>
      <c r="D808" t="s">
        <v>16332</v>
      </c>
      <c r="E808" s="116">
        <v>244.64</v>
      </c>
    </row>
    <row r="809" spans="1:5" x14ac:dyDescent="0.3">
      <c r="A809" s="87">
        <v>39267</v>
      </c>
      <c r="B809" t="s">
        <v>17143</v>
      </c>
      <c r="C809" s="87" t="s">
        <v>16376</v>
      </c>
      <c r="D809" t="s">
        <v>16332</v>
      </c>
      <c r="E809" s="116">
        <v>305.86</v>
      </c>
    </row>
    <row r="810" spans="1:5" x14ac:dyDescent="0.3">
      <c r="A810" s="87">
        <v>11901</v>
      </c>
      <c r="B810" t="s">
        <v>17144</v>
      </c>
      <c r="C810" s="87" t="s">
        <v>16376</v>
      </c>
      <c r="D810" t="s">
        <v>16332</v>
      </c>
      <c r="E810" s="116">
        <v>0.76</v>
      </c>
    </row>
    <row r="811" spans="1:5" x14ac:dyDescent="0.3">
      <c r="A811" s="87">
        <v>11902</v>
      </c>
      <c r="B811" t="s">
        <v>17145</v>
      </c>
      <c r="C811" s="87" t="s">
        <v>16376</v>
      </c>
      <c r="D811" t="s">
        <v>16332</v>
      </c>
      <c r="E811" s="116">
        <v>1.46</v>
      </c>
    </row>
    <row r="812" spans="1:5" x14ac:dyDescent="0.3">
      <c r="A812" s="87">
        <v>11903</v>
      </c>
      <c r="B812" t="s">
        <v>17146</v>
      </c>
      <c r="C812" s="87" t="s">
        <v>16376</v>
      </c>
      <c r="D812" t="s">
        <v>16332</v>
      </c>
      <c r="E812" s="116">
        <v>1.54</v>
      </c>
    </row>
    <row r="813" spans="1:5" x14ac:dyDescent="0.3">
      <c r="A813" s="87">
        <v>11904</v>
      </c>
      <c r="B813" t="s">
        <v>17147</v>
      </c>
      <c r="C813" s="87" t="s">
        <v>16376</v>
      </c>
      <c r="D813" t="s">
        <v>16332</v>
      </c>
      <c r="E813" s="116">
        <v>2.34</v>
      </c>
    </row>
    <row r="814" spans="1:5" x14ac:dyDescent="0.3">
      <c r="A814" s="87">
        <v>11905</v>
      </c>
      <c r="B814" t="s">
        <v>17148</v>
      </c>
      <c r="C814" s="87" t="s">
        <v>16376</v>
      </c>
      <c r="D814" t="s">
        <v>16332</v>
      </c>
      <c r="E814" s="116">
        <v>2.85</v>
      </c>
    </row>
    <row r="815" spans="1:5" x14ac:dyDescent="0.3">
      <c r="A815" s="87">
        <v>11906</v>
      </c>
      <c r="B815" t="s">
        <v>17149</v>
      </c>
      <c r="C815" s="87" t="s">
        <v>16376</v>
      </c>
      <c r="D815" t="s">
        <v>16332</v>
      </c>
      <c r="E815" s="116">
        <v>3.63</v>
      </c>
    </row>
    <row r="816" spans="1:5" x14ac:dyDescent="0.3">
      <c r="A816" s="87">
        <v>11919</v>
      </c>
      <c r="B816" t="s">
        <v>17150</v>
      </c>
      <c r="C816" s="87" t="s">
        <v>16376</v>
      </c>
      <c r="D816" t="s">
        <v>16332</v>
      </c>
      <c r="E816" s="116">
        <v>6.65</v>
      </c>
    </row>
    <row r="817" spans="1:5" x14ac:dyDescent="0.3">
      <c r="A817" s="87">
        <v>11920</v>
      </c>
      <c r="B817" t="s">
        <v>17151</v>
      </c>
      <c r="C817" s="87" t="s">
        <v>16376</v>
      </c>
      <c r="D817" t="s">
        <v>16332</v>
      </c>
      <c r="E817" s="116">
        <v>12.63</v>
      </c>
    </row>
    <row r="818" spans="1:5" x14ac:dyDescent="0.3">
      <c r="A818" s="87">
        <v>11924</v>
      </c>
      <c r="B818" t="s">
        <v>17152</v>
      </c>
      <c r="C818" s="87" t="s">
        <v>16376</v>
      </c>
      <c r="D818" t="s">
        <v>16332</v>
      </c>
      <c r="E818" s="116">
        <v>106.05</v>
      </c>
    </row>
    <row r="819" spans="1:5" x14ac:dyDescent="0.3">
      <c r="A819" s="87">
        <v>11921</v>
      </c>
      <c r="B819" t="s">
        <v>17153</v>
      </c>
      <c r="C819" s="87" t="s">
        <v>16376</v>
      </c>
      <c r="D819" t="s">
        <v>16332</v>
      </c>
      <c r="E819" s="116">
        <v>18.48</v>
      </c>
    </row>
    <row r="820" spans="1:5" x14ac:dyDescent="0.3">
      <c r="A820" s="87">
        <v>11922</v>
      </c>
      <c r="B820" t="s">
        <v>17154</v>
      </c>
      <c r="C820" s="87" t="s">
        <v>16376</v>
      </c>
      <c r="D820" t="s">
        <v>16332</v>
      </c>
      <c r="E820" s="116">
        <v>29.89</v>
      </c>
    </row>
    <row r="821" spans="1:5" x14ac:dyDescent="0.3">
      <c r="A821" s="87">
        <v>11923</v>
      </c>
      <c r="B821" t="s">
        <v>17155</v>
      </c>
      <c r="C821" s="87" t="s">
        <v>16376</v>
      </c>
      <c r="D821" t="s">
        <v>16332</v>
      </c>
      <c r="E821" s="116">
        <v>43.76</v>
      </c>
    </row>
    <row r="822" spans="1:5" x14ac:dyDescent="0.3">
      <c r="A822" s="87">
        <v>11916</v>
      </c>
      <c r="B822" t="s">
        <v>17156</v>
      </c>
      <c r="C822" s="87" t="s">
        <v>16376</v>
      </c>
      <c r="D822" t="s">
        <v>16332</v>
      </c>
      <c r="E822" s="116">
        <v>9.1</v>
      </c>
    </row>
    <row r="823" spans="1:5" x14ac:dyDescent="0.3">
      <c r="A823" s="87">
        <v>11914</v>
      </c>
      <c r="B823" t="s">
        <v>17157</v>
      </c>
      <c r="C823" s="87" t="s">
        <v>16376</v>
      </c>
      <c r="D823" t="s">
        <v>16332</v>
      </c>
      <c r="E823" s="116">
        <v>65.55</v>
      </c>
    </row>
    <row r="824" spans="1:5" x14ac:dyDescent="0.3">
      <c r="A824" s="87">
        <v>11917</v>
      </c>
      <c r="B824" t="s">
        <v>17158</v>
      </c>
      <c r="C824" s="87" t="s">
        <v>16376</v>
      </c>
      <c r="D824" t="s">
        <v>16332</v>
      </c>
      <c r="E824" s="116">
        <v>16.02</v>
      </c>
    </row>
    <row r="825" spans="1:5" x14ac:dyDescent="0.3">
      <c r="A825" s="87">
        <v>11918</v>
      </c>
      <c r="B825" t="s">
        <v>17159</v>
      </c>
      <c r="C825" s="87" t="s">
        <v>16376</v>
      </c>
      <c r="D825" t="s">
        <v>16332</v>
      </c>
      <c r="E825" s="116">
        <v>19.010000000000002</v>
      </c>
    </row>
    <row r="826" spans="1:5" x14ac:dyDescent="0.3">
      <c r="A826" s="87">
        <v>37734</v>
      </c>
      <c r="B826" t="s">
        <v>17160</v>
      </c>
      <c r="C826" s="87" t="s">
        <v>16331</v>
      </c>
      <c r="D826" t="s">
        <v>16332</v>
      </c>
      <c r="E826" s="116">
        <v>81699.7</v>
      </c>
    </row>
    <row r="827" spans="1:5" x14ac:dyDescent="0.3">
      <c r="A827" s="87">
        <v>42251</v>
      </c>
      <c r="B827" t="s">
        <v>17161</v>
      </c>
      <c r="C827" s="87" t="s">
        <v>16331</v>
      </c>
      <c r="D827" t="s">
        <v>16332</v>
      </c>
      <c r="E827" s="116">
        <v>92775</v>
      </c>
    </row>
    <row r="828" spans="1:5" x14ac:dyDescent="0.3">
      <c r="A828" s="87">
        <v>37733</v>
      </c>
      <c r="B828" t="s">
        <v>17162</v>
      </c>
      <c r="C828" s="87" t="s">
        <v>16331</v>
      </c>
      <c r="D828" t="s">
        <v>16332</v>
      </c>
      <c r="E828" s="116">
        <v>61258.13</v>
      </c>
    </row>
    <row r="829" spans="1:5" x14ac:dyDescent="0.3">
      <c r="A829" s="87">
        <v>37735</v>
      </c>
      <c r="B829" t="s">
        <v>17163</v>
      </c>
      <c r="C829" s="87" t="s">
        <v>16331</v>
      </c>
      <c r="D829" t="s">
        <v>16332</v>
      </c>
      <c r="E829" s="116">
        <v>73816.05</v>
      </c>
    </row>
    <row r="830" spans="1:5" x14ac:dyDescent="0.3">
      <c r="A830" s="87">
        <v>5090</v>
      </c>
      <c r="B830" t="s">
        <v>17164</v>
      </c>
      <c r="C830" s="87" t="s">
        <v>16331</v>
      </c>
      <c r="D830" t="s">
        <v>16337</v>
      </c>
      <c r="E830" s="116">
        <v>19.190000000000001</v>
      </c>
    </row>
    <row r="831" spans="1:5" x14ac:dyDescent="0.3">
      <c r="A831" s="87">
        <v>5085</v>
      </c>
      <c r="B831" t="s">
        <v>17165</v>
      </c>
      <c r="C831" s="87" t="s">
        <v>16331</v>
      </c>
      <c r="D831" t="s">
        <v>16332</v>
      </c>
      <c r="E831" s="116">
        <v>28.57</v>
      </c>
    </row>
    <row r="832" spans="1:5" x14ac:dyDescent="0.3">
      <c r="A832" s="87">
        <v>43603</v>
      </c>
      <c r="B832" t="s">
        <v>17166</v>
      </c>
      <c r="C832" s="87" t="s">
        <v>16331</v>
      </c>
      <c r="D832" t="s">
        <v>16332</v>
      </c>
      <c r="E832" s="116">
        <v>40.81</v>
      </c>
    </row>
    <row r="833" spans="1:5" x14ac:dyDescent="0.3">
      <c r="A833" s="87">
        <v>38374</v>
      </c>
      <c r="B833" t="s">
        <v>17167</v>
      </c>
      <c r="C833" s="87" t="s">
        <v>16331</v>
      </c>
      <c r="D833" t="s">
        <v>16332</v>
      </c>
      <c r="E833" s="116">
        <v>1082.92</v>
      </c>
    </row>
    <row r="834" spans="1:5" x14ac:dyDescent="0.3">
      <c r="A834" s="87">
        <v>20212</v>
      </c>
      <c r="B834" t="s">
        <v>17168</v>
      </c>
      <c r="C834" s="87" t="s">
        <v>16376</v>
      </c>
      <c r="D834" t="s">
        <v>16332</v>
      </c>
      <c r="E834" s="116">
        <v>25.63</v>
      </c>
    </row>
    <row r="835" spans="1:5" x14ac:dyDescent="0.3">
      <c r="A835" s="87">
        <v>20209</v>
      </c>
      <c r="B835" t="s">
        <v>17169</v>
      </c>
      <c r="C835" s="87" t="s">
        <v>16376</v>
      </c>
      <c r="D835" t="s">
        <v>16332</v>
      </c>
      <c r="E835" s="116">
        <v>30.61</v>
      </c>
    </row>
    <row r="836" spans="1:5" x14ac:dyDescent="0.3">
      <c r="A836" s="87">
        <v>4430</v>
      </c>
      <c r="B836" t="s">
        <v>17170</v>
      </c>
      <c r="C836" s="87" t="s">
        <v>16376</v>
      </c>
      <c r="D836" t="s">
        <v>16337</v>
      </c>
      <c r="E836" s="116">
        <v>15</v>
      </c>
    </row>
    <row r="837" spans="1:5" x14ac:dyDescent="0.3">
      <c r="A837" s="87">
        <v>4433</v>
      </c>
      <c r="B837" t="s">
        <v>17171</v>
      </c>
      <c r="C837" s="87" t="s">
        <v>16376</v>
      </c>
      <c r="D837" t="s">
        <v>16332</v>
      </c>
      <c r="E837" s="116">
        <v>29.33</v>
      </c>
    </row>
    <row r="838" spans="1:5" x14ac:dyDescent="0.3">
      <c r="A838" s="87">
        <v>4400</v>
      </c>
      <c r="B838" t="s">
        <v>17172</v>
      </c>
      <c r="C838" s="87" t="s">
        <v>16376</v>
      </c>
      <c r="D838" t="s">
        <v>16332</v>
      </c>
      <c r="E838" s="116">
        <v>23.87</v>
      </c>
    </row>
    <row r="839" spans="1:5" x14ac:dyDescent="0.3">
      <c r="A839" s="87">
        <v>2729</v>
      </c>
      <c r="B839" t="s">
        <v>17173</v>
      </c>
      <c r="C839" s="87" t="s">
        <v>16331</v>
      </c>
      <c r="D839" t="s">
        <v>16332</v>
      </c>
      <c r="E839" s="116">
        <v>26.7</v>
      </c>
    </row>
    <row r="840" spans="1:5" x14ac:dyDescent="0.3">
      <c r="A840" s="87">
        <v>4513</v>
      </c>
      <c r="B840" t="s">
        <v>17174</v>
      </c>
      <c r="C840" s="87" t="s">
        <v>16376</v>
      </c>
      <c r="D840" t="s">
        <v>16332</v>
      </c>
      <c r="E840" s="116">
        <v>5.18</v>
      </c>
    </row>
    <row r="841" spans="1:5" x14ac:dyDescent="0.3">
      <c r="A841" s="87">
        <v>37106</v>
      </c>
      <c r="B841" t="s">
        <v>17175</v>
      </c>
      <c r="C841" s="87" t="s">
        <v>16331</v>
      </c>
      <c r="D841" t="s">
        <v>16332</v>
      </c>
      <c r="E841" s="116">
        <v>4956.8900000000003</v>
      </c>
    </row>
    <row r="842" spans="1:5" x14ac:dyDescent="0.3">
      <c r="A842" s="87">
        <v>11869</v>
      </c>
      <c r="B842" t="s">
        <v>17176</v>
      </c>
      <c r="C842" s="87" t="s">
        <v>16331</v>
      </c>
      <c r="D842" t="s">
        <v>16332</v>
      </c>
      <c r="E842" s="116">
        <v>991.37</v>
      </c>
    </row>
    <row r="843" spans="1:5" x14ac:dyDescent="0.3">
      <c r="A843" s="87">
        <v>43981</v>
      </c>
      <c r="B843" t="s">
        <v>17177</v>
      </c>
      <c r="C843" s="87" t="s">
        <v>16331</v>
      </c>
      <c r="D843" t="s">
        <v>16332</v>
      </c>
      <c r="E843" s="116">
        <v>7469.98</v>
      </c>
    </row>
    <row r="844" spans="1:5" x14ac:dyDescent="0.3">
      <c r="A844" s="87">
        <v>37104</v>
      </c>
      <c r="B844" t="s">
        <v>17178</v>
      </c>
      <c r="C844" s="87" t="s">
        <v>16331</v>
      </c>
      <c r="D844" t="s">
        <v>16332</v>
      </c>
      <c r="E844" s="116">
        <v>1244.19</v>
      </c>
    </row>
    <row r="845" spans="1:5" x14ac:dyDescent="0.3">
      <c r="A845" s="87">
        <v>43982</v>
      </c>
      <c r="B845" t="s">
        <v>17179</v>
      </c>
      <c r="C845" s="87" t="s">
        <v>16331</v>
      </c>
      <c r="D845" t="s">
        <v>16332</v>
      </c>
      <c r="E845" s="116">
        <v>11800.69</v>
      </c>
    </row>
    <row r="846" spans="1:5" x14ac:dyDescent="0.3">
      <c r="A846" s="87">
        <v>43978</v>
      </c>
      <c r="B846" t="s">
        <v>17180</v>
      </c>
      <c r="C846" s="87" t="s">
        <v>16331</v>
      </c>
      <c r="D846" t="s">
        <v>16332</v>
      </c>
      <c r="E846" s="116">
        <v>1843.87</v>
      </c>
    </row>
    <row r="847" spans="1:5" x14ac:dyDescent="0.3">
      <c r="A847" s="87">
        <v>11871</v>
      </c>
      <c r="B847" t="s">
        <v>17181</v>
      </c>
      <c r="C847" s="87" t="s">
        <v>16331</v>
      </c>
      <c r="D847" t="s">
        <v>16332</v>
      </c>
      <c r="E847" s="116">
        <v>462.13</v>
      </c>
    </row>
    <row r="848" spans="1:5" x14ac:dyDescent="0.3">
      <c r="A848" s="87">
        <v>37105</v>
      </c>
      <c r="B848" t="s">
        <v>17182</v>
      </c>
      <c r="C848" s="87" t="s">
        <v>16331</v>
      </c>
      <c r="D848" t="s">
        <v>16332</v>
      </c>
      <c r="E848" s="116">
        <v>2843.47</v>
      </c>
    </row>
    <row r="849" spans="1:5" x14ac:dyDescent="0.3">
      <c r="A849" s="87">
        <v>43980</v>
      </c>
      <c r="B849" t="s">
        <v>17183</v>
      </c>
      <c r="C849" s="87" t="s">
        <v>16331</v>
      </c>
      <c r="D849" t="s">
        <v>16332</v>
      </c>
      <c r="E849" s="116">
        <v>3541.24</v>
      </c>
    </row>
    <row r="850" spans="1:5" x14ac:dyDescent="0.3">
      <c r="A850" s="87">
        <v>43979</v>
      </c>
      <c r="B850" t="s">
        <v>17184</v>
      </c>
      <c r="C850" s="87" t="s">
        <v>16331</v>
      </c>
      <c r="D850" t="s">
        <v>16332</v>
      </c>
      <c r="E850" s="116">
        <v>665.36</v>
      </c>
    </row>
    <row r="851" spans="1:5" x14ac:dyDescent="0.3">
      <c r="A851" s="87">
        <v>11868</v>
      </c>
      <c r="B851" t="s">
        <v>17185</v>
      </c>
      <c r="C851" s="87" t="s">
        <v>16331</v>
      </c>
      <c r="D851" t="s">
        <v>16332</v>
      </c>
      <c r="E851" s="116">
        <v>643.47</v>
      </c>
    </row>
    <row r="852" spans="1:5" x14ac:dyDescent="0.3">
      <c r="A852" s="87">
        <v>34636</v>
      </c>
      <c r="B852" t="s">
        <v>17186</v>
      </c>
      <c r="C852" s="87" t="s">
        <v>16331</v>
      </c>
      <c r="D852" t="s">
        <v>16337</v>
      </c>
      <c r="E852" s="116">
        <v>456.95</v>
      </c>
    </row>
    <row r="853" spans="1:5" x14ac:dyDescent="0.3">
      <c r="A853" s="87">
        <v>34639</v>
      </c>
      <c r="B853" t="s">
        <v>17187</v>
      </c>
      <c r="C853" s="87" t="s">
        <v>16331</v>
      </c>
      <c r="D853" t="s">
        <v>16332</v>
      </c>
      <c r="E853" s="116">
        <v>1054.72</v>
      </c>
    </row>
    <row r="854" spans="1:5" x14ac:dyDescent="0.3">
      <c r="A854" s="87">
        <v>34640</v>
      </c>
      <c r="B854" t="s">
        <v>17188</v>
      </c>
      <c r="C854" s="87" t="s">
        <v>16331</v>
      </c>
      <c r="D854" t="s">
        <v>16332</v>
      </c>
      <c r="E854" s="116">
        <v>1196.42</v>
      </c>
    </row>
    <row r="855" spans="1:5" x14ac:dyDescent="0.3">
      <c r="A855" s="87">
        <v>43977</v>
      </c>
      <c r="B855" t="s">
        <v>17189</v>
      </c>
      <c r="C855" s="87" t="s">
        <v>16331</v>
      </c>
      <c r="D855" t="s">
        <v>16332</v>
      </c>
      <c r="E855" s="116">
        <v>2062.5500000000002</v>
      </c>
    </row>
    <row r="856" spans="1:5" x14ac:dyDescent="0.3">
      <c r="A856" s="87">
        <v>34637</v>
      </c>
      <c r="B856" t="s">
        <v>17190</v>
      </c>
      <c r="C856" s="87" t="s">
        <v>16331</v>
      </c>
      <c r="D856" t="s">
        <v>16332</v>
      </c>
      <c r="E856" s="116">
        <v>276.33999999999997</v>
      </c>
    </row>
    <row r="857" spans="1:5" x14ac:dyDescent="0.3">
      <c r="A857" s="87">
        <v>34638</v>
      </c>
      <c r="B857" t="s">
        <v>17191</v>
      </c>
      <c r="C857" s="87" t="s">
        <v>16331</v>
      </c>
      <c r="D857" t="s">
        <v>16332</v>
      </c>
      <c r="E857" s="116">
        <v>427.44</v>
      </c>
    </row>
    <row r="858" spans="1:5" x14ac:dyDescent="0.3">
      <c r="A858" s="87">
        <v>34641</v>
      </c>
      <c r="B858" t="s">
        <v>17192</v>
      </c>
      <c r="C858" s="87" t="s">
        <v>16331</v>
      </c>
      <c r="D858" t="s">
        <v>16332</v>
      </c>
      <c r="E858" s="116">
        <v>113.78</v>
      </c>
    </row>
    <row r="859" spans="1:5" x14ac:dyDescent="0.3">
      <c r="A859" s="87">
        <v>43434</v>
      </c>
      <c r="B859" t="s">
        <v>17193</v>
      </c>
      <c r="C859" s="87" t="s">
        <v>16331</v>
      </c>
      <c r="D859" t="s">
        <v>16332</v>
      </c>
      <c r="E859" s="116">
        <v>123.02</v>
      </c>
    </row>
    <row r="860" spans="1:5" x14ac:dyDescent="0.3">
      <c r="A860" s="87">
        <v>43435</v>
      </c>
      <c r="B860" t="s">
        <v>17194</v>
      </c>
      <c r="C860" s="87" t="s">
        <v>16331</v>
      </c>
      <c r="D860" t="s">
        <v>16332</v>
      </c>
      <c r="E860" s="116">
        <v>225.54</v>
      </c>
    </row>
    <row r="861" spans="1:5" x14ac:dyDescent="0.3">
      <c r="A861" s="87">
        <v>43436</v>
      </c>
      <c r="B861" t="s">
        <v>17195</v>
      </c>
      <c r="C861" s="87" t="s">
        <v>16331</v>
      </c>
      <c r="D861" t="s">
        <v>16332</v>
      </c>
      <c r="E861" s="116">
        <v>394.7</v>
      </c>
    </row>
    <row r="862" spans="1:5" x14ac:dyDescent="0.3">
      <c r="A862" s="87">
        <v>43437</v>
      </c>
      <c r="B862" t="s">
        <v>17196</v>
      </c>
      <c r="C862" s="87" t="s">
        <v>16331</v>
      </c>
      <c r="D862" t="s">
        <v>16332</v>
      </c>
      <c r="E862" s="116">
        <v>715.59</v>
      </c>
    </row>
    <row r="863" spans="1:5" x14ac:dyDescent="0.3">
      <c r="A863" s="87">
        <v>43438</v>
      </c>
      <c r="B863" t="s">
        <v>17197</v>
      </c>
      <c r="C863" s="87" t="s">
        <v>16331</v>
      </c>
      <c r="D863" t="s">
        <v>16332</v>
      </c>
      <c r="E863" s="116">
        <v>1281.51</v>
      </c>
    </row>
    <row r="864" spans="1:5" x14ac:dyDescent="0.3">
      <c r="A864" s="87">
        <v>41627</v>
      </c>
      <c r="B864" t="s">
        <v>17198</v>
      </c>
      <c r="C864" s="87" t="s">
        <v>16331</v>
      </c>
      <c r="D864" t="s">
        <v>16332</v>
      </c>
      <c r="E864" s="116">
        <v>189.66</v>
      </c>
    </row>
    <row r="865" spans="1:5" x14ac:dyDescent="0.3">
      <c r="A865" s="87">
        <v>41628</v>
      </c>
      <c r="B865" t="s">
        <v>17199</v>
      </c>
      <c r="C865" s="87" t="s">
        <v>16331</v>
      </c>
      <c r="D865" t="s">
        <v>16332</v>
      </c>
      <c r="E865" s="116">
        <v>348.57</v>
      </c>
    </row>
    <row r="866" spans="1:5" x14ac:dyDescent="0.3">
      <c r="A866" s="87">
        <v>41629</v>
      </c>
      <c r="B866" t="s">
        <v>17200</v>
      </c>
      <c r="C866" s="87" t="s">
        <v>16331</v>
      </c>
      <c r="D866" t="s">
        <v>16332</v>
      </c>
      <c r="E866" s="116">
        <v>442.89</v>
      </c>
    </row>
    <row r="867" spans="1:5" x14ac:dyDescent="0.3">
      <c r="A867" s="87">
        <v>43429</v>
      </c>
      <c r="B867" t="s">
        <v>17201</v>
      </c>
      <c r="C867" s="87" t="s">
        <v>16331</v>
      </c>
      <c r="D867" t="s">
        <v>16332</v>
      </c>
      <c r="E867" s="116">
        <v>98.13</v>
      </c>
    </row>
    <row r="868" spans="1:5" x14ac:dyDescent="0.3">
      <c r="A868" s="87">
        <v>43430</v>
      </c>
      <c r="B868" t="s">
        <v>17202</v>
      </c>
      <c r="C868" s="87" t="s">
        <v>16331</v>
      </c>
      <c r="D868" t="s">
        <v>16332</v>
      </c>
      <c r="E868" s="116">
        <v>163</v>
      </c>
    </row>
    <row r="869" spans="1:5" x14ac:dyDescent="0.3">
      <c r="A869" s="87">
        <v>43431</v>
      </c>
      <c r="B869" t="s">
        <v>17203</v>
      </c>
      <c r="C869" s="87" t="s">
        <v>16331</v>
      </c>
      <c r="D869" t="s">
        <v>16332</v>
      </c>
      <c r="E869" s="116">
        <v>315.76</v>
      </c>
    </row>
    <row r="870" spans="1:5" x14ac:dyDescent="0.3">
      <c r="A870" s="87">
        <v>43432</v>
      </c>
      <c r="B870" t="s">
        <v>17204</v>
      </c>
      <c r="C870" s="87" t="s">
        <v>16331</v>
      </c>
      <c r="D870" t="s">
        <v>16332</v>
      </c>
      <c r="E870" s="116">
        <v>656.13</v>
      </c>
    </row>
    <row r="871" spans="1:5" x14ac:dyDescent="0.3">
      <c r="A871" s="87">
        <v>43433</v>
      </c>
      <c r="B871" t="s">
        <v>17205</v>
      </c>
      <c r="C871" s="87" t="s">
        <v>16331</v>
      </c>
      <c r="D871" t="s">
        <v>16332</v>
      </c>
      <c r="E871" s="116">
        <v>1034.43</v>
      </c>
    </row>
    <row r="872" spans="1:5" x14ac:dyDescent="0.3">
      <c r="A872" s="87">
        <v>43094</v>
      </c>
      <c r="B872" t="s">
        <v>17206</v>
      </c>
      <c r="C872" s="87" t="s">
        <v>16331</v>
      </c>
      <c r="D872" t="s">
        <v>16332</v>
      </c>
      <c r="E872" s="116">
        <v>241.53</v>
      </c>
    </row>
    <row r="873" spans="1:5" x14ac:dyDescent="0.3">
      <c r="A873" s="87">
        <v>43093</v>
      </c>
      <c r="B873" t="s">
        <v>17207</v>
      </c>
      <c r="C873" s="87" t="s">
        <v>16331</v>
      </c>
      <c r="D873" t="s">
        <v>16332</v>
      </c>
      <c r="E873" s="116">
        <v>256.67</v>
      </c>
    </row>
    <row r="874" spans="1:5" x14ac:dyDescent="0.3">
      <c r="A874" s="87">
        <v>11694</v>
      </c>
      <c r="B874" t="s">
        <v>17208</v>
      </c>
      <c r="C874" s="87" t="s">
        <v>16331</v>
      </c>
      <c r="D874" t="s">
        <v>16332</v>
      </c>
      <c r="E874" s="116">
        <v>1143.5</v>
      </c>
    </row>
    <row r="875" spans="1:5" x14ac:dyDescent="0.3">
      <c r="A875" s="87">
        <v>1030</v>
      </c>
      <c r="B875" t="s">
        <v>17209</v>
      </c>
      <c r="C875" s="87" t="s">
        <v>16331</v>
      </c>
      <c r="D875" t="s">
        <v>16337</v>
      </c>
      <c r="E875" s="116">
        <v>51.73</v>
      </c>
    </row>
    <row r="876" spans="1:5" x14ac:dyDescent="0.3">
      <c r="A876" s="87">
        <v>11881</v>
      </c>
      <c r="B876" t="s">
        <v>17210</v>
      </c>
      <c r="C876" s="87" t="s">
        <v>16331</v>
      </c>
      <c r="D876" t="s">
        <v>16332</v>
      </c>
      <c r="E876" s="116">
        <v>174.28</v>
      </c>
    </row>
    <row r="877" spans="1:5" x14ac:dyDescent="0.3">
      <c r="A877" s="87">
        <v>35277</v>
      </c>
      <c r="B877" t="s">
        <v>17211</v>
      </c>
      <c r="C877" s="87" t="s">
        <v>16331</v>
      </c>
      <c r="D877" t="s">
        <v>16332</v>
      </c>
      <c r="E877" s="116">
        <v>379.82</v>
      </c>
    </row>
    <row r="878" spans="1:5" x14ac:dyDescent="0.3">
      <c r="A878" s="87">
        <v>10521</v>
      </c>
      <c r="B878" t="s">
        <v>17212</v>
      </c>
      <c r="C878" s="87" t="s">
        <v>16331</v>
      </c>
      <c r="D878" t="s">
        <v>16332</v>
      </c>
      <c r="E878" s="116">
        <v>298.77</v>
      </c>
    </row>
    <row r="879" spans="1:5" x14ac:dyDescent="0.3">
      <c r="A879" s="87">
        <v>10885</v>
      </c>
      <c r="B879" t="s">
        <v>17213</v>
      </c>
      <c r="C879" s="87" t="s">
        <v>16331</v>
      </c>
      <c r="D879" t="s">
        <v>16332</v>
      </c>
      <c r="E879" s="116">
        <v>377.91</v>
      </c>
    </row>
    <row r="880" spans="1:5" x14ac:dyDescent="0.3">
      <c r="A880" s="87">
        <v>20962</v>
      </c>
      <c r="B880" t="s">
        <v>17214</v>
      </c>
      <c r="C880" s="87" t="s">
        <v>16331</v>
      </c>
      <c r="D880" t="s">
        <v>16337</v>
      </c>
      <c r="E880" s="116">
        <v>313</v>
      </c>
    </row>
    <row r="881" spans="1:5" x14ac:dyDescent="0.3">
      <c r="A881" s="87">
        <v>20963</v>
      </c>
      <c r="B881" t="s">
        <v>17215</v>
      </c>
      <c r="C881" s="87" t="s">
        <v>16331</v>
      </c>
      <c r="D881" t="s">
        <v>16332</v>
      </c>
      <c r="E881" s="116">
        <v>382.35</v>
      </c>
    </row>
    <row r="882" spans="1:5" x14ac:dyDescent="0.3">
      <c r="A882" s="87">
        <v>34643</v>
      </c>
      <c r="B882" t="s">
        <v>17216</v>
      </c>
      <c r="C882" s="87" t="s">
        <v>16331</v>
      </c>
      <c r="D882" t="s">
        <v>16332</v>
      </c>
      <c r="E882" s="116">
        <v>43.74</v>
      </c>
    </row>
    <row r="883" spans="1:5" x14ac:dyDescent="0.3">
      <c r="A883" s="87">
        <v>41480</v>
      </c>
      <c r="B883" t="s">
        <v>17217</v>
      </c>
      <c r="C883" s="87" t="s">
        <v>16331</v>
      </c>
      <c r="D883" t="s">
        <v>16332</v>
      </c>
      <c r="E883" s="116">
        <v>50.72</v>
      </c>
    </row>
    <row r="884" spans="1:5" x14ac:dyDescent="0.3">
      <c r="A884" s="87">
        <v>41474</v>
      </c>
      <c r="B884" t="s">
        <v>17218</v>
      </c>
      <c r="C884" s="87" t="s">
        <v>16331</v>
      </c>
      <c r="D884" t="s">
        <v>16332</v>
      </c>
      <c r="E884" s="116">
        <v>81.02</v>
      </c>
    </row>
    <row r="885" spans="1:5" x14ac:dyDescent="0.3">
      <c r="A885" s="87">
        <v>41475</v>
      </c>
      <c r="B885" t="s">
        <v>17219</v>
      </c>
      <c r="C885" s="87" t="s">
        <v>16331</v>
      </c>
      <c r="D885" t="s">
        <v>16332</v>
      </c>
      <c r="E885" s="116">
        <v>69.13</v>
      </c>
    </row>
    <row r="886" spans="1:5" x14ac:dyDescent="0.3">
      <c r="A886" s="87">
        <v>41476</v>
      </c>
      <c r="B886" t="s">
        <v>17220</v>
      </c>
      <c r="C886" s="87" t="s">
        <v>16331</v>
      </c>
      <c r="D886" t="s">
        <v>16332</v>
      </c>
      <c r="E886" s="116">
        <v>151.36000000000001</v>
      </c>
    </row>
    <row r="887" spans="1:5" x14ac:dyDescent="0.3">
      <c r="A887" s="87">
        <v>2555</v>
      </c>
      <c r="B887" t="s">
        <v>17221</v>
      </c>
      <c r="C887" s="87" t="s">
        <v>16331</v>
      </c>
      <c r="D887" t="s">
        <v>16332</v>
      </c>
      <c r="E887" s="116">
        <v>1.34</v>
      </c>
    </row>
    <row r="888" spans="1:5" x14ac:dyDescent="0.3">
      <c r="A888" s="87">
        <v>2556</v>
      </c>
      <c r="B888" t="s">
        <v>17222</v>
      </c>
      <c r="C888" s="87" t="s">
        <v>16331</v>
      </c>
      <c r="D888" t="s">
        <v>16332</v>
      </c>
      <c r="E888" s="116">
        <v>1.38</v>
      </c>
    </row>
    <row r="889" spans="1:5" x14ac:dyDescent="0.3">
      <c r="A889" s="87">
        <v>2557</v>
      </c>
      <c r="B889" t="s">
        <v>17223</v>
      </c>
      <c r="C889" s="87" t="s">
        <v>16331</v>
      </c>
      <c r="D889" t="s">
        <v>16332</v>
      </c>
      <c r="E889" s="116">
        <v>2.93</v>
      </c>
    </row>
    <row r="890" spans="1:5" x14ac:dyDescent="0.3">
      <c r="A890" s="87">
        <v>10569</v>
      </c>
      <c r="B890" t="s">
        <v>17224</v>
      </c>
      <c r="C890" s="87" t="s">
        <v>16331</v>
      </c>
      <c r="D890" t="s">
        <v>16332</v>
      </c>
      <c r="E890" s="116">
        <v>2.93</v>
      </c>
    </row>
    <row r="891" spans="1:5" x14ac:dyDescent="0.3">
      <c r="A891" s="87">
        <v>39810</v>
      </c>
      <c r="B891" t="s">
        <v>17225</v>
      </c>
      <c r="C891" s="87" t="s">
        <v>16331</v>
      </c>
      <c r="D891" t="s">
        <v>16332</v>
      </c>
      <c r="E891" s="116">
        <v>32.590000000000003</v>
      </c>
    </row>
    <row r="892" spans="1:5" x14ac:dyDescent="0.3">
      <c r="A892" s="87">
        <v>39811</v>
      </c>
      <c r="B892" t="s">
        <v>17226</v>
      </c>
      <c r="C892" s="87" t="s">
        <v>16331</v>
      </c>
      <c r="D892" t="s">
        <v>16332</v>
      </c>
      <c r="E892" s="116">
        <v>39.869999999999997</v>
      </c>
    </row>
    <row r="893" spans="1:5" x14ac:dyDescent="0.3">
      <c r="A893" s="87">
        <v>39812</v>
      </c>
      <c r="B893" t="s">
        <v>17227</v>
      </c>
      <c r="C893" s="87" t="s">
        <v>16331</v>
      </c>
      <c r="D893" t="s">
        <v>16332</v>
      </c>
      <c r="E893" s="116">
        <v>65.55</v>
      </c>
    </row>
    <row r="894" spans="1:5" x14ac:dyDescent="0.3">
      <c r="A894" s="87">
        <v>43096</v>
      </c>
      <c r="B894" t="s">
        <v>17228</v>
      </c>
      <c r="C894" s="87" t="s">
        <v>16331</v>
      </c>
      <c r="D894" t="s">
        <v>16332</v>
      </c>
      <c r="E894" s="116">
        <v>217.3</v>
      </c>
    </row>
    <row r="895" spans="1:5" x14ac:dyDescent="0.3">
      <c r="A895" s="87">
        <v>43102</v>
      </c>
      <c r="B895" t="s">
        <v>17229</v>
      </c>
      <c r="C895" s="87" t="s">
        <v>16331</v>
      </c>
      <c r="D895" t="s">
        <v>16332</v>
      </c>
      <c r="E895" s="116">
        <v>132.13</v>
      </c>
    </row>
    <row r="896" spans="1:5" x14ac:dyDescent="0.3">
      <c r="A896" s="87">
        <v>43103</v>
      </c>
      <c r="B896" t="s">
        <v>17230</v>
      </c>
      <c r="C896" s="87" t="s">
        <v>16331</v>
      </c>
      <c r="D896" t="s">
        <v>16332</v>
      </c>
      <c r="E896" s="116">
        <v>194.56</v>
      </c>
    </row>
    <row r="897" spans="1:5" x14ac:dyDescent="0.3">
      <c r="A897" s="87">
        <v>43098</v>
      </c>
      <c r="B897" t="s">
        <v>17231</v>
      </c>
      <c r="C897" s="87" t="s">
        <v>16331</v>
      </c>
      <c r="D897" t="s">
        <v>16332</v>
      </c>
      <c r="E897" s="116">
        <v>73.599999999999994</v>
      </c>
    </row>
    <row r="898" spans="1:5" x14ac:dyDescent="0.3">
      <c r="A898" s="87">
        <v>43097</v>
      </c>
      <c r="B898" t="s">
        <v>17232</v>
      </c>
      <c r="C898" s="87" t="s">
        <v>16331</v>
      </c>
      <c r="D898" t="s">
        <v>16332</v>
      </c>
      <c r="E898" s="116">
        <v>43.6</v>
      </c>
    </row>
    <row r="899" spans="1:5" x14ac:dyDescent="0.3">
      <c r="A899" s="87">
        <v>43104</v>
      </c>
      <c r="B899" t="s">
        <v>17233</v>
      </c>
      <c r="C899" s="87" t="s">
        <v>16331</v>
      </c>
      <c r="D899" t="s">
        <v>16332</v>
      </c>
      <c r="E899" s="116">
        <v>515.84</v>
      </c>
    </row>
    <row r="900" spans="1:5" x14ac:dyDescent="0.3">
      <c r="A900" s="87">
        <v>39771</v>
      </c>
      <c r="B900" t="s">
        <v>17234</v>
      </c>
      <c r="C900" s="87" t="s">
        <v>16331</v>
      </c>
      <c r="D900" t="s">
        <v>16332</v>
      </c>
      <c r="E900" s="116">
        <v>28.16</v>
      </c>
    </row>
    <row r="901" spans="1:5" x14ac:dyDescent="0.3">
      <c r="A901" s="87">
        <v>39772</v>
      </c>
      <c r="B901" t="s">
        <v>17235</v>
      </c>
      <c r="C901" s="87" t="s">
        <v>16331</v>
      </c>
      <c r="D901" t="s">
        <v>16332</v>
      </c>
      <c r="E901" s="116">
        <v>55.36</v>
      </c>
    </row>
    <row r="902" spans="1:5" x14ac:dyDescent="0.3">
      <c r="A902" s="87">
        <v>39773</v>
      </c>
      <c r="B902" t="s">
        <v>17236</v>
      </c>
      <c r="C902" s="87" t="s">
        <v>16331</v>
      </c>
      <c r="D902" t="s">
        <v>16332</v>
      </c>
      <c r="E902" s="116">
        <v>88.98</v>
      </c>
    </row>
    <row r="903" spans="1:5" x14ac:dyDescent="0.3">
      <c r="A903" s="87">
        <v>39774</v>
      </c>
      <c r="B903" t="s">
        <v>17237</v>
      </c>
      <c r="C903" s="87" t="s">
        <v>16331</v>
      </c>
      <c r="D903" t="s">
        <v>16332</v>
      </c>
      <c r="E903" s="116">
        <v>133.09</v>
      </c>
    </row>
    <row r="904" spans="1:5" x14ac:dyDescent="0.3">
      <c r="A904" s="87">
        <v>39775</v>
      </c>
      <c r="B904" t="s">
        <v>17238</v>
      </c>
      <c r="C904" s="87" t="s">
        <v>16331</v>
      </c>
      <c r="D904" t="s">
        <v>16332</v>
      </c>
      <c r="E904" s="116">
        <v>177.63</v>
      </c>
    </row>
    <row r="905" spans="1:5" x14ac:dyDescent="0.3">
      <c r="A905" s="87">
        <v>39776</v>
      </c>
      <c r="B905" t="s">
        <v>17239</v>
      </c>
      <c r="C905" s="87" t="s">
        <v>16331</v>
      </c>
      <c r="D905" t="s">
        <v>16332</v>
      </c>
      <c r="E905" s="116">
        <v>214.67</v>
      </c>
    </row>
    <row r="906" spans="1:5" x14ac:dyDescent="0.3">
      <c r="A906" s="87">
        <v>39777</v>
      </c>
      <c r="B906" t="s">
        <v>17240</v>
      </c>
      <c r="C906" s="87" t="s">
        <v>16331</v>
      </c>
      <c r="D906" t="s">
        <v>16332</v>
      </c>
      <c r="E906" s="116">
        <v>272.08</v>
      </c>
    </row>
    <row r="907" spans="1:5" x14ac:dyDescent="0.3">
      <c r="A907" s="87">
        <v>20254</v>
      </c>
      <c r="B907" t="s">
        <v>17241</v>
      </c>
      <c r="C907" s="87" t="s">
        <v>16331</v>
      </c>
      <c r="D907" t="s">
        <v>16332</v>
      </c>
      <c r="E907" s="116">
        <v>19.75</v>
      </c>
    </row>
    <row r="908" spans="1:5" x14ac:dyDescent="0.3">
      <c r="A908" s="87">
        <v>20253</v>
      </c>
      <c r="B908" t="s">
        <v>17242</v>
      </c>
      <c r="C908" s="87" t="s">
        <v>16331</v>
      </c>
      <c r="D908" t="s">
        <v>16332</v>
      </c>
      <c r="E908" s="116">
        <v>64.849999999999994</v>
      </c>
    </row>
    <row r="909" spans="1:5" x14ac:dyDescent="0.3">
      <c r="A909" s="87">
        <v>14055</v>
      </c>
      <c r="B909" t="s">
        <v>17243</v>
      </c>
      <c r="C909" s="87" t="s">
        <v>16331</v>
      </c>
      <c r="D909" t="s">
        <v>16332</v>
      </c>
      <c r="E909" s="116">
        <v>592.6</v>
      </c>
    </row>
    <row r="910" spans="1:5" x14ac:dyDescent="0.3">
      <c r="A910" s="87">
        <v>11247</v>
      </c>
      <c r="B910" t="s">
        <v>17244</v>
      </c>
      <c r="C910" s="87" t="s">
        <v>16331</v>
      </c>
      <c r="D910" t="s">
        <v>16332</v>
      </c>
      <c r="E910" s="116">
        <v>1246.96</v>
      </c>
    </row>
    <row r="911" spans="1:5" x14ac:dyDescent="0.3">
      <c r="A911" s="87">
        <v>11250</v>
      </c>
      <c r="B911" t="s">
        <v>17245</v>
      </c>
      <c r="C911" s="87" t="s">
        <v>16331</v>
      </c>
      <c r="D911" t="s">
        <v>16332</v>
      </c>
      <c r="E911" s="116">
        <v>53.68</v>
      </c>
    </row>
    <row r="912" spans="1:5" x14ac:dyDescent="0.3">
      <c r="A912" s="87">
        <v>11249</v>
      </c>
      <c r="B912" t="s">
        <v>17246</v>
      </c>
      <c r="C912" s="87" t="s">
        <v>16331</v>
      </c>
      <c r="D912" t="s">
        <v>16332</v>
      </c>
      <c r="E912" s="116">
        <v>2435.75</v>
      </c>
    </row>
    <row r="913" spans="1:5" x14ac:dyDescent="0.3">
      <c r="A913" s="87">
        <v>11251</v>
      </c>
      <c r="B913" t="s">
        <v>17247</v>
      </c>
      <c r="C913" s="87" t="s">
        <v>16331</v>
      </c>
      <c r="D913" t="s">
        <v>16332</v>
      </c>
      <c r="E913" s="116">
        <v>118.91</v>
      </c>
    </row>
    <row r="914" spans="1:5" x14ac:dyDescent="0.3">
      <c r="A914" s="87">
        <v>11253</v>
      </c>
      <c r="B914" t="s">
        <v>17248</v>
      </c>
      <c r="C914" s="87" t="s">
        <v>16331</v>
      </c>
      <c r="D914" t="s">
        <v>16332</v>
      </c>
      <c r="E914" s="116">
        <v>197.05</v>
      </c>
    </row>
    <row r="915" spans="1:5" x14ac:dyDescent="0.3">
      <c r="A915" s="87">
        <v>11255</v>
      </c>
      <c r="B915" t="s">
        <v>17249</v>
      </c>
      <c r="C915" s="87" t="s">
        <v>16331</v>
      </c>
      <c r="D915" t="s">
        <v>16332</v>
      </c>
      <c r="E915" s="116">
        <v>294.58</v>
      </c>
    </row>
    <row r="916" spans="1:5" x14ac:dyDescent="0.3">
      <c r="A916" s="87">
        <v>11256</v>
      </c>
      <c r="B916" t="s">
        <v>17250</v>
      </c>
      <c r="C916" s="87" t="s">
        <v>16331</v>
      </c>
      <c r="D916" t="s">
        <v>16332</v>
      </c>
      <c r="E916" s="116">
        <v>368.99</v>
      </c>
    </row>
    <row r="917" spans="1:5" x14ac:dyDescent="0.3">
      <c r="A917" s="87">
        <v>1872</v>
      </c>
      <c r="B917" t="s">
        <v>17251</v>
      </c>
      <c r="C917" s="87" t="s">
        <v>16331</v>
      </c>
      <c r="D917" t="s">
        <v>16332</v>
      </c>
      <c r="E917" s="116">
        <v>1.93</v>
      </c>
    </row>
    <row r="918" spans="1:5" x14ac:dyDescent="0.3">
      <c r="A918" s="87">
        <v>1873</v>
      </c>
      <c r="B918" t="s">
        <v>17252</v>
      </c>
      <c r="C918" s="87" t="s">
        <v>16331</v>
      </c>
      <c r="D918" t="s">
        <v>16332</v>
      </c>
      <c r="E918" s="116">
        <v>3.84</v>
      </c>
    </row>
    <row r="919" spans="1:5" x14ac:dyDescent="0.3">
      <c r="A919" s="87">
        <v>39693</v>
      </c>
      <c r="B919" t="s">
        <v>17253</v>
      </c>
      <c r="C919" s="87" t="s">
        <v>16331</v>
      </c>
      <c r="D919" t="s">
        <v>16332</v>
      </c>
      <c r="E919" s="116">
        <v>2317.4699999999998</v>
      </c>
    </row>
    <row r="920" spans="1:5" x14ac:dyDescent="0.3">
      <c r="A920" s="87">
        <v>39692</v>
      </c>
      <c r="B920" t="s">
        <v>17254</v>
      </c>
      <c r="C920" s="87" t="s">
        <v>16331</v>
      </c>
      <c r="D920" t="s">
        <v>16332</v>
      </c>
      <c r="E920" s="116">
        <v>741.54</v>
      </c>
    </row>
    <row r="921" spans="1:5" x14ac:dyDescent="0.3">
      <c r="A921" s="87">
        <v>1062</v>
      </c>
      <c r="B921" t="s">
        <v>17255</v>
      </c>
      <c r="C921" s="87" t="s">
        <v>16331</v>
      </c>
      <c r="D921" t="s">
        <v>16332</v>
      </c>
      <c r="E921" s="116">
        <v>235</v>
      </c>
    </row>
    <row r="922" spans="1:5" x14ac:dyDescent="0.3">
      <c r="A922" s="87">
        <v>39686</v>
      </c>
      <c r="B922" t="s">
        <v>17256</v>
      </c>
      <c r="C922" s="87" t="s">
        <v>16331</v>
      </c>
      <c r="D922" t="s">
        <v>16332</v>
      </c>
      <c r="E922" s="116">
        <v>380.52</v>
      </c>
    </row>
    <row r="923" spans="1:5" x14ac:dyDescent="0.3">
      <c r="A923" s="87">
        <v>43095</v>
      </c>
      <c r="B923" t="s">
        <v>17257</v>
      </c>
      <c r="C923" s="87" t="s">
        <v>16331</v>
      </c>
      <c r="D923" t="s">
        <v>16332</v>
      </c>
      <c r="E923" s="116">
        <v>143.19</v>
      </c>
    </row>
    <row r="924" spans="1:5" x14ac:dyDescent="0.3">
      <c r="A924" s="87">
        <v>1871</v>
      </c>
      <c r="B924" t="s">
        <v>17258</v>
      </c>
      <c r="C924" s="87" t="s">
        <v>16331</v>
      </c>
      <c r="D924" t="s">
        <v>16332</v>
      </c>
      <c r="E924" s="116">
        <v>3.45</v>
      </c>
    </row>
    <row r="925" spans="1:5" x14ac:dyDescent="0.3">
      <c r="A925" s="87">
        <v>12001</v>
      </c>
      <c r="B925" t="s">
        <v>17259</v>
      </c>
      <c r="C925" s="87" t="s">
        <v>16331</v>
      </c>
      <c r="D925" t="s">
        <v>16332</v>
      </c>
      <c r="E925" s="116">
        <v>4.99</v>
      </c>
    </row>
    <row r="926" spans="1:5" x14ac:dyDescent="0.3">
      <c r="A926" s="87">
        <v>11882</v>
      </c>
      <c r="B926" t="s">
        <v>17260</v>
      </c>
      <c r="C926" s="87" t="s">
        <v>16331</v>
      </c>
      <c r="D926" t="s">
        <v>16332</v>
      </c>
      <c r="E926" s="116">
        <v>125.07</v>
      </c>
    </row>
    <row r="927" spans="1:5" x14ac:dyDescent="0.3">
      <c r="A927" s="87">
        <v>1068</v>
      </c>
      <c r="B927" t="s">
        <v>17261</v>
      </c>
      <c r="C927" s="87" t="s">
        <v>16331</v>
      </c>
      <c r="D927" t="s">
        <v>16332</v>
      </c>
      <c r="E927" s="116">
        <v>1550.11</v>
      </c>
    </row>
    <row r="928" spans="1:5" x14ac:dyDescent="0.3">
      <c r="A928" s="87">
        <v>39690</v>
      </c>
      <c r="B928" t="s">
        <v>17262</v>
      </c>
      <c r="C928" s="87" t="s">
        <v>16331</v>
      </c>
      <c r="D928" t="s">
        <v>16332</v>
      </c>
      <c r="E928" s="116">
        <v>2600.5700000000002</v>
      </c>
    </row>
    <row r="929" spans="1:5" x14ac:dyDescent="0.3">
      <c r="A929" s="87">
        <v>39691</v>
      </c>
      <c r="B929" t="s">
        <v>17263</v>
      </c>
      <c r="C929" s="87" t="s">
        <v>16331</v>
      </c>
      <c r="D929" t="s">
        <v>16332</v>
      </c>
      <c r="E929" s="116">
        <v>3270.79</v>
      </c>
    </row>
    <row r="930" spans="1:5" x14ac:dyDescent="0.3">
      <c r="A930" s="87">
        <v>39808</v>
      </c>
      <c r="B930" t="s">
        <v>17264</v>
      </c>
      <c r="C930" s="87" t="s">
        <v>16331</v>
      </c>
      <c r="D930" t="s">
        <v>16332</v>
      </c>
      <c r="E930" s="116">
        <v>74.75</v>
      </c>
    </row>
    <row r="931" spans="1:5" x14ac:dyDescent="0.3">
      <c r="A931" s="87">
        <v>39809</v>
      </c>
      <c r="B931" t="s">
        <v>17265</v>
      </c>
      <c r="C931" s="87" t="s">
        <v>16331</v>
      </c>
      <c r="D931" t="s">
        <v>16332</v>
      </c>
      <c r="E931" s="116">
        <v>177.31</v>
      </c>
    </row>
    <row r="932" spans="1:5" x14ac:dyDescent="0.3">
      <c r="A932" s="87">
        <v>43439</v>
      </c>
      <c r="B932" t="s">
        <v>17266</v>
      </c>
      <c r="C932" s="87" t="s">
        <v>16331</v>
      </c>
      <c r="D932" t="s">
        <v>16332</v>
      </c>
      <c r="E932" s="116">
        <v>574.11</v>
      </c>
    </row>
    <row r="933" spans="1:5" x14ac:dyDescent="0.3">
      <c r="A933" s="87">
        <v>5103</v>
      </c>
      <c r="B933" t="s">
        <v>17267</v>
      </c>
      <c r="C933" s="87" t="s">
        <v>16331</v>
      </c>
      <c r="D933" t="s">
        <v>16332</v>
      </c>
      <c r="E933" s="116">
        <v>24.04</v>
      </c>
    </row>
    <row r="934" spans="1:5" x14ac:dyDescent="0.3">
      <c r="A934" s="87">
        <v>11880</v>
      </c>
      <c r="B934" t="s">
        <v>17268</v>
      </c>
      <c r="C934" s="87" t="s">
        <v>16331</v>
      </c>
      <c r="D934" t="s">
        <v>16332</v>
      </c>
      <c r="E934" s="116">
        <v>101.13</v>
      </c>
    </row>
    <row r="935" spans="1:5" x14ac:dyDescent="0.3">
      <c r="A935" s="87">
        <v>11714</v>
      </c>
      <c r="B935" t="s">
        <v>17269</v>
      </c>
      <c r="C935" s="87" t="s">
        <v>16331</v>
      </c>
      <c r="D935" t="s">
        <v>16332</v>
      </c>
      <c r="E935" s="116">
        <v>68.900000000000006</v>
      </c>
    </row>
    <row r="936" spans="1:5" x14ac:dyDescent="0.3">
      <c r="A936" s="87">
        <v>11712</v>
      </c>
      <c r="B936" t="s">
        <v>17270</v>
      </c>
      <c r="C936" s="87" t="s">
        <v>16331</v>
      </c>
      <c r="D936" t="s">
        <v>16337</v>
      </c>
      <c r="E936" s="116">
        <v>44.99</v>
      </c>
    </row>
    <row r="937" spans="1:5" x14ac:dyDescent="0.3">
      <c r="A937" s="87">
        <v>11717</v>
      </c>
      <c r="B937" t="s">
        <v>17271</v>
      </c>
      <c r="C937" s="87" t="s">
        <v>16331</v>
      </c>
      <c r="D937" t="s">
        <v>16332</v>
      </c>
      <c r="E937" s="116">
        <v>54.23</v>
      </c>
    </row>
    <row r="938" spans="1:5" x14ac:dyDescent="0.3">
      <c r="A938" s="87">
        <v>1106</v>
      </c>
      <c r="B938" t="s">
        <v>17272</v>
      </c>
      <c r="C938" s="87" t="s">
        <v>16380</v>
      </c>
      <c r="D938" t="s">
        <v>16337</v>
      </c>
      <c r="E938" s="116">
        <v>0.95</v>
      </c>
    </row>
    <row r="939" spans="1:5" x14ac:dyDescent="0.3">
      <c r="A939" s="87">
        <v>11161</v>
      </c>
      <c r="B939" t="s">
        <v>17273</v>
      </c>
      <c r="C939" s="87" t="s">
        <v>16380</v>
      </c>
      <c r="D939" t="s">
        <v>16332</v>
      </c>
      <c r="E939" s="116">
        <v>1.58</v>
      </c>
    </row>
    <row r="940" spans="1:5" x14ac:dyDescent="0.3">
      <c r="A940" s="87">
        <v>1107</v>
      </c>
      <c r="B940" t="s">
        <v>17274</v>
      </c>
      <c r="C940" s="87" t="s">
        <v>16380</v>
      </c>
      <c r="D940" t="s">
        <v>16332</v>
      </c>
      <c r="E940" s="116">
        <v>0.81</v>
      </c>
    </row>
    <row r="941" spans="1:5" x14ac:dyDescent="0.3">
      <c r="A941" s="87">
        <v>44479</v>
      </c>
      <c r="B941" t="s">
        <v>17275</v>
      </c>
      <c r="C941" s="87" t="s">
        <v>16380</v>
      </c>
      <c r="D941" t="s">
        <v>16332</v>
      </c>
      <c r="E941" s="116">
        <v>0.12</v>
      </c>
    </row>
    <row r="942" spans="1:5" x14ac:dyDescent="0.3">
      <c r="A942" s="87">
        <v>4759</v>
      </c>
      <c r="B942" t="s">
        <v>17276</v>
      </c>
      <c r="C942" s="87" t="s">
        <v>16480</v>
      </c>
      <c r="D942" t="s">
        <v>16332</v>
      </c>
      <c r="E942" s="116">
        <v>21.21</v>
      </c>
    </row>
    <row r="943" spans="1:5" x14ac:dyDescent="0.3">
      <c r="A943" s="87">
        <v>41068</v>
      </c>
      <c r="B943" t="s">
        <v>17277</v>
      </c>
      <c r="C943" s="87" t="s">
        <v>16482</v>
      </c>
      <c r="D943" t="s">
        <v>16332</v>
      </c>
      <c r="E943" s="116">
        <v>3715.04</v>
      </c>
    </row>
    <row r="944" spans="1:5" x14ac:dyDescent="0.3">
      <c r="A944" s="87">
        <v>12618</v>
      </c>
      <c r="B944" t="s">
        <v>17278</v>
      </c>
      <c r="C944" s="87" t="s">
        <v>16331</v>
      </c>
      <c r="D944" t="s">
        <v>16332</v>
      </c>
      <c r="E944" s="116">
        <v>183.07</v>
      </c>
    </row>
    <row r="945" spans="1:5" x14ac:dyDescent="0.3">
      <c r="A945" s="87">
        <v>1108</v>
      </c>
      <c r="B945" t="s">
        <v>17279</v>
      </c>
      <c r="C945" s="87" t="s">
        <v>16376</v>
      </c>
      <c r="D945" t="s">
        <v>16332</v>
      </c>
      <c r="E945" s="116">
        <v>25.28</v>
      </c>
    </row>
    <row r="946" spans="1:5" x14ac:dyDescent="0.3">
      <c r="A946" s="87">
        <v>1117</v>
      </c>
      <c r="B946" t="s">
        <v>17280</v>
      </c>
      <c r="C946" s="87" t="s">
        <v>16376</v>
      </c>
      <c r="D946" t="s">
        <v>16332</v>
      </c>
      <c r="E946" s="116">
        <v>25.48</v>
      </c>
    </row>
    <row r="947" spans="1:5" x14ac:dyDescent="0.3">
      <c r="A947" s="87">
        <v>1118</v>
      </c>
      <c r="B947" t="s">
        <v>17281</v>
      </c>
      <c r="C947" s="87" t="s">
        <v>16376</v>
      </c>
      <c r="D947" t="s">
        <v>16332</v>
      </c>
      <c r="E947" s="116">
        <v>30.11</v>
      </c>
    </row>
    <row r="948" spans="1:5" x14ac:dyDescent="0.3">
      <c r="A948" s="87">
        <v>1110</v>
      </c>
      <c r="B948" t="s">
        <v>17282</v>
      </c>
      <c r="C948" s="87" t="s">
        <v>16376</v>
      </c>
      <c r="D948" t="s">
        <v>16332</v>
      </c>
      <c r="E948" s="116">
        <v>30.11</v>
      </c>
    </row>
    <row r="949" spans="1:5" x14ac:dyDescent="0.3">
      <c r="A949" s="87">
        <v>40784</v>
      </c>
      <c r="B949" t="s">
        <v>17283</v>
      </c>
      <c r="C949" s="87" t="s">
        <v>16376</v>
      </c>
      <c r="D949" t="s">
        <v>16332</v>
      </c>
      <c r="E949" s="116">
        <v>83.05</v>
      </c>
    </row>
    <row r="950" spans="1:5" x14ac:dyDescent="0.3">
      <c r="A950" s="87">
        <v>40782</v>
      </c>
      <c r="B950" t="s">
        <v>17284</v>
      </c>
      <c r="C950" s="87" t="s">
        <v>16376</v>
      </c>
      <c r="D950" t="s">
        <v>16332</v>
      </c>
      <c r="E950" s="116">
        <v>32.590000000000003</v>
      </c>
    </row>
    <row r="951" spans="1:5" x14ac:dyDescent="0.3">
      <c r="A951" s="87">
        <v>40783</v>
      </c>
      <c r="B951" t="s">
        <v>17285</v>
      </c>
      <c r="C951" s="87" t="s">
        <v>16376</v>
      </c>
      <c r="D951" t="s">
        <v>16332</v>
      </c>
      <c r="E951" s="116">
        <v>42.45</v>
      </c>
    </row>
    <row r="952" spans="1:5" x14ac:dyDescent="0.3">
      <c r="A952" s="87">
        <v>1109</v>
      </c>
      <c r="B952" t="s">
        <v>17286</v>
      </c>
      <c r="C952" s="87" t="s">
        <v>16376</v>
      </c>
      <c r="D952" t="s">
        <v>16332</v>
      </c>
      <c r="E952" s="116">
        <v>25.28</v>
      </c>
    </row>
    <row r="953" spans="1:5" x14ac:dyDescent="0.3">
      <c r="A953" s="87">
        <v>1119</v>
      </c>
      <c r="B953" t="s">
        <v>17287</v>
      </c>
      <c r="C953" s="87" t="s">
        <v>16376</v>
      </c>
      <c r="D953" t="s">
        <v>16332</v>
      </c>
      <c r="E953" s="116">
        <v>16.29</v>
      </c>
    </row>
    <row r="954" spans="1:5" x14ac:dyDescent="0.3">
      <c r="A954" s="87">
        <v>13115</v>
      </c>
      <c r="B954" t="s">
        <v>17288</v>
      </c>
      <c r="C954" s="87" t="s">
        <v>16376</v>
      </c>
      <c r="D954" t="s">
        <v>16332</v>
      </c>
      <c r="E954" s="116">
        <v>25.13</v>
      </c>
    </row>
    <row r="955" spans="1:5" x14ac:dyDescent="0.3">
      <c r="A955" s="87">
        <v>10541</v>
      </c>
      <c r="B955" t="s">
        <v>17289</v>
      </c>
      <c r="C955" s="87" t="s">
        <v>16376</v>
      </c>
      <c r="D955" t="s">
        <v>16332</v>
      </c>
      <c r="E955" s="116">
        <v>30.71</v>
      </c>
    </row>
    <row r="956" spans="1:5" x14ac:dyDescent="0.3">
      <c r="A956" s="87">
        <v>10542</v>
      </c>
      <c r="B956" t="s">
        <v>17290</v>
      </c>
      <c r="C956" s="87" t="s">
        <v>16376</v>
      </c>
      <c r="D956" t="s">
        <v>16332</v>
      </c>
      <c r="E956" s="116">
        <v>40.159999999999997</v>
      </c>
    </row>
    <row r="957" spans="1:5" x14ac:dyDescent="0.3">
      <c r="A957" s="87">
        <v>10543</v>
      </c>
      <c r="B957" t="s">
        <v>17291</v>
      </c>
      <c r="C957" s="87" t="s">
        <v>16376</v>
      </c>
      <c r="D957" t="s">
        <v>16332</v>
      </c>
      <c r="E957" s="116">
        <v>65.16</v>
      </c>
    </row>
    <row r="958" spans="1:5" x14ac:dyDescent="0.3">
      <c r="A958" s="87">
        <v>10544</v>
      </c>
      <c r="B958" t="s">
        <v>17292</v>
      </c>
      <c r="C958" s="87" t="s">
        <v>16376</v>
      </c>
      <c r="D958" t="s">
        <v>16332</v>
      </c>
      <c r="E958" s="116">
        <v>84.28</v>
      </c>
    </row>
    <row r="959" spans="1:5" x14ac:dyDescent="0.3">
      <c r="A959" s="87">
        <v>10545</v>
      </c>
      <c r="B959" t="s">
        <v>17293</v>
      </c>
      <c r="C959" s="87" t="s">
        <v>16376</v>
      </c>
      <c r="D959" t="s">
        <v>16332</v>
      </c>
      <c r="E959" s="116">
        <v>157.51</v>
      </c>
    </row>
    <row r="960" spans="1:5" x14ac:dyDescent="0.3">
      <c r="A960" s="87">
        <v>38365</v>
      </c>
      <c r="B960" t="s">
        <v>17294</v>
      </c>
      <c r="C960" s="87" t="s">
        <v>16735</v>
      </c>
      <c r="D960" t="s">
        <v>16332</v>
      </c>
      <c r="E960" s="116">
        <v>2.21</v>
      </c>
    </row>
    <row r="961" spans="1:5" x14ac:dyDescent="0.3">
      <c r="A961" s="87">
        <v>44056</v>
      </c>
      <c r="B961" t="s">
        <v>17295</v>
      </c>
      <c r="C961" s="87" t="s">
        <v>16331</v>
      </c>
      <c r="D961" t="s">
        <v>16332</v>
      </c>
      <c r="E961" s="116">
        <v>465515.69</v>
      </c>
    </row>
    <row r="962" spans="1:5" x14ac:dyDescent="0.3">
      <c r="A962" s="87">
        <v>44057</v>
      </c>
      <c r="B962" t="s">
        <v>17296</v>
      </c>
      <c r="C962" s="87" t="s">
        <v>16331</v>
      </c>
      <c r="D962" t="s">
        <v>16337</v>
      </c>
      <c r="E962" s="116">
        <v>496848.5</v>
      </c>
    </row>
    <row r="963" spans="1:5" x14ac:dyDescent="0.3">
      <c r="A963" s="87">
        <v>37754</v>
      </c>
      <c r="B963" t="s">
        <v>17297</v>
      </c>
      <c r="C963" s="87" t="s">
        <v>16331</v>
      </c>
      <c r="D963" t="s">
        <v>16332</v>
      </c>
      <c r="E963" s="116">
        <v>513678.69</v>
      </c>
    </row>
    <row r="964" spans="1:5" x14ac:dyDescent="0.3">
      <c r="A964" s="87">
        <v>37757</v>
      </c>
      <c r="B964" t="s">
        <v>17298</v>
      </c>
      <c r="C964" s="87" t="s">
        <v>16331</v>
      </c>
      <c r="D964" t="s">
        <v>16332</v>
      </c>
      <c r="E964" s="116">
        <v>572942.43000000005</v>
      </c>
    </row>
    <row r="965" spans="1:5" x14ac:dyDescent="0.3">
      <c r="A965" s="87">
        <v>44058</v>
      </c>
      <c r="B965" t="s">
        <v>17299</v>
      </c>
      <c r="C965" s="87" t="s">
        <v>16331</v>
      </c>
      <c r="D965" t="s">
        <v>16332</v>
      </c>
      <c r="E965" s="116">
        <v>541609.63</v>
      </c>
    </row>
    <row r="966" spans="1:5" x14ac:dyDescent="0.3">
      <c r="A966" s="87">
        <v>37752</v>
      </c>
      <c r="B966" t="s">
        <v>17300</v>
      </c>
      <c r="C966" s="87" t="s">
        <v>16331</v>
      </c>
      <c r="D966" t="s">
        <v>16332</v>
      </c>
      <c r="E966" s="116">
        <v>563990.17000000004</v>
      </c>
    </row>
    <row r="967" spans="1:5" x14ac:dyDescent="0.3">
      <c r="A967" s="87">
        <v>44059</v>
      </c>
      <c r="B967" t="s">
        <v>17301</v>
      </c>
      <c r="C967" s="87" t="s">
        <v>16331</v>
      </c>
      <c r="D967" t="s">
        <v>16332</v>
      </c>
      <c r="E967" s="116">
        <v>445820.81</v>
      </c>
    </row>
    <row r="968" spans="1:5" x14ac:dyDescent="0.3">
      <c r="A968" s="87">
        <v>37750</v>
      </c>
      <c r="B968" t="s">
        <v>17302</v>
      </c>
      <c r="C968" s="87" t="s">
        <v>16331</v>
      </c>
      <c r="D968" t="s">
        <v>16332</v>
      </c>
      <c r="E968" s="116">
        <v>446716.03</v>
      </c>
    </row>
    <row r="969" spans="1:5" x14ac:dyDescent="0.3">
      <c r="A969" s="87">
        <v>37758</v>
      </c>
      <c r="B969" t="s">
        <v>17303</v>
      </c>
      <c r="C969" s="87" t="s">
        <v>16331</v>
      </c>
      <c r="D969" t="s">
        <v>16332</v>
      </c>
      <c r="E969" s="116">
        <v>710806.66</v>
      </c>
    </row>
    <row r="970" spans="1:5" x14ac:dyDescent="0.3">
      <c r="A970" s="87">
        <v>44060</v>
      </c>
      <c r="B970" t="s">
        <v>17304</v>
      </c>
      <c r="C970" s="87" t="s">
        <v>16331</v>
      </c>
      <c r="D970" t="s">
        <v>16332</v>
      </c>
      <c r="E970" s="116">
        <v>687530.9</v>
      </c>
    </row>
    <row r="971" spans="1:5" x14ac:dyDescent="0.3">
      <c r="A971" s="87">
        <v>37749</v>
      </c>
      <c r="B971" t="s">
        <v>17305</v>
      </c>
      <c r="C971" s="87" t="s">
        <v>16331</v>
      </c>
      <c r="D971" t="s">
        <v>16332</v>
      </c>
      <c r="E971" s="116">
        <v>734082.47</v>
      </c>
    </row>
    <row r="972" spans="1:5" x14ac:dyDescent="0.3">
      <c r="A972" s="87">
        <v>44061</v>
      </c>
      <c r="B972" t="s">
        <v>17306</v>
      </c>
      <c r="C972" s="87" t="s">
        <v>16331</v>
      </c>
      <c r="D972" t="s">
        <v>16332</v>
      </c>
      <c r="E972" s="116">
        <v>674102.58</v>
      </c>
    </row>
    <row r="973" spans="1:5" x14ac:dyDescent="0.3">
      <c r="A973" s="87">
        <v>1159</v>
      </c>
      <c r="B973" t="s">
        <v>17307</v>
      </c>
      <c r="C973" s="87" t="s">
        <v>16331</v>
      </c>
      <c r="D973" t="s">
        <v>16337</v>
      </c>
      <c r="E973" s="116">
        <v>265590.67</v>
      </c>
    </row>
    <row r="974" spans="1:5" x14ac:dyDescent="0.3">
      <c r="A974" s="87">
        <v>12114</v>
      </c>
      <c r="B974" t="s">
        <v>17308</v>
      </c>
      <c r="C974" s="87" t="s">
        <v>16331</v>
      </c>
      <c r="D974" t="s">
        <v>16332</v>
      </c>
      <c r="E974" s="116">
        <v>143.04</v>
      </c>
    </row>
    <row r="975" spans="1:5" x14ac:dyDescent="0.3">
      <c r="A975" s="87">
        <v>38106</v>
      </c>
      <c r="B975" t="s">
        <v>17309</v>
      </c>
      <c r="C975" s="87" t="s">
        <v>16331</v>
      </c>
      <c r="D975" t="s">
        <v>16332</v>
      </c>
      <c r="E975" s="116">
        <v>19.440000000000001</v>
      </c>
    </row>
    <row r="976" spans="1:5" x14ac:dyDescent="0.3">
      <c r="A976" s="87">
        <v>38085</v>
      </c>
      <c r="B976" t="s">
        <v>17310</v>
      </c>
      <c r="C976" s="87" t="s">
        <v>16331</v>
      </c>
      <c r="D976" t="s">
        <v>16332</v>
      </c>
      <c r="E976" s="116">
        <v>22.96</v>
      </c>
    </row>
    <row r="977" spans="1:5" x14ac:dyDescent="0.3">
      <c r="A977" s="87">
        <v>38599</v>
      </c>
      <c r="B977" t="s">
        <v>17311</v>
      </c>
      <c r="C977" s="87" t="s">
        <v>16331</v>
      </c>
      <c r="D977" t="s">
        <v>16332</v>
      </c>
      <c r="E977" s="116">
        <v>5.71</v>
      </c>
    </row>
    <row r="978" spans="1:5" x14ac:dyDescent="0.3">
      <c r="A978" s="87">
        <v>38596</v>
      </c>
      <c r="B978" t="s">
        <v>17312</v>
      </c>
      <c r="C978" s="87" t="s">
        <v>16331</v>
      </c>
      <c r="D978" t="s">
        <v>16332</v>
      </c>
      <c r="E978" s="116">
        <v>4.74</v>
      </c>
    </row>
    <row r="979" spans="1:5" x14ac:dyDescent="0.3">
      <c r="A979" s="87">
        <v>38600</v>
      </c>
      <c r="B979" t="s">
        <v>17313</v>
      </c>
      <c r="C979" s="87" t="s">
        <v>16331</v>
      </c>
      <c r="D979" t="s">
        <v>16332</v>
      </c>
      <c r="E979" s="116">
        <v>6.06</v>
      </c>
    </row>
    <row r="980" spans="1:5" x14ac:dyDescent="0.3">
      <c r="A980" s="87">
        <v>38597</v>
      </c>
      <c r="B980" t="s">
        <v>17314</v>
      </c>
      <c r="C980" s="87" t="s">
        <v>16331</v>
      </c>
      <c r="D980" t="s">
        <v>16332</v>
      </c>
      <c r="E980" s="116">
        <v>4.7699999999999996</v>
      </c>
    </row>
    <row r="981" spans="1:5" x14ac:dyDescent="0.3">
      <c r="A981" s="87">
        <v>659</v>
      </c>
      <c r="B981" t="s">
        <v>17315</v>
      </c>
      <c r="C981" s="87" t="s">
        <v>16331</v>
      </c>
      <c r="D981" t="s">
        <v>16332</v>
      </c>
      <c r="E981" s="116">
        <v>2.74</v>
      </c>
    </row>
    <row r="982" spans="1:5" x14ac:dyDescent="0.3">
      <c r="A982" s="87">
        <v>660</v>
      </c>
      <c r="B982" t="s">
        <v>17316</v>
      </c>
      <c r="C982" s="87" t="s">
        <v>16331</v>
      </c>
      <c r="D982" t="s">
        <v>16332</v>
      </c>
      <c r="E982" s="116">
        <v>3.29</v>
      </c>
    </row>
    <row r="983" spans="1:5" x14ac:dyDescent="0.3">
      <c r="A983" s="87">
        <v>658</v>
      </c>
      <c r="B983" t="s">
        <v>17317</v>
      </c>
      <c r="C983" s="87" t="s">
        <v>16331</v>
      </c>
      <c r="D983" t="s">
        <v>16332</v>
      </c>
      <c r="E983" s="116">
        <v>1.85</v>
      </c>
    </row>
    <row r="984" spans="1:5" x14ac:dyDescent="0.3">
      <c r="A984" s="87">
        <v>38548</v>
      </c>
      <c r="B984" t="s">
        <v>17318</v>
      </c>
      <c r="C984" s="87" t="s">
        <v>16331</v>
      </c>
      <c r="D984" t="s">
        <v>16332</v>
      </c>
      <c r="E984" s="116">
        <v>1.82</v>
      </c>
    </row>
    <row r="985" spans="1:5" x14ac:dyDescent="0.3">
      <c r="A985" s="87">
        <v>34649</v>
      </c>
      <c r="B985" t="s">
        <v>17319</v>
      </c>
      <c r="C985" s="87" t="s">
        <v>16331</v>
      </c>
      <c r="D985" t="s">
        <v>16332</v>
      </c>
      <c r="E985" s="116">
        <v>2.66</v>
      </c>
    </row>
    <row r="986" spans="1:5" x14ac:dyDescent="0.3">
      <c r="A986" s="87">
        <v>34655</v>
      </c>
      <c r="B986" t="s">
        <v>17320</v>
      </c>
      <c r="C986" s="87" t="s">
        <v>16331</v>
      </c>
      <c r="D986" t="s">
        <v>16332</v>
      </c>
      <c r="E986" s="116">
        <v>3.91</v>
      </c>
    </row>
    <row r="987" spans="1:5" x14ac:dyDescent="0.3">
      <c r="A987" s="87">
        <v>40607</v>
      </c>
      <c r="B987" t="s">
        <v>17321</v>
      </c>
      <c r="C987" s="87" t="s">
        <v>16331</v>
      </c>
      <c r="D987" t="s">
        <v>16332</v>
      </c>
      <c r="E987" s="116">
        <v>4.7300000000000004</v>
      </c>
    </row>
    <row r="988" spans="1:5" x14ac:dyDescent="0.3">
      <c r="A988" s="87">
        <v>567</v>
      </c>
      <c r="B988" t="s">
        <v>17322</v>
      </c>
      <c r="C988" s="87" t="s">
        <v>16376</v>
      </c>
      <c r="D988" t="s">
        <v>16332</v>
      </c>
      <c r="E988" s="116">
        <v>11.84</v>
      </c>
    </row>
    <row r="989" spans="1:5" x14ac:dyDescent="0.3">
      <c r="A989" s="87">
        <v>574</v>
      </c>
      <c r="B989" t="s">
        <v>17323</v>
      </c>
      <c r="C989" s="87" t="s">
        <v>16376</v>
      </c>
      <c r="D989" t="s">
        <v>16332</v>
      </c>
      <c r="E989" s="116">
        <v>31.14</v>
      </c>
    </row>
    <row r="990" spans="1:5" x14ac:dyDescent="0.3">
      <c r="A990" s="87">
        <v>568</v>
      </c>
      <c r="B990" t="s">
        <v>17324</v>
      </c>
      <c r="C990" s="87" t="s">
        <v>16376</v>
      </c>
      <c r="D990" t="s">
        <v>16332</v>
      </c>
      <c r="E990" s="116">
        <v>65.61</v>
      </c>
    </row>
    <row r="991" spans="1:5" x14ac:dyDescent="0.3">
      <c r="A991" s="87">
        <v>4777</v>
      </c>
      <c r="B991" t="s">
        <v>17325</v>
      </c>
      <c r="C991" s="87" t="s">
        <v>16380</v>
      </c>
      <c r="D991" t="s">
        <v>16332</v>
      </c>
      <c r="E991" s="116">
        <v>8.02</v>
      </c>
    </row>
    <row r="992" spans="1:5" x14ac:dyDescent="0.3">
      <c r="A992" s="87">
        <v>592</v>
      </c>
      <c r="B992" t="s">
        <v>17326</v>
      </c>
      <c r="C992" s="87" t="s">
        <v>16380</v>
      </c>
      <c r="D992" t="s">
        <v>16337</v>
      </c>
      <c r="E992" s="116">
        <v>37.799999999999997</v>
      </c>
    </row>
    <row r="993" spans="1:5" x14ac:dyDescent="0.3">
      <c r="A993" s="87">
        <v>586</v>
      </c>
      <c r="B993" t="s">
        <v>17327</v>
      </c>
      <c r="C993" s="87" t="s">
        <v>16376</v>
      </c>
      <c r="D993" t="s">
        <v>16332</v>
      </c>
      <c r="E993" s="116">
        <v>22.22</v>
      </c>
    </row>
    <row r="994" spans="1:5" x14ac:dyDescent="0.3">
      <c r="A994" s="87">
        <v>588</v>
      </c>
      <c r="B994" t="s">
        <v>17328</v>
      </c>
      <c r="C994" s="87" t="s">
        <v>16376</v>
      </c>
      <c r="D994" t="s">
        <v>16332</v>
      </c>
      <c r="E994" s="116">
        <v>35.15</v>
      </c>
    </row>
    <row r="995" spans="1:5" x14ac:dyDescent="0.3">
      <c r="A995" s="87">
        <v>591</v>
      </c>
      <c r="B995" t="s">
        <v>17329</v>
      </c>
      <c r="C995" s="87" t="s">
        <v>16380</v>
      </c>
      <c r="D995" t="s">
        <v>16332</v>
      </c>
      <c r="E995" s="116">
        <v>35.270000000000003</v>
      </c>
    </row>
    <row r="996" spans="1:5" x14ac:dyDescent="0.3">
      <c r="A996" s="87">
        <v>584</v>
      </c>
      <c r="B996" t="s">
        <v>17330</v>
      </c>
      <c r="C996" s="87" t="s">
        <v>16376</v>
      </c>
      <c r="D996" t="s">
        <v>16332</v>
      </c>
      <c r="E996" s="116">
        <v>37.54</v>
      </c>
    </row>
    <row r="997" spans="1:5" x14ac:dyDescent="0.3">
      <c r="A997" s="87">
        <v>589</v>
      </c>
      <c r="B997" t="s">
        <v>17331</v>
      </c>
      <c r="C997" s="87" t="s">
        <v>16376</v>
      </c>
      <c r="D997" t="s">
        <v>16332</v>
      </c>
      <c r="E997" s="116">
        <v>59.42</v>
      </c>
    </row>
    <row r="998" spans="1:5" x14ac:dyDescent="0.3">
      <c r="A998" s="87">
        <v>1165</v>
      </c>
      <c r="B998" t="s">
        <v>17332</v>
      </c>
      <c r="C998" s="87" t="s">
        <v>16331</v>
      </c>
      <c r="D998" t="s">
        <v>16332</v>
      </c>
      <c r="E998" s="116">
        <v>21.42</v>
      </c>
    </row>
    <row r="999" spans="1:5" x14ac:dyDescent="0.3">
      <c r="A999" s="87">
        <v>1164</v>
      </c>
      <c r="B999" t="s">
        <v>17333</v>
      </c>
      <c r="C999" s="87" t="s">
        <v>16331</v>
      </c>
      <c r="D999" t="s">
        <v>16332</v>
      </c>
      <c r="E999" s="116">
        <v>17.350000000000001</v>
      </c>
    </row>
    <row r="1000" spans="1:5" x14ac:dyDescent="0.3">
      <c r="A1000" s="87">
        <v>1162</v>
      </c>
      <c r="B1000" t="s">
        <v>17334</v>
      </c>
      <c r="C1000" s="87" t="s">
        <v>16331</v>
      </c>
      <c r="D1000" t="s">
        <v>16332</v>
      </c>
      <c r="E1000" s="116">
        <v>6.03</v>
      </c>
    </row>
    <row r="1001" spans="1:5" x14ac:dyDescent="0.3">
      <c r="A1001" s="87">
        <v>12395</v>
      </c>
      <c r="B1001" t="s">
        <v>17335</v>
      </c>
      <c r="C1001" s="87" t="s">
        <v>16331</v>
      </c>
      <c r="D1001" t="s">
        <v>16332</v>
      </c>
      <c r="E1001" s="116">
        <v>5.86</v>
      </c>
    </row>
    <row r="1002" spans="1:5" x14ac:dyDescent="0.3">
      <c r="A1002" s="87">
        <v>1170</v>
      </c>
      <c r="B1002" t="s">
        <v>17336</v>
      </c>
      <c r="C1002" s="87" t="s">
        <v>16331</v>
      </c>
      <c r="D1002" t="s">
        <v>16332</v>
      </c>
      <c r="E1002" s="116">
        <v>11.37</v>
      </c>
    </row>
    <row r="1003" spans="1:5" x14ac:dyDescent="0.3">
      <c r="A1003" s="87">
        <v>1169</v>
      </c>
      <c r="B1003" t="s">
        <v>17337</v>
      </c>
      <c r="C1003" s="87" t="s">
        <v>16331</v>
      </c>
      <c r="D1003" t="s">
        <v>16332</v>
      </c>
      <c r="E1003" s="116">
        <v>55.8</v>
      </c>
    </row>
    <row r="1004" spans="1:5" x14ac:dyDescent="0.3">
      <c r="A1004" s="87">
        <v>1166</v>
      </c>
      <c r="B1004" t="s">
        <v>17338</v>
      </c>
      <c r="C1004" s="87" t="s">
        <v>16331</v>
      </c>
      <c r="D1004" t="s">
        <v>16332</v>
      </c>
      <c r="E1004" s="116">
        <v>30.94</v>
      </c>
    </row>
    <row r="1005" spans="1:5" x14ac:dyDescent="0.3">
      <c r="A1005" s="87">
        <v>1163</v>
      </c>
      <c r="B1005" t="s">
        <v>17339</v>
      </c>
      <c r="C1005" s="87" t="s">
        <v>16331</v>
      </c>
      <c r="D1005" t="s">
        <v>16332</v>
      </c>
      <c r="E1005" s="116">
        <v>7.8</v>
      </c>
    </row>
    <row r="1006" spans="1:5" x14ac:dyDescent="0.3">
      <c r="A1006" s="87">
        <v>12396</v>
      </c>
      <c r="B1006" t="s">
        <v>17340</v>
      </c>
      <c r="C1006" s="87" t="s">
        <v>16331</v>
      </c>
      <c r="D1006" t="s">
        <v>16332</v>
      </c>
      <c r="E1006" s="116">
        <v>5.86</v>
      </c>
    </row>
    <row r="1007" spans="1:5" x14ac:dyDescent="0.3">
      <c r="A1007" s="87">
        <v>1168</v>
      </c>
      <c r="B1007" t="s">
        <v>17341</v>
      </c>
      <c r="C1007" s="87" t="s">
        <v>16331</v>
      </c>
      <c r="D1007" t="s">
        <v>16332</v>
      </c>
      <c r="E1007" s="116">
        <v>79.55</v>
      </c>
    </row>
    <row r="1008" spans="1:5" x14ac:dyDescent="0.3">
      <c r="A1008" s="87">
        <v>1167</v>
      </c>
      <c r="B1008" t="s">
        <v>17342</v>
      </c>
      <c r="C1008" s="87" t="s">
        <v>16331</v>
      </c>
      <c r="D1008" t="s">
        <v>16332</v>
      </c>
      <c r="E1008" s="116">
        <v>133.06</v>
      </c>
    </row>
    <row r="1009" spans="1:5" x14ac:dyDescent="0.3">
      <c r="A1009" s="87">
        <v>36331</v>
      </c>
      <c r="B1009" t="s">
        <v>17343</v>
      </c>
      <c r="C1009" s="87" t="s">
        <v>16331</v>
      </c>
      <c r="D1009" t="s">
        <v>16332</v>
      </c>
      <c r="E1009" s="116">
        <v>2.11</v>
      </c>
    </row>
    <row r="1010" spans="1:5" x14ac:dyDescent="0.3">
      <c r="A1010" s="87">
        <v>36346</v>
      </c>
      <c r="B1010" t="s">
        <v>17344</v>
      </c>
      <c r="C1010" s="87" t="s">
        <v>16331</v>
      </c>
      <c r="D1010" t="s">
        <v>16332</v>
      </c>
      <c r="E1010" s="116">
        <v>3.16</v>
      </c>
    </row>
    <row r="1011" spans="1:5" x14ac:dyDescent="0.3">
      <c r="A1011" s="87">
        <v>1197</v>
      </c>
      <c r="B1011" t="s">
        <v>17345</v>
      </c>
      <c r="C1011" s="87" t="s">
        <v>16331</v>
      </c>
      <c r="D1011" t="s">
        <v>16332</v>
      </c>
      <c r="E1011" s="116">
        <v>1.68</v>
      </c>
    </row>
    <row r="1012" spans="1:5" x14ac:dyDescent="0.3">
      <c r="A1012" s="87">
        <v>1202</v>
      </c>
      <c r="B1012" t="s">
        <v>17346</v>
      </c>
      <c r="C1012" s="87" t="s">
        <v>16331</v>
      </c>
      <c r="D1012" t="s">
        <v>16332</v>
      </c>
      <c r="E1012" s="116">
        <v>4.78</v>
      </c>
    </row>
    <row r="1013" spans="1:5" x14ac:dyDescent="0.3">
      <c r="A1013" s="87">
        <v>1198</v>
      </c>
      <c r="B1013" t="s">
        <v>17347</v>
      </c>
      <c r="C1013" s="87" t="s">
        <v>16331</v>
      </c>
      <c r="D1013" t="s">
        <v>16332</v>
      </c>
      <c r="E1013" s="116">
        <v>2.2000000000000002</v>
      </c>
    </row>
    <row r="1014" spans="1:5" x14ac:dyDescent="0.3">
      <c r="A1014" s="87">
        <v>20088</v>
      </c>
      <c r="B1014" t="s">
        <v>17348</v>
      </c>
      <c r="C1014" s="87" t="s">
        <v>16331</v>
      </c>
      <c r="D1014" t="s">
        <v>16332</v>
      </c>
      <c r="E1014" s="116">
        <v>14.08</v>
      </c>
    </row>
    <row r="1015" spans="1:5" x14ac:dyDescent="0.3">
      <c r="A1015" s="87">
        <v>20089</v>
      </c>
      <c r="B1015" t="s">
        <v>17349</v>
      </c>
      <c r="C1015" s="87" t="s">
        <v>16331</v>
      </c>
      <c r="D1015" t="s">
        <v>16332</v>
      </c>
      <c r="E1015" s="116">
        <v>69.05</v>
      </c>
    </row>
    <row r="1016" spans="1:5" x14ac:dyDescent="0.3">
      <c r="A1016" s="87">
        <v>20087</v>
      </c>
      <c r="B1016" t="s">
        <v>17350</v>
      </c>
      <c r="C1016" s="87" t="s">
        <v>16331</v>
      </c>
      <c r="D1016" t="s">
        <v>16332</v>
      </c>
      <c r="E1016" s="116">
        <v>11.65</v>
      </c>
    </row>
    <row r="1017" spans="1:5" x14ac:dyDescent="0.3">
      <c r="A1017" s="87">
        <v>1200</v>
      </c>
      <c r="B1017" t="s">
        <v>17351</v>
      </c>
      <c r="C1017" s="87" t="s">
        <v>16331</v>
      </c>
      <c r="D1017" t="s">
        <v>16332</v>
      </c>
      <c r="E1017" s="116">
        <v>10.59</v>
      </c>
    </row>
    <row r="1018" spans="1:5" x14ac:dyDescent="0.3">
      <c r="A1018" s="87">
        <v>12909</v>
      </c>
      <c r="B1018" t="s">
        <v>17352</v>
      </c>
      <c r="C1018" s="87" t="s">
        <v>16331</v>
      </c>
      <c r="D1018" t="s">
        <v>16332</v>
      </c>
      <c r="E1018" s="116">
        <v>4.91</v>
      </c>
    </row>
    <row r="1019" spans="1:5" x14ac:dyDescent="0.3">
      <c r="A1019" s="87">
        <v>12910</v>
      </c>
      <c r="B1019" t="s">
        <v>17353</v>
      </c>
      <c r="C1019" s="87" t="s">
        <v>16331</v>
      </c>
      <c r="D1019" t="s">
        <v>16332</v>
      </c>
      <c r="E1019" s="116">
        <v>8.82</v>
      </c>
    </row>
    <row r="1020" spans="1:5" x14ac:dyDescent="0.3">
      <c r="A1020" s="87">
        <v>1191</v>
      </c>
      <c r="B1020" t="s">
        <v>17354</v>
      </c>
      <c r="C1020" s="87" t="s">
        <v>16331</v>
      </c>
      <c r="D1020" t="s">
        <v>16332</v>
      </c>
      <c r="E1020" s="116">
        <v>1.2</v>
      </c>
    </row>
    <row r="1021" spans="1:5" x14ac:dyDescent="0.3">
      <c r="A1021" s="87">
        <v>1185</v>
      </c>
      <c r="B1021" t="s">
        <v>17355</v>
      </c>
      <c r="C1021" s="87" t="s">
        <v>16331</v>
      </c>
      <c r="D1021" t="s">
        <v>16332</v>
      </c>
      <c r="E1021" s="116">
        <v>1.2</v>
      </c>
    </row>
    <row r="1022" spans="1:5" x14ac:dyDescent="0.3">
      <c r="A1022" s="87">
        <v>1189</v>
      </c>
      <c r="B1022" t="s">
        <v>17356</v>
      </c>
      <c r="C1022" s="87" t="s">
        <v>16331</v>
      </c>
      <c r="D1022" t="s">
        <v>16332</v>
      </c>
      <c r="E1022" s="116">
        <v>1.96</v>
      </c>
    </row>
    <row r="1023" spans="1:5" x14ac:dyDescent="0.3">
      <c r="A1023" s="87">
        <v>1193</v>
      </c>
      <c r="B1023" t="s">
        <v>17357</v>
      </c>
      <c r="C1023" s="87" t="s">
        <v>16331</v>
      </c>
      <c r="D1023" t="s">
        <v>16332</v>
      </c>
      <c r="E1023" s="116">
        <v>3.77</v>
      </c>
    </row>
    <row r="1024" spans="1:5" x14ac:dyDescent="0.3">
      <c r="A1024" s="87">
        <v>1194</v>
      </c>
      <c r="B1024" t="s">
        <v>17358</v>
      </c>
      <c r="C1024" s="87" t="s">
        <v>16331</v>
      </c>
      <c r="D1024" t="s">
        <v>16332</v>
      </c>
      <c r="E1024" s="116">
        <v>6.82</v>
      </c>
    </row>
    <row r="1025" spans="1:5" x14ac:dyDescent="0.3">
      <c r="A1025" s="87">
        <v>1195</v>
      </c>
      <c r="B1025" t="s">
        <v>17359</v>
      </c>
      <c r="C1025" s="87" t="s">
        <v>16331</v>
      </c>
      <c r="D1025" t="s">
        <v>16332</v>
      </c>
      <c r="E1025" s="116">
        <v>11.47</v>
      </c>
    </row>
    <row r="1026" spans="1:5" x14ac:dyDescent="0.3">
      <c r="A1026" s="87">
        <v>1204</v>
      </c>
      <c r="B1026" t="s">
        <v>17360</v>
      </c>
      <c r="C1026" s="87" t="s">
        <v>16331</v>
      </c>
      <c r="D1026" t="s">
        <v>16332</v>
      </c>
      <c r="E1026" s="116">
        <v>20.07</v>
      </c>
    </row>
    <row r="1027" spans="1:5" x14ac:dyDescent="0.3">
      <c r="A1027" s="87">
        <v>1207</v>
      </c>
      <c r="B1027" t="s">
        <v>17361</v>
      </c>
      <c r="C1027" s="87" t="s">
        <v>16331</v>
      </c>
      <c r="D1027" t="s">
        <v>16332</v>
      </c>
      <c r="E1027" s="116">
        <v>32.869999999999997</v>
      </c>
    </row>
    <row r="1028" spans="1:5" x14ac:dyDescent="0.3">
      <c r="A1028" s="87">
        <v>1206</v>
      </c>
      <c r="B1028" t="s">
        <v>17362</v>
      </c>
      <c r="C1028" s="87" t="s">
        <v>16331</v>
      </c>
      <c r="D1028" t="s">
        <v>16332</v>
      </c>
      <c r="E1028" s="116">
        <v>8.24</v>
      </c>
    </row>
    <row r="1029" spans="1:5" x14ac:dyDescent="0.3">
      <c r="A1029" s="87">
        <v>1183</v>
      </c>
      <c r="B1029" t="s">
        <v>17363</v>
      </c>
      <c r="C1029" s="87" t="s">
        <v>16331</v>
      </c>
      <c r="D1029" t="s">
        <v>16332</v>
      </c>
      <c r="E1029" s="116">
        <v>21.47</v>
      </c>
    </row>
    <row r="1030" spans="1:5" x14ac:dyDescent="0.3">
      <c r="A1030" s="87">
        <v>42685</v>
      </c>
      <c r="B1030" t="s">
        <v>17364</v>
      </c>
      <c r="C1030" s="87" t="s">
        <v>16331</v>
      </c>
      <c r="D1030" t="s">
        <v>16332</v>
      </c>
      <c r="E1030" s="116">
        <v>71.55</v>
      </c>
    </row>
    <row r="1031" spans="1:5" x14ac:dyDescent="0.3">
      <c r="A1031" s="87">
        <v>42686</v>
      </c>
      <c r="B1031" t="s">
        <v>17365</v>
      </c>
      <c r="C1031" s="87" t="s">
        <v>16331</v>
      </c>
      <c r="D1031" t="s">
        <v>16332</v>
      </c>
      <c r="E1031" s="116">
        <v>78.81</v>
      </c>
    </row>
    <row r="1032" spans="1:5" x14ac:dyDescent="0.3">
      <c r="A1032" s="87">
        <v>12894</v>
      </c>
      <c r="B1032" t="s">
        <v>17366</v>
      </c>
      <c r="C1032" s="87" t="s">
        <v>16331</v>
      </c>
      <c r="D1032" t="s">
        <v>16332</v>
      </c>
      <c r="E1032" s="116">
        <v>19.5</v>
      </c>
    </row>
    <row r="1033" spans="1:5" x14ac:dyDescent="0.3">
      <c r="A1033" s="87">
        <v>12895</v>
      </c>
      <c r="B1033" t="s">
        <v>17367</v>
      </c>
      <c r="C1033" s="87" t="s">
        <v>16331</v>
      </c>
      <c r="D1033" t="s">
        <v>16337</v>
      </c>
      <c r="E1033" s="116">
        <v>15</v>
      </c>
    </row>
    <row r="1034" spans="1:5" x14ac:dyDescent="0.3">
      <c r="A1034" s="87">
        <v>1631</v>
      </c>
      <c r="B1034" t="s">
        <v>17368</v>
      </c>
      <c r="C1034" s="87" t="s">
        <v>16331</v>
      </c>
      <c r="D1034" t="s">
        <v>16332</v>
      </c>
      <c r="E1034" s="116">
        <v>180.07</v>
      </c>
    </row>
    <row r="1035" spans="1:5" x14ac:dyDescent="0.3">
      <c r="A1035" s="87">
        <v>1633</v>
      </c>
      <c r="B1035" t="s">
        <v>17369</v>
      </c>
      <c r="C1035" s="87" t="s">
        <v>16331</v>
      </c>
      <c r="D1035" t="s">
        <v>16332</v>
      </c>
      <c r="E1035" s="116">
        <v>305.95</v>
      </c>
    </row>
    <row r="1036" spans="1:5" x14ac:dyDescent="0.3">
      <c r="A1036" s="87">
        <v>10818</v>
      </c>
      <c r="B1036" t="s">
        <v>17370</v>
      </c>
      <c r="C1036" s="87" t="s">
        <v>16380</v>
      </c>
      <c r="D1036" t="s">
        <v>16332</v>
      </c>
      <c r="E1036" s="116">
        <v>55.52</v>
      </c>
    </row>
    <row r="1037" spans="1:5" x14ac:dyDescent="0.3">
      <c r="A1037" s="87">
        <v>41410</v>
      </c>
      <c r="B1037" t="s">
        <v>17371</v>
      </c>
      <c r="C1037" s="87" t="s">
        <v>16331</v>
      </c>
      <c r="D1037" t="s">
        <v>16332</v>
      </c>
      <c r="E1037" s="116">
        <v>78.069999999999993</v>
      </c>
    </row>
    <row r="1038" spans="1:5" x14ac:dyDescent="0.3">
      <c r="A1038" s="87">
        <v>41411</v>
      </c>
      <c r="B1038" t="s">
        <v>17372</v>
      </c>
      <c r="C1038" s="87" t="s">
        <v>16331</v>
      </c>
      <c r="D1038" t="s">
        <v>16332</v>
      </c>
      <c r="E1038" s="116">
        <v>70.78</v>
      </c>
    </row>
    <row r="1039" spans="1:5" x14ac:dyDescent="0.3">
      <c r="A1039" s="87">
        <v>41412</v>
      </c>
      <c r="B1039" t="s">
        <v>17373</v>
      </c>
      <c r="C1039" s="87" t="s">
        <v>16331</v>
      </c>
      <c r="D1039" t="s">
        <v>16332</v>
      </c>
      <c r="E1039" s="116">
        <v>136.9</v>
      </c>
    </row>
    <row r="1040" spans="1:5" x14ac:dyDescent="0.3">
      <c r="A1040" s="87">
        <v>41413</v>
      </c>
      <c r="B1040" t="s">
        <v>17374</v>
      </c>
      <c r="C1040" s="87" t="s">
        <v>16331</v>
      </c>
      <c r="D1040" t="s">
        <v>16332</v>
      </c>
      <c r="E1040" s="116">
        <v>123.19</v>
      </c>
    </row>
    <row r="1041" spans="1:5" x14ac:dyDescent="0.3">
      <c r="A1041" s="87">
        <v>39359</v>
      </c>
      <c r="B1041" t="s">
        <v>17375</v>
      </c>
      <c r="C1041" s="87" t="s">
        <v>16331</v>
      </c>
      <c r="D1041" t="s">
        <v>16332</v>
      </c>
      <c r="E1041" s="116">
        <v>38.49</v>
      </c>
    </row>
    <row r="1042" spans="1:5" x14ac:dyDescent="0.3">
      <c r="A1042" s="87">
        <v>39360</v>
      </c>
      <c r="B1042" t="s">
        <v>17376</v>
      </c>
      <c r="C1042" s="87" t="s">
        <v>16331</v>
      </c>
      <c r="D1042" t="s">
        <v>16332</v>
      </c>
      <c r="E1042" s="116">
        <v>38.49</v>
      </c>
    </row>
    <row r="1043" spans="1:5" x14ac:dyDescent="0.3">
      <c r="A1043" s="87">
        <v>10710</v>
      </c>
      <c r="B1043" t="s">
        <v>17377</v>
      </c>
      <c r="C1043" s="87" t="s">
        <v>16735</v>
      </c>
      <c r="D1043" t="s">
        <v>16337</v>
      </c>
      <c r="E1043" s="116">
        <v>165.02</v>
      </c>
    </row>
    <row r="1044" spans="1:5" x14ac:dyDescent="0.3">
      <c r="A1044" s="87">
        <v>10709</v>
      </c>
      <c r="B1044" t="s">
        <v>17378</v>
      </c>
      <c r="C1044" s="87" t="s">
        <v>16735</v>
      </c>
      <c r="D1044" t="s">
        <v>16332</v>
      </c>
      <c r="E1044" s="116">
        <v>202.73</v>
      </c>
    </row>
    <row r="1045" spans="1:5" x14ac:dyDescent="0.3">
      <c r="A1045" s="87">
        <v>39636</v>
      </c>
      <c r="B1045" t="s">
        <v>17379</v>
      </c>
      <c r="C1045" s="87" t="s">
        <v>16735</v>
      </c>
      <c r="D1045" t="s">
        <v>16332</v>
      </c>
      <c r="E1045" s="116">
        <v>207.02</v>
      </c>
    </row>
    <row r="1046" spans="1:5" x14ac:dyDescent="0.3">
      <c r="A1046" s="87">
        <v>10708</v>
      </c>
      <c r="B1046" t="s">
        <v>17380</v>
      </c>
      <c r="C1046" s="87" t="s">
        <v>16735</v>
      </c>
      <c r="D1046" t="s">
        <v>16332</v>
      </c>
      <c r="E1046" s="116">
        <v>63.88</v>
      </c>
    </row>
    <row r="1047" spans="1:5" x14ac:dyDescent="0.3">
      <c r="A1047" s="87">
        <v>39635</v>
      </c>
      <c r="B1047" t="s">
        <v>17381</v>
      </c>
      <c r="C1047" s="87" t="s">
        <v>16735</v>
      </c>
      <c r="D1047" t="s">
        <v>16332</v>
      </c>
      <c r="E1047" s="116">
        <v>108.76</v>
      </c>
    </row>
    <row r="1048" spans="1:5" x14ac:dyDescent="0.3">
      <c r="A1048" s="87">
        <v>6117</v>
      </c>
      <c r="B1048" t="s">
        <v>17382</v>
      </c>
      <c r="C1048" s="87" t="s">
        <v>16480</v>
      </c>
      <c r="D1048" t="s">
        <v>16332</v>
      </c>
      <c r="E1048" s="116">
        <v>19.670000000000002</v>
      </c>
    </row>
    <row r="1049" spans="1:5" x14ac:dyDescent="0.3">
      <c r="A1049" s="87">
        <v>40913</v>
      </c>
      <c r="B1049" t="s">
        <v>17383</v>
      </c>
      <c r="C1049" s="87" t="s">
        <v>16482</v>
      </c>
      <c r="D1049" t="s">
        <v>16332</v>
      </c>
      <c r="E1049" s="116">
        <v>3442.77</v>
      </c>
    </row>
    <row r="1050" spans="1:5" x14ac:dyDescent="0.3">
      <c r="A1050" s="87">
        <v>1214</v>
      </c>
      <c r="B1050" t="s">
        <v>17384</v>
      </c>
      <c r="C1050" s="87" t="s">
        <v>16480</v>
      </c>
      <c r="D1050" t="s">
        <v>16332</v>
      </c>
      <c r="E1050" s="116">
        <v>21.23</v>
      </c>
    </row>
    <row r="1051" spans="1:5" x14ac:dyDescent="0.3">
      <c r="A1051" s="87">
        <v>40915</v>
      </c>
      <c r="B1051" t="s">
        <v>17385</v>
      </c>
      <c r="C1051" s="87" t="s">
        <v>16482</v>
      </c>
      <c r="D1051" t="s">
        <v>16332</v>
      </c>
      <c r="E1051" s="116">
        <v>3715.07</v>
      </c>
    </row>
    <row r="1052" spans="1:5" x14ac:dyDescent="0.3">
      <c r="A1052" s="87">
        <v>40914</v>
      </c>
      <c r="B1052" t="s">
        <v>17386</v>
      </c>
      <c r="C1052" s="87" t="s">
        <v>16482</v>
      </c>
      <c r="D1052" t="s">
        <v>16332</v>
      </c>
      <c r="E1052" s="116">
        <v>3715.07</v>
      </c>
    </row>
    <row r="1053" spans="1:5" x14ac:dyDescent="0.3">
      <c r="A1053" s="87">
        <v>1213</v>
      </c>
      <c r="B1053" t="s">
        <v>17387</v>
      </c>
      <c r="C1053" s="87" t="s">
        <v>16480</v>
      </c>
      <c r="D1053" t="s">
        <v>16337</v>
      </c>
      <c r="E1053" s="116">
        <v>21.23</v>
      </c>
    </row>
    <row r="1054" spans="1:5" x14ac:dyDescent="0.3">
      <c r="A1054" s="87">
        <v>5091</v>
      </c>
      <c r="B1054" t="s">
        <v>17388</v>
      </c>
      <c r="C1054" s="87" t="s">
        <v>16331</v>
      </c>
      <c r="D1054" t="s">
        <v>16332</v>
      </c>
      <c r="E1054" s="116">
        <v>18.73</v>
      </c>
    </row>
    <row r="1055" spans="1:5" x14ac:dyDescent="0.3">
      <c r="A1055" s="87">
        <v>14615</v>
      </c>
      <c r="B1055" t="s">
        <v>17389</v>
      </c>
      <c r="C1055" s="87" t="s">
        <v>16331</v>
      </c>
      <c r="D1055" t="s">
        <v>16332</v>
      </c>
      <c r="E1055" s="116">
        <v>3445.18</v>
      </c>
    </row>
    <row r="1056" spans="1:5" x14ac:dyDescent="0.3">
      <c r="A1056" s="87">
        <v>2711</v>
      </c>
      <c r="B1056" t="s">
        <v>17390</v>
      </c>
      <c r="C1056" s="87" t="s">
        <v>16331</v>
      </c>
      <c r="D1056" t="s">
        <v>16337</v>
      </c>
      <c r="E1056" s="116">
        <v>199.9</v>
      </c>
    </row>
    <row r="1057" spans="1:5" x14ac:dyDescent="0.3">
      <c r="A1057" s="87">
        <v>37727</v>
      </c>
      <c r="B1057" t="s">
        <v>17391</v>
      </c>
      <c r="C1057" s="87" t="s">
        <v>16331</v>
      </c>
      <c r="D1057" t="s">
        <v>16337</v>
      </c>
      <c r="E1057" s="116">
        <v>19043.29</v>
      </c>
    </row>
    <row r="1058" spans="1:5" x14ac:dyDescent="0.3">
      <c r="A1058" s="87">
        <v>37728</v>
      </c>
      <c r="B1058" t="s">
        <v>17392</v>
      </c>
      <c r="C1058" s="87" t="s">
        <v>16331</v>
      </c>
      <c r="D1058" t="s">
        <v>16332</v>
      </c>
      <c r="E1058" s="116">
        <v>25834.95</v>
      </c>
    </row>
    <row r="1059" spans="1:5" x14ac:dyDescent="0.3">
      <c r="A1059" s="87">
        <v>37729</v>
      </c>
      <c r="B1059" t="s">
        <v>17393</v>
      </c>
      <c r="C1059" s="87" t="s">
        <v>16331</v>
      </c>
      <c r="D1059" t="s">
        <v>16332</v>
      </c>
      <c r="E1059" s="116">
        <v>27965.67</v>
      </c>
    </row>
    <row r="1060" spans="1:5" x14ac:dyDescent="0.3">
      <c r="A1060" s="87">
        <v>37730</v>
      </c>
      <c r="B1060" t="s">
        <v>17394</v>
      </c>
      <c r="C1060" s="87" t="s">
        <v>16331</v>
      </c>
      <c r="D1060" t="s">
        <v>16332</v>
      </c>
      <c r="E1060" s="116">
        <v>30096.38</v>
      </c>
    </row>
    <row r="1061" spans="1:5" x14ac:dyDescent="0.3">
      <c r="A1061" s="87">
        <v>37731</v>
      </c>
      <c r="B1061" t="s">
        <v>17395</v>
      </c>
      <c r="C1061" s="87" t="s">
        <v>16331</v>
      </c>
      <c r="D1061" t="s">
        <v>16332</v>
      </c>
      <c r="E1061" s="116">
        <v>32227.1</v>
      </c>
    </row>
    <row r="1062" spans="1:5" x14ac:dyDescent="0.3">
      <c r="A1062" s="87">
        <v>37732</v>
      </c>
      <c r="B1062" t="s">
        <v>17396</v>
      </c>
      <c r="C1062" s="87" t="s">
        <v>16331</v>
      </c>
      <c r="D1062" t="s">
        <v>16332</v>
      </c>
      <c r="E1062" s="116">
        <v>36754.879999999997</v>
      </c>
    </row>
    <row r="1063" spans="1:5" x14ac:dyDescent="0.3">
      <c r="A1063" s="87">
        <v>36496</v>
      </c>
      <c r="B1063" t="s">
        <v>17397</v>
      </c>
      <c r="C1063" s="87" t="s">
        <v>16331</v>
      </c>
      <c r="D1063" t="s">
        <v>16332</v>
      </c>
      <c r="E1063" s="116">
        <v>8747.25</v>
      </c>
    </row>
    <row r="1064" spans="1:5" x14ac:dyDescent="0.3">
      <c r="A1064" s="87">
        <v>10630</v>
      </c>
      <c r="B1064" t="s">
        <v>17398</v>
      </c>
      <c r="C1064" s="87" t="s">
        <v>16331</v>
      </c>
      <c r="D1064" t="s">
        <v>16332</v>
      </c>
      <c r="E1064" s="116">
        <v>885967.01</v>
      </c>
    </row>
    <row r="1065" spans="1:5" x14ac:dyDescent="0.3">
      <c r="A1065" s="87">
        <v>37762</v>
      </c>
      <c r="B1065" t="s">
        <v>17399</v>
      </c>
      <c r="C1065" s="87" t="s">
        <v>16331</v>
      </c>
      <c r="D1065" t="s">
        <v>16332</v>
      </c>
      <c r="E1065" s="116">
        <v>759839.92</v>
      </c>
    </row>
    <row r="1066" spans="1:5" x14ac:dyDescent="0.3">
      <c r="A1066" s="87">
        <v>37763</v>
      </c>
      <c r="B1066" t="s">
        <v>17400</v>
      </c>
      <c r="C1066" s="87" t="s">
        <v>16331</v>
      </c>
      <c r="D1066" t="s">
        <v>16332</v>
      </c>
      <c r="E1066" s="116">
        <v>769068.62</v>
      </c>
    </row>
    <row r="1067" spans="1:5" x14ac:dyDescent="0.3">
      <c r="A1067" s="87">
        <v>41992</v>
      </c>
      <c r="B1067" t="s">
        <v>17401</v>
      </c>
      <c r="C1067" s="87" t="s">
        <v>16331</v>
      </c>
      <c r="D1067" t="s">
        <v>16337</v>
      </c>
      <c r="E1067" s="116">
        <v>874277.32</v>
      </c>
    </row>
    <row r="1068" spans="1:5" x14ac:dyDescent="0.3">
      <c r="A1068" s="87">
        <v>13215</v>
      </c>
      <c r="B1068" t="s">
        <v>17402</v>
      </c>
      <c r="C1068" s="87" t="s">
        <v>16331</v>
      </c>
      <c r="D1068" t="s">
        <v>16332</v>
      </c>
      <c r="E1068" s="116">
        <v>1072081.68</v>
      </c>
    </row>
    <row r="1069" spans="1:5" x14ac:dyDescent="0.3">
      <c r="A1069" s="87">
        <v>4235</v>
      </c>
      <c r="B1069" t="s">
        <v>17403</v>
      </c>
      <c r="C1069" s="87" t="s">
        <v>16480</v>
      </c>
      <c r="D1069" t="s">
        <v>16332</v>
      </c>
      <c r="E1069" s="116">
        <v>31.9</v>
      </c>
    </row>
    <row r="1070" spans="1:5" x14ac:dyDescent="0.3">
      <c r="A1070" s="87">
        <v>40976</v>
      </c>
      <c r="B1070" t="s">
        <v>17404</v>
      </c>
      <c r="C1070" s="87" t="s">
        <v>16482</v>
      </c>
      <c r="D1070" t="s">
        <v>16332</v>
      </c>
      <c r="E1070" s="116">
        <v>5582.74</v>
      </c>
    </row>
    <row r="1071" spans="1:5" x14ac:dyDescent="0.3">
      <c r="A1071" s="87">
        <v>43091</v>
      </c>
      <c r="B1071" t="s">
        <v>17405</v>
      </c>
      <c r="C1071" s="87" t="s">
        <v>16331</v>
      </c>
      <c r="D1071" t="s">
        <v>16332</v>
      </c>
      <c r="E1071" s="116">
        <v>5980.78</v>
      </c>
    </row>
    <row r="1072" spans="1:5" x14ac:dyDescent="0.3">
      <c r="A1072" s="87">
        <v>43092</v>
      </c>
      <c r="B1072" t="s">
        <v>17406</v>
      </c>
      <c r="C1072" s="87" t="s">
        <v>16331</v>
      </c>
      <c r="D1072" t="s">
        <v>16332</v>
      </c>
      <c r="E1072" s="116">
        <v>7974.38</v>
      </c>
    </row>
    <row r="1073" spans="1:5" x14ac:dyDescent="0.3">
      <c r="A1073" s="87">
        <v>43089</v>
      </c>
      <c r="B1073" t="s">
        <v>17407</v>
      </c>
      <c r="C1073" s="87" t="s">
        <v>16331</v>
      </c>
      <c r="D1073" t="s">
        <v>16332</v>
      </c>
      <c r="E1073" s="116">
        <v>1389.76</v>
      </c>
    </row>
    <row r="1074" spans="1:5" x14ac:dyDescent="0.3">
      <c r="A1074" s="87">
        <v>43090</v>
      </c>
      <c r="B1074" t="s">
        <v>17408</v>
      </c>
      <c r="C1074" s="87" t="s">
        <v>16331</v>
      </c>
      <c r="D1074" t="s">
        <v>16332</v>
      </c>
      <c r="E1074" s="116">
        <v>3067.07</v>
      </c>
    </row>
    <row r="1075" spans="1:5" x14ac:dyDescent="0.3">
      <c r="A1075" s="87">
        <v>41967</v>
      </c>
      <c r="B1075" t="s">
        <v>17409</v>
      </c>
      <c r="C1075" s="87" t="s">
        <v>16382</v>
      </c>
      <c r="D1075" t="s">
        <v>16332</v>
      </c>
      <c r="E1075" s="116">
        <v>22.11</v>
      </c>
    </row>
    <row r="1076" spans="1:5" x14ac:dyDescent="0.3">
      <c r="A1076" s="87">
        <v>12760</v>
      </c>
      <c r="B1076" t="s">
        <v>17410</v>
      </c>
      <c r="C1076" s="87" t="s">
        <v>16735</v>
      </c>
      <c r="D1076" t="s">
        <v>16332</v>
      </c>
      <c r="E1076" s="116">
        <v>1304.6500000000001</v>
      </c>
    </row>
    <row r="1077" spans="1:5" x14ac:dyDescent="0.3">
      <c r="A1077" s="87">
        <v>12759</v>
      </c>
      <c r="B1077" t="s">
        <v>17411</v>
      </c>
      <c r="C1077" s="87" t="s">
        <v>16735</v>
      </c>
      <c r="D1077" t="s">
        <v>16332</v>
      </c>
      <c r="E1077" s="116">
        <v>869.75</v>
      </c>
    </row>
    <row r="1078" spans="1:5" x14ac:dyDescent="0.3">
      <c r="A1078" s="87">
        <v>43105</v>
      </c>
      <c r="B1078" t="s">
        <v>17412</v>
      </c>
      <c r="C1078" s="87" t="s">
        <v>16380</v>
      </c>
      <c r="D1078" t="s">
        <v>16332</v>
      </c>
      <c r="E1078" s="116">
        <v>32.869999999999997</v>
      </c>
    </row>
    <row r="1079" spans="1:5" x14ac:dyDescent="0.3">
      <c r="A1079" s="87">
        <v>40424</v>
      </c>
      <c r="B1079" t="s">
        <v>17413</v>
      </c>
      <c r="C1079" s="87" t="s">
        <v>16380</v>
      </c>
      <c r="D1079" t="s">
        <v>16332</v>
      </c>
      <c r="E1079" s="116">
        <v>8.35</v>
      </c>
    </row>
    <row r="1080" spans="1:5" x14ac:dyDescent="0.3">
      <c r="A1080" s="87">
        <v>1325</v>
      </c>
      <c r="B1080" t="s">
        <v>17414</v>
      </c>
      <c r="C1080" s="87" t="s">
        <v>16380</v>
      </c>
      <c r="D1080" t="s">
        <v>16332</v>
      </c>
      <c r="E1080" s="116">
        <v>9.14</v>
      </c>
    </row>
    <row r="1081" spans="1:5" x14ac:dyDescent="0.3">
      <c r="A1081" s="87">
        <v>1327</v>
      </c>
      <c r="B1081" t="s">
        <v>17415</v>
      </c>
      <c r="C1081" s="87" t="s">
        <v>16380</v>
      </c>
      <c r="D1081" t="s">
        <v>16332</v>
      </c>
      <c r="E1081" s="116">
        <v>9.74</v>
      </c>
    </row>
    <row r="1082" spans="1:5" x14ac:dyDescent="0.3">
      <c r="A1082" s="87">
        <v>1328</v>
      </c>
      <c r="B1082" t="s">
        <v>17416</v>
      </c>
      <c r="C1082" s="87" t="s">
        <v>16380</v>
      </c>
      <c r="D1082" t="s">
        <v>16332</v>
      </c>
      <c r="E1082" s="116">
        <v>9.17</v>
      </c>
    </row>
    <row r="1083" spans="1:5" x14ac:dyDescent="0.3">
      <c r="A1083" s="87">
        <v>1321</v>
      </c>
      <c r="B1083" t="s">
        <v>17417</v>
      </c>
      <c r="C1083" s="87" t="s">
        <v>16380</v>
      </c>
      <c r="D1083" t="s">
        <v>16332</v>
      </c>
      <c r="E1083" s="116">
        <v>8.49</v>
      </c>
    </row>
    <row r="1084" spans="1:5" x14ac:dyDescent="0.3">
      <c r="A1084" s="87">
        <v>1318</v>
      </c>
      <c r="B1084" t="s">
        <v>17418</v>
      </c>
      <c r="C1084" s="87" t="s">
        <v>16380</v>
      </c>
      <c r="D1084" t="s">
        <v>16332</v>
      </c>
      <c r="E1084" s="116">
        <v>8.5</v>
      </c>
    </row>
    <row r="1085" spans="1:5" x14ac:dyDescent="0.3">
      <c r="A1085" s="87">
        <v>1322</v>
      </c>
      <c r="B1085" t="s">
        <v>17419</v>
      </c>
      <c r="C1085" s="87" t="s">
        <v>16380</v>
      </c>
      <c r="D1085" t="s">
        <v>16332</v>
      </c>
      <c r="E1085" s="116">
        <v>8.98</v>
      </c>
    </row>
    <row r="1086" spans="1:5" x14ac:dyDescent="0.3">
      <c r="A1086" s="87">
        <v>1323</v>
      </c>
      <c r="B1086" t="s">
        <v>17420</v>
      </c>
      <c r="C1086" s="87" t="s">
        <v>16380</v>
      </c>
      <c r="D1086" t="s">
        <v>16332</v>
      </c>
      <c r="E1086" s="116">
        <v>8.98</v>
      </c>
    </row>
    <row r="1087" spans="1:5" x14ac:dyDescent="0.3">
      <c r="A1087" s="87">
        <v>1319</v>
      </c>
      <c r="B1087" t="s">
        <v>17421</v>
      </c>
      <c r="C1087" s="87" t="s">
        <v>16380</v>
      </c>
      <c r="D1087" t="s">
        <v>16332</v>
      </c>
      <c r="E1087" s="116">
        <v>7.56</v>
      </c>
    </row>
    <row r="1088" spans="1:5" x14ac:dyDescent="0.3">
      <c r="A1088" s="87">
        <v>11026</v>
      </c>
      <c r="B1088" t="s">
        <v>17422</v>
      </c>
      <c r="C1088" s="87" t="s">
        <v>16380</v>
      </c>
      <c r="D1088" t="s">
        <v>16332</v>
      </c>
      <c r="E1088" s="116">
        <v>10.4</v>
      </c>
    </row>
    <row r="1089" spans="1:5" x14ac:dyDescent="0.3">
      <c r="A1089" s="87">
        <v>11027</v>
      </c>
      <c r="B1089" t="s">
        <v>17423</v>
      </c>
      <c r="C1089" s="87" t="s">
        <v>16380</v>
      </c>
      <c r="D1089" t="s">
        <v>16332</v>
      </c>
      <c r="E1089" s="116">
        <v>10.83</v>
      </c>
    </row>
    <row r="1090" spans="1:5" x14ac:dyDescent="0.3">
      <c r="A1090" s="87">
        <v>11046</v>
      </c>
      <c r="B1090" t="s">
        <v>17424</v>
      </c>
      <c r="C1090" s="87" t="s">
        <v>16380</v>
      </c>
      <c r="D1090" t="s">
        <v>16332</v>
      </c>
      <c r="E1090" s="116">
        <v>10.37</v>
      </c>
    </row>
    <row r="1091" spans="1:5" x14ac:dyDescent="0.3">
      <c r="A1091" s="87">
        <v>11047</v>
      </c>
      <c r="B1091" t="s">
        <v>17425</v>
      </c>
      <c r="C1091" s="87" t="s">
        <v>16380</v>
      </c>
      <c r="D1091" t="s">
        <v>16332</v>
      </c>
      <c r="E1091" s="116">
        <v>11.31</v>
      </c>
    </row>
    <row r="1092" spans="1:5" x14ac:dyDescent="0.3">
      <c r="A1092" s="87">
        <v>43668</v>
      </c>
      <c r="B1092" t="s">
        <v>17426</v>
      </c>
      <c r="C1092" s="87" t="s">
        <v>16380</v>
      </c>
      <c r="D1092" t="s">
        <v>16332</v>
      </c>
      <c r="E1092" s="116">
        <v>9.98</v>
      </c>
    </row>
    <row r="1093" spans="1:5" x14ac:dyDescent="0.3">
      <c r="A1093" s="87">
        <v>11049</v>
      </c>
      <c r="B1093" t="s">
        <v>17427</v>
      </c>
      <c r="C1093" s="87" t="s">
        <v>16380</v>
      </c>
      <c r="D1093" t="s">
        <v>16337</v>
      </c>
      <c r="E1093" s="116">
        <v>10.81</v>
      </c>
    </row>
    <row r="1094" spans="1:5" x14ac:dyDescent="0.3">
      <c r="A1094" s="87">
        <v>43106</v>
      </c>
      <c r="B1094" t="s">
        <v>17428</v>
      </c>
      <c r="C1094" s="87" t="s">
        <v>16380</v>
      </c>
      <c r="D1094" t="s">
        <v>16332</v>
      </c>
      <c r="E1094" s="116">
        <v>10.87</v>
      </c>
    </row>
    <row r="1095" spans="1:5" x14ac:dyDescent="0.3">
      <c r="A1095" s="87">
        <v>11051</v>
      </c>
      <c r="B1095" t="s">
        <v>17429</v>
      </c>
      <c r="C1095" s="87" t="s">
        <v>16380</v>
      </c>
      <c r="D1095" t="s">
        <v>16332</v>
      </c>
      <c r="E1095" s="116">
        <v>11.35</v>
      </c>
    </row>
    <row r="1096" spans="1:5" x14ac:dyDescent="0.3">
      <c r="A1096" s="87">
        <v>11061</v>
      </c>
      <c r="B1096" t="s">
        <v>17430</v>
      </c>
      <c r="C1096" s="87" t="s">
        <v>16380</v>
      </c>
      <c r="D1096" t="s">
        <v>16332</v>
      </c>
      <c r="E1096" s="116">
        <v>13.62</v>
      </c>
    </row>
    <row r="1097" spans="1:5" x14ac:dyDescent="0.3">
      <c r="A1097" s="87">
        <v>1333</v>
      </c>
      <c r="B1097" t="s">
        <v>17431</v>
      </c>
      <c r="C1097" s="87" t="s">
        <v>16380</v>
      </c>
      <c r="D1097" t="s">
        <v>16332</v>
      </c>
      <c r="E1097" s="116">
        <v>8.24</v>
      </c>
    </row>
    <row r="1098" spans="1:5" x14ac:dyDescent="0.3">
      <c r="A1098" s="87">
        <v>1330</v>
      </c>
      <c r="B1098" t="s">
        <v>17432</v>
      </c>
      <c r="C1098" s="87" t="s">
        <v>16380</v>
      </c>
      <c r="D1098" t="s">
        <v>16332</v>
      </c>
      <c r="E1098" s="116">
        <v>8.16</v>
      </c>
    </row>
    <row r="1099" spans="1:5" x14ac:dyDescent="0.3">
      <c r="A1099" s="87">
        <v>43667</v>
      </c>
      <c r="B1099" t="s">
        <v>17433</v>
      </c>
      <c r="C1099" s="87" t="s">
        <v>16380</v>
      </c>
      <c r="D1099" t="s">
        <v>16332</v>
      </c>
      <c r="E1099" s="116">
        <v>9.89</v>
      </c>
    </row>
    <row r="1100" spans="1:5" x14ac:dyDescent="0.3">
      <c r="A1100" s="87">
        <v>10957</v>
      </c>
      <c r="B1100" t="s">
        <v>17434</v>
      </c>
      <c r="C1100" s="87" t="s">
        <v>16380</v>
      </c>
      <c r="D1100" t="s">
        <v>16332</v>
      </c>
      <c r="E1100" s="116">
        <v>9.42</v>
      </c>
    </row>
    <row r="1101" spans="1:5" x14ac:dyDescent="0.3">
      <c r="A1101" s="87">
        <v>1332</v>
      </c>
      <c r="B1101" t="s">
        <v>17435</v>
      </c>
      <c r="C1101" s="87" t="s">
        <v>16380</v>
      </c>
      <c r="D1101" t="s">
        <v>16332</v>
      </c>
      <c r="E1101" s="116">
        <v>8.3699999999999992</v>
      </c>
    </row>
    <row r="1102" spans="1:5" x14ac:dyDescent="0.3">
      <c r="A1102" s="87">
        <v>1334</v>
      </c>
      <c r="B1102" t="s">
        <v>17436</v>
      </c>
      <c r="C1102" s="87" t="s">
        <v>16380</v>
      </c>
      <c r="D1102" t="s">
        <v>16332</v>
      </c>
      <c r="E1102" s="116">
        <v>9.2799999999999994</v>
      </c>
    </row>
    <row r="1103" spans="1:5" x14ac:dyDescent="0.3">
      <c r="A1103" s="87">
        <v>1335</v>
      </c>
      <c r="B1103" t="s">
        <v>17437</v>
      </c>
      <c r="C1103" s="87" t="s">
        <v>16380</v>
      </c>
      <c r="D1103" t="s">
        <v>16332</v>
      </c>
      <c r="E1103" s="116">
        <v>9.59</v>
      </c>
    </row>
    <row r="1104" spans="1:5" x14ac:dyDescent="0.3">
      <c r="A1104" s="87">
        <v>40425</v>
      </c>
      <c r="B1104" t="s">
        <v>17438</v>
      </c>
      <c r="C1104" s="87" t="s">
        <v>16380</v>
      </c>
      <c r="D1104" t="s">
        <v>16332</v>
      </c>
      <c r="E1104" s="116">
        <v>8.2100000000000009</v>
      </c>
    </row>
    <row r="1105" spans="1:5" x14ac:dyDescent="0.3">
      <c r="A1105" s="87">
        <v>1337</v>
      </c>
      <c r="B1105" t="s">
        <v>17439</v>
      </c>
      <c r="C1105" s="87" t="s">
        <v>16380</v>
      </c>
      <c r="D1105" t="s">
        <v>16332</v>
      </c>
      <c r="E1105" s="116">
        <v>9.42</v>
      </c>
    </row>
    <row r="1106" spans="1:5" x14ac:dyDescent="0.3">
      <c r="A1106" s="87">
        <v>1338</v>
      </c>
      <c r="B1106" t="s">
        <v>17440</v>
      </c>
      <c r="C1106" s="87" t="s">
        <v>16735</v>
      </c>
      <c r="D1106" t="s">
        <v>16337</v>
      </c>
      <c r="E1106" s="116">
        <v>37.409999999999997</v>
      </c>
    </row>
    <row r="1107" spans="1:5" x14ac:dyDescent="0.3">
      <c r="A1107" s="87">
        <v>1340</v>
      </c>
      <c r="B1107" t="s">
        <v>17441</v>
      </c>
      <c r="C1107" s="87" t="s">
        <v>16735</v>
      </c>
      <c r="D1107" t="s">
        <v>16332</v>
      </c>
      <c r="E1107" s="116">
        <v>43.25</v>
      </c>
    </row>
    <row r="1108" spans="1:5" x14ac:dyDescent="0.3">
      <c r="A1108" s="87">
        <v>1341</v>
      </c>
      <c r="B1108" t="s">
        <v>17442</v>
      </c>
      <c r="C1108" s="87" t="s">
        <v>16735</v>
      </c>
      <c r="D1108" t="s">
        <v>16332</v>
      </c>
      <c r="E1108" s="116">
        <v>41.65</v>
      </c>
    </row>
    <row r="1109" spans="1:5" x14ac:dyDescent="0.3">
      <c r="A1109" s="87">
        <v>34659</v>
      </c>
      <c r="B1109" t="s">
        <v>17443</v>
      </c>
      <c r="C1109" s="87" t="s">
        <v>16735</v>
      </c>
      <c r="D1109" t="s">
        <v>16332</v>
      </c>
      <c r="E1109" s="116">
        <v>49.27</v>
      </c>
    </row>
    <row r="1110" spans="1:5" x14ac:dyDescent="0.3">
      <c r="A1110" s="87">
        <v>34514</v>
      </c>
      <c r="B1110" t="s">
        <v>17444</v>
      </c>
      <c r="C1110" s="87" t="s">
        <v>16735</v>
      </c>
      <c r="D1110" t="s">
        <v>16337</v>
      </c>
      <c r="E1110" s="116">
        <v>54.57</v>
      </c>
    </row>
    <row r="1111" spans="1:5" x14ac:dyDescent="0.3">
      <c r="A1111" s="87">
        <v>34660</v>
      </c>
      <c r="B1111" t="s">
        <v>17445</v>
      </c>
      <c r="C1111" s="87" t="s">
        <v>16735</v>
      </c>
      <c r="D1111" t="s">
        <v>16332</v>
      </c>
      <c r="E1111" s="116">
        <v>69.25</v>
      </c>
    </row>
    <row r="1112" spans="1:5" x14ac:dyDescent="0.3">
      <c r="A1112" s="87">
        <v>34661</v>
      </c>
      <c r="B1112" t="s">
        <v>17446</v>
      </c>
      <c r="C1112" s="87" t="s">
        <v>16735</v>
      </c>
      <c r="D1112" t="s">
        <v>16332</v>
      </c>
      <c r="E1112" s="116">
        <v>99.47</v>
      </c>
    </row>
    <row r="1113" spans="1:5" x14ac:dyDescent="0.3">
      <c r="A1113" s="87">
        <v>34667</v>
      </c>
      <c r="B1113" t="s">
        <v>17447</v>
      </c>
      <c r="C1113" s="87" t="s">
        <v>16735</v>
      </c>
      <c r="D1113" t="s">
        <v>16332</v>
      </c>
      <c r="E1113" s="116">
        <v>36.020000000000003</v>
      </c>
    </row>
    <row r="1114" spans="1:5" x14ac:dyDescent="0.3">
      <c r="A1114" s="87">
        <v>34668</v>
      </c>
      <c r="B1114" t="s">
        <v>17448</v>
      </c>
      <c r="C1114" s="87" t="s">
        <v>16735</v>
      </c>
      <c r="D1114" t="s">
        <v>16332</v>
      </c>
      <c r="E1114" s="116">
        <v>47.07</v>
      </c>
    </row>
    <row r="1115" spans="1:5" x14ac:dyDescent="0.3">
      <c r="A1115" s="87">
        <v>34741</v>
      </c>
      <c r="B1115" t="s">
        <v>17449</v>
      </c>
      <c r="C1115" s="87" t="s">
        <v>16735</v>
      </c>
      <c r="D1115" t="s">
        <v>16332</v>
      </c>
      <c r="E1115" s="116">
        <v>51.79</v>
      </c>
    </row>
    <row r="1116" spans="1:5" x14ac:dyDescent="0.3">
      <c r="A1116" s="87">
        <v>34664</v>
      </c>
      <c r="B1116" t="s">
        <v>17450</v>
      </c>
      <c r="C1116" s="87" t="s">
        <v>16735</v>
      </c>
      <c r="D1116" t="s">
        <v>16332</v>
      </c>
      <c r="E1116" s="116">
        <v>56.52</v>
      </c>
    </row>
    <row r="1117" spans="1:5" x14ac:dyDescent="0.3">
      <c r="A1117" s="87">
        <v>34665</v>
      </c>
      <c r="B1117" t="s">
        <v>17451</v>
      </c>
      <c r="C1117" s="87" t="s">
        <v>16735</v>
      </c>
      <c r="D1117" t="s">
        <v>16332</v>
      </c>
      <c r="E1117" s="116">
        <v>70.16</v>
      </c>
    </row>
    <row r="1118" spans="1:5" x14ac:dyDescent="0.3">
      <c r="A1118" s="87">
        <v>34666</v>
      </c>
      <c r="B1118" t="s">
        <v>17452</v>
      </c>
      <c r="C1118" s="87" t="s">
        <v>16735</v>
      </c>
      <c r="D1118" t="s">
        <v>16332</v>
      </c>
      <c r="E1118" s="116">
        <v>105.97</v>
      </c>
    </row>
    <row r="1119" spans="1:5" x14ac:dyDescent="0.3">
      <c r="A1119" s="87">
        <v>34669</v>
      </c>
      <c r="B1119" t="s">
        <v>17453</v>
      </c>
      <c r="C1119" s="87" t="s">
        <v>16735</v>
      </c>
      <c r="D1119" t="s">
        <v>16332</v>
      </c>
      <c r="E1119" s="116">
        <v>38.85</v>
      </c>
    </row>
    <row r="1120" spans="1:5" x14ac:dyDescent="0.3">
      <c r="A1120" s="87">
        <v>34670</v>
      </c>
      <c r="B1120" t="s">
        <v>17454</v>
      </c>
      <c r="C1120" s="87" t="s">
        <v>16735</v>
      </c>
      <c r="D1120" t="s">
        <v>16332</v>
      </c>
      <c r="E1120" s="116">
        <v>47.52</v>
      </c>
    </row>
    <row r="1121" spans="1:5" x14ac:dyDescent="0.3">
      <c r="A1121" s="87">
        <v>34671</v>
      </c>
      <c r="B1121" t="s">
        <v>17455</v>
      </c>
      <c r="C1121" s="87" t="s">
        <v>16735</v>
      </c>
      <c r="D1121" t="s">
        <v>16332</v>
      </c>
      <c r="E1121" s="116">
        <v>39.67</v>
      </c>
    </row>
    <row r="1122" spans="1:5" x14ac:dyDescent="0.3">
      <c r="A1122" s="87">
        <v>34672</v>
      </c>
      <c r="B1122" t="s">
        <v>17456</v>
      </c>
      <c r="C1122" s="87" t="s">
        <v>16735</v>
      </c>
      <c r="D1122" t="s">
        <v>16332</v>
      </c>
      <c r="E1122" s="116">
        <v>41.83</v>
      </c>
    </row>
    <row r="1123" spans="1:5" x14ac:dyDescent="0.3">
      <c r="A1123" s="87">
        <v>34673</v>
      </c>
      <c r="B1123" t="s">
        <v>17457</v>
      </c>
      <c r="C1123" s="87" t="s">
        <v>16735</v>
      </c>
      <c r="D1123" t="s">
        <v>16332</v>
      </c>
      <c r="E1123" s="116">
        <v>51.04</v>
      </c>
    </row>
    <row r="1124" spans="1:5" x14ac:dyDescent="0.3">
      <c r="A1124" s="87">
        <v>34674</v>
      </c>
      <c r="B1124" t="s">
        <v>17458</v>
      </c>
      <c r="C1124" s="87" t="s">
        <v>16735</v>
      </c>
      <c r="D1124" t="s">
        <v>16332</v>
      </c>
      <c r="E1124" s="116">
        <v>67.86</v>
      </c>
    </row>
    <row r="1125" spans="1:5" x14ac:dyDescent="0.3">
      <c r="A1125" s="87">
        <v>34675</v>
      </c>
      <c r="B1125" t="s">
        <v>17459</v>
      </c>
      <c r="C1125" s="87" t="s">
        <v>16735</v>
      </c>
      <c r="D1125" t="s">
        <v>16332</v>
      </c>
      <c r="E1125" s="116">
        <v>82.73</v>
      </c>
    </row>
    <row r="1126" spans="1:5" x14ac:dyDescent="0.3">
      <c r="A1126" s="87">
        <v>34676</v>
      </c>
      <c r="B1126" t="s">
        <v>17460</v>
      </c>
      <c r="C1126" s="87" t="s">
        <v>16735</v>
      </c>
      <c r="D1126" t="s">
        <v>16332</v>
      </c>
      <c r="E1126" s="116">
        <v>23.82</v>
      </c>
    </row>
    <row r="1127" spans="1:5" x14ac:dyDescent="0.3">
      <c r="A1127" s="87">
        <v>34677</v>
      </c>
      <c r="B1127" t="s">
        <v>17461</v>
      </c>
      <c r="C1127" s="87" t="s">
        <v>16735</v>
      </c>
      <c r="D1127" t="s">
        <v>16332</v>
      </c>
      <c r="E1127" s="116">
        <v>32.020000000000003</v>
      </c>
    </row>
    <row r="1128" spans="1:5" x14ac:dyDescent="0.3">
      <c r="A1128" s="87">
        <v>43126</v>
      </c>
      <c r="B1128" t="s">
        <v>17462</v>
      </c>
      <c r="C1128" s="87" t="s">
        <v>16735</v>
      </c>
      <c r="D1128" t="s">
        <v>16332</v>
      </c>
      <c r="E1128" s="116">
        <v>105.89</v>
      </c>
    </row>
    <row r="1129" spans="1:5" x14ac:dyDescent="0.3">
      <c r="A1129" s="87">
        <v>43124</v>
      </c>
      <c r="B1129" t="s">
        <v>17463</v>
      </c>
      <c r="C1129" s="87" t="s">
        <v>16735</v>
      </c>
      <c r="D1129" t="s">
        <v>16332</v>
      </c>
      <c r="E1129" s="116">
        <v>123.65</v>
      </c>
    </row>
    <row r="1130" spans="1:5" x14ac:dyDescent="0.3">
      <c r="A1130" s="87">
        <v>43125</v>
      </c>
      <c r="B1130" t="s">
        <v>17464</v>
      </c>
      <c r="C1130" s="87" t="s">
        <v>16735</v>
      </c>
      <c r="D1130" t="s">
        <v>16332</v>
      </c>
      <c r="E1130" s="116">
        <v>160.36000000000001</v>
      </c>
    </row>
    <row r="1131" spans="1:5" x14ac:dyDescent="0.3">
      <c r="A1131" s="87">
        <v>40623</v>
      </c>
      <c r="B1131" t="s">
        <v>17465</v>
      </c>
      <c r="C1131" s="87" t="s">
        <v>16749</v>
      </c>
      <c r="D1131" t="s">
        <v>16332</v>
      </c>
      <c r="E1131" s="116">
        <v>91.69</v>
      </c>
    </row>
    <row r="1132" spans="1:5" x14ac:dyDescent="0.3">
      <c r="A1132" s="87">
        <v>43701</v>
      </c>
      <c r="B1132" t="s">
        <v>17466</v>
      </c>
      <c r="C1132" s="87" t="s">
        <v>16380</v>
      </c>
      <c r="D1132" t="s">
        <v>16337</v>
      </c>
      <c r="E1132" s="116">
        <v>41.5</v>
      </c>
    </row>
    <row r="1133" spans="1:5" x14ac:dyDescent="0.3">
      <c r="A1133" s="87">
        <v>1345</v>
      </c>
      <c r="B1133" t="s">
        <v>17467</v>
      </c>
      <c r="C1133" s="87" t="s">
        <v>16735</v>
      </c>
      <c r="D1133" t="s">
        <v>16332</v>
      </c>
      <c r="E1133" s="116">
        <v>64.290000000000006</v>
      </c>
    </row>
    <row r="1134" spans="1:5" x14ac:dyDescent="0.3">
      <c r="A1134" s="87">
        <v>1346</v>
      </c>
      <c r="B1134" t="s">
        <v>17468</v>
      </c>
      <c r="C1134" s="87" t="s">
        <v>16735</v>
      </c>
      <c r="D1134" t="s">
        <v>16332</v>
      </c>
      <c r="E1134" s="116">
        <v>37.4</v>
      </c>
    </row>
    <row r="1135" spans="1:5" x14ac:dyDescent="0.3">
      <c r="A1135" s="87">
        <v>1347</v>
      </c>
      <c r="B1135" t="s">
        <v>17469</v>
      </c>
      <c r="C1135" s="87" t="s">
        <v>16735</v>
      </c>
      <c r="D1135" t="s">
        <v>16332</v>
      </c>
      <c r="E1135" s="116">
        <v>46.34</v>
      </c>
    </row>
    <row r="1136" spans="1:5" x14ac:dyDescent="0.3">
      <c r="A1136" s="87">
        <v>43678</v>
      </c>
      <c r="B1136" t="s">
        <v>17470</v>
      </c>
      <c r="C1136" s="87" t="s">
        <v>16735</v>
      </c>
      <c r="D1136" t="s">
        <v>16332</v>
      </c>
      <c r="E1136" s="116">
        <v>53.75</v>
      </c>
    </row>
    <row r="1137" spans="1:5" x14ac:dyDescent="0.3">
      <c r="A1137" s="87">
        <v>43680</v>
      </c>
      <c r="B1137" t="s">
        <v>17471</v>
      </c>
      <c r="C1137" s="87" t="s">
        <v>16735</v>
      </c>
      <c r="D1137" t="s">
        <v>16332</v>
      </c>
      <c r="E1137" s="116">
        <v>77.430000000000007</v>
      </c>
    </row>
    <row r="1138" spans="1:5" x14ac:dyDescent="0.3">
      <c r="A1138" s="87">
        <v>43679</v>
      </c>
      <c r="B1138" t="s">
        <v>17472</v>
      </c>
      <c r="C1138" s="87" t="s">
        <v>16735</v>
      </c>
      <c r="D1138" t="s">
        <v>16332</v>
      </c>
      <c r="E1138" s="116">
        <v>27.17</v>
      </c>
    </row>
    <row r="1139" spans="1:5" x14ac:dyDescent="0.3">
      <c r="A1139" s="87">
        <v>1355</v>
      </c>
      <c r="B1139" t="s">
        <v>17473</v>
      </c>
      <c r="C1139" s="87" t="s">
        <v>16735</v>
      </c>
      <c r="D1139" t="s">
        <v>16332</v>
      </c>
      <c r="E1139" s="116">
        <v>30.92</v>
      </c>
    </row>
    <row r="1140" spans="1:5" x14ac:dyDescent="0.3">
      <c r="A1140" s="87">
        <v>1358</v>
      </c>
      <c r="B1140" t="s">
        <v>17474</v>
      </c>
      <c r="C1140" s="87" t="s">
        <v>16735</v>
      </c>
      <c r="D1140" t="s">
        <v>16332</v>
      </c>
      <c r="E1140" s="116">
        <v>37.96</v>
      </c>
    </row>
    <row r="1141" spans="1:5" x14ac:dyDescent="0.3">
      <c r="A1141" s="87">
        <v>43677</v>
      </c>
      <c r="B1141" t="s">
        <v>17475</v>
      </c>
      <c r="C1141" s="87" t="s">
        <v>16735</v>
      </c>
      <c r="D1141" t="s">
        <v>16332</v>
      </c>
      <c r="E1141" s="116">
        <v>47.1</v>
      </c>
    </row>
    <row r="1142" spans="1:5" x14ac:dyDescent="0.3">
      <c r="A1142" s="87">
        <v>43682</v>
      </c>
      <c r="B1142" t="s">
        <v>17476</v>
      </c>
      <c r="C1142" s="87" t="s">
        <v>16735</v>
      </c>
      <c r="D1142" t="s">
        <v>16332</v>
      </c>
      <c r="E1142" s="116">
        <v>14.44</v>
      </c>
    </row>
    <row r="1143" spans="1:5" x14ac:dyDescent="0.3">
      <c r="A1143" s="87">
        <v>43681</v>
      </c>
      <c r="B1143" t="s">
        <v>17477</v>
      </c>
      <c r="C1143" s="87" t="s">
        <v>16735</v>
      </c>
      <c r="D1143" t="s">
        <v>16337</v>
      </c>
      <c r="E1143" s="116">
        <v>23.92</v>
      </c>
    </row>
    <row r="1144" spans="1:5" x14ac:dyDescent="0.3">
      <c r="A1144" s="87">
        <v>20971</v>
      </c>
      <c r="B1144" t="s">
        <v>17478</v>
      </c>
      <c r="C1144" s="87" t="s">
        <v>16331</v>
      </c>
      <c r="D1144" t="s">
        <v>16332</v>
      </c>
      <c r="E1144" s="116">
        <v>31.49</v>
      </c>
    </row>
    <row r="1145" spans="1:5" x14ac:dyDescent="0.3">
      <c r="A1145" s="87">
        <v>39746</v>
      </c>
      <c r="B1145" t="s">
        <v>17479</v>
      </c>
      <c r="C1145" s="87" t="s">
        <v>16331</v>
      </c>
      <c r="D1145" t="s">
        <v>16332</v>
      </c>
      <c r="E1145" s="116">
        <v>88.77</v>
      </c>
    </row>
    <row r="1146" spans="1:5" x14ac:dyDescent="0.3">
      <c r="A1146" s="87">
        <v>13279</v>
      </c>
      <c r="B1146" t="s">
        <v>17480</v>
      </c>
      <c r="C1146" s="87" t="s">
        <v>16380</v>
      </c>
      <c r="D1146" t="s">
        <v>16332</v>
      </c>
      <c r="E1146" s="116">
        <v>22.47</v>
      </c>
    </row>
    <row r="1147" spans="1:5" x14ac:dyDescent="0.3">
      <c r="A1147" s="87">
        <v>11977</v>
      </c>
      <c r="B1147" t="s">
        <v>17481</v>
      </c>
      <c r="C1147" s="87" t="s">
        <v>16331</v>
      </c>
      <c r="D1147" t="s">
        <v>16332</v>
      </c>
      <c r="E1147" s="116">
        <v>11.64</v>
      </c>
    </row>
    <row r="1148" spans="1:5" x14ac:dyDescent="0.3">
      <c r="A1148" s="87">
        <v>11976</v>
      </c>
      <c r="B1148" t="s">
        <v>17482</v>
      </c>
      <c r="C1148" s="87" t="s">
        <v>16331</v>
      </c>
      <c r="D1148" t="s">
        <v>16332</v>
      </c>
      <c r="E1148" s="116">
        <v>1.3</v>
      </c>
    </row>
    <row r="1149" spans="1:5" x14ac:dyDescent="0.3">
      <c r="A1149" s="87">
        <v>11975</v>
      </c>
      <c r="B1149" t="s">
        <v>17483</v>
      </c>
      <c r="C1149" s="87" t="s">
        <v>16331</v>
      </c>
      <c r="D1149" t="s">
        <v>16332</v>
      </c>
      <c r="E1149" s="116">
        <v>25.52</v>
      </c>
    </row>
    <row r="1150" spans="1:5" x14ac:dyDescent="0.3">
      <c r="A1150" s="87">
        <v>1368</v>
      </c>
      <c r="B1150" t="s">
        <v>17484</v>
      </c>
      <c r="C1150" s="87" t="s">
        <v>16331</v>
      </c>
      <c r="D1150" t="s">
        <v>16337</v>
      </c>
      <c r="E1150" s="116">
        <v>87.9</v>
      </c>
    </row>
    <row r="1151" spans="1:5" x14ac:dyDescent="0.3">
      <c r="A1151" s="87">
        <v>1367</v>
      </c>
      <c r="B1151" t="s">
        <v>17485</v>
      </c>
      <c r="C1151" s="87" t="s">
        <v>16331</v>
      </c>
      <c r="D1151" t="s">
        <v>16332</v>
      </c>
      <c r="E1151" s="116">
        <v>284.33</v>
      </c>
    </row>
    <row r="1152" spans="1:5" x14ac:dyDescent="0.3">
      <c r="A1152" s="87">
        <v>1380</v>
      </c>
      <c r="B1152" t="s">
        <v>17486</v>
      </c>
      <c r="C1152" s="87" t="s">
        <v>16380</v>
      </c>
      <c r="D1152" t="s">
        <v>16332</v>
      </c>
      <c r="E1152" s="116">
        <v>4.01</v>
      </c>
    </row>
    <row r="1153" spans="1:5" x14ac:dyDescent="0.3">
      <c r="A1153" s="87">
        <v>1375</v>
      </c>
      <c r="B1153" t="s">
        <v>17487</v>
      </c>
      <c r="C1153" s="87" t="s">
        <v>16380</v>
      </c>
      <c r="D1153" t="s">
        <v>16332</v>
      </c>
      <c r="E1153" s="116">
        <v>16.75</v>
      </c>
    </row>
    <row r="1154" spans="1:5" x14ac:dyDescent="0.3">
      <c r="A1154" s="87">
        <v>1379</v>
      </c>
      <c r="B1154" t="s">
        <v>17488</v>
      </c>
      <c r="C1154" s="87" t="s">
        <v>16380</v>
      </c>
      <c r="D1154" t="s">
        <v>16337</v>
      </c>
      <c r="E1154" s="116">
        <v>0.6</v>
      </c>
    </row>
    <row r="1155" spans="1:5" x14ac:dyDescent="0.3">
      <c r="A1155" s="87">
        <v>13284</v>
      </c>
      <c r="B1155" t="s">
        <v>17489</v>
      </c>
      <c r="C1155" s="87" t="s">
        <v>16380</v>
      </c>
      <c r="D1155" t="s">
        <v>16332</v>
      </c>
      <c r="E1155" s="116">
        <v>0.54</v>
      </c>
    </row>
    <row r="1156" spans="1:5" x14ac:dyDescent="0.3">
      <c r="A1156" s="87">
        <v>44528</v>
      </c>
      <c r="B1156" t="s">
        <v>17490</v>
      </c>
      <c r="C1156" s="87" t="s">
        <v>16380</v>
      </c>
      <c r="D1156" t="s">
        <v>16332</v>
      </c>
      <c r="E1156" s="116">
        <v>3.19</v>
      </c>
    </row>
    <row r="1157" spans="1:5" x14ac:dyDescent="0.3">
      <c r="A1157" s="87">
        <v>34753</v>
      </c>
      <c r="B1157" t="s">
        <v>17491</v>
      </c>
      <c r="C1157" s="87" t="s">
        <v>16380</v>
      </c>
      <c r="D1157" t="s">
        <v>16332</v>
      </c>
      <c r="E1157" s="116">
        <v>0.57999999999999996</v>
      </c>
    </row>
    <row r="1158" spans="1:5" x14ac:dyDescent="0.3">
      <c r="A1158" s="87">
        <v>420</v>
      </c>
      <c r="B1158" t="s">
        <v>17492</v>
      </c>
      <c r="C1158" s="87" t="s">
        <v>16331</v>
      </c>
      <c r="D1158" t="s">
        <v>16332</v>
      </c>
      <c r="E1158" s="116">
        <v>27.2</v>
      </c>
    </row>
    <row r="1159" spans="1:5" x14ac:dyDescent="0.3">
      <c r="A1159" s="87">
        <v>12327</v>
      </c>
      <c r="B1159" t="s">
        <v>17493</v>
      </c>
      <c r="C1159" s="87" t="s">
        <v>16331</v>
      </c>
      <c r="D1159" t="s">
        <v>16332</v>
      </c>
      <c r="E1159" s="116">
        <v>32.4</v>
      </c>
    </row>
    <row r="1160" spans="1:5" x14ac:dyDescent="0.3">
      <c r="A1160" s="87">
        <v>36148</v>
      </c>
      <c r="B1160" t="s">
        <v>17494</v>
      </c>
      <c r="C1160" s="87" t="s">
        <v>16331</v>
      </c>
      <c r="D1160" t="s">
        <v>16332</v>
      </c>
      <c r="E1160" s="116">
        <v>72</v>
      </c>
    </row>
    <row r="1161" spans="1:5" x14ac:dyDescent="0.3">
      <c r="A1161" s="87">
        <v>12329</v>
      </c>
      <c r="B1161" t="s">
        <v>17495</v>
      </c>
      <c r="C1161" s="87" t="s">
        <v>16380</v>
      </c>
      <c r="D1161" t="s">
        <v>16332</v>
      </c>
      <c r="E1161" s="116">
        <v>123.67</v>
      </c>
    </row>
    <row r="1162" spans="1:5" x14ac:dyDescent="0.3">
      <c r="A1162" s="87">
        <v>1339</v>
      </c>
      <c r="B1162" t="s">
        <v>17496</v>
      </c>
      <c r="C1162" s="87" t="s">
        <v>16380</v>
      </c>
      <c r="D1162" t="s">
        <v>16332</v>
      </c>
      <c r="E1162" s="116">
        <v>37.51</v>
      </c>
    </row>
    <row r="1163" spans="1:5" x14ac:dyDescent="0.3">
      <c r="A1163" s="87">
        <v>44396</v>
      </c>
      <c r="B1163" t="s">
        <v>17497</v>
      </c>
      <c r="C1163" s="87" t="s">
        <v>16380</v>
      </c>
      <c r="D1163" t="s">
        <v>16332</v>
      </c>
      <c r="E1163" s="116">
        <v>44.82</v>
      </c>
    </row>
    <row r="1164" spans="1:5" x14ac:dyDescent="0.3">
      <c r="A1164" s="87">
        <v>44327</v>
      </c>
      <c r="B1164" t="s">
        <v>17498</v>
      </c>
      <c r="C1164" s="87" t="s">
        <v>16382</v>
      </c>
      <c r="D1164" t="s">
        <v>16332</v>
      </c>
      <c r="E1164" s="116">
        <v>152.43</v>
      </c>
    </row>
    <row r="1165" spans="1:5" x14ac:dyDescent="0.3">
      <c r="A1165" s="87">
        <v>37418</v>
      </c>
      <c r="B1165" t="s">
        <v>17499</v>
      </c>
      <c r="C1165" s="87" t="s">
        <v>16331</v>
      </c>
      <c r="D1165" t="s">
        <v>16332</v>
      </c>
      <c r="E1165" s="116">
        <v>16.59</v>
      </c>
    </row>
    <row r="1166" spans="1:5" x14ac:dyDescent="0.3">
      <c r="A1166" s="87">
        <v>37419</v>
      </c>
      <c r="B1166" t="s">
        <v>17500</v>
      </c>
      <c r="C1166" s="87" t="s">
        <v>16331</v>
      </c>
      <c r="D1166" t="s">
        <v>16332</v>
      </c>
      <c r="E1166" s="116">
        <v>17.04</v>
      </c>
    </row>
    <row r="1167" spans="1:5" x14ac:dyDescent="0.3">
      <c r="A1167" s="87">
        <v>1427</v>
      </c>
      <c r="B1167" t="s">
        <v>17501</v>
      </c>
      <c r="C1167" s="87" t="s">
        <v>16331</v>
      </c>
      <c r="D1167" t="s">
        <v>16332</v>
      </c>
      <c r="E1167" s="116">
        <v>19.329999999999998</v>
      </c>
    </row>
    <row r="1168" spans="1:5" x14ac:dyDescent="0.3">
      <c r="A1168" s="87">
        <v>1402</v>
      </c>
      <c r="B1168" t="s">
        <v>17502</v>
      </c>
      <c r="C1168" s="87" t="s">
        <v>16331</v>
      </c>
      <c r="D1168" t="s">
        <v>16332</v>
      </c>
      <c r="E1168" s="116">
        <v>6.69</v>
      </c>
    </row>
    <row r="1169" spans="1:5" x14ac:dyDescent="0.3">
      <c r="A1169" s="87">
        <v>1420</v>
      </c>
      <c r="B1169" t="s">
        <v>17503</v>
      </c>
      <c r="C1169" s="87" t="s">
        <v>16331</v>
      </c>
      <c r="D1169" t="s">
        <v>16332</v>
      </c>
      <c r="E1169" s="116">
        <v>8.6</v>
      </c>
    </row>
    <row r="1170" spans="1:5" x14ac:dyDescent="0.3">
      <c r="A1170" s="87">
        <v>1419</v>
      </c>
      <c r="B1170" t="s">
        <v>17504</v>
      </c>
      <c r="C1170" s="87" t="s">
        <v>16331</v>
      </c>
      <c r="D1170" t="s">
        <v>16332</v>
      </c>
      <c r="E1170" s="116">
        <v>10.39</v>
      </c>
    </row>
    <row r="1171" spans="1:5" x14ac:dyDescent="0.3">
      <c r="A1171" s="87">
        <v>1414</v>
      </c>
      <c r="B1171" t="s">
        <v>17505</v>
      </c>
      <c r="C1171" s="87" t="s">
        <v>16331</v>
      </c>
      <c r="D1171" t="s">
        <v>16332</v>
      </c>
      <c r="E1171" s="116">
        <v>10.17</v>
      </c>
    </row>
    <row r="1172" spans="1:5" x14ac:dyDescent="0.3">
      <c r="A1172" s="87">
        <v>1413</v>
      </c>
      <c r="B1172" t="s">
        <v>17506</v>
      </c>
      <c r="C1172" s="87" t="s">
        <v>16331</v>
      </c>
      <c r="D1172" t="s">
        <v>16332</v>
      </c>
      <c r="E1172" s="116">
        <v>15.02</v>
      </c>
    </row>
    <row r="1173" spans="1:5" x14ac:dyDescent="0.3">
      <c r="A1173" s="87">
        <v>1412</v>
      </c>
      <c r="B1173" t="s">
        <v>17507</v>
      </c>
      <c r="C1173" s="87" t="s">
        <v>16331</v>
      </c>
      <c r="D1173" t="s">
        <v>16332</v>
      </c>
      <c r="E1173" s="116">
        <v>12.72</v>
      </c>
    </row>
    <row r="1174" spans="1:5" x14ac:dyDescent="0.3">
      <c r="A1174" s="87">
        <v>1406</v>
      </c>
      <c r="B1174" t="s">
        <v>17508</v>
      </c>
      <c r="C1174" s="87" t="s">
        <v>16331</v>
      </c>
      <c r="D1174" t="s">
        <v>16332</v>
      </c>
      <c r="E1174" s="116">
        <v>15.35</v>
      </c>
    </row>
    <row r="1175" spans="1:5" x14ac:dyDescent="0.3">
      <c r="A1175" s="87">
        <v>11281</v>
      </c>
      <c r="B1175" t="s">
        <v>17509</v>
      </c>
      <c r="C1175" s="87" t="s">
        <v>16331</v>
      </c>
      <c r="D1175" t="s">
        <v>16337</v>
      </c>
      <c r="E1175" s="116">
        <v>13450</v>
      </c>
    </row>
    <row r="1176" spans="1:5" x14ac:dyDescent="0.3">
      <c r="A1176" s="87">
        <v>1442</v>
      </c>
      <c r="B1176" t="s">
        <v>17510</v>
      </c>
      <c r="C1176" s="87" t="s">
        <v>16331</v>
      </c>
      <c r="D1176" t="s">
        <v>16332</v>
      </c>
      <c r="E1176" s="116">
        <v>11291.17</v>
      </c>
    </row>
    <row r="1177" spans="1:5" x14ac:dyDescent="0.3">
      <c r="A1177" s="87">
        <v>13457</v>
      </c>
      <c r="B1177" t="s">
        <v>17511</v>
      </c>
      <c r="C1177" s="87" t="s">
        <v>16331</v>
      </c>
      <c r="D1177" t="s">
        <v>16332</v>
      </c>
      <c r="E1177" s="116">
        <v>9746.3700000000008</v>
      </c>
    </row>
    <row r="1178" spans="1:5" x14ac:dyDescent="0.3">
      <c r="A1178" s="87">
        <v>40699</v>
      </c>
      <c r="B1178" t="s">
        <v>17512</v>
      </c>
      <c r="C1178" s="87" t="s">
        <v>16331</v>
      </c>
      <c r="D1178" t="s">
        <v>16332</v>
      </c>
      <c r="E1178" s="116">
        <v>7534.32</v>
      </c>
    </row>
    <row r="1179" spans="1:5" x14ac:dyDescent="0.3">
      <c r="A1179" s="87">
        <v>40701</v>
      </c>
      <c r="B1179" t="s">
        <v>17513</v>
      </c>
      <c r="C1179" s="87" t="s">
        <v>16331</v>
      </c>
      <c r="D1179" t="s">
        <v>16332</v>
      </c>
      <c r="E1179" s="116">
        <v>133217.07</v>
      </c>
    </row>
    <row r="1180" spans="1:5" x14ac:dyDescent="0.3">
      <c r="A1180" s="87">
        <v>40700</v>
      </c>
      <c r="B1180" t="s">
        <v>17514</v>
      </c>
      <c r="C1180" s="87" t="s">
        <v>16331</v>
      </c>
      <c r="D1180" t="s">
        <v>16332</v>
      </c>
      <c r="E1180" s="116">
        <v>17538.91</v>
      </c>
    </row>
    <row r="1181" spans="1:5" x14ac:dyDescent="0.3">
      <c r="A1181" s="87">
        <v>13458</v>
      </c>
      <c r="B1181" t="s">
        <v>17515</v>
      </c>
      <c r="C1181" s="87" t="s">
        <v>16331</v>
      </c>
      <c r="D1181" t="s">
        <v>16332</v>
      </c>
      <c r="E1181" s="116">
        <v>16666.3</v>
      </c>
    </row>
    <row r="1182" spans="1:5" x14ac:dyDescent="0.3">
      <c r="A1182" s="87">
        <v>11134</v>
      </c>
      <c r="B1182" t="s">
        <v>17516</v>
      </c>
      <c r="C1182" s="87" t="s">
        <v>16735</v>
      </c>
      <c r="D1182" t="s">
        <v>16332</v>
      </c>
      <c r="E1182" s="116">
        <v>53.27</v>
      </c>
    </row>
    <row r="1183" spans="1:5" x14ac:dyDescent="0.3">
      <c r="A1183" s="87">
        <v>11135</v>
      </c>
      <c r="B1183" t="s">
        <v>17517</v>
      </c>
      <c r="C1183" s="87" t="s">
        <v>16735</v>
      </c>
      <c r="D1183" t="s">
        <v>16332</v>
      </c>
      <c r="E1183" s="116">
        <v>57.52</v>
      </c>
    </row>
    <row r="1184" spans="1:5" x14ac:dyDescent="0.3">
      <c r="A1184" s="87">
        <v>11136</v>
      </c>
      <c r="B1184" t="s">
        <v>17518</v>
      </c>
      <c r="C1184" s="87" t="s">
        <v>16735</v>
      </c>
      <c r="D1184" t="s">
        <v>16332</v>
      </c>
      <c r="E1184" s="116">
        <v>65.86</v>
      </c>
    </row>
    <row r="1185" spans="1:5" x14ac:dyDescent="0.3">
      <c r="A1185" s="87">
        <v>34743</v>
      </c>
      <c r="B1185" t="s">
        <v>17519</v>
      </c>
      <c r="C1185" s="87" t="s">
        <v>16735</v>
      </c>
      <c r="D1185" t="s">
        <v>16332</v>
      </c>
      <c r="E1185" s="116">
        <v>79.47</v>
      </c>
    </row>
    <row r="1186" spans="1:5" x14ac:dyDescent="0.3">
      <c r="A1186" s="87">
        <v>11137</v>
      </c>
      <c r="B1186" t="s">
        <v>17520</v>
      </c>
      <c r="C1186" s="87" t="s">
        <v>16735</v>
      </c>
      <c r="D1186" t="s">
        <v>16332</v>
      </c>
      <c r="E1186" s="116">
        <v>90.26</v>
      </c>
    </row>
    <row r="1187" spans="1:5" x14ac:dyDescent="0.3">
      <c r="A1187" s="87">
        <v>34745</v>
      </c>
      <c r="B1187" t="s">
        <v>17521</v>
      </c>
      <c r="C1187" s="87" t="s">
        <v>16735</v>
      </c>
      <c r="D1187" t="s">
        <v>16332</v>
      </c>
      <c r="E1187" s="116">
        <v>107.34</v>
      </c>
    </row>
    <row r="1188" spans="1:5" x14ac:dyDescent="0.3">
      <c r="A1188" s="87">
        <v>34746</v>
      </c>
      <c r="B1188" t="s">
        <v>17522</v>
      </c>
      <c r="C1188" s="87" t="s">
        <v>16735</v>
      </c>
      <c r="D1188" t="s">
        <v>16332</v>
      </c>
      <c r="E1188" s="116">
        <v>29.27</v>
      </c>
    </row>
    <row r="1189" spans="1:5" x14ac:dyDescent="0.3">
      <c r="A1189" s="87">
        <v>1360</v>
      </c>
      <c r="B1189" t="s">
        <v>17523</v>
      </c>
      <c r="C1189" s="87" t="s">
        <v>16735</v>
      </c>
      <c r="D1189" t="s">
        <v>16332</v>
      </c>
      <c r="E1189" s="116">
        <v>34.15</v>
      </c>
    </row>
    <row r="1190" spans="1:5" x14ac:dyDescent="0.3">
      <c r="A1190" s="87">
        <v>36524</v>
      </c>
      <c r="B1190" t="s">
        <v>17524</v>
      </c>
      <c r="C1190" s="87" t="s">
        <v>16331</v>
      </c>
      <c r="D1190" t="s">
        <v>16332</v>
      </c>
      <c r="E1190" s="116">
        <v>196741.66</v>
      </c>
    </row>
    <row r="1191" spans="1:5" x14ac:dyDescent="0.3">
      <c r="A1191" s="87">
        <v>36526</v>
      </c>
      <c r="B1191" t="s">
        <v>17525</v>
      </c>
      <c r="C1191" s="87" t="s">
        <v>16331</v>
      </c>
      <c r="D1191" t="s">
        <v>16332</v>
      </c>
      <c r="E1191" s="116">
        <v>158542.44</v>
      </c>
    </row>
    <row r="1192" spans="1:5" x14ac:dyDescent="0.3">
      <c r="A1192" s="87">
        <v>36523</v>
      </c>
      <c r="B1192" t="s">
        <v>17526</v>
      </c>
      <c r="C1192" s="87" t="s">
        <v>16331</v>
      </c>
      <c r="D1192" t="s">
        <v>16332</v>
      </c>
      <c r="E1192" s="116">
        <v>339417.97</v>
      </c>
    </row>
    <row r="1193" spans="1:5" x14ac:dyDescent="0.3">
      <c r="A1193" s="87">
        <v>36527</v>
      </c>
      <c r="B1193" t="s">
        <v>17527</v>
      </c>
      <c r="C1193" s="87" t="s">
        <v>16331</v>
      </c>
      <c r="D1193" t="s">
        <v>16332</v>
      </c>
      <c r="E1193" s="116">
        <v>368677.83</v>
      </c>
    </row>
    <row r="1194" spans="1:5" x14ac:dyDescent="0.3">
      <c r="A1194" s="87">
        <v>38642</v>
      </c>
      <c r="B1194" t="s">
        <v>17528</v>
      </c>
      <c r="C1194" s="87" t="s">
        <v>16331</v>
      </c>
      <c r="D1194" t="s">
        <v>16332</v>
      </c>
      <c r="E1194" s="116">
        <v>85837.66</v>
      </c>
    </row>
    <row r="1195" spans="1:5" x14ac:dyDescent="0.3">
      <c r="A1195" s="87">
        <v>36522</v>
      </c>
      <c r="B1195" t="s">
        <v>17529</v>
      </c>
      <c r="C1195" s="87" t="s">
        <v>16331</v>
      </c>
      <c r="D1195" t="s">
        <v>16332</v>
      </c>
      <c r="E1195" s="116">
        <v>99828.17</v>
      </c>
    </row>
    <row r="1196" spans="1:5" x14ac:dyDescent="0.3">
      <c r="A1196" s="87">
        <v>36525</v>
      </c>
      <c r="B1196" t="s">
        <v>17530</v>
      </c>
      <c r="C1196" s="87" t="s">
        <v>16331</v>
      </c>
      <c r="D1196" t="s">
        <v>16332</v>
      </c>
      <c r="E1196" s="116">
        <v>133693.23000000001</v>
      </c>
    </row>
    <row r="1197" spans="1:5" x14ac:dyDescent="0.3">
      <c r="A1197" s="87">
        <v>13803</v>
      </c>
      <c r="B1197" t="s">
        <v>17531</v>
      </c>
      <c r="C1197" s="87" t="s">
        <v>16331</v>
      </c>
      <c r="D1197" t="s">
        <v>16337</v>
      </c>
      <c r="E1197" s="116">
        <v>133310.69</v>
      </c>
    </row>
    <row r="1198" spans="1:5" x14ac:dyDescent="0.3">
      <c r="A1198" s="87">
        <v>34348</v>
      </c>
      <c r="B1198" t="s">
        <v>17532</v>
      </c>
      <c r="C1198" s="87" t="s">
        <v>16376</v>
      </c>
      <c r="D1198" t="s">
        <v>16332</v>
      </c>
      <c r="E1198" s="116">
        <v>23.16</v>
      </c>
    </row>
    <row r="1199" spans="1:5" x14ac:dyDescent="0.3">
      <c r="A1199" s="87">
        <v>34347</v>
      </c>
      <c r="B1199" t="s">
        <v>17533</v>
      </c>
      <c r="C1199" s="87" t="s">
        <v>16376</v>
      </c>
      <c r="D1199" t="s">
        <v>16332</v>
      </c>
      <c r="E1199" s="116">
        <v>16.55</v>
      </c>
    </row>
    <row r="1200" spans="1:5" x14ac:dyDescent="0.3">
      <c r="A1200" s="87">
        <v>11146</v>
      </c>
      <c r="B1200" t="s">
        <v>17534</v>
      </c>
      <c r="C1200" s="87" t="s">
        <v>16478</v>
      </c>
      <c r="D1200" t="s">
        <v>16332</v>
      </c>
      <c r="E1200" s="116">
        <v>472.6</v>
      </c>
    </row>
    <row r="1201" spans="1:5" x14ac:dyDescent="0.3">
      <c r="A1201" s="87">
        <v>11147</v>
      </c>
      <c r="B1201" t="s">
        <v>17535</v>
      </c>
      <c r="C1201" s="87" t="s">
        <v>16478</v>
      </c>
      <c r="D1201" t="s">
        <v>16332</v>
      </c>
      <c r="E1201" s="116">
        <v>491.1</v>
      </c>
    </row>
    <row r="1202" spans="1:5" x14ac:dyDescent="0.3">
      <c r="A1202" s="87">
        <v>34872</v>
      </c>
      <c r="B1202" t="s">
        <v>17536</v>
      </c>
      <c r="C1202" s="87" t="s">
        <v>16478</v>
      </c>
      <c r="D1202" t="s">
        <v>16332</v>
      </c>
      <c r="E1202" s="116">
        <v>496.61</v>
      </c>
    </row>
    <row r="1203" spans="1:5" x14ac:dyDescent="0.3">
      <c r="A1203" s="87">
        <v>34491</v>
      </c>
      <c r="B1203" t="s">
        <v>17537</v>
      </c>
      <c r="C1203" s="87" t="s">
        <v>16478</v>
      </c>
      <c r="D1203" t="s">
        <v>16332</v>
      </c>
      <c r="E1203" s="116">
        <v>511</v>
      </c>
    </row>
    <row r="1204" spans="1:5" x14ac:dyDescent="0.3">
      <c r="A1204" s="87">
        <v>34770</v>
      </c>
      <c r="B1204" t="s">
        <v>17538</v>
      </c>
      <c r="C1204" s="87" t="s">
        <v>17539</v>
      </c>
      <c r="D1204" t="s">
        <v>16332</v>
      </c>
      <c r="E1204" s="116">
        <v>500.25</v>
      </c>
    </row>
    <row r="1205" spans="1:5" x14ac:dyDescent="0.3">
      <c r="A1205" s="87">
        <v>1518</v>
      </c>
      <c r="B1205" t="s">
        <v>17540</v>
      </c>
      <c r="C1205" s="87" t="s">
        <v>17539</v>
      </c>
      <c r="D1205" t="s">
        <v>16337</v>
      </c>
      <c r="E1205" s="116">
        <v>510</v>
      </c>
    </row>
    <row r="1206" spans="1:5" x14ac:dyDescent="0.3">
      <c r="A1206" s="87">
        <v>41965</v>
      </c>
      <c r="B1206" t="s">
        <v>17541</v>
      </c>
      <c r="C1206" s="87" t="s">
        <v>17539</v>
      </c>
      <c r="D1206" t="s">
        <v>16332</v>
      </c>
      <c r="E1206" s="116">
        <v>447.18</v>
      </c>
    </row>
    <row r="1207" spans="1:5" x14ac:dyDescent="0.3">
      <c r="A1207" s="87">
        <v>1524</v>
      </c>
      <c r="B1207" t="s">
        <v>17542</v>
      </c>
      <c r="C1207" s="87" t="s">
        <v>16478</v>
      </c>
      <c r="D1207" t="s">
        <v>16332</v>
      </c>
      <c r="E1207" s="116">
        <v>453.43</v>
      </c>
    </row>
    <row r="1208" spans="1:5" x14ac:dyDescent="0.3">
      <c r="A1208" s="87">
        <v>34492</v>
      </c>
      <c r="B1208" t="s">
        <v>17543</v>
      </c>
      <c r="C1208" s="87" t="s">
        <v>16478</v>
      </c>
      <c r="D1208" t="s">
        <v>16337</v>
      </c>
      <c r="E1208" s="116">
        <v>420</v>
      </c>
    </row>
    <row r="1209" spans="1:5" x14ac:dyDescent="0.3">
      <c r="A1209" s="87">
        <v>38404</v>
      </c>
      <c r="B1209" t="s">
        <v>17544</v>
      </c>
      <c r="C1209" s="87" t="s">
        <v>16478</v>
      </c>
      <c r="D1209" t="s">
        <v>16332</v>
      </c>
      <c r="E1209" s="116">
        <v>435.04</v>
      </c>
    </row>
    <row r="1210" spans="1:5" x14ac:dyDescent="0.3">
      <c r="A1210" s="87">
        <v>39849</v>
      </c>
      <c r="B1210" t="s">
        <v>17545</v>
      </c>
      <c r="C1210" s="87" t="s">
        <v>16478</v>
      </c>
      <c r="D1210" t="s">
        <v>16332</v>
      </c>
      <c r="E1210" s="116">
        <v>498.55</v>
      </c>
    </row>
    <row r="1211" spans="1:5" x14ac:dyDescent="0.3">
      <c r="A1211" s="87">
        <v>38464</v>
      </c>
      <c r="B1211" t="s">
        <v>17546</v>
      </c>
      <c r="C1211" s="87" t="s">
        <v>16478</v>
      </c>
      <c r="D1211" t="s">
        <v>16332</v>
      </c>
      <c r="E1211" s="116">
        <v>505.79</v>
      </c>
    </row>
    <row r="1212" spans="1:5" x14ac:dyDescent="0.3">
      <c r="A1212" s="87">
        <v>1527</v>
      </c>
      <c r="B1212" t="s">
        <v>17547</v>
      </c>
      <c r="C1212" s="87" t="s">
        <v>16478</v>
      </c>
      <c r="D1212" t="s">
        <v>16332</v>
      </c>
      <c r="E1212" s="116">
        <v>467.82</v>
      </c>
    </row>
    <row r="1213" spans="1:5" x14ac:dyDescent="0.3">
      <c r="A1213" s="87">
        <v>34493</v>
      </c>
      <c r="B1213" t="s">
        <v>17548</v>
      </c>
      <c r="C1213" s="87" t="s">
        <v>16478</v>
      </c>
      <c r="D1213" t="s">
        <v>16332</v>
      </c>
      <c r="E1213" s="116">
        <v>431.83</v>
      </c>
    </row>
    <row r="1214" spans="1:5" x14ac:dyDescent="0.3">
      <c r="A1214" s="87">
        <v>38405</v>
      </c>
      <c r="B1214" t="s">
        <v>17549</v>
      </c>
      <c r="C1214" s="87" t="s">
        <v>16478</v>
      </c>
      <c r="D1214" t="s">
        <v>16332</v>
      </c>
      <c r="E1214" s="116">
        <v>448.45</v>
      </c>
    </row>
    <row r="1215" spans="1:5" x14ac:dyDescent="0.3">
      <c r="A1215" s="87">
        <v>38408</v>
      </c>
      <c r="B1215" t="s">
        <v>17550</v>
      </c>
      <c r="C1215" s="87" t="s">
        <v>16478</v>
      </c>
      <c r="D1215" t="s">
        <v>16332</v>
      </c>
      <c r="E1215" s="116">
        <v>496.39</v>
      </c>
    </row>
    <row r="1216" spans="1:5" x14ac:dyDescent="0.3">
      <c r="A1216" s="87">
        <v>1525</v>
      </c>
      <c r="B1216" t="s">
        <v>17551</v>
      </c>
      <c r="C1216" s="87" t="s">
        <v>16478</v>
      </c>
      <c r="D1216" t="s">
        <v>16332</v>
      </c>
      <c r="E1216" s="116">
        <v>482.21</v>
      </c>
    </row>
    <row r="1217" spans="1:5" x14ac:dyDescent="0.3">
      <c r="A1217" s="87">
        <v>34494</v>
      </c>
      <c r="B1217" t="s">
        <v>17552</v>
      </c>
      <c r="C1217" s="87" t="s">
        <v>16478</v>
      </c>
      <c r="D1217" t="s">
        <v>16332</v>
      </c>
      <c r="E1217" s="116">
        <v>446.23</v>
      </c>
    </row>
    <row r="1218" spans="1:5" x14ac:dyDescent="0.3">
      <c r="A1218" s="87">
        <v>38406</v>
      </c>
      <c r="B1218" t="s">
        <v>17553</v>
      </c>
      <c r="C1218" s="87" t="s">
        <v>16478</v>
      </c>
      <c r="D1218" t="s">
        <v>16332</v>
      </c>
      <c r="E1218" s="116">
        <v>473.54</v>
      </c>
    </row>
    <row r="1219" spans="1:5" x14ac:dyDescent="0.3">
      <c r="A1219" s="87">
        <v>38409</v>
      </c>
      <c r="B1219" t="s">
        <v>17554</v>
      </c>
      <c r="C1219" s="87" t="s">
        <v>16478</v>
      </c>
      <c r="D1219" t="s">
        <v>16332</v>
      </c>
      <c r="E1219" s="116">
        <v>499.78</v>
      </c>
    </row>
    <row r="1220" spans="1:5" x14ac:dyDescent="0.3">
      <c r="A1220" s="87">
        <v>43360</v>
      </c>
      <c r="B1220" t="s">
        <v>17555</v>
      </c>
      <c r="C1220" s="87" t="s">
        <v>16478</v>
      </c>
      <c r="D1220" t="s">
        <v>16332</v>
      </c>
      <c r="E1220" s="116">
        <v>521.12</v>
      </c>
    </row>
    <row r="1221" spans="1:5" x14ac:dyDescent="0.3">
      <c r="A1221" s="87">
        <v>11145</v>
      </c>
      <c r="B1221" t="s">
        <v>17556</v>
      </c>
      <c r="C1221" s="87" t="s">
        <v>16478</v>
      </c>
      <c r="D1221" t="s">
        <v>16332</v>
      </c>
      <c r="E1221" s="116">
        <v>496.61</v>
      </c>
    </row>
    <row r="1222" spans="1:5" x14ac:dyDescent="0.3">
      <c r="A1222" s="87">
        <v>34495</v>
      </c>
      <c r="B1222" t="s">
        <v>17557</v>
      </c>
      <c r="C1222" s="87" t="s">
        <v>16478</v>
      </c>
      <c r="D1222" t="s">
        <v>16332</v>
      </c>
      <c r="E1222" s="116">
        <v>460.62</v>
      </c>
    </row>
    <row r="1223" spans="1:5" x14ac:dyDescent="0.3">
      <c r="A1223" s="87">
        <v>34479</v>
      </c>
      <c r="B1223" t="s">
        <v>17558</v>
      </c>
      <c r="C1223" s="87" t="s">
        <v>16478</v>
      </c>
      <c r="D1223" t="s">
        <v>16332</v>
      </c>
      <c r="E1223" s="116">
        <v>511</v>
      </c>
    </row>
    <row r="1224" spans="1:5" x14ac:dyDescent="0.3">
      <c r="A1224" s="87">
        <v>34496</v>
      </c>
      <c r="B1224" t="s">
        <v>17559</v>
      </c>
      <c r="C1224" s="87" t="s">
        <v>16478</v>
      </c>
      <c r="D1224" t="s">
        <v>16332</v>
      </c>
      <c r="E1224" s="116">
        <v>480.51</v>
      </c>
    </row>
    <row r="1225" spans="1:5" x14ac:dyDescent="0.3">
      <c r="A1225" s="87">
        <v>34481</v>
      </c>
      <c r="B1225" t="s">
        <v>17560</v>
      </c>
      <c r="C1225" s="87" t="s">
        <v>16478</v>
      </c>
      <c r="D1225" t="s">
        <v>16332</v>
      </c>
      <c r="E1225" s="116">
        <v>533.94000000000005</v>
      </c>
    </row>
    <row r="1226" spans="1:5" x14ac:dyDescent="0.3">
      <c r="A1226" s="87">
        <v>34483</v>
      </c>
      <c r="B1226" t="s">
        <v>17561</v>
      </c>
      <c r="C1226" s="87" t="s">
        <v>16478</v>
      </c>
      <c r="D1226" t="s">
        <v>16332</v>
      </c>
      <c r="E1226" s="116">
        <v>570.48</v>
      </c>
    </row>
    <row r="1227" spans="1:5" x14ac:dyDescent="0.3">
      <c r="A1227" s="87">
        <v>34485</v>
      </c>
      <c r="B1227" t="s">
        <v>17562</v>
      </c>
      <c r="C1227" s="87" t="s">
        <v>16478</v>
      </c>
      <c r="D1227" t="s">
        <v>16332</v>
      </c>
      <c r="E1227" s="116">
        <v>610.05999999999995</v>
      </c>
    </row>
    <row r="1228" spans="1:5" x14ac:dyDescent="0.3">
      <c r="A1228" s="87">
        <v>14041</v>
      </c>
      <c r="B1228" t="s">
        <v>17563</v>
      </c>
      <c r="C1228" s="87" t="s">
        <v>16478</v>
      </c>
      <c r="D1228" t="s">
        <v>16332</v>
      </c>
      <c r="E1228" s="116">
        <v>396.57</v>
      </c>
    </row>
    <row r="1229" spans="1:5" x14ac:dyDescent="0.3">
      <c r="A1229" s="87">
        <v>1523</v>
      </c>
      <c r="B1229" t="s">
        <v>17564</v>
      </c>
      <c r="C1229" s="87" t="s">
        <v>16478</v>
      </c>
      <c r="D1229" t="s">
        <v>16332</v>
      </c>
      <c r="E1229" s="116">
        <v>403.05</v>
      </c>
    </row>
    <row r="1230" spans="1:5" x14ac:dyDescent="0.3">
      <c r="A1230" s="87">
        <v>14052</v>
      </c>
      <c r="B1230" t="s">
        <v>17565</v>
      </c>
      <c r="C1230" s="87" t="s">
        <v>16331</v>
      </c>
      <c r="D1230" t="s">
        <v>16332</v>
      </c>
      <c r="E1230" s="116">
        <v>13.65</v>
      </c>
    </row>
    <row r="1231" spans="1:5" x14ac:dyDescent="0.3">
      <c r="A1231" s="87">
        <v>14054</v>
      </c>
      <c r="B1231" t="s">
        <v>17566</v>
      </c>
      <c r="C1231" s="87" t="s">
        <v>16331</v>
      </c>
      <c r="D1231" t="s">
        <v>16332</v>
      </c>
      <c r="E1231" s="116">
        <v>17.75</v>
      </c>
    </row>
    <row r="1232" spans="1:5" x14ac:dyDescent="0.3">
      <c r="A1232" s="87">
        <v>14053</v>
      </c>
      <c r="B1232" t="s">
        <v>17567</v>
      </c>
      <c r="C1232" s="87" t="s">
        <v>16331</v>
      </c>
      <c r="D1232" t="s">
        <v>16332</v>
      </c>
      <c r="E1232" s="116">
        <v>13.86</v>
      </c>
    </row>
    <row r="1233" spans="1:5" x14ac:dyDescent="0.3">
      <c r="A1233" s="87">
        <v>2558</v>
      </c>
      <c r="B1233" t="s">
        <v>17568</v>
      </c>
      <c r="C1233" s="87" t="s">
        <v>16331</v>
      </c>
      <c r="D1233" t="s">
        <v>16332</v>
      </c>
      <c r="E1233" s="116">
        <v>10.43</v>
      </c>
    </row>
    <row r="1234" spans="1:5" x14ac:dyDescent="0.3">
      <c r="A1234" s="87">
        <v>2560</v>
      </c>
      <c r="B1234" t="s">
        <v>17569</v>
      </c>
      <c r="C1234" s="87" t="s">
        <v>16331</v>
      </c>
      <c r="D1234" t="s">
        <v>16332</v>
      </c>
      <c r="E1234" s="116">
        <v>18.37</v>
      </c>
    </row>
    <row r="1235" spans="1:5" x14ac:dyDescent="0.3">
      <c r="A1235" s="87">
        <v>2559</v>
      </c>
      <c r="B1235" t="s">
        <v>17570</v>
      </c>
      <c r="C1235" s="87" t="s">
        <v>16331</v>
      </c>
      <c r="D1235" t="s">
        <v>16337</v>
      </c>
      <c r="E1235" s="116">
        <v>14.69</v>
      </c>
    </row>
    <row r="1236" spans="1:5" x14ac:dyDescent="0.3">
      <c r="A1236" s="87">
        <v>2592</v>
      </c>
      <c r="B1236" t="s">
        <v>17571</v>
      </c>
      <c r="C1236" s="87" t="s">
        <v>16331</v>
      </c>
      <c r="D1236" t="s">
        <v>16332</v>
      </c>
      <c r="E1236" s="116">
        <v>243.53</v>
      </c>
    </row>
    <row r="1237" spans="1:5" x14ac:dyDescent="0.3">
      <c r="A1237" s="87">
        <v>2589</v>
      </c>
      <c r="B1237" t="s">
        <v>17572</v>
      </c>
      <c r="C1237" s="87" t="s">
        <v>16331</v>
      </c>
      <c r="D1237" t="s">
        <v>16332</v>
      </c>
      <c r="E1237" s="116">
        <v>32.57</v>
      </c>
    </row>
    <row r="1238" spans="1:5" x14ac:dyDescent="0.3">
      <c r="A1238" s="87">
        <v>2566</v>
      </c>
      <c r="B1238" t="s">
        <v>17573</v>
      </c>
      <c r="C1238" s="87" t="s">
        <v>16331</v>
      </c>
      <c r="D1238" t="s">
        <v>16332</v>
      </c>
      <c r="E1238" s="116">
        <v>24.51</v>
      </c>
    </row>
    <row r="1239" spans="1:5" x14ac:dyDescent="0.3">
      <c r="A1239" s="87">
        <v>2591</v>
      </c>
      <c r="B1239" t="s">
        <v>17574</v>
      </c>
      <c r="C1239" s="87" t="s">
        <v>16331</v>
      </c>
      <c r="D1239" t="s">
        <v>16332</v>
      </c>
      <c r="E1239" s="116">
        <v>11.88</v>
      </c>
    </row>
    <row r="1240" spans="1:5" x14ac:dyDescent="0.3">
      <c r="A1240" s="87">
        <v>2590</v>
      </c>
      <c r="B1240" t="s">
        <v>17575</v>
      </c>
      <c r="C1240" s="87" t="s">
        <v>16331</v>
      </c>
      <c r="D1240" t="s">
        <v>16332</v>
      </c>
      <c r="E1240" s="116">
        <v>19.989999999999998</v>
      </c>
    </row>
    <row r="1241" spans="1:5" x14ac:dyDescent="0.3">
      <c r="A1241" s="87">
        <v>2567</v>
      </c>
      <c r="B1241" t="s">
        <v>17576</v>
      </c>
      <c r="C1241" s="87" t="s">
        <v>16331</v>
      </c>
      <c r="D1241" t="s">
        <v>16332</v>
      </c>
      <c r="E1241" s="116">
        <v>47.78</v>
      </c>
    </row>
    <row r="1242" spans="1:5" x14ac:dyDescent="0.3">
      <c r="A1242" s="87">
        <v>2565</v>
      </c>
      <c r="B1242" t="s">
        <v>17577</v>
      </c>
      <c r="C1242" s="87" t="s">
        <v>16331</v>
      </c>
      <c r="D1242" t="s">
        <v>16332</v>
      </c>
      <c r="E1242" s="116">
        <v>11.9</v>
      </c>
    </row>
    <row r="1243" spans="1:5" x14ac:dyDescent="0.3">
      <c r="A1243" s="87">
        <v>2568</v>
      </c>
      <c r="B1243" t="s">
        <v>17578</v>
      </c>
      <c r="C1243" s="87" t="s">
        <v>16331</v>
      </c>
      <c r="D1243" t="s">
        <v>16332</v>
      </c>
      <c r="E1243" s="116">
        <v>132.68</v>
      </c>
    </row>
    <row r="1244" spans="1:5" x14ac:dyDescent="0.3">
      <c r="A1244" s="87">
        <v>2594</v>
      </c>
      <c r="B1244" t="s">
        <v>17579</v>
      </c>
      <c r="C1244" s="87" t="s">
        <v>16331</v>
      </c>
      <c r="D1244" t="s">
        <v>16332</v>
      </c>
      <c r="E1244" s="116">
        <v>221.04</v>
      </c>
    </row>
    <row r="1245" spans="1:5" x14ac:dyDescent="0.3">
      <c r="A1245" s="87">
        <v>2587</v>
      </c>
      <c r="B1245" t="s">
        <v>17580</v>
      </c>
      <c r="C1245" s="87" t="s">
        <v>16331</v>
      </c>
      <c r="D1245" t="s">
        <v>16332</v>
      </c>
      <c r="E1245" s="116">
        <v>37.67</v>
      </c>
    </row>
    <row r="1246" spans="1:5" x14ac:dyDescent="0.3">
      <c r="A1246" s="87">
        <v>2588</v>
      </c>
      <c r="B1246" t="s">
        <v>17581</v>
      </c>
      <c r="C1246" s="87" t="s">
        <v>16331</v>
      </c>
      <c r="D1246" t="s">
        <v>16332</v>
      </c>
      <c r="E1246" s="116">
        <v>29.92</v>
      </c>
    </row>
    <row r="1247" spans="1:5" x14ac:dyDescent="0.3">
      <c r="A1247" s="87">
        <v>2569</v>
      </c>
      <c r="B1247" t="s">
        <v>17582</v>
      </c>
      <c r="C1247" s="87" t="s">
        <v>16331</v>
      </c>
      <c r="D1247" t="s">
        <v>16332</v>
      </c>
      <c r="E1247" s="116">
        <v>11.53</v>
      </c>
    </row>
    <row r="1248" spans="1:5" x14ac:dyDescent="0.3">
      <c r="A1248" s="87">
        <v>2570</v>
      </c>
      <c r="B1248" t="s">
        <v>17583</v>
      </c>
      <c r="C1248" s="87" t="s">
        <v>16331</v>
      </c>
      <c r="D1248" t="s">
        <v>16332</v>
      </c>
      <c r="E1248" s="116">
        <v>19.329999999999998</v>
      </c>
    </row>
    <row r="1249" spans="1:5" x14ac:dyDescent="0.3">
      <c r="A1249" s="87">
        <v>2571</v>
      </c>
      <c r="B1249" t="s">
        <v>17584</v>
      </c>
      <c r="C1249" s="87" t="s">
        <v>16331</v>
      </c>
      <c r="D1249" t="s">
        <v>16332</v>
      </c>
      <c r="E1249" s="116">
        <v>57.37</v>
      </c>
    </row>
    <row r="1250" spans="1:5" x14ac:dyDescent="0.3">
      <c r="A1250" s="87">
        <v>2593</v>
      </c>
      <c r="B1250" t="s">
        <v>17585</v>
      </c>
      <c r="C1250" s="87" t="s">
        <v>16331</v>
      </c>
      <c r="D1250" t="s">
        <v>16332</v>
      </c>
      <c r="E1250" s="116">
        <v>12.29</v>
      </c>
    </row>
    <row r="1251" spans="1:5" x14ac:dyDescent="0.3">
      <c r="A1251" s="87">
        <v>2572</v>
      </c>
      <c r="B1251" t="s">
        <v>17586</v>
      </c>
      <c r="C1251" s="87" t="s">
        <v>16331</v>
      </c>
      <c r="D1251" t="s">
        <v>16332</v>
      </c>
      <c r="E1251" s="116">
        <v>169.67</v>
      </c>
    </row>
    <row r="1252" spans="1:5" x14ac:dyDescent="0.3">
      <c r="A1252" s="87">
        <v>2595</v>
      </c>
      <c r="B1252" t="s">
        <v>17587</v>
      </c>
      <c r="C1252" s="87" t="s">
        <v>16331</v>
      </c>
      <c r="D1252" t="s">
        <v>16332</v>
      </c>
      <c r="E1252" s="116">
        <v>264.72000000000003</v>
      </c>
    </row>
    <row r="1253" spans="1:5" x14ac:dyDescent="0.3">
      <c r="A1253" s="87">
        <v>2576</v>
      </c>
      <c r="B1253" t="s">
        <v>17588</v>
      </c>
      <c r="C1253" s="87" t="s">
        <v>16331</v>
      </c>
      <c r="D1253" t="s">
        <v>16332</v>
      </c>
      <c r="E1253" s="116">
        <v>45.13</v>
      </c>
    </row>
    <row r="1254" spans="1:5" x14ac:dyDescent="0.3">
      <c r="A1254" s="87">
        <v>2575</v>
      </c>
      <c r="B1254" t="s">
        <v>17589</v>
      </c>
      <c r="C1254" s="87" t="s">
        <v>16331</v>
      </c>
      <c r="D1254" t="s">
        <v>16332</v>
      </c>
      <c r="E1254" s="116">
        <v>33.92</v>
      </c>
    </row>
    <row r="1255" spans="1:5" x14ac:dyDescent="0.3">
      <c r="A1255" s="87">
        <v>2573</v>
      </c>
      <c r="B1255" t="s">
        <v>17590</v>
      </c>
      <c r="C1255" s="87" t="s">
        <v>16331</v>
      </c>
      <c r="D1255" t="s">
        <v>16332</v>
      </c>
      <c r="E1255" s="116">
        <v>14.09</v>
      </c>
    </row>
    <row r="1256" spans="1:5" x14ac:dyDescent="0.3">
      <c r="A1256" s="87">
        <v>2586</v>
      </c>
      <c r="B1256" t="s">
        <v>17591</v>
      </c>
      <c r="C1256" s="87" t="s">
        <v>16331</v>
      </c>
      <c r="D1256" t="s">
        <v>16332</v>
      </c>
      <c r="E1256" s="116">
        <v>22.83</v>
      </c>
    </row>
    <row r="1257" spans="1:5" x14ac:dyDescent="0.3">
      <c r="A1257" s="87">
        <v>2577</v>
      </c>
      <c r="B1257" t="s">
        <v>17592</v>
      </c>
      <c r="C1257" s="87" t="s">
        <v>16331</v>
      </c>
      <c r="D1257" t="s">
        <v>16332</v>
      </c>
      <c r="E1257" s="116">
        <v>61.15</v>
      </c>
    </row>
    <row r="1258" spans="1:5" x14ac:dyDescent="0.3">
      <c r="A1258" s="87">
        <v>2574</v>
      </c>
      <c r="B1258" t="s">
        <v>17593</v>
      </c>
      <c r="C1258" s="87" t="s">
        <v>16331</v>
      </c>
      <c r="D1258" t="s">
        <v>16332</v>
      </c>
      <c r="E1258" s="116">
        <v>14.18</v>
      </c>
    </row>
    <row r="1259" spans="1:5" x14ac:dyDescent="0.3">
      <c r="A1259" s="87">
        <v>2578</v>
      </c>
      <c r="B1259" t="s">
        <v>17594</v>
      </c>
      <c r="C1259" s="87" t="s">
        <v>16331</v>
      </c>
      <c r="D1259" t="s">
        <v>16332</v>
      </c>
      <c r="E1259" s="116">
        <v>190.91</v>
      </c>
    </row>
    <row r="1260" spans="1:5" x14ac:dyDescent="0.3">
      <c r="A1260" s="87">
        <v>2585</v>
      </c>
      <c r="B1260" t="s">
        <v>17595</v>
      </c>
      <c r="C1260" s="87" t="s">
        <v>16331</v>
      </c>
      <c r="D1260" t="s">
        <v>16332</v>
      </c>
      <c r="E1260" s="116">
        <v>261.98</v>
      </c>
    </row>
    <row r="1261" spans="1:5" x14ac:dyDescent="0.3">
      <c r="A1261" s="87">
        <v>12008</v>
      </c>
      <c r="B1261" t="s">
        <v>17596</v>
      </c>
      <c r="C1261" s="87" t="s">
        <v>16331</v>
      </c>
      <c r="D1261" t="s">
        <v>16332</v>
      </c>
      <c r="E1261" s="116">
        <v>140.56</v>
      </c>
    </row>
    <row r="1262" spans="1:5" x14ac:dyDescent="0.3">
      <c r="A1262" s="87">
        <v>2582</v>
      </c>
      <c r="B1262" t="s">
        <v>17597</v>
      </c>
      <c r="C1262" s="87" t="s">
        <v>16331</v>
      </c>
      <c r="D1262" t="s">
        <v>16332</v>
      </c>
      <c r="E1262" s="116">
        <v>41.86</v>
      </c>
    </row>
    <row r="1263" spans="1:5" x14ac:dyDescent="0.3">
      <c r="A1263" s="87">
        <v>2597</v>
      </c>
      <c r="B1263" t="s">
        <v>17598</v>
      </c>
      <c r="C1263" s="87" t="s">
        <v>16331</v>
      </c>
      <c r="D1263" t="s">
        <v>16332</v>
      </c>
      <c r="E1263" s="116">
        <v>35.869999999999997</v>
      </c>
    </row>
    <row r="1264" spans="1:5" x14ac:dyDescent="0.3">
      <c r="A1264" s="87">
        <v>2579</v>
      </c>
      <c r="B1264" t="s">
        <v>17599</v>
      </c>
      <c r="C1264" s="87" t="s">
        <v>16331</v>
      </c>
      <c r="D1264" t="s">
        <v>16332</v>
      </c>
      <c r="E1264" s="116">
        <v>17.079999999999998</v>
      </c>
    </row>
    <row r="1265" spans="1:5" x14ac:dyDescent="0.3">
      <c r="A1265" s="87">
        <v>2581</v>
      </c>
      <c r="B1265" t="s">
        <v>17600</v>
      </c>
      <c r="C1265" s="87" t="s">
        <v>16331</v>
      </c>
      <c r="D1265" t="s">
        <v>16332</v>
      </c>
      <c r="E1265" s="116">
        <v>21.85</v>
      </c>
    </row>
    <row r="1266" spans="1:5" x14ac:dyDescent="0.3">
      <c r="A1266" s="87">
        <v>2596</v>
      </c>
      <c r="B1266" t="s">
        <v>17601</v>
      </c>
      <c r="C1266" s="87" t="s">
        <v>16331</v>
      </c>
      <c r="D1266" t="s">
        <v>16332</v>
      </c>
      <c r="E1266" s="116">
        <v>64.64</v>
      </c>
    </row>
    <row r="1267" spans="1:5" x14ac:dyDescent="0.3">
      <c r="A1267" s="87">
        <v>2580</v>
      </c>
      <c r="B1267" t="s">
        <v>17602</v>
      </c>
      <c r="C1267" s="87" t="s">
        <v>16331</v>
      </c>
      <c r="D1267" t="s">
        <v>16332</v>
      </c>
      <c r="E1267" s="116">
        <v>18.72</v>
      </c>
    </row>
    <row r="1268" spans="1:5" x14ac:dyDescent="0.3">
      <c r="A1268" s="87">
        <v>2583</v>
      </c>
      <c r="B1268" t="s">
        <v>17603</v>
      </c>
      <c r="C1268" s="87" t="s">
        <v>16331</v>
      </c>
      <c r="D1268" t="s">
        <v>16332</v>
      </c>
      <c r="E1268" s="116">
        <v>157.21</v>
      </c>
    </row>
    <row r="1269" spans="1:5" x14ac:dyDescent="0.3">
      <c r="A1269" s="87">
        <v>2584</v>
      </c>
      <c r="B1269" t="s">
        <v>17604</v>
      </c>
      <c r="C1269" s="87" t="s">
        <v>16331</v>
      </c>
      <c r="D1269" t="s">
        <v>16332</v>
      </c>
      <c r="E1269" s="116">
        <v>261.70999999999998</v>
      </c>
    </row>
    <row r="1270" spans="1:5" x14ac:dyDescent="0.3">
      <c r="A1270" s="87">
        <v>12010</v>
      </c>
      <c r="B1270" t="s">
        <v>17605</v>
      </c>
      <c r="C1270" s="87" t="s">
        <v>16331</v>
      </c>
      <c r="D1270" t="s">
        <v>16332</v>
      </c>
      <c r="E1270" s="116">
        <v>8.1199999999999992</v>
      </c>
    </row>
    <row r="1271" spans="1:5" x14ac:dyDescent="0.3">
      <c r="A1271" s="87">
        <v>39329</v>
      </c>
      <c r="B1271" t="s">
        <v>17606</v>
      </c>
      <c r="C1271" s="87" t="s">
        <v>16331</v>
      </c>
      <c r="D1271" t="s">
        <v>16332</v>
      </c>
      <c r="E1271" s="116">
        <v>8.49</v>
      </c>
    </row>
    <row r="1272" spans="1:5" x14ac:dyDescent="0.3">
      <c r="A1272" s="87">
        <v>39330</v>
      </c>
      <c r="B1272" t="s">
        <v>17607</v>
      </c>
      <c r="C1272" s="87" t="s">
        <v>16331</v>
      </c>
      <c r="D1272" t="s">
        <v>16332</v>
      </c>
      <c r="E1272" s="116">
        <v>8.93</v>
      </c>
    </row>
    <row r="1273" spans="1:5" x14ac:dyDescent="0.3">
      <c r="A1273" s="87">
        <v>39332</v>
      </c>
      <c r="B1273" t="s">
        <v>17608</v>
      </c>
      <c r="C1273" s="87" t="s">
        <v>16331</v>
      </c>
      <c r="D1273" t="s">
        <v>16332</v>
      </c>
      <c r="E1273" s="116">
        <v>9.98</v>
      </c>
    </row>
    <row r="1274" spans="1:5" x14ac:dyDescent="0.3">
      <c r="A1274" s="87">
        <v>39331</v>
      </c>
      <c r="B1274" t="s">
        <v>17609</v>
      </c>
      <c r="C1274" s="87" t="s">
        <v>16331</v>
      </c>
      <c r="D1274" t="s">
        <v>16332</v>
      </c>
      <c r="E1274" s="116">
        <v>7.94</v>
      </c>
    </row>
    <row r="1275" spans="1:5" x14ac:dyDescent="0.3">
      <c r="A1275" s="87">
        <v>39333</v>
      </c>
      <c r="B1275" t="s">
        <v>17610</v>
      </c>
      <c r="C1275" s="87" t="s">
        <v>16331</v>
      </c>
      <c r="D1275" t="s">
        <v>16332</v>
      </c>
      <c r="E1275" s="116">
        <v>7.75</v>
      </c>
    </row>
    <row r="1276" spans="1:5" x14ac:dyDescent="0.3">
      <c r="A1276" s="87">
        <v>39335</v>
      </c>
      <c r="B1276" t="s">
        <v>17611</v>
      </c>
      <c r="C1276" s="87" t="s">
        <v>16331</v>
      </c>
      <c r="D1276" t="s">
        <v>16332</v>
      </c>
      <c r="E1276" s="116">
        <v>8.9600000000000009</v>
      </c>
    </row>
    <row r="1277" spans="1:5" x14ac:dyDescent="0.3">
      <c r="A1277" s="87">
        <v>39334</v>
      </c>
      <c r="B1277" t="s">
        <v>17612</v>
      </c>
      <c r="C1277" s="87" t="s">
        <v>16331</v>
      </c>
      <c r="D1277" t="s">
        <v>16332</v>
      </c>
      <c r="E1277" s="116">
        <v>7.12</v>
      </c>
    </row>
    <row r="1278" spans="1:5" x14ac:dyDescent="0.3">
      <c r="A1278" s="87">
        <v>12016</v>
      </c>
      <c r="B1278" t="s">
        <v>17613</v>
      </c>
      <c r="C1278" s="87" t="s">
        <v>16331</v>
      </c>
      <c r="D1278" t="s">
        <v>16332</v>
      </c>
      <c r="E1278" s="116">
        <v>8.94</v>
      </c>
    </row>
    <row r="1279" spans="1:5" x14ac:dyDescent="0.3">
      <c r="A1279" s="87">
        <v>12015</v>
      </c>
      <c r="B1279" t="s">
        <v>17614</v>
      </c>
      <c r="C1279" s="87" t="s">
        <v>16331</v>
      </c>
      <c r="D1279" t="s">
        <v>16332</v>
      </c>
      <c r="E1279" s="116">
        <v>10.41</v>
      </c>
    </row>
    <row r="1280" spans="1:5" x14ac:dyDescent="0.3">
      <c r="A1280" s="87">
        <v>12020</v>
      </c>
      <c r="B1280" t="s">
        <v>17615</v>
      </c>
      <c r="C1280" s="87" t="s">
        <v>16331</v>
      </c>
      <c r="D1280" t="s">
        <v>16332</v>
      </c>
      <c r="E1280" s="116">
        <v>8.94</v>
      </c>
    </row>
    <row r="1281" spans="1:5" x14ac:dyDescent="0.3">
      <c r="A1281" s="87">
        <v>12019</v>
      </c>
      <c r="B1281" t="s">
        <v>17616</v>
      </c>
      <c r="C1281" s="87" t="s">
        <v>16331</v>
      </c>
      <c r="D1281" t="s">
        <v>16332</v>
      </c>
      <c r="E1281" s="116">
        <v>10.41</v>
      </c>
    </row>
    <row r="1282" spans="1:5" x14ac:dyDescent="0.3">
      <c r="A1282" s="87">
        <v>39336</v>
      </c>
      <c r="B1282" t="s">
        <v>17617</v>
      </c>
      <c r="C1282" s="87" t="s">
        <v>16331</v>
      </c>
      <c r="D1282" t="s">
        <v>16332</v>
      </c>
      <c r="E1282" s="116">
        <v>8.93</v>
      </c>
    </row>
    <row r="1283" spans="1:5" x14ac:dyDescent="0.3">
      <c r="A1283" s="87">
        <v>39338</v>
      </c>
      <c r="B1283" t="s">
        <v>17618</v>
      </c>
      <c r="C1283" s="87" t="s">
        <v>16331</v>
      </c>
      <c r="D1283" t="s">
        <v>16332</v>
      </c>
      <c r="E1283" s="116">
        <v>9.98</v>
      </c>
    </row>
    <row r="1284" spans="1:5" x14ac:dyDescent="0.3">
      <c r="A1284" s="87">
        <v>39337</v>
      </c>
      <c r="B1284" t="s">
        <v>17619</v>
      </c>
      <c r="C1284" s="87" t="s">
        <v>16331</v>
      </c>
      <c r="D1284" t="s">
        <v>16332</v>
      </c>
      <c r="E1284" s="116">
        <v>7.94</v>
      </c>
    </row>
    <row r="1285" spans="1:5" x14ac:dyDescent="0.3">
      <c r="A1285" s="87">
        <v>39341</v>
      </c>
      <c r="B1285" t="s">
        <v>17620</v>
      </c>
      <c r="C1285" s="87" t="s">
        <v>16331</v>
      </c>
      <c r="D1285" t="s">
        <v>16332</v>
      </c>
      <c r="E1285" s="116">
        <v>13.01</v>
      </c>
    </row>
    <row r="1286" spans="1:5" x14ac:dyDescent="0.3">
      <c r="A1286" s="87">
        <v>39340</v>
      </c>
      <c r="B1286" t="s">
        <v>17621</v>
      </c>
      <c r="C1286" s="87" t="s">
        <v>16331</v>
      </c>
      <c r="D1286" t="s">
        <v>16332</v>
      </c>
      <c r="E1286" s="116">
        <v>9.5500000000000007</v>
      </c>
    </row>
    <row r="1287" spans="1:5" x14ac:dyDescent="0.3">
      <c r="A1287" s="87">
        <v>12025</v>
      </c>
      <c r="B1287" t="s">
        <v>17622</v>
      </c>
      <c r="C1287" s="87" t="s">
        <v>16331</v>
      </c>
      <c r="D1287" t="s">
        <v>16332</v>
      </c>
      <c r="E1287" s="116">
        <v>9.8699999999999992</v>
      </c>
    </row>
    <row r="1288" spans="1:5" x14ac:dyDescent="0.3">
      <c r="A1288" s="87">
        <v>39342</v>
      </c>
      <c r="B1288" t="s">
        <v>17623</v>
      </c>
      <c r="C1288" s="87" t="s">
        <v>16331</v>
      </c>
      <c r="D1288" t="s">
        <v>16332</v>
      </c>
      <c r="E1288" s="116">
        <v>13.01</v>
      </c>
    </row>
    <row r="1289" spans="1:5" x14ac:dyDescent="0.3">
      <c r="A1289" s="87">
        <v>39343</v>
      </c>
      <c r="B1289" t="s">
        <v>17624</v>
      </c>
      <c r="C1289" s="87" t="s">
        <v>16331</v>
      </c>
      <c r="D1289" t="s">
        <v>16332</v>
      </c>
      <c r="E1289" s="116">
        <v>10.99</v>
      </c>
    </row>
    <row r="1290" spans="1:5" x14ac:dyDescent="0.3">
      <c r="A1290" s="87">
        <v>39345</v>
      </c>
      <c r="B1290" t="s">
        <v>17625</v>
      </c>
      <c r="C1290" s="87" t="s">
        <v>16331</v>
      </c>
      <c r="D1290" t="s">
        <v>16332</v>
      </c>
      <c r="E1290" s="116">
        <v>14.87</v>
      </c>
    </row>
    <row r="1291" spans="1:5" x14ac:dyDescent="0.3">
      <c r="A1291" s="87">
        <v>39344</v>
      </c>
      <c r="B1291" t="s">
        <v>17626</v>
      </c>
      <c r="C1291" s="87" t="s">
        <v>16331</v>
      </c>
      <c r="D1291" t="s">
        <v>16332</v>
      </c>
      <c r="E1291" s="116">
        <v>10.62</v>
      </c>
    </row>
    <row r="1292" spans="1:5" x14ac:dyDescent="0.3">
      <c r="A1292" s="87">
        <v>12623</v>
      </c>
      <c r="B1292" t="s">
        <v>17627</v>
      </c>
      <c r="C1292" s="87" t="s">
        <v>16376</v>
      </c>
      <c r="D1292" t="s">
        <v>16332</v>
      </c>
      <c r="E1292" s="116">
        <v>48.26</v>
      </c>
    </row>
    <row r="1293" spans="1:5" x14ac:dyDescent="0.3">
      <c r="A1293" s="87">
        <v>34498</v>
      </c>
      <c r="B1293" t="s">
        <v>17628</v>
      </c>
      <c r="C1293" s="87" t="s">
        <v>16331</v>
      </c>
      <c r="D1293" t="s">
        <v>16332</v>
      </c>
      <c r="E1293" s="116">
        <v>116.86</v>
      </c>
    </row>
    <row r="1294" spans="1:5" x14ac:dyDescent="0.3">
      <c r="A1294" s="87">
        <v>13244</v>
      </c>
      <c r="B1294" t="s">
        <v>17629</v>
      </c>
      <c r="C1294" s="87" t="s">
        <v>16331</v>
      </c>
      <c r="D1294" t="s">
        <v>16337</v>
      </c>
      <c r="E1294" s="116">
        <v>49.19</v>
      </c>
    </row>
    <row r="1295" spans="1:5" x14ac:dyDescent="0.3">
      <c r="A1295" s="87">
        <v>38998</v>
      </c>
      <c r="B1295" t="s">
        <v>17630</v>
      </c>
      <c r="C1295" s="87" t="s">
        <v>16331</v>
      </c>
      <c r="D1295" t="s">
        <v>16332</v>
      </c>
      <c r="E1295" s="116">
        <v>9.5</v>
      </c>
    </row>
    <row r="1296" spans="1:5" x14ac:dyDescent="0.3">
      <c r="A1296" s="87">
        <v>38999</v>
      </c>
      <c r="B1296" t="s">
        <v>17631</v>
      </c>
      <c r="C1296" s="87" t="s">
        <v>16331</v>
      </c>
      <c r="D1296" t="s">
        <v>16332</v>
      </c>
      <c r="E1296" s="116">
        <v>24.02</v>
      </c>
    </row>
    <row r="1297" spans="1:5" x14ac:dyDescent="0.3">
      <c r="A1297" s="87">
        <v>38996</v>
      </c>
      <c r="B1297" t="s">
        <v>17632</v>
      </c>
      <c r="C1297" s="87" t="s">
        <v>16331</v>
      </c>
      <c r="D1297" t="s">
        <v>16332</v>
      </c>
      <c r="E1297" s="116">
        <v>16.98</v>
      </c>
    </row>
    <row r="1298" spans="1:5" x14ac:dyDescent="0.3">
      <c r="A1298" s="87">
        <v>44173</v>
      </c>
      <c r="B1298" t="s">
        <v>17633</v>
      </c>
      <c r="C1298" s="87" t="s">
        <v>16331</v>
      </c>
      <c r="D1298" t="s">
        <v>16332</v>
      </c>
      <c r="E1298" s="116">
        <v>16.510000000000002</v>
      </c>
    </row>
    <row r="1299" spans="1:5" x14ac:dyDescent="0.3">
      <c r="A1299" s="87">
        <v>44174</v>
      </c>
      <c r="B1299" t="s">
        <v>17634</v>
      </c>
      <c r="C1299" s="87" t="s">
        <v>16331</v>
      </c>
      <c r="D1299" t="s">
        <v>16332</v>
      </c>
      <c r="E1299" s="116">
        <v>27.02</v>
      </c>
    </row>
    <row r="1300" spans="1:5" x14ac:dyDescent="0.3">
      <c r="A1300" s="87">
        <v>38997</v>
      </c>
      <c r="B1300" t="s">
        <v>17635</v>
      </c>
      <c r="C1300" s="87" t="s">
        <v>16331</v>
      </c>
      <c r="D1300" t="s">
        <v>16332</v>
      </c>
      <c r="E1300" s="116">
        <v>24.29</v>
      </c>
    </row>
    <row r="1301" spans="1:5" x14ac:dyDescent="0.3">
      <c r="A1301" s="87">
        <v>39600</v>
      </c>
      <c r="B1301" t="s">
        <v>17636</v>
      </c>
      <c r="C1301" s="87" t="s">
        <v>16331</v>
      </c>
      <c r="D1301" t="s">
        <v>16332</v>
      </c>
      <c r="E1301" s="116">
        <v>16.62</v>
      </c>
    </row>
    <row r="1302" spans="1:5" x14ac:dyDescent="0.3">
      <c r="A1302" s="87">
        <v>39601</v>
      </c>
      <c r="B1302" t="s">
        <v>17637</v>
      </c>
      <c r="C1302" s="87" t="s">
        <v>16331</v>
      </c>
      <c r="D1302" t="s">
        <v>16332</v>
      </c>
      <c r="E1302" s="116">
        <v>35.26</v>
      </c>
    </row>
    <row r="1303" spans="1:5" x14ac:dyDescent="0.3">
      <c r="A1303" s="87">
        <v>39862</v>
      </c>
      <c r="B1303" t="s">
        <v>17638</v>
      </c>
      <c r="C1303" s="87" t="s">
        <v>16331</v>
      </c>
      <c r="D1303" t="s">
        <v>16332</v>
      </c>
      <c r="E1303" s="116">
        <v>13.96</v>
      </c>
    </row>
    <row r="1304" spans="1:5" x14ac:dyDescent="0.3">
      <c r="A1304" s="87">
        <v>39863</v>
      </c>
      <c r="B1304" t="s">
        <v>17639</v>
      </c>
      <c r="C1304" s="87" t="s">
        <v>16331</v>
      </c>
      <c r="D1304" t="s">
        <v>16332</v>
      </c>
      <c r="E1304" s="116">
        <v>14.16</v>
      </c>
    </row>
    <row r="1305" spans="1:5" x14ac:dyDescent="0.3">
      <c r="A1305" s="87">
        <v>39864</v>
      </c>
      <c r="B1305" t="s">
        <v>17640</v>
      </c>
      <c r="C1305" s="87" t="s">
        <v>16331</v>
      </c>
      <c r="D1305" t="s">
        <v>16332</v>
      </c>
      <c r="E1305" s="116">
        <v>17.57</v>
      </c>
    </row>
    <row r="1306" spans="1:5" x14ac:dyDescent="0.3">
      <c r="A1306" s="87">
        <v>39865</v>
      </c>
      <c r="B1306" t="s">
        <v>17641</v>
      </c>
      <c r="C1306" s="87" t="s">
        <v>16331</v>
      </c>
      <c r="D1306" t="s">
        <v>16332</v>
      </c>
      <c r="E1306" s="116">
        <v>24.76</v>
      </c>
    </row>
    <row r="1307" spans="1:5" x14ac:dyDescent="0.3">
      <c r="A1307" s="87">
        <v>2517</v>
      </c>
      <c r="B1307" t="s">
        <v>17642</v>
      </c>
      <c r="C1307" s="87" t="s">
        <v>16331</v>
      </c>
      <c r="D1307" t="s">
        <v>16332</v>
      </c>
      <c r="E1307" s="116">
        <v>26.07</v>
      </c>
    </row>
    <row r="1308" spans="1:5" x14ac:dyDescent="0.3">
      <c r="A1308" s="87">
        <v>2522</v>
      </c>
      <c r="B1308" t="s">
        <v>17643</v>
      </c>
      <c r="C1308" s="87" t="s">
        <v>16331</v>
      </c>
      <c r="D1308" t="s">
        <v>16332</v>
      </c>
      <c r="E1308" s="116">
        <v>16.850000000000001</v>
      </c>
    </row>
    <row r="1309" spans="1:5" x14ac:dyDescent="0.3">
      <c r="A1309" s="87">
        <v>2548</v>
      </c>
      <c r="B1309" t="s">
        <v>17644</v>
      </c>
      <c r="C1309" s="87" t="s">
        <v>16331</v>
      </c>
      <c r="D1309" t="s">
        <v>16332</v>
      </c>
      <c r="E1309" s="116">
        <v>10.36</v>
      </c>
    </row>
    <row r="1310" spans="1:5" x14ac:dyDescent="0.3">
      <c r="A1310" s="87">
        <v>2516</v>
      </c>
      <c r="B1310" t="s">
        <v>17645</v>
      </c>
      <c r="C1310" s="87" t="s">
        <v>16331</v>
      </c>
      <c r="D1310" t="s">
        <v>16332</v>
      </c>
      <c r="E1310" s="116">
        <v>13.53</v>
      </c>
    </row>
    <row r="1311" spans="1:5" x14ac:dyDescent="0.3">
      <c r="A1311" s="87">
        <v>2518</v>
      </c>
      <c r="B1311" t="s">
        <v>17646</v>
      </c>
      <c r="C1311" s="87" t="s">
        <v>16331</v>
      </c>
      <c r="D1311" t="s">
        <v>16332</v>
      </c>
      <c r="E1311" s="116">
        <v>124.12</v>
      </c>
    </row>
    <row r="1312" spans="1:5" x14ac:dyDescent="0.3">
      <c r="A1312" s="87">
        <v>2521</v>
      </c>
      <c r="B1312" t="s">
        <v>17647</v>
      </c>
      <c r="C1312" s="87" t="s">
        <v>16331</v>
      </c>
      <c r="D1312" t="s">
        <v>16332</v>
      </c>
      <c r="E1312" s="116">
        <v>52.83</v>
      </c>
    </row>
    <row r="1313" spans="1:5" x14ac:dyDescent="0.3">
      <c r="A1313" s="87">
        <v>2515</v>
      </c>
      <c r="B1313" t="s">
        <v>17648</v>
      </c>
      <c r="C1313" s="87" t="s">
        <v>16331</v>
      </c>
      <c r="D1313" t="s">
        <v>16332</v>
      </c>
      <c r="E1313" s="116">
        <v>11.26</v>
      </c>
    </row>
    <row r="1314" spans="1:5" x14ac:dyDescent="0.3">
      <c r="A1314" s="87">
        <v>2519</v>
      </c>
      <c r="B1314" t="s">
        <v>17649</v>
      </c>
      <c r="C1314" s="87" t="s">
        <v>16331</v>
      </c>
      <c r="D1314" t="s">
        <v>16332</v>
      </c>
      <c r="E1314" s="116">
        <v>149.66</v>
      </c>
    </row>
    <row r="1315" spans="1:5" x14ac:dyDescent="0.3">
      <c r="A1315" s="87">
        <v>2520</v>
      </c>
      <c r="B1315" t="s">
        <v>17650</v>
      </c>
      <c r="C1315" s="87" t="s">
        <v>16331</v>
      </c>
      <c r="D1315" t="s">
        <v>16332</v>
      </c>
      <c r="E1315" s="116">
        <v>275.45</v>
      </c>
    </row>
    <row r="1316" spans="1:5" x14ac:dyDescent="0.3">
      <c r="A1316" s="87">
        <v>1602</v>
      </c>
      <c r="B1316" t="s">
        <v>17651</v>
      </c>
      <c r="C1316" s="87" t="s">
        <v>16331</v>
      </c>
      <c r="D1316" t="s">
        <v>16332</v>
      </c>
      <c r="E1316" s="116">
        <v>49.53</v>
      </c>
    </row>
    <row r="1317" spans="1:5" x14ac:dyDescent="0.3">
      <c r="A1317" s="87">
        <v>1601</v>
      </c>
      <c r="B1317" t="s">
        <v>17652</v>
      </c>
      <c r="C1317" s="87" t="s">
        <v>16331</v>
      </c>
      <c r="D1317" t="s">
        <v>16332</v>
      </c>
      <c r="E1317" s="116">
        <v>44.15</v>
      </c>
    </row>
    <row r="1318" spans="1:5" x14ac:dyDescent="0.3">
      <c r="A1318" s="87">
        <v>1598</v>
      </c>
      <c r="B1318" t="s">
        <v>17653</v>
      </c>
      <c r="C1318" s="87" t="s">
        <v>16331</v>
      </c>
      <c r="D1318" t="s">
        <v>16332</v>
      </c>
      <c r="E1318" s="116">
        <v>13.06</v>
      </c>
    </row>
    <row r="1319" spans="1:5" x14ac:dyDescent="0.3">
      <c r="A1319" s="87">
        <v>1600</v>
      </c>
      <c r="B1319" t="s">
        <v>17654</v>
      </c>
      <c r="C1319" s="87" t="s">
        <v>16331</v>
      </c>
      <c r="D1319" t="s">
        <v>16332</v>
      </c>
      <c r="E1319" s="116">
        <v>19.28</v>
      </c>
    </row>
    <row r="1320" spans="1:5" x14ac:dyDescent="0.3">
      <c r="A1320" s="87">
        <v>1603</v>
      </c>
      <c r="B1320" t="s">
        <v>17655</v>
      </c>
      <c r="C1320" s="87" t="s">
        <v>16331</v>
      </c>
      <c r="D1320" t="s">
        <v>16332</v>
      </c>
      <c r="E1320" s="116">
        <v>74.790000000000006</v>
      </c>
    </row>
    <row r="1321" spans="1:5" x14ac:dyDescent="0.3">
      <c r="A1321" s="87">
        <v>1599</v>
      </c>
      <c r="B1321" t="s">
        <v>17656</v>
      </c>
      <c r="C1321" s="87" t="s">
        <v>16331</v>
      </c>
      <c r="D1321" t="s">
        <v>16332</v>
      </c>
      <c r="E1321" s="116">
        <v>15.16</v>
      </c>
    </row>
    <row r="1322" spans="1:5" x14ac:dyDescent="0.3">
      <c r="A1322" s="87">
        <v>1597</v>
      </c>
      <c r="B1322" t="s">
        <v>17657</v>
      </c>
      <c r="C1322" s="87" t="s">
        <v>16331</v>
      </c>
      <c r="D1322" t="s">
        <v>16332</v>
      </c>
      <c r="E1322" s="116">
        <v>12.28</v>
      </c>
    </row>
    <row r="1323" spans="1:5" x14ac:dyDescent="0.3">
      <c r="A1323" s="87">
        <v>39602</v>
      </c>
      <c r="B1323" t="s">
        <v>17658</v>
      </c>
      <c r="C1323" s="87" t="s">
        <v>16331</v>
      </c>
      <c r="D1323" t="s">
        <v>16332</v>
      </c>
      <c r="E1323" s="116">
        <v>1.76</v>
      </c>
    </row>
    <row r="1324" spans="1:5" x14ac:dyDescent="0.3">
      <c r="A1324" s="87">
        <v>39603</v>
      </c>
      <c r="B1324" t="s">
        <v>17659</v>
      </c>
      <c r="C1324" s="87" t="s">
        <v>16331</v>
      </c>
      <c r="D1324" t="s">
        <v>16332</v>
      </c>
      <c r="E1324" s="116">
        <v>3.75</v>
      </c>
    </row>
    <row r="1325" spans="1:5" x14ac:dyDescent="0.3">
      <c r="A1325" s="87">
        <v>11821</v>
      </c>
      <c r="B1325" t="s">
        <v>17660</v>
      </c>
      <c r="C1325" s="87" t="s">
        <v>16331</v>
      </c>
      <c r="D1325" t="s">
        <v>16332</v>
      </c>
      <c r="E1325" s="116">
        <v>10.09</v>
      </c>
    </row>
    <row r="1326" spans="1:5" x14ac:dyDescent="0.3">
      <c r="A1326" s="87">
        <v>1562</v>
      </c>
      <c r="B1326" t="s">
        <v>17661</v>
      </c>
      <c r="C1326" s="87" t="s">
        <v>16331</v>
      </c>
      <c r="D1326" t="s">
        <v>16332</v>
      </c>
      <c r="E1326" s="116">
        <v>16.52</v>
      </c>
    </row>
    <row r="1327" spans="1:5" x14ac:dyDescent="0.3">
      <c r="A1327" s="87">
        <v>1563</v>
      </c>
      <c r="B1327" t="s">
        <v>17662</v>
      </c>
      <c r="C1327" s="87" t="s">
        <v>16331</v>
      </c>
      <c r="D1327" t="s">
        <v>16332</v>
      </c>
      <c r="E1327" s="116">
        <v>22.17</v>
      </c>
    </row>
    <row r="1328" spans="1:5" x14ac:dyDescent="0.3">
      <c r="A1328" s="87">
        <v>11856</v>
      </c>
      <c r="B1328" t="s">
        <v>17663</v>
      </c>
      <c r="C1328" s="87" t="s">
        <v>16331</v>
      </c>
      <c r="D1328" t="s">
        <v>16337</v>
      </c>
      <c r="E1328" s="116">
        <v>6.61</v>
      </c>
    </row>
    <row r="1329" spans="1:5" x14ac:dyDescent="0.3">
      <c r="A1329" s="87">
        <v>11857</v>
      </c>
      <c r="B1329" t="s">
        <v>17664</v>
      </c>
      <c r="C1329" s="87" t="s">
        <v>16331</v>
      </c>
      <c r="D1329" t="s">
        <v>16332</v>
      </c>
      <c r="E1329" s="116">
        <v>34.79</v>
      </c>
    </row>
    <row r="1330" spans="1:5" x14ac:dyDescent="0.3">
      <c r="A1330" s="87">
        <v>11858</v>
      </c>
      <c r="B1330" t="s">
        <v>17665</v>
      </c>
      <c r="C1330" s="87" t="s">
        <v>16331</v>
      </c>
      <c r="D1330" t="s">
        <v>16332</v>
      </c>
      <c r="E1330" s="116">
        <v>43.17</v>
      </c>
    </row>
    <row r="1331" spans="1:5" x14ac:dyDescent="0.3">
      <c r="A1331" s="87">
        <v>1539</v>
      </c>
      <c r="B1331" t="s">
        <v>17666</v>
      </c>
      <c r="C1331" s="87" t="s">
        <v>16331</v>
      </c>
      <c r="D1331" t="s">
        <v>16332</v>
      </c>
      <c r="E1331" s="116">
        <v>7.77</v>
      </c>
    </row>
    <row r="1332" spans="1:5" x14ac:dyDescent="0.3">
      <c r="A1332" s="87">
        <v>11859</v>
      </c>
      <c r="B1332" t="s">
        <v>17667</v>
      </c>
      <c r="C1332" s="87" t="s">
        <v>16331</v>
      </c>
      <c r="D1332" t="s">
        <v>16332</v>
      </c>
      <c r="E1332" s="116">
        <v>58.74</v>
      </c>
    </row>
    <row r="1333" spans="1:5" x14ac:dyDescent="0.3">
      <c r="A1333" s="87">
        <v>1550</v>
      </c>
      <c r="B1333" t="s">
        <v>17668</v>
      </c>
      <c r="C1333" s="87" t="s">
        <v>16331</v>
      </c>
      <c r="D1333" t="s">
        <v>16332</v>
      </c>
      <c r="E1333" s="116">
        <v>8.19</v>
      </c>
    </row>
    <row r="1334" spans="1:5" x14ac:dyDescent="0.3">
      <c r="A1334" s="87">
        <v>11854</v>
      </c>
      <c r="B1334" t="s">
        <v>17669</v>
      </c>
      <c r="C1334" s="87" t="s">
        <v>16331</v>
      </c>
      <c r="D1334" t="s">
        <v>16332</v>
      </c>
      <c r="E1334" s="116">
        <v>10.24</v>
      </c>
    </row>
    <row r="1335" spans="1:5" x14ac:dyDescent="0.3">
      <c r="A1335" s="87">
        <v>11862</v>
      </c>
      <c r="B1335" t="s">
        <v>17670</v>
      </c>
      <c r="C1335" s="87" t="s">
        <v>16331</v>
      </c>
      <c r="D1335" t="s">
        <v>16332</v>
      </c>
      <c r="E1335" s="116">
        <v>14.36</v>
      </c>
    </row>
    <row r="1336" spans="1:5" x14ac:dyDescent="0.3">
      <c r="A1336" s="87">
        <v>11863</v>
      </c>
      <c r="B1336" t="s">
        <v>17671</v>
      </c>
      <c r="C1336" s="87" t="s">
        <v>16331</v>
      </c>
      <c r="D1336" t="s">
        <v>16332</v>
      </c>
      <c r="E1336" s="116">
        <v>5.8</v>
      </c>
    </row>
    <row r="1337" spans="1:5" x14ac:dyDescent="0.3">
      <c r="A1337" s="87">
        <v>11855</v>
      </c>
      <c r="B1337" t="s">
        <v>17672</v>
      </c>
      <c r="C1337" s="87" t="s">
        <v>16331</v>
      </c>
      <c r="D1337" t="s">
        <v>16332</v>
      </c>
      <c r="E1337" s="116">
        <v>21.44</v>
      </c>
    </row>
    <row r="1338" spans="1:5" x14ac:dyDescent="0.3">
      <c r="A1338" s="87">
        <v>11864</v>
      </c>
      <c r="B1338" t="s">
        <v>17673</v>
      </c>
      <c r="C1338" s="87" t="s">
        <v>16331</v>
      </c>
      <c r="D1338" t="s">
        <v>16332</v>
      </c>
      <c r="E1338" s="116">
        <v>32.409999999999997</v>
      </c>
    </row>
    <row r="1339" spans="1:5" x14ac:dyDescent="0.3">
      <c r="A1339" s="87">
        <v>2527</v>
      </c>
      <c r="B1339" t="s">
        <v>17674</v>
      </c>
      <c r="C1339" s="87" t="s">
        <v>16331</v>
      </c>
      <c r="D1339" t="s">
        <v>16332</v>
      </c>
      <c r="E1339" s="116">
        <v>9.33</v>
      </c>
    </row>
    <row r="1340" spans="1:5" x14ac:dyDescent="0.3">
      <c r="A1340" s="87">
        <v>2526</v>
      </c>
      <c r="B1340" t="s">
        <v>17675</v>
      </c>
      <c r="C1340" s="87" t="s">
        <v>16331</v>
      </c>
      <c r="D1340" t="s">
        <v>16332</v>
      </c>
      <c r="E1340" s="116">
        <v>5.98</v>
      </c>
    </row>
    <row r="1341" spans="1:5" x14ac:dyDescent="0.3">
      <c r="A1341" s="87">
        <v>2487</v>
      </c>
      <c r="B1341" t="s">
        <v>17676</v>
      </c>
      <c r="C1341" s="87" t="s">
        <v>16331</v>
      </c>
      <c r="D1341" t="s">
        <v>16332</v>
      </c>
      <c r="E1341" s="116">
        <v>2.04</v>
      </c>
    </row>
    <row r="1342" spans="1:5" x14ac:dyDescent="0.3">
      <c r="A1342" s="87">
        <v>2483</v>
      </c>
      <c r="B1342" t="s">
        <v>17677</v>
      </c>
      <c r="C1342" s="87" t="s">
        <v>16331</v>
      </c>
      <c r="D1342" t="s">
        <v>16332</v>
      </c>
      <c r="E1342" s="116">
        <v>4.26</v>
      </c>
    </row>
    <row r="1343" spans="1:5" x14ac:dyDescent="0.3">
      <c r="A1343" s="87">
        <v>2528</v>
      </c>
      <c r="B1343" t="s">
        <v>17678</v>
      </c>
      <c r="C1343" s="87" t="s">
        <v>16331</v>
      </c>
      <c r="D1343" t="s">
        <v>16332</v>
      </c>
      <c r="E1343" s="116">
        <v>23.48</v>
      </c>
    </row>
    <row r="1344" spans="1:5" x14ac:dyDescent="0.3">
      <c r="A1344" s="87">
        <v>2489</v>
      </c>
      <c r="B1344" t="s">
        <v>17679</v>
      </c>
      <c r="C1344" s="87" t="s">
        <v>16331</v>
      </c>
      <c r="D1344" t="s">
        <v>16332</v>
      </c>
      <c r="E1344" s="116">
        <v>10.34</v>
      </c>
    </row>
    <row r="1345" spans="1:5" x14ac:dyDescent="0.3">
      <c r="A1345" s="87">
        <v>2488</v>
      </c>
      <c r="B1345" t="s">
        <v>17680</v>
      </c>
      <c r="C1345" s="87" t="s">
        <v>16331</v>
      </c>
      <c r="D1345" t="s">
        <v>16332</v>
      </c>
      <c r="E1345" s="116">
        <v>2.39</v>
      </c>
    </row>
    <row r="1346" spans="1:5" x14ac:dyDescent="0.3">
      <c r="A1346" s="87">
        <v>2484</v>
      </c>
      <c r="B1346" t="s">
        <v>17681</v>
      </c>
      <c r="C1346" s="87" t="s">
        <v>16331</v>
      </c>
      <c r="D1346" t="s">
        <v>16332</v>
      </c>
      <c r="E1346" s="116">
        <v>34.11</v>
      </c>
    </row>
    <row r="1347" spans="1:5" x14ac:dyDescent="0.3">
      <c r="A1347" s="87">
        <v>2485</v>
      </c>
      <c r="B1347" t="s">
        <v>17682</v>
      </c>
      <c r="C1347" s="87" t="s">
        <v>16331</v>
      </c>
      <c r="D1347" t="s">
        <v>16332</v>
      </c>
      <c r="E1347" s="116">
        <v>53.46</v>
      </c>
    </row>
    <row r="1348" spans="1:5" x14ac:dyDescent="0.3">
      <c r="A1348" s="87">
        <v>39279</v>
      </c>
      <c r="B1348" t="s">
        <v>17683</v>
      </c>
      <c r="C1348" s="87" t="s">
        <v>16331</v>
      </c>
      <c r="D1348" t="s">
        <v>16332</v>
      </c>
      <c r="E1348" s="116">
        <v>9.56</v>
      </c>
    </row>
    <row r="1349" spans="1:5" x14ac:dyDescent="0.3">
      <c r="A1349" s="87">
        <v>39280</v>
      </c>
      <c r="B1349" t="s">
        <v>17684</v>
      </c>
      <c r="C1349" s="87" t="s">
        <v>16331</v>
      </c>
      <c r="D1349" t="s">
        <v>16332</v>
      </c>
      <c r="E1349" s="116">
        <v>10.7</v>
      </c>
    </row>
    <row r="1350" spans="1:5" x14ac:dyDescent="0.3">
      <c r="A1350" s="87">
        <v>39281</v>
      </c>
      <c r="B1350" t="s">
        <v>17685</v>
      </c>
      <c r="C1350" s="87" t="s">
        <v>16331</v>
      </c>
      <c r="D1350" t="s">
        <v>16332</v>
      </c>
      <c r="E1350" s="116">
        <v>14.15</v>
      </c>
    </row>
    <row r="1351" spans="1:5" x14ac:dyDescent="0.3">
      <c r="A1351" s="87">
        <v>39282</v>
      </c>
      <c r="B1351" t="s">
        <v>17686</v>
      </c>
      <c r="C1351" s="87" t="s">
        <v>16331</v>
      </c>
      <c r="D1351" t="s">
        <v>16332</v>
      </c>
      <c r="E1351" s="116">
        <v>19.75</v>
      </c>
    </row>
    <row r="1352" spans="1:5" x14ac:dyDescent="0.3">
      <c r="A1352" s="87">
        <v>38844</v>
      </c>
      <c r="B1352" t="s">
        <v>17687</v>
      </c>
      <c r="C1352" s="87" t="s">
        <v>16331</v>
      </c>
      <c r="D1352" t="s">
        <v>16337</v>
      </c>
      <c r="E1352" s="116">
        <v>9.69</v>
      </c>
    </row>
    <row r="1353" spans="1:5" x14ac:dyDescent="0.3">
      <c r="A1353" s="87">
        <v>38846</v>
      </c>
      <c r="B1353" t="s">
        <v>17688</v>
      </c>
      <c r="C1353" s="87" t="s">
        <v>16331</v>
      </c>
      <c r="D1353" t="s">
        <v>16332</v>
      </c>
      <c r="E1353" s="116">
        <v>9.86</v>
      </c>
    </row>
    <row r="1354" spans="1:5" x14ac:dyDescent="0.3">
      <c r="A1354" s="87">
        <v>38847</v>
      </c>
      <c r="B1354" t="s">
        <v>17689</v>
      </c>
      <c r="C1354" s="87" t="s">
        <v>16331</v>
      </c>
      <c r="D1354" t="s">
        <v>16332</v>
      </c>
      <c r="E1354" s="116">
        <v>11.55</v>
      </c>
    </row>
    <row r="1355" spans="1:5" x14ac:dyDescent="0.3">
      <c r="A1355" s="87">
        <v>38850</v>
      </c>
      <c r="B1355" t="s">
        <v>17690</v>
      </c>
      <c r="C1355" s="87" t="s">
        <v>16331</v>
      </c>
      <c r="D1355" t="s">
        <v>16332</v>
      </c>
      <c r="E1355" s="116">
        <v>20.86</v>
      </c>
    </row>
    <row r="1356" spans="1:5" x14ac:dyDescent="0.3">
      <c r="A1356" s="87">
        <v>38848</v>
      </c>
      <c r="B1356" t="s">
        <v>17691</v>
      </c>
      <c r="C1356" s="87" t="s">
        <v>16331</v>
      </c>
      <c r="D1356" t="s">
        <v>16332</v>
      </c>
      <c r="E1356" s="116">
        <v>13.67</v>
      </c>
    </row>
    <row r="1357" spans="1:5" x14ac:dyDescent="0.3">
      <c r="A1357" s="87">
        <v>38851</v>
      </c>
      <c r="B1357" t="s">
        <v>17692</v>
      </c>
      <c r="C1357" s="87" t="s">
        <v>16331</v>
      </c>
      <c r="D1357" t="s">
        <v>16332</v>
      </c>
      <c r="E1357" s="116">
        <v>23.58</v>
      </c>
    </row>
    <row r="1358" spans="1:5" x14ac:dyDescent="0.3">
      <c r="A1358" s="87">
        <v>38854</v>
      </c>
      <c r="B1358" t="s">
        <v>17693</v>
      </c>
      <c r="C1358" s="87" t="s">
        <v>16331</v>
      </c>
      <c r="D1358" t="s">
        <v>16332</v>
      </c>
      <c r="E1358" s="116">
        <v>10.24</v>
      </c>
    </row>
    <row r="1359" spans="1:5" x14ac:dyDescent="0.3">
      <c r="A1359" s="87">
        <v>44247</v>
      </c>
      <c r="B1359" t="s">
        <v>17694</v>
      </c>
      <c r="C1359" s="87" t="s">
        <v>16331</v>
      </c>
      <c r="D1359" t="s">
        <v>16332</v>
      </c>
      <c r="E1359" s="116">
        <v>1641.82</v>
      </c>
    </row>
    <row r="1360" spans="1:5" x14ac:dyDescent="0.3">
      <c r="A1360" s="87">
        <v>38005</v>
      </c>
      <c r="B1360" t="s">
        <v>17695</v>
      </c>
      <c r="C1360" s="87" t="s">
        <v>16331</v>
      </c>
      <c r="D1360" t="s">
        <v>16332</v>
      </c>
      <c r="E1360" s="116">
        <v>19.52</v>
      </c>
    </row>
    <row r="1361" spans="1:5" x14ac:dyDescent="0.3">
      <c r="A1361" s="87">
        <v>38006</v>
      </c>
      <c r="B1361" t="s">
        <v>17696</v>
      </c>
      <c r="C1361" s="87" t="s">
        <v>16331</v>
      </c>
      <c r="D1361" t="s">
        <v>16332</v>
      </c>
      <c r="E1361" s="116">
        <v>25.94</v>
      </c>
    </row>
    <row r="1362" spans="1:5" x14ac:dyDescent="0.3">
      <c r="A1362" s="87">
        <v>38428</v>
      </c>
      <c r="B1362" t="s">
        <v>17697</v>
      </c>
      <c r="C1362" s="87" t="s">
        <v>16331</v>
      </c>
      <c r="D1362" t="s">
        <v>16332</v>
      </c>
      <c r="E1362" s="116">
        <v>23.23</v>
      </c>
    </row>
    <row r="1363" spans="1:5" x14ac:dyDescent="0.3">
      <c r="A1363" s="87">
        <v>38007</v>
      </c>
      <c r="B1363" t="s">
        <v>17698</v>
      </c>
      <c r="C1363" s="87" t="s">
        <v>16331</v>
      </c>
      <c r="D1363" t="s">
        <v>16332</v>
      </c>
      <c r="E1363" s="116">
        <v>29.93</v>
      </c>
    </row>
    <row r="1364" spans="1:5" x14ac:dyDescent="0.3">
      <c r="A1364" s="87">
        <v>38008</v>
      </c>
      <c r="B1364" t="s">
        <v>17699</v>
      </c>
      <c r="C1364" s="87" t="s">
        <v>16331</v>
      </c>
      <c r="D1364" t="s">
        <v>16332</v>
      </c>
      <c r="E1364" s="116">
        <v>47.89</v>
      </c>
    </row>
    <row r="1365" spans="1:5" x14ac:dyDescent="0.3">
      <c r="A1365" s="87">
        <v>38009</v>
      </c>
      <c r="B1365" t="s">
        <v>17700</v>
      </c>
      <c r="C1365" s="87" t="s">
        <v>16331</v>
      </c>
      <c r="D1365" t="s">
        <v>16332</v>
      </c>
      <c r="E1365" s="116">
        <v>58.63</v>
      </c>
    </row>
    <row r="1366" spans="1:5" x14ac:dyDescent="0.3">
      <c r="A1366" s="87">
        <v>44248</v>
      </c>
      <c r="B1366" t="s">
        <v>17701</v>
      </c>
      <c r="C1366" s="87" t="s">
        <v>16331</v>
      </c>
      <c r="D1366" t="s">
        <v>16332</v>
      </c>
      <c r="E1366" s="116">
        <v>95.57</v>
      </c>
    </row>
    <row r="1367" spans="1:5" x14ac:dyDescent="0.3">
      <c r="A1367" s="87">
        <v>44249</v>
      </c>
      <c r="B1367" t="s">
        <v>17702</v>
      </c>
      <c r="C1367" s="87" t="s">
        <v>16331</v>
      </c>
      <c r="D1367" t="s">
        <v>16332</v>
      </c>
      <c r="E1367" s="116">
        <v>368.73</v>
      </c>
    </row>
    <row r="1368" spans="1:5" x14ac:dyDescent="0.3">
      <c r="A1368" s="87">
        <v>44250</v>
      </c>
      <c r="B1368" t="s">
        <v>17703</v>
      </c>
      <c r="C1368" s="87" t="s">
        <v>16331</v>
      </c>
      <c r="D1368" t="s">
        <v>16332</v>
      </c>
      <c r="E1368" s="116">
        <v>535.48</v>
      </c>
    </row>
    <row r="1369" spans="1:5" x14ac:dyDescent="0.3">
      <c r="A1369" s="87">
        <v>3104</v>
      </c>
      <c r="B1369" t="s">
        <v>17704</v>
      </c>
      <c r="C1369" s="87" t="s">
        <v>17705</v>
      </c>
      <c r="D1369" t="s">
        <v>16332</v>
      </c>
      <c r="E1369" s="116">
        <v>179.78</v>
      </c>
    </row>
    <row r="1370" spans="1:5" x14ac:dyDescent="0.3">
      <c r="A1370" s="87">
        <v>1607</v>
      </c>
      <c r="B1370" t="s">
        <v>17706</v>
      </c>
      <c r="C1370" s="87" t="s">
        <v>17705</v>
      </c>
      <c r="D1370" t="s">
        <v>16332</v>
      </c>
      <c r="E1370" s="116">
        <v>0.26</v>
      </c>
    </row>
    <row r="1371" spans="1:5" x14ac:dyDescent="0.3">
      <c r="A1371" s="87">
        <v>38169</v>
      </c>
      <c r="B1371" t="s">
        <v>17707</v>
      </c>
      <c r="C1371" s="87" t="s">
        <v>17705</v>
      </c>
      <c r="D1371" t="s">
        <v>16332</v>
      </c>
      <c r="E1371" s="116">
        <v>75.84</v>
      </c>
    </row>
    <row r="1372" spans="1:5" x14ac:dyDescent="0.3">
      <c r="A1372" s="87">
        <v>6142</v>
      </c>
      <c r="B1372" t="s">
        <v>17708</v>
      </c>
      <c r="C1372" s="87" t="s">
        <v>16331</v>
      </c>
      <c r="D1372" t="s">
        <v>16332</v>
      </c>
      <c r="E1372" s="116">
        <v>9.7799999999999994</v>
      </c>
    </row>
    <row r="1373" spans="1:5" x14ac:dyDescent="0.3">
      <c r="A1373" s="87">
        <v>11686</v>
      </c>
      <c r="B1373" t="s">
        <v>17709</v>
      </c>
      <c r="C1373" s="87" t="s">
        <v>16331</v>
      </c>
      <c r="D1373" t="s">
        <v>16332</v>
      </c>
      <c r="E1373" s="116">
        <v>13.58</v>
      </c>
    </row>
    <row r="1374" spans="1:5" x14ac:dyDescent="0.3">
      <c r="A1374" s="87">
        <v>37598</v>
      </c>
      <c r="B1374" t="s">
        <v>17710</v>
      </c>
      <c r="C1374" s="87" t="s">
        <v>16331</v>
      </c>
      <c r="D1374" t="s">
        <v>16332</v>
      </c>
      <c r="E1374" s="116">
        <v>36.14</v>
      </c>
    </row>
    <row r="1375" spans="1:5" x14ac:dyDescent="0.3">
      <c r="A1375" s="87">
        <v>25398</v>
      </c>
      <c r="B1375" t="s">
        <v>17711</v>
      </c>
      <c r="C1375" s="87" t="s">
        <v>16331</v>
      </c>
      <c r="D1375" t="s">
        <v>16332</v>
      </c>
      <c r="E1375" s="116">
        <v>4068.28</v>
      </c>
    </row>
    <row r="1376" spans="1:5" x14ac:dyDescent="0.3">
      <c r="A1376" s="87">
        <v>25399</v>
      </c>
      <c r="B1376" t="s">
        <v>17712</v>
      </c>
      <c r="C1376" s="87" t="s">
        <v>16331</v>
      </c>
      <c r="D1376" t="s">
        <v>16332</v>
      </c>
      <c r="E1376" s="116">
        <v>2469.8000000000002</v>
      </c>
    </row>
    <row r="1377" spans="1:5" x14ac:dyDescent="0.3">
      <c r="A1377" s="87">
        <v>43440</v>
      </c>
      <c r="B1377" t="s">
        <v>17713</v>
      </c>
      <c r="C1377" s="87" t="s">
        <v>16331</v>
      </c>
      <c r="D1377" t="s">
        <v>16332</v>
      </c>
      <c r="E1377" s="116">
        <v>495.17</v>
      </c>
    </row>
    <row r="1378" spans="1:5" x14ac:dyDescent="0.3">
      <c r="A1378" s="87">
        <v>10667</v>
      </c>
      <c r="B1378" t="s">
        <v>17714</v>
      </c>
      <c r="C1378" s="87" t="s">
        <v>16331</v>
      </c>
      <c r="D1378" t="s">
        <v>16337</v>
      </c>
      <c r="E1378" s="116">
        <v>19404</v>
      </c>
    </row>
    <row r="1379" spans="1:5" x14ac:dyDescent="0.3">
      <c r="A1379" s="87">
        <v>1613</v>
      </c>
      <c r="B1379" t="s">
        <v>17715</v>
      </c>
      <c r="C1379" s="87" t="s">
        <v>16331</v>
      </c>
      <c r="D1379" t="s">
        <v>16332</v>
      </c>
      <c r="E1379" s="116">
        <v>1807.32</v>
      </c>
    </row>
    <row r="1380" spans="1:5" x14ac:dyDescent="0.3">
      <c r="A1380" s="87">
        <v>1626</v>
      </c>
      <c r="B1380" t="s">
        <v>17716</v>
      </c>
      <c r="C1380" s="87" t="s">
        <v>16331</v>
      </c>
      <c r="D1380" t="s">
        <v>16332</v>
      </c>
      <c r="E1380" s="116">
        <v>2703.06</v>
      </c>
    </row>
    <row r="1381" spans="1:5" x14ac:dyDescent="0.3">
      <c r="A1381" s="87">
        <v>1625</v>
      </c>
      <c r="B1381" t="s">
        <v>17717</v>
      </c>
      <c r="C1381" s="87" t="s">
        <v>16331</v>
      </c>
      <c r="D1381" t="s">
        <v>16332</v>
      </c>
      <c r="E1381" s="116">
        <v>188.8</v>
      </c>
    </row>
    <row r="1382" spans="1:5" x14ac:dyDescent="0.3">
      <c r="A1382" s="87">
        <v>1622</v>
      </c>
      <c r="B1382" t="s">
        <v>17718</v>
      </c>
      <c r="C1382" s="87" t="s">
        <v>16331</v>
      </c>
      <c r="D1382" t="s">
        <v>16332</v>
      </c>
      <c r="E1382" s="116">
        <v>6099.7</v>
      </c>
    </row>
    <row r="1383" spans="1:5" x14ac:dyDescent="0.3">
      <c r="A1383" s="87">
        <v>1620</v>
      </c>
      <c r="B1383" t="s">
        <v>17719</v>
      </c>
      <c r="C1383" s="87" t="s">
        <v>16331</v>
      </c>
      <c r="D1383" t="s">
        <v>16332</v>
      </c>
      <c r="E1383" s="116">
        <v>397.71</v>
      </c>
    </row>
    <row r="1384" spans="1:5" x14ac:dyDescent="0.3">
      <c r="A1384" s="87">
        <v>1629</v>
      </c>
      <c r="B1384" t="s">
        <v>17720</v>
      </c>
      <c r="C1384" s="87" t="s">
        <v>16331</v>
      </c>
      <c r="D1384" t="s">
        <v>16332</v>
      </c>
      <c r="E1384" s="116">
        <v>14845.23</v>
      </c>
    </row>
    <row r="1385" spans="1:5" x14ac:dyDescent="0.3">
      <c r="A1385" s="87">
        <v>1627</v>
      </c>
      <c r="B1385" t="s">
        <v>17721</v>
      </c>
      <c r="C1385" s="87" t="s">
        <v>16331</v>
      </c>
      <c r="D1385" t="s">
        <v>16332</v>
      </c>
      <c r="E1385" s="116">
        <v>760.21</v>
      </c>
    </row>
    <row r="1386" spans="1:5" x14ac:dyDescent="0.3">
      <c r="A1386" s="87">
        <v>1623</v>
      </c>
      <c r="B1386" t="s">
        <v>17722</v>
      </c>
      <c r="C1386" s="87" t="s">
        <v>16331</v>
      </c>
      <c r="D1386" t="s">
        <v>16332</v>
      </c>
      <c r="E1386" s="116">
        <v>153.97</v>
      </c>
    </row>
    <row r="1387" spans="1:5" x14ac:dyDescent="0.3">
      <c r="A1387" s="87">
        <v>1619</v>
      </c>
      <c r="B1387" t="s">
        <v>17723</v>
      </c>
      <c r="C1387" s="87" t="s">
        <v>16331</v>
      </c>
      <c r="D1387" t="s">
        <v>16332</v>
      </c>
      <c r="E1387" s="116">
        <v>211.8</v>
      </c>
    </row>
    <row r="1388" spans="1:5" x14ac:dyDescent="0.3">
      <c r="A1388" s="87">
        <v>1630</v>
      </c>
      <c r="B1388" t="s">
        <v>17724</v>
      </c>
      <c r="C1388" s="87" t="s">
        <v>16331</v>
      </c>
      <c r="D1388" t="s">
        <v>16332</v>
      </c>
      <c r="E1388" s="116">
        <v>4663.3500000000004</v>
      </c>
    </row>
    <row r="1389" spans="1:5" x14ac:dyDescent="0.3">
      <c r="A1389" s="87">
        <v>1616</v>
      </c>
      <c r="B1389" t="s">
        <v>17725</v>
      </c>
      <c r="C1389" s="87" t="s">
        <v>16331</v>
      </c>
      <c r="D1389" t="s">
        <v>16332</v>
      </c>
      <c r="E1389" s="116">
        <v>7172.32</v>
      </c>
    </row>
    <row r="1390" spans="1:5" x14ac:dyDescent="0.3">
      <c r="A1390" s="87">
        <v>1614</v>
      </c>
      <c r="B1390" t="s">
        <v>17726</v>
      </c>
      <c r="C1390" s="87" t="s">
        <v>16331</v>
      </c>
      <c r="D1390" t="s">
        <v>16332</v>
      </c>
      <c r="E1390" s="116">
        <v>327.8</v>
      </c>
    </row>
    <row r="1391" spans="1:5" x14ac:dyDescent="0.3">
      <c r="A1391" s="87">
        <v>1617</v>
      </c>
      <c r="B1391" t="s">
        <v>17727</v>
      </c>
      <c r="C1391" s="87" t="s">
        <v>16331</v>
      </c>
      <c r="D1391" t="s">
        <v>16332</v>
      </c>
      <c r="E1391" s="116">
        <v>8562.19</v>
      </c>
    </row>
    <row r="1392" spans="1:5" x14ac:dyDescent="0.3">
      <c r="A1392" s="87">
        <v>1621</v>
      </c>
      <c r="B1392" t="s">
        <v>17728</v>
      </c>
      <c r="C1392" s="87" t="s">
        <v>16331</v>
      </c>
      <c r="D1392" t="s">
        <v>16332</v>
      </c>
      <c r="E1392" s="116">
        <v>586.26</v>
      </c>
    </row>
    <row r="1393" spans="1:5" x14ac:dyDescent="0.3">
      <c r="A1393" s="87">
        <v>1624</v>
      </c>
      <c r="B1393" t="s">
        <v>17729</v>
      </c>
      <c r="C1393" s="87" t="s">
        <v>16331</v>
      </c>
      <c r="D1393" t="s">
        <v>16332</v>
      </c>
      <c r="E1393" s="116">
        <v>21046.29</v>
      </c>
    </row>
    <row r="1394" spans="1:5" x14ac:dyDescent="0.3">
      <c r="A1394" s="87">
        <v>1615</v>
      </c>
      <c r="B1394" t="s">
        <v>17730</v>
      </c>
      <c r="C1394" s="87" t="s">
        <v>16331</v>
      </c>
      <c r="D1394" t="s">
        <v>16332</v>
      </c>
      <c r="E1394" s="116">
        <v>1100.9100000000001</v>
      </c>
    </row>
    <row r="1395" spans="1:5" x14ac:dyDescent="0.3">
      <c r="A1395" s="87">
        <v>1612</v>
      </c>
      <c r="B1395" t="s">
        <v>17731</v>
      </c>
      <c r="C1395" s="87" t="s">
        <v>16331</v>
      </c>
      <c r="D1395" t="s">
        <v>16337</v>
      </c>
      <c r="E1395" s="116">
        <v>145</v>
      </c>
    </row>
    <row r="1396" spans="1:5" x14ac:dyDescent="0.3">
      <c r="A1396" s="87">
        <v>1618</v>
      </c>
      <c r="B1396" t="s">
        <v>17732</v>
      </c>
      <c r="C1396" s="87" t="s">
        <v>16331</v>
      </c>
      <c r="D1396" t="s">
        <v>16332</v>
      </c>
      <c r="E1396" s="116">
        <v>1512.81</v>
      </c>
    </row>
    <row r="1397" spans="1:5" x14ac:dyDescent="0.3">
      <c r="A1397" s="87">
        <v>14211</v>
      </c>
      <c r="B1397" t="s">
        <v>17733</v>
      </c>
      <c r="C1397" s="87" t="s">
        <v>16331</v>
      </c>
      <c r="D1397" t="s">
        <v>16332</v>
      </c>
      <c r="E1397" s="116">
        <v>48.63</v>
      </c>
    </row>
    <row r="1398" spans="1:5" x14ac:dyDescent="0.3">
      <c r="A1398" s="87">
        <v>43657</v>
      </c>
      <c r="B1398" t="s">
        <v>17734</v>
      </c>
      <c r="C1398" s="87" t="s">
        <v>16376</v>
      </c>
      <c r="D1398" t="s">
        <v>16332</v>
      </c>
      <c r="E1398" s="116">
        <v>7.67</v>
      </c>
    </row>
    <row r="1399" spans="1:5" x14ac:dyDescent="0.3">
      <c r="A1399" s="87">
        <v>38200</v>
      </c>
      <c r="B1399" t="s">
        <v>17735</v>
      </c>
      <c r="C1399" s="87" t="s">
        <v>17736</v>
      </c>
      <c r="D1399" t="s">
        <v>16332</v>
      </c>
      <c r="E1399" s="116">
        <v>640.24</v>
      </c>
    </row>
    <row r="1400" spans="1:5" x14ac:dyDescent="0.3">
      <c r="A1400" s="87">
        <v>39269</v>
      </c>
      <c r="B1400" t="s">
        <v>17737</v>
      </c>
      <c r="C1400" s="87" t="s">
        <v>16376</v>
      </c>
      <c r="D1400" t="s">
        <v>16332</v>
      </c>
      <c r="E1400" s="116">
        <v>1.3</v>
      </c>
    </row>
    <row r="1401" spans="1:5" x14ac:dyDescent="0.3">
      <c r="A1401" s="87">
        <v>11889</v>
      </c>
      <c r="B1401" t="s">
        <v>17738</v>
      </c>
      <c r="C1401" s="87" t="s">
        <v>16376</v>
      </c>
      <c r="D1401" t="s">
        <v>16332</v>
      </c>
      <c r="E1401" s="116">
        <v>1.79</v>
      </c>
    </row>
    <row r="1402" spans="1:5" x14ac:dyDescent="0.3">
      <c r="A1402" s="87">
        <v>39270</v>
      </c>
      <c r="B1402" t="s">
        <v>17739</v>
      </c>
      <c r="C1402" s="87" t="s">
        <v>16376</v>
      </c>
      <c r="D1402" t="s">
        <v>16332</v>
      </c>
      <c r="E1402" s="116">
        <v>2.3199999999999998</v>
      </c>
    </row>
    <row r="1403" spans="1:5" x14ac:dyDescent="0.3">
      <c r="A1403" s="87">
        <v>11890</v>
      </c>
      <c r="B1403" t="s">
        <v>17740</v>
      </c>
      <c r="C1403" s="87" t="s">
        <v>16376</v>
      </c>
      <c r="D1403" t="s">
        <v>16332</v>
      </c>
      <c r="E1403" s="116">
        <v>3.16</v>
      </c>
    </row>
    <row r="1404" spans="1:5" x14ac:dyDescent="0.3">
      <c r="A1404" s="87">
        <v>11891</v>
      </c>
      <c r="B1404" t="s">
        <v>17741</v>
      </c>
      <c r="C1404" s="87" t="s">
        <v>16376</v>
      </c>
      <c r="D1404" t="s">
        <v>16332</v>
      </c>
      <c r="E1404" s="116">
        <v>5.13</v>
      </c>
    </row>
    <row r="1405" spans="1:5" x14ac:dyDescent="0.3">
      <c r="A1405" s="87">
        <v>11892</v>
      </c>
      <c r="B1405" t="s">
        <v>17742</v>
      </c>
      <c r="C1405" s="87" t="s">
        <v>16376</v>
      </c>
      <c r="D1405" t="s">
        <v>16332</v>
      </c>
      <c r="E1405" s="116">
        <v>8.39</v>
      </c>
    </row>
    <row r="1406" spans="1:5" x14ac:dyDescent="0.3">
      <c r="A1406" s="87">
        <v>37601</v>
      </c>
      <c r="B1406" t="s">
        <v>17743</v>
      </c>
      <c r="C1406" s="87" t="s">
        <v>16376</v>
      </c>
      <c r="D1406" t="s">
        <v>16332</v>
      </c>
      <c r="E1406" s="116">
        <v>8.0299999999999994</v>
      </c>
    </row>
    <row r="1407" spans="1:5" x14ac:dyDescent="0.3">
      <c r="A1407" s="87">
        <v>1634</v>
      </c>
      <c r="B1407" t="s">
        <v>17744</v>
      </c>
      <c r="C1407" s="87" t="s">
        <v>16376</v>
      </c>
      <c r="D1407" t="s">
        <v>16332</v>
      </c>
      <c r="E1407" s="116">
        <v>8.3000000000000007</v>
      </c>
    </row>
    <row r="1408" spans="1:5" x14ac:dyDescent="0.3">
      <c r="A1408" s="87">
        <v>44274</v>
      </c>
      <c r="B1408" t="s">
        <v>17745</v>
      </c>
      <c r="C1408" s="87" t="s">
        <v>16331</v>
      </c>
      <c r="D1408" t="s">
        <v>16332</v>
      </c>
      <c r="E1408" s="116">
        <v>683.84</v>
      </c>
    </row>
    <row r="1409" spans="1:5" x14ac:dyDescent="0.3">
      <c r="A1409" s="87">
        <v>5086</v>
      </c>
      <c r="B1409" t="s">
        <v>17746</v>
      </c>
      <c r="C1409" s="87" t="s">
        <v>16380</v>
      </c>
      <c r="D1409" t="s">
        <v>16332</v>
      </c>
      <c r="E1409" s="116">
        <v>31.4</v>
      </c>
    </row>
    <row r="1410" spans="1:5" x14ac:dyDescent="0.3">
      <c r="A1410" s="87">
        <v>11280</v>
      </c>
      <c r="B1410" t="s">
        <v>17747</v>
      </c>
      <c r="C1410" s="87" t="s">
        <v>16331</v>
      </c>
      <c r="D1410" t="s">
        <v>16332</v>
      </c>
      <c r="E1410" s="116">
        <v>11743.22</v>
      </c>
    </row>
    <row r="1411" spans="1:5" x14ac:dyDescent="0.3">
      <c r="A1411" s="87">
        <v>40519</v>
      </c>
      <c r="B1411" t="s">
        <v>17748</v>
      </c>
      <c r="C1411" s="87" t="s">
        <v>16331</v>
      </c>
      <c r="D1411" t="s">
        <v>16332</v>
      </c>
      <c r="E1411" s="116">
        <v>96807.14</v>
      </c>
    </row>
    <row r="1412" spans="1:5" x14ac:dyDescent="0.3">
      <c r="A1412" s="87">
        <v>39869</v>
      </c>
      <c r="B1412" t="s">
        <v>17749</v>
      </c>
      <c r="C1412" s="87" t="s">
        <v>16331</v>
      </c>
      <c r="D1412" t="s">
        <v>16332</v>
      </c>
      <c r="E1412" s="116">
        <v>13.86</v>
      </c>
    </row>
    <row r="1413" spans="1:5" x14ac:dyDescent="0.3">
      <c r="A1413" s="87">
        <v>39870</v>
      </c>
      <c r="B1413" t="s">
        <v>17750</v>
      </c>
      <c r="C1413" s="87" t="s">
        <v>16331</v>
      </c>
      <c r="D1413" t="s">
        <v>16332</v>
      </c>
      <c r="E1413" s="116">
        <v>21.21</v>
      </c>
    </row>
    <row r="1414" spans="1:5" x14ac:dyDescent="0.3">
      <c r="A1414" s="87">
        <v>39871</v>
      </c>
      <c r="B1414" t="s">
        <v>17751</v>
      </c>
      <c r="C1414" s="87" t="s">
        <v>16331</v>
      </c>
      <c r="D1414" t="s">
        <v>16332</v>
      </c>
      <c r="E1414" s="116">
        <v>23.77</v>
      </c>
    </row>
    <row r="1415" spans="1:5" x14ac:dyDescent="0.3">
      <c r="A1415" s="87">
        <v>12722</v>
      </c>
      <c r="B1415" t="s">
        <v>17752</v>
      </c>
      <c r="C1415" s="87" t="s">
        <v>16331</v>
      </c>
      <c r="D1415" t="s">
        <v>16332</v>
      </c>
      <c r="E1415" s="116">
        <v>795.52</v>
      </c>
    </row>
    <row r="1416" spans="1:5" x14ac:dyDescent="0.3">
      <c r="A1416" s="87">
        <v>12714</v>
      </c>
      <c r="B1416" t="s">
        <v>17753</v>
      </c>
      <c r="C1416" s="87" t="s">
        <v>16331</v>
      </c>
      <c r="D1416" t="s">
        <v>16332</v>
      </c>
      <c r="E1416" s="116">
        <v>5.19</v>
      </c>
    </row>
    <row r="1417" spans="1:5" x14ac:dyDescent="0.3">
      <c r="A1417" s="87">
        <v>12715</v>
      </c>
      <c r="B1417" t="s">
        <v>17754</v>
      </c>
      <c r="C1417" s="87" t="s">
        <v>16331</v>
      </c>
      <c r="D1417" t="s">
        <v>16332</v>
      </c>
      <c r="E1417" s="116">
        <v>11.72</v>
      </c>
    </row>
    <row r="1418" spans="1:5" x14ac:dyDescent="0.3">
      <c r="A1418" s="87">
        <v>12716</v>
      </c>
      <c r="B1418" t="s">
        <v>17755</v>
      </c>
      <c r="C1418" s="87" t="s">
        <v>16331</v>
      </c>
      <c r="D1418" t="s">
        <v>16332</v>
      </c>
      <c r="E1418" s="116">
        <v>20.13</v>
      </c>
    </row>
    <row r="1419" spans="1:5" x14ac:dyDescent="0.3">
      <c r="A1419" s="87">
        <v>12717</v>
      </c>
      <c r="B1419" t="s">
        <v>17756</v>
      </c>
      <c r="C1419" s="87" t="s">
        <v>16331</v>
      </c>
      <c r="D1419" t="s">
        <v>16332</v>
      </c>
      <c r="E1419" s="116">
        <v>39.57</v>
      </c>
    </row>
    <row r="1420" spans="1:5" x14ac:dyDescent="0.3">
      <c r="A1420" s="87">
        <v>12718</v>
      </c>
      <c r="B1420" t="s">
        <v>17757</v>
      </c>
      <c r="C1420" s="87" t="s">
        <v>16331</v>
      </c>
      <c r="D1420" t="s">
        <v>16332</v>
      </c>
      <c r="E1420" s="116">
        <v>60.74</v>
      </c>
    </row>
    <row r="1421" spans="1:5" x14ac:dyDescent="0.3">
      <c r="A1421" s="87">
        <v>12719</v>
      </c>
      <c r="B1421" t="s">
        <v>17758</v>
      </c>
      <c r="C1421" s="87" t="s">
        <v>16331</v>
      </c>
      <c r="D1421" t="s">
        <v>16332</v>
      </c>
      <c r="E1421" s="116">
        <v>96.42</v>
      </c>
    </row>
    <row r="1422" spans="1:5" x14ac:dyDescent="0.3">
      <c r="A1422" s="87">
        <v>12720</v>
      </c>
      <c r="B1422" t="s">
        <v>17759</v>
      </c>
      <c r="C1422" s="87" t="s">
        <v>16331</v>
      </c>
      <c r="D1422" t="s">
        <v>16332</v>
      </c>
      <c r="E1422" s="116">
        <v>335.73</v>
      </c>
    </row>
    <row r="1423" spans="1:5" x14ac:dyDescent="0.3">
      <c r="A1423" s="87">
        <v>12721</v>
      </c>
      <c r="B1423" t="s">
        <v>17760</v>
      </c>
      <c r="C1423" s="87" t="s">
        <v>16331</v>
      </c>
      <c r="D1423" t="s">
        <v>16332</v>
      </c>
      <c r="E1423" s="116">
        <v>321.94</v>
      </c>
    </row>
    <row r="1424" spans="1:5" x14ac:dyDescent="0.3">
      <c r="A1424" s="87">
        <v>3468</v>
      </c>
      <c r="B1424" t="s">
        <v>17761</v>
      </c>
      <c r="C1424" s="87" t="s">
        <v>16331</v>
      </c>
      <c r="D1424" t="s">
        <v>16332</v>
      </c>
      <c r="E1424" s="116">
        <v>47.39</v>
      </c>
    </row>
    <row r="1425" spans="1:5" x14ac:dyDescent="0.3">
      <c r="A1425" s="87">
        <v>3465</v>
      </c>
      <c r="B1425" t="s">
        <v>17762</v>
      </c>
      <c r="C1425" s="87" t="s">
        <v>16331</v>
      </c>
      <c r="D1425" t="s">
        <v>16332</v>
      </c>
      <c r="E1425" s="116">
        <v>47.37</v>
      </c>
    </row>
    <row r="1426" spans="1:5" x14ac:dyDescent="0.3">
      <c r="A1426" s="87">
        <v>12403</v>
      </c>
      <c r="B1426" t="s">
        <v>17763</v>
      </c>
      <c r="C1426" s="87" t="s">
        <v>16331</v>
      </c>
      <c r="D1426" t="s">
        <v>16332</v>
      </c>
      <c r="E1426" s="116">
        <v>33.76</v>
      </c>
    </row>
    <row r="1427" spans="1:5" x14ac:dyDescent="0.3">
      <c r="A1427" s="87">
        <v>3463</v>
      </c>
      <c r="B1427" t="s">
        <v>17764</v>
      </c>
      <c r="C1427" s="87" t="s">
        <v>16331</v>
      </c>
      <c r="D1427" t="s">
        <v>16332</v>
      </c>
      <c r="E1427" s="116">
        <v>19.73</v>
      </c>
    </row>
    <row r="1428" spans="1:5" x14ac:dyDescent="0.3">
      <c r="A1428" s="87">
        <v>3464</v>
      </c>
      <c r="B1428" t="s">
        <v>17765</v>
      </c>
      <c r="C1428" s="87" t="s">
        <v>16331</v>
      </c>
      <c r="D1428" t="s">
        <v>16332</v>
      </c>
      <c r="E1428" s="116">
        <v>19.73</v>
      </c>
    </row>
    <row r="1429" spans="1:5" x14ac:dyDescent="0.3">
      <c r="A1429" s="87">
        <v>3466</v>
      </c>
      <c r="B1429" t="s">
        <v>17766</v>
      </c>
      <c r="C1429" s="87" t="s">
        <v>16331</v>
      </c>
      <c r="D1429" t="s">
        <v>16332</v>
      </c>
      <c r="E1429" s="116">
        <v>120.31</v>
      </c>
    </row>
    <row r="1430" spans="1:5" x14ac:dyDescent="0.3">
      <c r="A1430" s="87">
        <v>3467</v>
      </c>
      <c r="B1430" t="s">
        <v>17767</v>
      </c>
      <c r="C1430" s="87" t="s">
        <v>16331</v>
      </c>
      <c r="D1430" t="s">
        <v>16332</v>
      </c>
      <c r="E1430" s="116">
        <v>67.95</v>
      </c>
    </row>
    <row r="1431" spans="1:5" x14ac:dyDescent="0.3">
      <c r="A1431" s="87">
        <v>3462</v>
      </c>
      <c r="B1431" t="s">
        <v>17768</v>
      </c>
      <c r="C1431" s="87" t="s">
        <v>16331</v>
      </c>
      <c r="D1431" t="s">
        <v>16332</v>
      </c>
      <c r="E1431" s="116">
        <v>13.01</v>
      </c>
    </row>
    <row r="1432" spans="1:5" x14ac:dyDescent="0.3">
      <c r="A1432" s="87">
        <v>3446</v>
      </c>
      <c r="B1432" t="s">
        <v>17769</v>
      </c>
      <c r="C1432" s="87" t="s">
        <v>16331</v>
      </c>
      <c r="D1432" t="s">
        <v>16332</v>
      </c>
      <c r="E1432" s="116">
        <v>40.06</v>
      </c>
    </row>
    <row r="1433" spans="1:5" x14ac:dyDescent="0.3">
      <c r="A1433" s="87">
        <v>3445</v>
      </c>
      <c r="B1433" t="s">
        <v>17770</v>
      </c>
      <c r="C1433" s="87" t="s">
        <v>16331</v>
      </c>
      <c r="D1433" t="s">
        <v>16332</v>
      </c>
      <c r="E1433" s="116">
        <v>32.700000000000003</v>
      </c>
    </row>
    <row r="1434" spans="1:5" x14ac:dyDescent="0.3">
      <c r="A1434" s="87">
        <v>3441</v>
      </c>
      <c r="B1434" t="s">
        <v>17771</v>
      </c>
      <c r="C1434" s="87" t="s">
        <v>16331</v>
      </c>
      <c r="D1434" t="s">
        <v>16332</v>
      </c>
      <c r="E1434" s="116">
        <v>9.23</v>
      </c>
    </row>
    <row r="1435" spans="1:5" x14ac:dyDescent="0.3">
      <c r="A1435" s="87">
        <v>3444</v>
      </c>
      <c r="B1435" t="s">
        <v>17772</v>
      </c>
      <c r="C1435" s="87" t="s">
        <v>16331</v>
      </c>
      <c r="D1435" t="s">
        <v>16332</v>
      </c>
      <c r="E1435" s="116">
        <v>20.13</v>
      </c>
    </row>
    <row r="1436" spans="1:5" x14ac:dyDescent="0.3">
      <c r="A1436" s="87">
        <v>12402</v>
      </c>
      <c r="B1436" t="s">
        <v>17773</v>
      </c>
      <c r="C1436" s="87" t="s">
        <v>16331</v>
      </c>
      <c r="D1436" t="s">
        <v>16332</v>
      </c>
      <c r="E1436" s="116">
        <v>112.6</v>
      </c>
    </row>
    <row r="1437" spans="1:5" x14ac:dyDescent="0.3">
      <c r="A1437" s="87">
        <v>3447</v>
      </c>
      <c r="B1437" t="s">
        <v>17774</v>
      </c>
      <c r="C1437" s="87" t="s">
        <v>16331</v>
      </c>
      <c r="D1437" t="s">
        <v>16332</v>
      </c>
      <c r="E1437" s="116">
        <v>58.25</v>
      </c>
    </row>
    <row r="1438" spans="1:5" x14ac:dyDescent="0.3">
      <c r="A1438" s="87">
        <v>3442</v>
      </c>
      <c r="B1438" t="s">
        <v>17775</v>
      </c>
      <c r="C1438" s="87" t="s">
        <v>16331</v>
      </c>
      <c r="D1438" t="s">
        <v>16332</v>
      </c>
      <c r="E1438" s="116">
        <v>13.8</v>
      </c>
    </row>
    <row r="1439" spans="1:5" x14ac:dyDescent="0.3">
      <c r="A1439" s="87">
        <v>3448</v>
      </c>
      <c r="B1439" t="s">
        <v>17776</v>
      </c>
      <c r="C1439" s="87" t="s">
        <v>16331</v>
      </c>
      <c r="D1439" t="s">
        <v>16332</v>
      </c>
      <c r="E1439" s="116">
        <v>164.62</v>
      </c>
    </row>
    <row r="1440" spans="1:5" x14ac:dyDescent="0.3">
      <c r="A1440" s="87">
        <v>3449</v>
      </c>
      <c r="B1440" t="s">
        <v>17777</v>
      </c>
      <c r="C1440" s="87" t="s">
        <v>16331</v>
      </c>
      <c r="D1440" t="s">
        <v>16332</v>
      </c>
      <c r="E1440" s="116">
        <v>288.45</v>
      </c>
    </row>
    <row r="1441" spans="1:5" x14ac:dyDescent="0.3">
      <c r="A1441" s="87">
        <v>37438</v>
      </c>
      <c r="B1441" t="s">
        <v>17778</v>
      </c>
      <c r="C1441" s="87" t="s">
        <v>16331</v>
      </c>
      <c r="D1441" t="s">
        <v>16332</v>
      </c>
      <c r="E1441" s="116">
        <v>225.98</v>
      </c>
    </row>
    <row r="1442" spans="1:5" x14ac:dyDescent="0.3">
      <c r="A1442" s="87">
        <v>37439</v>
      </c>
      <c r="B1442" t="s">
        <v>17779</v>
      </c>
      <c r="C1442" s="87" t="s">
        <v>16331</v>
      </c>
      <c r="D1442" t="s">
        <v>16332</v>
      </c>
      <c r="E1442" s="116">
        <v>1477.45</v>
      </c>
    </row>
    <row r="1443" spans="1:5" x14ac:dyDescent="0.3">
      <c r="A1443" s="87">
        <v>37435</v>
      </c>
      <c r="B1443" t="s">
        <v>17780</v>
      </c>
      <c r="C1443" s="87" t="s">
        <v>16331</v>
      </c>
      <c r="D1443" t="s">
        <v>16332</v>
      </c>
      <c r="E1443" s="116">
        <v>26.55</v>
      </c>
    </row>
    <row r="1444" spans="1:5" x14ac:dyDescent="0.3">
      <c r="A1444" s="87">
        <v>37436</v>
      </c>
      <c r="B1444" t="s">
        <v>17781</v>
      </c>
      <c r="C1444" s="87" t="s">
        <v>16331</v>
      </c>
      <c r="D1444" t="s">
        <v>16332</v>
      </c>
      <c r="E1444" s="116">
        <v>31.34</v>
      </c>
    </row>
    <row r="1445" spans="1:5" x14ac:dyDescent="0.3">
      <c r="A1445" s="87">
        <v>37437</v>
      </c>
      <c r="B1445" t="s">
        <v>17782</v>
      </c>
      <c r="C1445" s="87" t="s">
        <v>16331</v>
      </c>
      <c r="D1445" t="s">
        <v>16332</v>
      </c>
      <c r="E1445" s="116">
        <v>45.33</v>
      </c>
    </row>
    <row r="1446" spans="1:5" x14ac:dyDescent="0.3">
      <c r="A1446" s="87">
        <v>3473</v>
      </c>
      <c r="B1446" t="s">
        <v>17783</v>
      </c>
      <c r="C1446" s="87" t="s">
        <v>16331</v>
      </c>
      <c r="D1446" t="s">
        <v>16332</v>
      </c>
      <c r="E1446" s="116">
        <v>45.29</v>
      </c>
    </row>
    <row r="1447" spans="1:5" x14ac:dyDescent="0.3">
      <c r="A1447" s="87">
        <v>3474</v>
      </c>
      <c r="B1447" t="s">
        <v>17784</v>
      </c>
      <c r="C1447" s="87" t="s">
        <v>16331</v>
      </c>
      <c r="D1447" t="s">
        <v>16332</v>
      </c>
      <c r="E1447" s="116">
        <v>37.33</v>
      </c>
    </row>
    <row r="1448" spans="1:5" x14ac:dyDescent="0.3">
      <c r="A1448" s="87">
        <v>3450</v>
      </c>
      <c r="B1448" t="s">
        <v>17785</v>
      </c>
      <c r="C1448" s="87" t="s">
        <v>16331</v>
      </c>
      <c r="D1448" t="s">
        <v>16332</v>
      </c>
      <c r="E1448" s="116">
        <v>10.82</v>
      </c>
    </row>
    <row r="1449" spans="1:5" x14ac:dyDescent="0.3">
      <c r="A1449" s="87">
        <v>3443</v>
      </c>
      <c r="B1449" t="s">
        <v>17786</v>
      </c>
      <c r="C1449" s="87" t="s">
        <v>16331</v>
      </c>
      <c r="D1449" t="s">
        <v>16332</v>
      </c>
      <c r="E1449" s="116">
        <v>23.22</v>
      </c>
    </row>
    <row r="1450" spans="1:5" x14ac:dyDescent="0.3">
      <c r="A1450" s="87">
        <v>3453</v>
      </c>
      <c r="B1450" t="s">
        <v>17787</v>
      </c>
      <c r="C1450" s="87" t="s">
        <v>16331</v>
      </c>
      <c r="D1450" t="s">
        <v>16332</v>
      </c>
      <c r="E1450" s="116">
        <v>132.19999999999999</v>
      </c>
    </row>
    <row r="1451" spans="1:5" x14ac:dyDescent="0.3">
      <c r="A1451" s="87">
        <v>3452</v>
      </c>
      <c r="B1451" t="s">
        <v>17788</v>
      </c>
      <c r="C1451" s="87" t="s">
        <v>16331</v>
      </c>
      <c r="D1451" t="s">
        <v>16332</v>
      </c>
      <c r="E1451" s="116">
        <v>65.25</v>
      </c>
    </row>
    <row r="1452" spans="1:5" x14ac:dyDescent="0.3">
      <c r="A1452" s="87">
        <v>3451</v>
      </c>
      <c r="B1452" t="s">
        <v>17789</v>
      </c>
      <c r="C1452" s="87" t="s">
        <v>16331</v>
      </c>
      <c r="D1452" t="s">
        <v>16332</v>
      </c>
      <c r="E1452" s="116">
        <v>12.94</v>
      </c>
    </row>
    <row r="1453" spans="1:5" x14ac:dyDescent="0.3">
      <c r="A1453" s="87">
        <v>3454</v>
      </c>
      <c r="B1453" t="s">
        <v>17790</v>
      </c>
      <c r="C1453" s="87" t="s">
        <v>16331</v>
      </c>
      <c r="D1453" t="s">
        <v>16332</v>
      </c>
      <c r="E1453" s="116">
        <v>201.07</v>
      </c>
    </row>
    <row r="1454" spans="1:5" x14ac:dyDescent="0.3">
      <c r="A1454" s="87">
        <v>3458</v>
      </c>
      <c r="B1454" t="s">
        <v>17791</v>
      </c>
      <c r="C1454" s="87" t="s">
        <v>16331</v>
      </c>
      <c r="D1454" t="s">
        <v>16332</v>
      </c>
      <c r="E1454" s="116">
        <v>36.299999999999997</v>
      </c>
    </row>
    <row r="1455" spans="1:5" x14ac:dyDescent="0.3">
      <c r="A1455" s="87">
        <v>3457</v>
      </c>
      <c r="B1455" t="s">
        <v>17792</v>
      </c>
      <c r="C1455" s="87" t="s">
        <v>16331</v>
      </c>
      <c r="D1455" t="s">
        <v>16332</v>
      </c>
      <c r="E1455" s="116">
        <v>27.25</v>
      </c>
    </row>
    <row r="1456" spans="1:5" x14ac:dyDescent="0.3">
      <c r="A1456" s="87">
        <v>3455</v>
      </c>
      <c r="B1456" t="s">
        <v>17793</v>
      </c>
      <c r="C1456" s="87" t="s">
        <v>16331</v>
      </c>
      <c r="D1456" t="s">
        <v>16332</v>
      </c>
      <c r="E1456" s="116">
        <v>7.74</v>
      </c>
    </row>
    <row r="1457" spans="1:5" x14ac:dyDescent="0.3">
      <c r="A1457" s="87">
        <v>3472</v>
      </c>
      <c r="B1457" t="s">
        <v>17794</v>
      </c>
      <c r="C1457" s="87" t="s">
        <v>16331</v>
      </c>
      <c r="D1457" t="s">
        <v>16332</v>
      </c>
      <c r="E1457" s="116">
        <v>17.39</v>
      </c>
    </row>
    <row r="1458" spans="1:5" x14ac:dyDescent="0.3">
      <c r="A1458" s="87">
        <v>3470</v>
      </c>
      <c r="B1458" t="s">
        <v>17795</v>
      </c>
      <c r="C1458" s="87" t="s">
        <v>16331</v>
      </c>
      <c r="D1458" t="s">
        <v>16332</v>
      </c>
      <c r="E1458" s="116">
        <v>101.37</v>
      </c>
    </row>
    <row r="1459" spans="1:5" x14ac:dyDescent="0.3">
      <c r="A1459" s="87">
        <v>3471</v>
      </c>
      <c r="B1459" t="s">
        <v>17796</v>
      </c>
      <c r="C1459" s="87" t="s">
        <v>16331</v>
      </c>
      <c r="D1459" t="s">
        <v>16332</v>
      </c>
      <c r="E1459" s="116">
        <v>55.7</v>
      </c>
    </row>
    <row r="1460" spans="1:5" x14ac:dyDescent="0.3">
      <c r="A1460" s="87">
        <v>3456</v>
      </c>
      <c r="B1460" t="s">
        <v>17797</v>
      </c>
      <c r="C1460" s="87" t="s">
        <v>16331</v>
      </c>
      <c r="D1460" t="s">
        <v>16332</v>
      </c>
      <c r="E1460" s="116">
        <v>11.58</v>
      </c>
    </row>
    <row r="1461" spans="1:5" x14ac:dyDescent="0.3">
      <c r="A1461" s="87">
        <v>3459</v>
      </c>
      <c r="B1461" t="s">
        <v>17798</v>
      </c>
      <c r="C1461" s="87" t="s">
        <v>16331</v>
      </c>
      <c r="D1461" t="s">
        <v>16332</v>
      </c>
      <c r="E1461" s="116">
        <v>142.97999999999999</v>
      </c>
    </row>
    <row r="1462" spans="1:5" x14ac:dyDescent="0.3">
      <c r="A1462" s="87">
        <v>3469</v>
      </c>
      <c r="B1462" t="s">
        <v>17799</v>
      </c>
      <c r="C1462" s="87" t="s">
        <v>16331</v>
      </c>
      <c r="D1462" t="s">
        <v>16332</v>
      </c>
      <c r="E1462" s="116">
        <v>271.92</v>
      </c>
    </row>
    <row r="1463" spans="1:5" x14ac:dyDescent="0.3">
      <c r="A1463" s="87">
        <v>3460</v>
      </c>
      <c r="B1463" t="s">
        <v>17800</v>
      </c>
      <c r="C1463" s="87" t="s">
        <v>16331</v>
      </c>
      <c r="D1463" t="s">
        <v>16332</v>
      </c>
      <c r="E1463" s="116">
        <v>396.77</v>
      </c>
    </row>
    <row r="1464" spans="1:5" x14ac:dyDescent="0.3">
      <c r="A1464" s="87">
        <v>3461</v>
      </c>
      <c r="B1464" t="s">
        <v>17801</v>
      </c>
      <c r="C1464" s="87" t="s">
        <v>16331</v>
      </c>
      <c r="D1464" t="s">
        <v>16332</v>
      </c>
      <c r="E1464" s="116">
        <v>1014.11</v>
      </c>
    </row>
    <row r="1465" spans="1:5" x14ac:dyDescent="0.3">
      <c r="A1465" s="87">
        <v>37433</v>
      </c>
      <c r="B1465" t="s">
        <v>17802</v>
      </c>
      <c r="C1465" s="87" t="s">
        <v>16331</v>
      </c>
      <c r="D1465" t="s">
        <v>16332</v>
      </c>
      <c r="E1465" s="116">
        <v>225.98</v>
      </c>
    </row>
    <row r="1466" spans="1:5" x14ac:dyDescent="0.3">
      <c r="A1466" s="87">
        <v>37430</v>
      </c>
      <c r="B1466" t="s">
        <v>17803</v>
      </c>
      <c r="C1466" s="87" t="s">
        <v>16331</v>
      </c>
      <c r="D1466" t="s">
        <v>16332</v>
      </c>
      <c r="E1466" s="116">
        <v>28.32</v>
      </c>
    </row>
    <row r="1467" spans="1:5" x14ac:dyDescent="0.3">
      <c r="A1467" s="87">
        <v>37434</v>
      </c>
      <c r="B1467" t="s">
        <v>17804</v>
      </c>
      <c r="C1467" s="87" t="s">
        <v>16331</v>
      </c>
      <c r="D1467" t="s">
        <v>16332</v>
      </c>
      <c r="E1467" s="116">
        <v>2107.04</v>
      </c>
    </row>
    <row r="1468" spans="1:5" x14ac:dyDescent="0.3">
      <c r="A1468" s="87">
        <v>37431</v>
      </c>
      <c r="B1468" t="s">
        <v>17805</v>
      </c>
      <c r="C1468" s="87" t="s">
        <v>16331</v>
      </c>
      <c r="D1468" t="s">
        <v>16332</v>
      </c>
      <c r="E1468" s="116">
        <v>38.409999999999997</v>
      </c>
    </row>
    <row r="1469" spans="1:5" x14ac:dyDescent="0.3">
      <c r="A1469" s="87">
        <v>37432</v>
      </c>
      <c r="B1469" t="s">
        <v>17806</v>
      </c>
      <c r="C1469" s="87" t="s">
        <v>16331</v>
      </c>
      <c r="D1469" t="s">
        <v>16332</v>
      </c>
      <c r="E1469" s="116">
        <v>70.86</v>
      </c>
    </row>
    <row r="1470" spans="1:5" x14ac:dyDescent="0.3">
      <c r="A1470" s="87">
        <v>37413</v>
      </c>
      <c r="B1470" t="s">
        <v>17807</v>
      </c>
      <c r="C1470" s="87" t="s">
        <v>16331</v>
      </c>
      <c r="D1470" t="s">
        <v>16332</v>
      </c>
      <c r="E1470" s="116">
        <v>3.8</v>
      </c>
    </row>
    <row r="1471" spans="1:5" x14ac:dyDescent="0.3">
      <c r="A1471" s="87">
        <v>37414</v>
      </c>
      <c r="B1471" t="s">
        <v>17808</v>
      </c>
      <c r="C1471" s="87" t="s">
        <v>16331</v>
      </c>
      <c r="D1471" t="s">
        <v>16332</v>
      </c>
      <c r="E1471" s="116">
        <v>4.3099999999999996</v>
      </c>
    </row>
    <row r="1472" spans="1:5" x14ac:dyDescent="0.3">
      <c r="A1472" s="87">
        <v>37415</v>
      </c>
      <c r="B1472" t="s">
        <v>17809</v>
      </c>
      <c r="C1472" s="87" t="s">
        <v>16331</v>
      </c>
      <c r="D1472" t="s">
        <v>16332</v>
      </c>
      <c r="E1472" s="116">
        <v>7.84</v>
      </c>
    </row>
    <row r="1473" spans="1:5" x14ac:dyDescent="0.3">
      <c r="A1473" s="87">
        <v>37416</v>
      </c>
      <c r="B1473" t="s">
        <v>17810</v>
      </c>
      <c r="C1473" s="87" t="s">
        <v>16331</v>
      </c>
      <c r="D1473" t="s">
        <v>16332</v>
      </c>
      <c r="E1473" s="116">
        <v>3.55</v>
      </c>
    </row>
    <row r="1474" spans="1:5" x14ac:dyDescent="0.3">
      <c r="A1474" s="87">
        <v>37417</v>
      </c>
      <c r="B1474" t="s">
        <v>17811</v>
      </c>
      <c r="C1474" s="87" t="s">
        <v>16331</v>
      </c>
      <c r="D1474" t="s">
        <v>16332</v>
      </c>
      <c r="E1474" s="116">
        <v>5.1100000000000003</v>
      </c>
    </row>
    <row r="1475" spans="1:5" x14ac:dyDescent="0.3">
      <c r="A1475" s="87">
        <v>43590</v>
      </c>
      <c r="B1475" t="s">
        <v>17812</v>
      </c>
      <c r="C1475" s="87" t="s">
        <v>16331</v>
      </c>
      <c r="D1475" t="s">
        <v>16332</v>
      </c>
      <c r="E1475" s="116">
        <v>145.97</v>
      </c>
    </row>
    <row r="1476" spans="1:5" x14ac:dyDescent="0.3">
      <c r="A1476" s="87">
        <v>43589</v>
      </c>
      <c r="B1476" t="s">
        <v>17813</v>
      </c>
      <c r="C1476" s="87" t="s">
        <v>16331</v>
      </c>
      <c r="D1476" t="s">
        <v>16332</v>
      </c>
      <c r="E1476" s="116">
        <v>26.41</v>
      </c>
    </row>
    <row r="1477" spans="1:5" x14ac:dyDescent="0.3">
      <c r="A1477" s="87">
        <v>34519</v>
      </c>
      <c r="B1477" t="s">
        <v>17814</v>
      </c>
      <c r="C1477" s="87" t="s">
        <v>16331</v>
      </c>
      <c r="D1477" t="s">
        <v>16332</v>
      </c>
      <c r="E1477" s="116">
        <v>82.03</v>
      </c>
    </row>
    <row r="1478" spans="1:5" x14ac:dyDescent="0.3">
      <c r="A1478" s="87">
        <v>1649</v>
      </c>
      <c r="B1478" t="s">
        <v>17815</v>
      </c>
      <c r="C1478" s="87" t="s">
        <v>16331</v>
      </c>
      <c r="D1478" t="s">
        <v>16332</v>
      </c>
      <c r="E1478" s="116">
        <v>85.61</v>
      </c>
    </row>
    <row r="1479" spans="1:5" x14ac:dyDescent="0.3">
      <c r="A1479" s="87">
        <v>1653</v>
      </c>
      <c r="B1479" t="s">
        <v>17816</v>
      </c>
      <c r="C1479" s="87" t="s">
        <v>16331</v>
      </c>
      <c r="D1479" t="s">
        <v>16332</v>
      </c>
      <c r="E1479" s="116">
        <v>67.06</v>
      </c>
    </row>
    <row r="1480" spans="1:5" x14ac:dyDescent="0.3">
      <c r="A1480" s="87">
        <v>1647</v>
      </c>
      <c r="B1480" t="s">
        <v>17817</v>
      </c>
      <c r="C1480" s="87" t="s">
        <v>16331</v>
      </c>
      <c r="D1480" t="s">
        <v>16332</v>
      </c>
      <c r="E1480" s="116">
        <v>24.01</v>
      </c>
    </row>
    <row r="1481" spans="1:5" x14ac:dyDescent="0.3">
      <c r="A1481" s="87">
        <v>1648</v>
      </c>
      <c r="B1481" t="s">
        <v>17818</v>
      </c>
      <c r="C1481" s="87" t="s">
        <v>16331</v>
      </c>
      <c r="D1481" t="s">
        <v>16332</v>
      </c>
      <c r="E1481" s="116">
        <v>46.11</v>
      </c>
    </row>
    <row r="1482" spans="1:5" x14ac:dyDescent="0.3">
      <c r="A1482" s="87">
        <v>1651</v>
      </c>
      <c r="B1482" t="s">
        <v>17819</v>
      </c>
      <c r="C1482" s="87" t="s">
        <v>16331</v>
      </c>
      <c r="D1482" t="s">
        <v>16332</v>
      </c>
      <c r="E1482" s="116">
        <v>213.9</v>
      </c>
    </row>
    <row r="1483" spans="1:5" x14ac:dyDescent="0.3">
      <c r="A1483" s="87">
        <v>1650</v>
      </c>
      <c r="B1483" t="s">
        <v>17820</v>
      </c>
      <c r="C1483" s="87" t="s">
        <v>16331</v>
      </c>
      <c r="D1483" t="s">
        <v>16332</v>
      </c>
      <c r="E1483" s="116">
        <v>118.23</v>
      </c>
    </row>
    <row r="1484" spans="1:5" x14ac:dyDescent="0.3">
      <c r="A1484" s="87">
        <v>1654</v>
      </c>
      <c r="B1484" t="s">
        <v>17821</v>
      </c>
      <c r="C1484" s="87" t="s">
        <v>16331</v>
      </c>
      <c r="D1484" t="s">
        <v>16332</v>
      </c>
      <c r="E1484" s="116">
        <v>32.96</v>
      </c>
    </row>
    <row r="1485" spans="1:5" x14ac:dyDescent="0.3">
      <c r="A1485" s="87">
        <v>1652</v>
      </c>
      <c r="B1485" t="s">
        <v>17822</v>
      </c>
      <c r="C1485" s="87" t="s">
        <v>16331</v>
      </c>
      <c r="D1485" t="s">
        <v>16332</v>
      </c>
      <c r="E1485" s="116">
        <v>307.01</v>
      </c>
    </row>
    <row r="1486" spans="1:5" x14ac:dyDescent="0.3">
      <c r="A1486" s="87">
        <v>10510</v>
      </c>
      <c r="B1486" t="s">
        <v>17823</v>
      </c>
      <c r="C1486" s="87" t="s">
        <v>16331</v>
      </c>
      <c r="D1486" t="s">
        <v>16332</v>
      </c>
      <c r="E1486" s="116">
        <v>138.29</v>
      </c>
    </row>
    <row r="1487" spans="1:5" x14ac:dyDescent="0.3">
      <c r="A1487" s="87">
        <v>1747</v>
      </c>
      <c r="B1487" t="s">
        <v>17824</v>
      </c>
      <c r="C1487" s="87" t="s">
        <v>16331</v>
      </c>
      <c r="D1487" t="s">
        <v>16332</v>
      </c>
      <c r="E1487" s="116">
        <v>178.97</v>
      </c>
    </row>
    <row r="1488" spans="1:5" x14ac:dyDescent="0.3">
      <c r="A1488" s="87">
        <v>1744</v>
      </c>
      <c r="B1488" t="s">
        <v>17825</v>
      </c>
      <c r="C1488" s="87" t="s">
        <v>16331</v>
      </c>
      <c r="D1488" t="s">
        <v>16332</v>
      </c>
      <c r="E1488" s="116">
        <v>123.96</v>
      </c>
    </row>
    <row r="1489" spans="1:5" x14ac:dyDescent="0.3">
      <c r="A1489" s="87">
        <v>1743</v>
      </c>
      <c r="B1489" t="s">
        <v>17826</v>
      </c>
      <c r="C1489" s="87" t="s">
        <v>16331</v>
      </c>
      <c r="D1489" t="s">
        <v>16332</v>
      </c>
      <c r="E1489" s="116">
        <v>162.78</v>
      </c>
    </row>
    <row r="1490" spans="1:5" x14ac:dyDescent="0.3">
      <c r="A1490" s="87">
        <v>39640</v>
      </c>
      <c r="B1490" t="s">
        <v>17827</v>
      </c>
      <c r="C1490" s="87" t="s">
        <v>16331</v>
      </c>
      <c r="D1490" t="s">
        <v>16332</v>
      </c>
      <c r="E1490" s="116">
        <v>11.46</v>
      </c>
    </row>
    <row r="1491" spans="1:5" x14ac:dyDescent="0.3">
      <c r="A1491" s="87">
        <v>7216</v>
      </c>
      <c r="B1491" t="s">
        <v>17828</v>
      </c>
      <c r="C1491" s="87" t="s">
        <v>16331</v>
      </c>
      <c r="D1491" t="s">
        <v>16332</v>
      </c>
      <c r="E1491" s="116">
        <v>61.56</v>
      </c>
    </row>
    <row r="1492" spans="1:5" x14ac:dyDescent="0.3">
      <c r="A1492" s="87">
        <v>20235</v>
      </c>
      <c r="B1492" t="s">
        <v>17829</v>
      </c>
      <c r="C1492" s="87" t="s">
        <v>16331</v>
      </c>
      <c r="D1492" t="s">
        <v>16332</v>
      </c>
      <c r="E1492" s="116">
        <v>49.49</v>
      </c>
    </row>
    <row r="1493" spans="1:5" x14ac:dyDescent="0.3">
      <c r="A1493" s="87">
        <v>7181</v>
      </c>
      <c r="B1493" t="s">
        <v>17830</v>
      </c>
      <c r="C1493" s="87" t="s">
        <v>16331</v>
      </c>
      <c r="D1493" t="s">
        <v>16332</v>
      </c>
      <c r="E1493" s="116">
        <v>6.77</v>
      </c>
    </row>
    <row r="1494" spans="1:5" x14ac:dyDescent="0.3">
      <c r="A1494" s="87">
        <v>40742</v>
      </c>
      <c r="B1494" t="s">
        <v>17831</v>
      </c>
      <c r="C1494" s="87" t="s">
        <v>16331</v>
      </c>
      <c r="D1494" t="s">
        <v>16332</v>
      </c>
      <c r="E1494" s="116">
        <v>11.11</v>
      </c>
    </row>
    <row r="1495" spans="1:5" x14ac:dyDescent="0.3">
      <c r="A1495" s="87">
        <v>7214</v>
      </c>
      <c r="B1495" t="s">
        <v>17832</v>
      </c>
      <c r="C1495" s="87" t="s">
        <v>16331</v>
      </c>
      <c r="D1495" t="s">
        <v>16332</v>
      </c>
      <c r="E1495" s="116">
        <v>60.12</v>
      </c>
    </row>
    <row r="1496" spans="1:5" x14ac:dyDescent="0.3">
      <c r="A1496" s="87">
        <v>7219</v>
      </c>
      <c r="B1496" t="s">
        <v>17833</v>
      </c>
      <c r="C1496" s="87" t="s">
        <v>16331</v>
      </c>
      <c r="D1496" t="s">
        <v>16332</v>
      </c>
      <c r="E1496" s="116">
        <v>53.32</v>
      </c>
    </row>
    <row r="1497" spans="1:5" x14ac:dyDescent="0.3">
      <c r="A1497" s="87">
        <v>37971</v>
      </c>
      <c r="B1497" t="s">
        <v>17834</v>
      </c>
      <c r="C1497" s="87" t="s">
        <v>16331</v>
      </c>
      <c r="D1497" t="s">
        <v>16332</v>
      </c>
      <c r="E1497" s="116">
        <v>5.3</v>
      </c>
    </row>
    <row r="1498" spans="1:5" x14ac:dyDescent="0.3">
      <c r="A1498" s="87">
        <v>37972</v>
      </c>
      <c r="B1498" t="s">
        <v>17835</v>
      </c>
      <c r="C1498" s="87" t="s">
        <v>16331</v>
      </c>
      <c r="D1498" t="s">
        <v>16332</v>
      </c>
      <c r="E1498" s="116">
        <v>7.52</v>
      </c>
    </row>
    <row r="1499" spans="1:5" x14ac:dyDescent="0.3">
      <c r="A1499" s="87">
        <v>37973</v>
      </c>
      <c r="B1499" t="s">
        <v>17836</v>
      </c>
      <c r="C1499" s="87" t="s">
        <v>16331</v>
      </c>
      <c r="D1499" t="s">
        <v>16332</v>
      </c>
      <c r="E1499" s="116">
        <v>14.14</v>
      </c>
    </row>
    <row r="1500" spans="1:5" x14ac:dyDescent="0.3">
      <c r="A1500" s="87">
        <v>1926</v>
      </c>
      <c r="B1500" t="s">
        <v>17837</v>
      </c>
      <c r="C1500" s="87" t="s">
        <v>16331</v>
      </c>
      <c r="D1500" t="s">
        <v>16332</v>
      </c>
      <c r="E1500" s="116">
        <v>2.1</v>
      </c>
    </row>
    <row r="1501" spans="1:5" x14ac:dyDescent="0.3">
      <c r="A1501" s="87">
        <v>1927</v>
      </c>
      <c r="B1501" t="s">
        <v>17838</v>
      </c>
      <c r="C1501" s="87" t="s">
        <v>16331</v>
      </c>
      <c r="D1501" t="s">
        <v>16332</v>
      </c>
      <c r="E1501" s="116">
        <v>2.35</v>
      </c>
    </row>
    <row r="1502" spans="1:5" x14ac:dyDescent="0.3">
      <c r="A1502" s="87">
        <v>1923</v>
      </c>
      <c r="B1502" t="s">
        <v>17839</v>
      </c>
      <c r="C1502" s="87" t="s">
        <v>16331</v>
      </c>
      <c r="D1502" t="s">
        <v>16332</v>
      </c>
      <c r="E1502" s="116">
        <v>4.29</v>
      </c>
    </row>
    <row r="1503" spans="1:5" x14ac:dyDescent="0.3">
      <c r="A1503" s="87">
        <v>1929</v>
      </c>
      <c r="B1503" t="s">
        <v>17840</v>
      </c>
      <c r="C1503" s="87" t="s">
        <v>16331</v>
      </c>
      <c r="D1503" t="s">
        <v>16332</v>
      </c>
      <c r="E1503" s="116">
        <v>5.21</v>
      </c>
    </row>
    <row r="1504" spans="1:5" x14ac:dyDescent="0.3">
      <c r="A1504" s="87">
        <v>1930</v>
      </c>
      <c r="B1504" t="s">
        <v>17841</v>
      </c>
      <c r="C1504" s="87" t="s">
        <v>16331</v>
      </c>
      <c r="D1504" t="s">
        <v>16332</v>
      </c>
      <c r="E1504" s="116">
        <v>8.91</v>
      </c>
    </row>
    <row r="1505" spans="1:5" x14ac:dyDescent="0.3">
      <c r="A1505" s="87">
        <v>1924</v>
      </c>
      <c r="B1505" t="s">
        <v>17842</v>
      </c>
      <c r="C1505" s="87" t="s">
        <v>16331</v>
      </c>
      <c r="D1505" t="s">
        <v>16332</v>
      </c>
      <c r="E1505" s="116">
        <v>14.38</v>
      </c>
    </row>
    <row r="1506" spans="1:5" x14ac:dyDescent="0.3">
      <c r="A1506" s="87">
        <v>1922</v>
      </c>
      <c r="B1506" t="s">
        <v>17843</v>
      </c>
      <c r="C1506" s="87" t="s">
        <v>16331</v>
      </c>
      <c r="D1506" t="s">
        <v>16332</v>
      </c>
      <c r="E1506" s="116">
        <v>29.74</v>
      </c>
    </row>
    <row r="1507" spans="1:5" x14ac:dyDescent="0.3">
      <c r="A1507" s="87">
        <v>1953</v>
      </c>
      <c r="B1507" t="s">
        <v>17844</v>
      </c>
      <c r="C1507" s="87" t="s">
        <v>16331</v>
      </c>
      <c r="D1507" t="s">
        <v>16332</v>
      </c>
      <c r="E1507" s="116">
        <v>36.299999999999997</v>
      </c>
    </row>
    <row r="1508" spans="1:5" x14ac:dyDescent="0.3">
      <c r="A1508" s="87">
        <v>1962</v>
      </c>
      <c r="B1508" t="s">
        <v>17845</v>
      </c>
      <c r="C1508" s="87" t="s">
        <v>16331</v>
      </c>
      <c r="D1508" t="s">
        <v>16332</v>
      </c>
      <c r="E1508" s="116">
        <v>176.38</v>
      </c>
    </row>
    <row r="1509" spans="1:5" x14ac:dyDescent="0.3">
      <c r="A1509" s="87">
        <v>1955</v>
      </c>
      <c r="B1509" t="s">
        <v>17846</v>
      </c>
      <c r="C1509" s="87" t="s">
        <v>16331</v>
      </c>
      <c r="D1509" t="s">
        <v>16332</v>
      </c>
      <c r="E1509" s="116">
        <v>2.0299999999999998</v>
      </c>
    </row>
    <row r="1510" spans="1:5" x14ac:dyDescent="0.3">
      <c r="A1510" s="87">
        <v>1956</v>
      </c>
      <c r="B1510" t="s">
        <v>17847</v>
      </c>
      <c r="C1510" s="87" t="s">
        <v>16331</v>
      </c>
      <c r="D1510" t="s">
        <v>16332</v>
      </c>
      <c r="E1510" s="116">
        <v>2.87</v>
      </c>
    </row>
    <row r="1511" spans="1:5" x14ac:dyDescent="0.3">
      <c r="A1511" s="87">
        <v>1957</v>
      </c>
      <c r="B1511" t="s">
        <v>17848</v>
      </c>
      <c r="C1511" s="87" t="s">
        <v>16331</v>
      </c>
      <c r="D1511" t="s">
        <v>16332</v>
      </c>
      <c r="E1511" s="116">
        <v>6.2</v>
      </c>
    </row>
    <row r="1512" spans="1:5" x14ac:dyDescent="0.3">
      <c r="A1512" s="87">
        <v>1958</v>
      </c>
      <c r="B1512" t="s">
        <v>17849</v>
      </c>
      <c r="C1512" s="87" t="s">
        <v>16331</v>
      </c>
      <c r="D1512" t="s">
        <v>16332</v>
      </c>
      <c r="E1512" s="116">
        <v>11.55</v>
      </c>
    </row>
    <row r="1513" spans="1:5" x14ac:dyDescent="0.3">
      <c r="A1513" s="87">
        <v>1959</v>
      </c>
      <c r="B1513" t="s">
        <v>17850</v>
      </c>
      <c r="C1513" s="87" t="s">
        <v>16331</v>
      </c>
      <c r="D1513" t="s">
        <v>16332</v>
      </c>
      <c r="E1513" s="116">
        <v>12.53</v>
      </c>
    </row>
    <row r="1514" spans="1:5" x14ac:dyDescent="0.3">
      <c r="A1514" s="87">
        <v>1925</v>
      </c>
      <c r="B1514" t="s">
        <v>17851</v>
      </c>
      <c r="C1514" s="87" t="s">
        <v>16331</v>
      </c>
      <c r="D1514" t="s">
        <v>16332</v>
      </c>
      <c r="E1514" s="116">
        <v>32.75</v>
      </c>
    </row>
    <row r="1515" spans="1:5" x14ac:dyDescent="0.3">
      <c r="A1515" s="87">
        <v>1960</v>
      </c>
      <c r="B1515" t="s">
        <v>17852</v>
      </c>
      <c r="C1515" s="87" t="s">
        <v>16331</v>
      </c>
      <c r="D1515" t="s">
        <v>16332</v>
      </c>
      <c r="E1515" s="116">
        <v>50.3</v>
      </c>
    </row>
    <row r="1516" spans="1:5" x14ac:dyDescent="0.3">
      <c r="A1516" s="87">
        <v>1961</v>
      </c>
      <c r="B1516" t="s">
        <v>17853</v>
      </c>
      <c r="C1516" s="87" t="s">
        <v>16331</v>
      </c>
      <c r="D1516" t="s">
        <v>16332</v>
      </c>
      <c r="E1516" s="116">
        <v>64.44</v>
      </c>
    </row>
    <row r="1517" spans="1:5" x14ac:dyDescent="0.3">
      <c r="A1517" s="87">
        <v>38423</v>
      </c>
      <c r="B1517" t="s">
        <v>17854</v>
      </c>
      <c r="C1517" s="87" t="s">
        <v>16331</v>
      </c>
      <c r="D1517" t="s">
        <v>16332</v>
      </c>
      <c r="E1517" s="116">
        <v>38.880000000000003</v>
      </c>
    </row>
    <row r="1518" spans="1:5" x14ac:dyDescent="0.3">
      <c r="A1518" s="87">
        <v>39866</v>
      </c>
      <c r="B1518" t="s">
        <v>17855</v>
      </c>
      <c r="C1518" s="87" t="s">
        <v>16331</v>
      </c>
      <c r="D1518" t="s">
        <v>16332</v>
      </c>
      <c r="E1518" s="116">
        <v>18.36</v>
      </c>
    </row>
    <row r="1519" spans="1:5" x14ac:dyDescent="0.3">
      <c r="A1519" s="87">
        <v>39867</v>
      </c>
      <c r="B1519" t="s">
        <v>17856</v>
      </c>
      <c r="C1519" s="87" t="s">
        <v>16331</v>
      </c>
      <c r="D1519" t="s">
        <v>16332</v>
      </c>
      <c r="E1519" s="116">
        <v>40.83</v>
      </c>
    </row>
    <row r="1520" spans="1:5" x14ac:dyDescent="0.3">
      <c r="A1520" s="87">
        <v>39868</v>
      </c>
      <c r="B1520" t="s">
        <v>17857</v>
      </c>
      <c r="C1520" s="87" t="s">
        <v>16331</v>
      </c>
      <c r="D1520" t="s">
        <v>16332</v>
      </c>
      <c r="E1520" s="116">
        <v>73.55</v>
      </c>
    </row>
    <row r="1521" spans="1:5" x14ac:dyDescent="0.3">
      <c r="A1521" s="87">
        <v>37999</v>
      </c>
      <c r="B1521" t="s">
        <v>17858</v>
      </c>
      <c r="C1521" s="87" t="s">
        <v>16331</v>
      </c>
      <c r="D1521" t="s">
        <v>16332</v>
      </c>
      <c r="E1521" s="116">
        <v>8.94</v>
      </c>
    </row>
    <row r="1522" spans="1:5" x14ac:dyDescent="0.3">
      <c r="A1522" s="87">
        <v>38000</v>
      </c>
      <c r="B1522" t="s">
        <v>17859</v>
      </c>
      <c r="C1522" s="87" t="s">
        <v>16331</v>
      </c>
      <c r="D1522" t="s">
        <v>16332</v>
      </c>
      <c r="E1522" s="116">
        <v>10.44</v>
      </c>
    </row>
    <row r="1523" spans="1:5" x14ac:dyDescent="0.3">
      <c r="A1523" s="87">
        <v>38129</v>
      </c>
      <c r="B1523" t="s">
        <v>17860</v>
      </c>
      <c r="C1523" s="87" t="s">
        <v>16331</v>
      </c>
      <c r="D1523" t="s">
        <v>16332</v>
      </c>
      <c r="E1523" s="116">
        <v>4.7300000000000004</v>
      </c>
    </row>
    <row r="1524" spans="1:5" x14ac:dyDescent="0.3">
      <c r="A1524" s="87">
        <v>38025</v>
      </c>
      <c r="B1524" t="s">
        <v>17861</v>
      </c>
      <c r="C1524" s="87" t="s">
        <v>16331</v>
      </c>
      <c r="D1524" t="s">
        <v>16332</v>
      </c>
      <c r="E1524" s="116">
        <v>6.42</v>
      </c>
    </row>
    <row r="1525" spans="1:5" x14ac:dyDescent="0.3">
      <c r="A1525" s="87">
        <v>38026</v>
      </c>
      <c r="B1525" t="s">
        <v>17862</v>
      </c>
      <c r="C1525" s="87" t="s">
        <v>16331</v>
      </c>
      <c r="D1525" t="s">
        <v>16332</v>
      </c>
      <c r="E1525" s="116">
        <v>15.85</v>
      </c>
    </row>
    <row r="1526" spans="1:5" x14ac:dyDescent="0.3">
      <c r="A1526" s="87">
        <v>1858</v>
      </c>
      <c r="B1526" t="s">
        <v>17863</v>
      </c>
      <c r="C1526" s="87" t="s">
        <v>16331</v>
      </c>
      <c r="D1526" t="s">
        <v>16332</v>
      </c>
      <c r="E1526" s="116">
        <v>60.25</v>
      </c>
    </row>
    <row r="1527" spans="1:5" x14ac:dyDescent="0.3">
      <c r="A1527" s="87">
        <v>1844</v>
      </c>
      <c r="B1527" t="s">
        <v>17864</v>
      </c>
      <c r="C1527" s="87" t="s">
        <v>16331</v>
      </c>
      <c r="D1527" t="s">
        <v>16332</v>
      </c>
      <c r="E1527" s="116">
        <v>137.97</v>
      </c>
    </row>
    <row r="1528" spans="1:5" x14ac:dyDescent="0.3">
      <c r="A1528" s="87">
        <v>1863</v>
      </c>
      <c r="B1528" t="s">
        <v>17865</v>
      </c>
      <c r="C1528" s="87" t="s">
        <v>16331</v>
      </c>
      <c r="D1528" t="s">
        <v>16332</v>
      </c>
      <c r="E1528" s="116">
        <v>64.11</v>
      </c>
    </row>
    <row r="1529" spans="1:5" x14ac:dyDescent="0.3">
      <c r="A1529" s="87">
        <v>1865</v>
      </c>
      <c r="B1529" t="s">
        <v>17866</v>
      </c>
      <c r="C1529" s="87" t="s">
        <v>16331</v>
      </c>
      <c r="D1529" t="s">
        <v>16332</v>
      </c>
      <c r="E1529" s="116">
        <v>167.04</v>
      </c>
    </row>
    <row r="1530" spans="1:5" x14ac:dyDescent="0.3">
      <c r="A1530" s="87">
        <v>36355</v>
      </c>
      <c r="B1530" t="s">
        <v>17867</v>
      </c>
      <c r="C1530" s="87" t="s">
        <v>16331</v>
      </c>
      <c r="D1530" t="s">
        <v>16332</v>
      </c>
      <c r="E1530" s="116">
        <v>9.02</v>
      </c>
    </row>
    <row r="1531" spans="1:5" x14ac:dyDescent="0.3">
      <c r="A1531" s="87">
        <v>36356</v>
      </c>
      <c r="B1531" t="s">
        <v>17868</v>
      </c>
      <c r="C1531" s="87" t="s">
        <v>16331</v>
      </c>
      <c r="D1531" t="s">
        <v>16332</v>
      </c>
      <c r="E1531" s="116">
        <v>14.5</v>
      </c>
    </row>
    <row r="1532" spans="1:5" x14ac:dyDescent="0.3">
      <c r="A1532" s="87">
        <v>1966</v>
      </c>
      <c r="B1532" t="s">
        <v>17869</v>
      </c>
      <c r="C1532" s="87" t="s">
        <v>16331</v>
      </c>
      <c r="D1532" t="s">
        <v>16332</v>
      </c>
      <c r="E1532" s="116">
        <v>25.57</v>
      </c>
    </row>
    <row r="1533" spans="1:5" x14ac:dyDescent="0.3">
      <c r="A1533" s="87">
        <v>1933</v>
      </c>
      <c r="B1533" t="s">
        <v>17870</v>
      </c>
      <c r="C1533" s="87" t="s">
        <v>16331</v>
      </c>
      <c r="D1533" t="s">
        <v>16332</v>
      </c>
      <c r="E1533" s="116">
        <v>5.51</v>
      </c>
    </row>
    <row r="1534" spans="1:5" x14ac:dyDescent="0.3">
      <c r="A1534" s="87">
        <v>1932</v>
      </c>
      <c r="B1534" t="s">
        <v>17871</v>
      </c>
      <c r="C1534" s="87" t="s">
        <v>16331</v>
      </c>
      <c r="D1534" t="s">
        <v>16332</v>
      </c>
      <c r="E1534" s="116">
        <v>12.61</v>
      </c>
    </row>
    <row r="1535" spans="1:5" x14ac:dyDescent="0.3">
      <c r="A1535" s="87">
        <v>1951</v>
      </c>
      <c r="B1535" t="s">
        <v>17872</v>
      </c>
      <c r="C1535" s="87" t="s">
        <v>16331</v>
      </c>
      <c r="D1535" t="s">
        <v>16332</v>
      </c>
      <c r="E1535" s="116">
        <v>26.3</v>
      </c>
    </row>
    <row r="1536" spans="1:5" x14ac:dyDescent="0.3">
      <c r="A1536" s="87">
        <v>1970</v>
      </c>
      <c r="B1536" t="s">
        <v>17873</v>
      </c>
      <c r="C1536" s="87" t="s">
        <v>16331</v>
      </c>
      <c r="D1536" t="s">
        <v>16332</v>
      </c>
      <c r="E1536" s="116">
        <v>63.91</v>
      </c>
    </row>
    <row r="1537" spans="1:5" x14ac:dyDescent="0.3">
      <c r="A1537" s="87">
        <v>1967</v>
      </c>
      <c r="B1537" t="s">
        <v>17874</v>
      </c>
      <c r="C1537" s="87" t="s">
        <v>16331</v>
      </c>
      <c r="D1537" t="s">
        <v>16332</v>
      </c>
      <c r="E1537" s="116">
        <v>7.59</v>
      </c>
    </row>
    <row r="1538" spans="1:5" x14ac:dyDescent="0.3">
      <c r="A1538" s="87">
        <v>1968</v>
      </c>
      <c r="B1538" t="s">
        <v>17875</v>
      </c>
      <c r="C1538" s="87" t="s">
        <v>16331</v>
      </c>
      <c r="D1538" t="s">
        <v>16332</v>
      </c>
      <c r="E1538" s="116">
        <v>15</v>
      </c>
    </row>
    <row r="1539" spans="1:5" x14ac:dyDescent="0.3">
      <c r="A1539" s="87">
        <v>1969</v>
      </c>
      <c r="B1539" t="s">
        <v>17876</v>
      </c>
      <c r="C1539" s="87" t="s">
        <v>16331</v>
      </c>
      <c r="D1539" t="s">
        <v>16332</v>
      </c>
      <c r="E1539" s="116">
        <v>48.82</v>
      </c>
    </row>
    <row r="1540" spans="1:5" x14ac:dyDescent="0.3">
      <c r="A1540" s="87">
        <v>1827</v>
      </c>
      <c r="B1540" t="s">
        <v>17877</v>
      </c>
      <c r="C1540" s="87" t="s">
        <v>16331</v>
      </c>
      <c r="D1540" t="s">
        <v>16332</v>
      </c>
      <c r="E1540" s="116">
        <v>137.19</v>
      </c>
    </row>
    <row r="1541" spans="1:5" x14ac:dyDescent="0.3">
      <c r="A1541" s="87">
        <v>1831</v>
      </c>
      <c r="B1541" t="s">
        <v>17878</v>
      </c>
      <c r="C1541" s="87" t="s">
        <v>16331</v>
      </c>
      <c r="D1541" t="s">
        <v>16332</v>
      </c>
      <c r="E1541" s="116">
        <v>29.95</v>
      </c>
    </row>
    <row r="1542" spans="1:5" x14ac:dyDescent="0.3">
      <c r="A1542" s="87">
        <v>1825</v>
      </c>
      <c r="B1542" t="s">
        <v>17879</v>
      </c>
      <c r="C1542" s="87" t="s">
        <v>16331</v>
      </c>
      <c r="D1542" t="s">
        <v>16332</v>
      </c>
      <c r="E1542" s="116">
        <v>73.91</v>
      </c>
    </row>
    <row r="1543" spans="1:5" x14ac:dyDescent="0.3">
      <c r="A1543" s="87">
        <v>1828</v>
      </c>
      <c r="B1543" t="s">
        <v>17880</v>
      </c>
      <c r="C1543" s="87" t="s">
        <v>16331</v>
      </c>
      <c r="D1543" t="s">
        <v>16332</v>
      </c>
      <c r="E1543" s="116">
        <v>167.41</v>
      </c>
    </row>
    <row r="1544" spans="1:5" x14ac:dyDescent="0.3">
      <c r="A1544" s="87">
        <v>1845</v>
      </c>
      <c r="B1544" t="s">
        <v>17881</v>
      </c>
      <c r="C1544" s="87" t="s">
        <v>16331</v>
      </c>
      <c r="D1544" t="s">
        <v>16332</v>
      </c>
      <c r="E1544" s="116">
        <v>37.53</v>
      </c>
    </row>
    <row r="1545" spans="1:5" x14ac:dyDescent="0.3">
      <c r="A1545" s="87">
        <v>1824</v>
      </c>
      <c r="B1545" t="s">
        <v>17882</v>
      </c>
      <c r="C1545" s="87" t="s">
        <v>16331</v>
      </c>
      <c r="D1545" t="s">
        <v>16332</v>
      </c>
      <c r="E1545" s="116">
        <v>88.6</v>
      </c>
    </row>
    <row r="1546" spans="1:5" x14ac:dyDescent="0.3">
      <c r="A1546" s="87">
        <v>1940</v>
      </c>
      <c r="B1546" t="s">
        <v>17883</v>
      </c>
      <c r="C1546" s="87" t="s">
        <v>16331</v>
      </c>
      <c r="D1546" t="s">
        <v>16332</v>
      </c>
      <c r="E1546" s="116">
        <v>32</v>
      </c>
    </row>
    <row r="1547" spans="1:5" x14ac:dyDescent="0.3">
      <c r="A1547" s="87">
        <v>1937</v>
      </c>
      <c r="B1547" t="s">
        <v>17884</v>
      </c>
      <c r="C1547" s="87" t="s">
        <v>16331</v>
      </c>
      <c r="D1547" t="s">
        <v>16332</v>
      </c>
      <c r="E1547" s="116">
        <v>5.4</v>
      </c>
    </row>
    <row r="1548" spans="1:5" x14ac:dyDescent="0.3">
      <c r="A1548" s="87">
        <v>1939</v>
      </c>
      <c r="B1548" t="s">
        <v>17885</v>
      </c>
      <c r="C1548" s="87" t="s">
        <v>16331</v>
      </c>
      <c r="D1548" t="s">
        <v>16332</v>
      </c>
      <c r="E1548" s="116">
        <v>8.7799999999999994</v>
      </c>
    </row>
    <row r="1549" spans="1:5" x14ac:dyDescent="0.3">
      <c r="A1549" s="87">
        <v>1938</v>
      </c>
      <c r="B1549" t="s">
        <v>17886</v>
      </c>
      <c r="C1549" s="87" t="s">
        <v>16331</v>
      </c>
      <c r="D1549" t="s">
        <v>16332</v>
      </c>
      <c r="E1549" s="116">
        <v>6.14</v>
      </c>
    </row>
    <row r="1550" spans="1:5" x14ac:dyDescent="0.3">
      <c r="A1550" s="87">
        <v>42693</v>
      </c>
      <c r="B1550" t="s">
        <v>17887</v>
      </c>
      <c r="C1550" s="87" t="s">
        <v>16331</v>
      </c>
      <c r="D1550" t="s">
        <v>16332</v>
      </c>
      <c r="E1550" s="116">
        <v>469.25</v>
      </c>
    </row>
    <row r="1551" spans="1:5" x14ac:dyDescent="0.3">
      <c r="A1551" s="87">
        <v>42695</v>
      </c>
      <c r="B1551" t="s">
        <v>17888</v>
      </c>
      <c r="C1551" s="87" t="s">
        <v>16331</v>
      </c>
      <c r="D1551" t="s">
        <v>16332</v>
      </c>
      <c r="E1551" s="116">
        <v>327.84</v>
      </c>
    </row>
    <row r="1552" spans="1:5" x14ac:dyDescent="0.3">
      <c r="A1552" s="87">
        <v>42694</v>
      </c>
      <c r="B1552" t="s">
        <v>17889</v>
      </c>
      <c r="C1552" s="87" t="s">
        <v>16331</v>
      </c>
      <c r="D1552" t="s">
        <v>16332</v>
      </c>
      <c r="E1552" s="116">
        <v>627.96</v>
      </c>
    </row>
    <row r="1553" spans="1:5" x14ac:dyDescent="0.3">
      <c r="A1553" s="87">
        <v>20097</v>
      </c>
      <c r="B1553" t="s">
        <v>17890</v>
      </c>
      <c r="C1553" s="87" t="s">
        <v>16331</v>
      </c>
      <c r="D1553" t="s">
        <v>16332</v>
      </c>
      <c r="E1553" s="116">
        <v>27.23</v>
      </c>
    </row>
    <row r="1554" spans="1:5" x14ac:dyDescent="0.3">
      <c r="A1554" s="87">
        <v>20098</v>
      </c>
      <c r="B1554" t="s">
        <v>17891</v>
      </c>
      <c r="C1554" s="87" t="s">
        <v>16331</v>
      </c>
      <c r="D1554" t="s">
        <v>16332</v>
      </c>
      <c r="E1554" s="116">
        <v>111.28</v>
      </c>
    </row>
    <row r="1555" spans="1:5" x14ac:dyDescent="0.3">
      <c r="A1555" s="87">
        <v>20096</v>
      </c>
      <c r="B1555" t="s">
        <v>17892</v>
      </c>
      <c r="C1555" s="87" t="s">
        <v>16331</v>
      </c>
      <c r="D1555" t="s">
        <v>16332</v>
      </c>
      <c r="E1555" s="116">
        <v>28.18</v>
      </c>
    </row>
    <row r="1556" spans="1:5" x14ac:dyDescent="0.3">
      <c r="A1556" s="87">
        <v>2628</v>
      </c>
      <c r="B1556" t="s">
        <v>17893</v>
      </c>
      <c r="C1556" s="87" t="s">
        <v>16331</v>
      </c>
      <c r="D1556" t="s">
        <v>16332</v>
      </c>
      <c r="E1556" s="116">
        <v>208.91</v>
      </c>
    </row>
    <row r="1557" spans="1:5" x14ac:dyDescent="0.3">
      <c r="A1557" s="87">
        <v>2622</v>
      </c>
      <c r="B1557" t="s">
        <v>17894</v>
      </c>
      <c r="C1557" s="87" t="s">
        <v>16331</v>
      </c>
      <c r="D1557" t="s">
        <v>16332</v>
      </c>
      <c r="E1557" s="116">
        <v>4.96</v>
      </c>
    </row>
    <row r="1558" spans="1:5" x14ac:dyDescent="0.3">
      <c r="A1558" s="87">
        <v>2623</v>
      </c>
      <c r="B1558" t="s">
        <v>17895</v>
      </c>
      <c r="C1558" s="87" t="s">
        <v>16331</v>
      </c>
      <c r="D1558" t="s">
        <v>16332</v>
      </c>
      <c r="E1558" s="116">
        <v>5.97</v>
      </c>
    </row>
    <row r="1559" spans="1:5" x14ac:dyDescent="0.3">
      <c r="A1559" s="87">
        <v>2624</v>
      </c>
      <c r="B1559" t="s">
        <v>17896</v>
      </c>
      <c r="C1559" s="87" t="s">
        <v>16331</v>
      </c>
      <c r="D1559" t="s">
        <v>16332</v>
      </c>
      <c r="E1559" s="116">
        <v>9.49</v>
      </c>
    </row>
    <row r="1560" spans="1:5" x14ac:dyDescent="0.3">
      <c r="A1560" s="87">
        <v>2625</v>
      </c>
      <c r="B1560" t="s">
        <v>17897</v>
      </c>
      <c r="C1560" s="87" t="s">
        <v>16331</v>
      </c>
      <c r="D1560" t="s">
        <v>16332</v>
      </c>
      <c r="E1560" s="116">
        <v>20.04</v>
      </c>
    </row>
    <row r="1561" spans="1:5" x14ac:dyDescent="0.3">
      <c r="A1561" s="87">
        <v>2626</v>
      </c>
      <c r="B1561" t="s">
        <v>17898</v>
      </c>
      <c r="C1561" s="87" t="s">
        <v>16331</v>
      </c>
      <c r="D1561" t="s">
        <v>16332</v>
      </c>
      <c r="E1561" s="116">
        <v>29.37</v>
      </c>
    </row>
    <row r="1562" spans="1:5" x14ac:dyDescent="0.3">
      <c r="A1562" s="87">
        <v>2630</v>
      </c>
      <c r="B1562" t="s">
        <v>17899</v>
      </c>
      <c r="C1562" s="87" t="s">
        <v>16331</v>
      </c>
      <c r="D1562" t="s">
        <v>16332</v>
      </c>
      <c r="E1562" s="116">
        <v>44.67</v>
      </c>
    </row>
    <row r="1563" spans="1:5" x14ac:dyDescent="0.3">
      <c r="A1563" s="87">
        <v>2627</v>
      </c>
      <c r="B1563" t="s">
        <v>17900</v>
      </c>
      <c r="C1563" s="87" t="s">
        <v>16331</v>
      </c>
      <c r="D1563" t="s">
        <v>16332</v>
      </c>
      <c r="E1563" s="116">
        <v>78.69</v>
      </c>
    </row>
    <row r="1564" spans="1:5" x14ac:dyDescent="0.3">
      <c r="A1564" s="87">
        <v>2629</v>
      </c>
      <c r="B1564" t="s">
        <v>17901</v>
      </c>
      <c r="C1564" s="87" t="s">
        <v>16331</v>
      </c>
      <c r="D1564" t="s">
        <v>16332</v>
      </c>
      <c r="E1564" s="116">
        <v>106.43</v>
      </c>
    </row>
    <row r="1565" spans="1:5" x14ac:dyDescent="0.3">
      <c r="A1565" s="87">
        <v>1880</v>
      </c>
      <c r="B1565" t="s">
        <v>17902</v>
      </c>
      <c r="C1565" s="87" t="s">
        <v>16331</v>
      </c>
      <c r="D1565" t="s">
        <v>16332</v>
      </c>
      <c r="E1565" s="116">
        <v>2.65</v>
      </c>
    </row>
    <row r="1566" spans="1:5" x14ac:dyDescent="0.3">
      <c r="A1566" s="87">
        <v>39274</v>
      </c>
      <c r="B1566" t="s">
        <v>17903</v>
      </c>
      <c r="C1566" s="87" t="s">
        <v>16331</v>
      </c>
      <c r="D1566" t="s">
        <v>16332</v>
      </c>
      <c r="E1566" s="116">
        <v>2.06</v>
      </c>
    </row>
    <row r="1567" spans="1:5" x14ac:dyDescent="0.3">
      <c r="A1567" s="87">
        <v>12033</v>
      </c>
      <c r="B1567" t="s">
        <v>17904</v>
      </c>
      <c r="C1567" s="87" t="s">
        <v>16331</v>
      </c>
      <c r="D1567" t="s">
        <v>16332</v>
      </c>
      <c r="E1567" s="116">
        <v>8.48</v>
      </c>
    </row>
    <row r="1568" spans="1:5" x14ac:dyDescent="0.3">
      <c r="A1568" s="87">
        <v>40408</v>
      </c>
      <c r="B1568" t="s">
        <v>17905</v>
      </c>
      <c r="C1568" s="87" t="s">
        <v>16331</v>
      </c>
      <c r="D1568" t="s">
        <v>16332</v>
      </c>
      <c r="E1568" s="116">
        <v>5.57</v>
      </c>
    </row>
    <row r="1569" spans="1:5" x14ac:dyDescent="0.3">
      <c r="A1569" s="87">
        <v>40409</v>
      </c>
      <c r="B1569" t="s">
        <v>17906</v>
      </c>
      <c r="C1569" s="87" t="s">
        <v>16331</v>
      </c>
      <c r="D1569" t="s">
        <v>16332</v>
      </c>
      <c r="E1569" s="116">
        <v>1.97</v>
      </c>
    </row>
    <row r="1570" spans="1:5" x14ac:dyDescent="0.3">
      <c r="A1570" s="87">
        <v>39276</v>
      </c>
      <c r="B1570" t="s">
        <v>17907</v>
      </c>
      <c r="C1570" s="87" t="s">
        <v>16331</v>
      </c>
      <c r="D1570" t="s">
        <v>16332</v>
      </c>
      <c r="E1570" s="116">
        <v>5.0199999999999996</v>
      </c>
    </row>
    <row r="1571" spans="1:5" x14ac:dyDescent="0.3">
      <c r="A1571" s="87">
        <v>39277</v>
      </c>
      <c r="B1571" t="s">
        <v>17908</v>
      </c>
      <c r="C1571" s="87" t="s">
        <v>16331</v>
      </c>
      <c r="D1571" t="s">
        <v>16332</v>
      </c>
      <c r="E1571" s="116">
        <v>13.55</v>
      </c>
    </row>
    <row r="1572" spans="1:5" x14ac:dyDescent="0.3">
      <c r="A1572" s="87">
        <v>12034</v>
      </c>
      <c r="B1572" t="s">
        <v>17909</v>
      </c>
      <c r="C1572" s="87" t="s">
        <v>16331</v>
      </c>
      <c r="D1572" t="s">
        <v>16332</v>
      </c>
      <c r="E1572" s="116">
        <v>3.84</v>
      </c>
    </row>
    <row r="1573" spans="1:5" x14ac:dyDescent="0.3">
      <c r="A1573" s="87">
        <v>39879</v>
      </c>
      <c r="B1573" t="s">
        <v>17910</v>
      </c>
      <c r="C1573" s="87" t="s">
        <v>16331</v>
      </c>
      <c r="D1573" t="s">
        <v>16332</v>
      </c>
      <c r="E1573" s="116">
        <v>5.16</v>
      </c>
    </row>
    <row r="1574" spans="1:5" x14ac:dyDescent="0.3">
      <c r="A1574" s="87">
        <v>39880</v>
      </c>
      <c r="B1574" t="s">
        <v>17911</v>
      </c>
      <c r="C1574" s="87" t="s">
        <v>16331</v>
      </c>
      <c r="D1574" t="s">
        <v>16332</v>
      </c>
      <c r="E1574" s="116">
        <v>11.43</v>
      </c>
    </row>
    <row r="1575" spans="1:5" x14ac:dyDescent="0.3">
      <c r="A1575" s="87">
        <v>39881</v>
      </c>
      <c r="B1575" t="s">
        <v>17912</v>
      </c>
      <c r="C1575" s="87" t="s">
        <v>16331</v>
      </c>
      <c r="D1575" t="s">
        <v>16332</v>
      </c>
      <c r="E1575" s="116">
        <v>18.350000000000001</v>
      </c>
    </row>
    <row r="1576" spans="1:5" x14ac:dyDescent="0.3">
      <c r="A1576" s="87">
        <v>39882</v>
      </c>
      <c r="B1576" t="s">
        <v>17913</v>
      </c>
      <c r="C1576" s="87" t="s">
        <v>16331</v>
      </c>
      <c r="D1576" t="s">
        <v>16332</v>
      </c>
      <c r="E1576" s="116">
        <v>48.33</v>
      </c>
    </row>
    <row r="1577" spans="1:5" x14ac:dyDescent="0.3">
      <c r="A1577" s="87">
        <v>39883</v>
      </c>
      <c r="B1577" t="s">
        <v>17914</v>
      </c>
      <c r="C1577" s="87" t="s">
        <v>16331</v>
      </c>
      <c r="D1577" t="s">
        <v>16332</v>
      </c>
      <c r="E1577" s="116">
        <v>77.17</v>
      </c>
    </row>
    <row r="1578" spans="1:5" x14ac:dyDescent="0.3">
      <c r="A1578" s="87">
        <v>39884</v>
      </c>
      <c r="B1578" t="s">
        <v>17915</v>
      </c>
      <c r="C1578" s="87" t="s">
        <v>16331</v>
      </c>
      <c r="D1578" t="s">
        <v>16332</v>
      </c>
      <c r="E1578" s="116">
        <v>114.63</v>
      </c>
    </row>
    <row r="1579" spans="1:5" x14ac:dyDescent="0.3">
      <c r="A1579" s="87">
        <v>39885</v>
      </c>
      <c r="B1579" t="s">
        <v>17916</v>
      </c>
      <c r="C1579" s="87" t="s">
        <v>16331</v>
      </c>
      <c r="D1579" t="s">
        <v>16332</v>
      </c>
      <c r="E1579" s="116">
        <v>272.42</v>
      </c>
    </row>
    <row r="1580" spans="1:5" x14ac:dyDescent="0.3">
      <c r="A1580" s="87">
        <v>1777</v>
      </c>
      <c r="B1580" t="s">
        <v>17917</v>
      </c>
      <c r="C1580" s="87" t="s">
        <v>16331</v>
      </c>
      <c r="D1580" t="s">
        <v>16332</v>
      </c>
      <c r="E1580" s="116">
        <v>92.31</v>
      </c>
    </row>
    <row r="1581" spans="1:5" x14ac:dyDescent="0.3">
      <c r="A1581" s="87">
        <v>1819</v>
      </c>
      <c r="B1581" t="s">
        <v>17918</v>
      </c>
      <c r="C1581" s="87" t="s">
        <v>16331</v>
      </c>
      <c r="D1581" t="s">
        <v>16332</v>
      </c>
      <c r="E1581" s="116">
        <v>67.16</v>
      </c>
    </row>
    <row r="1582" spans="1:5" x14ac:dyDescent="0.3">
      <c r="A1582" s="87">
        <v>1775</v>
      </c>
      <c r="B1582" t="s">
        <v>17919</v>
      </c>
      <c r="C1582" s="87" t="s">
        <v>16331</v>
      </c>
      <c r="D1582" t="s">
        <v>16332</v>
      </c>
      <c r="E1582" s="116">
        <v>20.079999999999998</v>
      </c>
    </row>
    <row r="1583" spans="1:5" x14ac:dyDescent="0.3">
      <c r="A1583" s="87">
        <v>1776</v>
      </c>
      <c r="B1583" t="s">
        <v>17920</v>
      </c>
      <c r="C1583" s="87" t="s">
        <v>16331</v>
      </c>
      <c r="D1583" t="s">
        <v>16332</v>
      </c>
      <c r="E1583" s="116">
        <v>54.64</v>
      </c>
    </row>
    <row r="1584" spans="1:5" x14ac:dyDescent="0.3">
      <c r="A1584" s="87">
        <v>1778</v>
      </c>
      <c r="B1584" t="s">
        <v>17921</v>
      </c>
      <c r="C1584" s="87" t="s">
        <v>16331</v>
      </c>
      <c r="D1584" t="s">
        <v>16332</v>
      </c>
      <c r="E1584" s="116">
        <v>223.44</v>
      </c>
    </row>
    <row r="1585" spans="1:5" x14ac:dyDescent="0.3">
      <c r="A1585" s="87">
        <v>1818</v>
      </c>
      <c r="B1585" t="s">
        <v>17922</v>
      </c>
      <c r="C1585" s="87" t="s">
        <v>16331</v>
      </c>
      <c r="D1585" t="s">
        <v>16332</v>
      </c>
      <c r="E1585" s="116">
        <v>148.32</v>
      </c>
    </row>
    <row r="1586" spans="1:5" x14ac:dyDescent="0.3">
      <c r="A1586" s="87">
        <v>1820</v>
      </c>
      <c r="B1586" t="s">
        <v>17923</v>
      </c>
      <c r="C1586" s="87" t="s">
        <v>16331</v>
      </c>
      <c r="D1586" t="s">
        <v>16332</v>
      </c>
      <c r="E1586" s="116">
        <v>29</v>
      </c>
    </row>
    <row r="1587" spans="1:5" x14ac:dyDescent="0.3">
      <c r="A1587" s="87">
        <v>1779</v>
      </c>
      <c r="B1587" t="s">
        <v>17924</v>
      </c>
      <c r="C1587" s="87" t="s">
        <v>16331</v>
      </c>
      <c r="D1587" t="s">
        <v>16332</v>
      </c>
      <c r="E1587" s="116">
        <v>324.95999999999998</v>
      </c>
    </row>
    <row r="1588" spans="1:5" x14ac:dyDescent="0.3">
      <c r="A1588" s="87">
        <v>1780</v>
      </c>
      <c r="B1588" t="s">
        <v>17925</v>
      </c>
      <c r="C1588" s="87" t="s">
        <v>16331</v>
      </c>
      <c r="D1588" t="s">
        <v>16332</v>
      </c>
      <c r="E1588" s="116">
        <v>669.91</v>
      </c>
    </row>
    <row r="1589" spans="1:5" x14ac:dyDescent="0.3">
      <c r="A1589" s="87">
        <v>1783</v>
      </c>
      <c r="B1589" t="s">
        <v>17926</v>
      </c>
      <c r="C1589" s="87" t="s">
        <v>16331</v>
      </c>
      <c r="D1589" t="s">
        <v>16332</v>
      </c>
      <c r="E1589" s="116">
        <v>70.83</v>
      </c>
    </row>
    <row r="1590" spans="1:5" x14ac:dyDescent="0.3">
      <c r="A1590" s="87">
        <v>1782</v>
      </c>
      <c r="B1590" t="s">
        <v>17927</v>
      </c>
      <c r="C1590" s="87" t="s">
        <v>16331</v>
      </c>
      <c r="D1590" t="s">
        <v>16332</v>
      </c>
      <c r="E1590" s="116">
        <v>56</v>
      </c>
    </row>
    <row r="1591" spans="1:5" x14ac:dyDescent="0.3">
      <c r="A1591" s="87">
        <v>1817</v>
      </c>
      <c r="B1591" t="s">
        <v>17928</v>
      </c>
      <c r="C1591" s="87" t="s">
        <v>16331</v>
      </c>
      <c r="D1591" t="s">
        <v>16332</v>
      </c>
      <c r="E1591" s="116">
        <v>16.690000000000001</v>
      </c>
    </row>
    <row r="1592" spans="1:5" x14ac:dyDescent="0.3">
      <c r="A1592" s="87">
        <v>1781</v>
      </c>
      <c r="B1592" t="s">
        <v>17929</v>
      </c>
      <c r="C1592" s="87" t="s">
        <v>16331</v>
      </c>
      <c r="D1592" t="s">
        <v>16332</v>
      </c>
      <c r="E1592" s="116">
        <v>36.49</v>
      </c>
    </row>
    <row r="1593" spans="1:5" x14ac:dyDescent="0.3">
      <c r="A1593" s="87">
        <v>1784</v>
      </c>
      <c r="B1593" t="s">
        <v>17930</v>
      </c>
      <c r="C1593" s="87" t="s">
        <v>16331</v>
      </c>
      <c r="D1593" t="s">
        <v>16332</v>
      </c>
      <c r="E1593" s="116">
        <v>200.01</v>
      </c>
    </row>
    <row r="1594" spans="1:5" x14ac:dyDescent="0.3">
      <c r="A1594" s="87">
        <v>1810</v>
      </c>
      <c r="B1594" t="s">
        <v>17931</v>
      </c>
      <c r="C1594" s="87" t="s">
        <v>16331</v>
      </c>
      <c r="D1594" t="s">
        <v>16332</v>
      </c>
      <c r="E1594" s="116">
        <v>110.94</v>
      </c>
    </row>
    <row r="1595" spans="1:5" x14ac:dyDescent="0.3">
      <c r="A1595" s="87">
        <v>1811</v>
      </c>
      <c r="B1595" t="s">
        <v>17932</v>
      </c>
      <c r="C1595" s="87" t="s">
        <v>16331</v>
      </c>
      <c r="D1595" t="s">
        <v>16332</v>
      </c>
      <c r="E1595" s="116">
        <v>24</v>
      </c>
    </row>
    <row r="1596" spans="1:5" x14ac:dyDescent="0.3">
      <c r="A1596" s="87">
        <v>1812</v>
      </c>
      <c r="B1596" t="s">
        <v>17933</v>
      </c>
      <c r="C1596" s="87" t="s">
        <v>16331</v>
      </c>
      <c r="D1596" t="s">
        <v>16332</v>
      </c>
      <c r="E1596" s="116">
        <v>280.05</v>
      </c>
    </row>
    <row r="1597" spans="1:5" x14ac:dyDescent="0.3">
      <c r="A1597" s="87">
        <v>40386</v>
      </c>
      <c r="B1597" t="s">
        <v>17934</v>
      </c>
      <c r="C1597" s="87" t="s">
        <v>16331</v>
      </c>
      <c r="D1597" t="s">
        <v>16332</v>
      </c>
      <c r="E1597" s="116">
        <v>88.26</v>
      </c>
    </row>
    <row r="1598" spans="1:5" x14ac:dyDescent="0.3">
      <c r="A1598" s="87">
        <v>40384</v>
      </c>
      <c r="B1598" t="s">
        <v>17935</v>
      </c>
      <c r="C1598" s="87" t="s">
        <v>16331</v>
      </c>
      <c r="D1598" t="s">
        <v>16332</v>
      </c>
      <c r="E1598" s="116">
        <v>60.42</v>
      </c>
    </row>
    <row r="1599" spans="1:5" x14ac:dyDescent="0.3">
      <c r="A1599" s="87">
        <v>40379</v>
      </c>
      <c r="B1599" t="s">
        <v>17936</v>
      </c>
      <c r="C1599" s="87" t="s">
        <v>16331</v>
      </c>
      <c r="D1599" t="s">
        <v>16332</v>
      </c>
      <c r="E1599" s="116">
        <v>20.89</v>
      </c>
    </row>
    <row r="1600" spans="1:5" x14ac:dyDescent="0.3">
      <c r="A1600" s="87">
        <v>40423</v>
      </c>
      <c r="B1600" t="s">
        <v>17937</v>
      </c>
      <c r="C1600" s="87" t="s">
        <v>16331</v>
      </c>
      <c r="D1600" t="s">
        <v>16332</v>
      </c>
      <c r="E1600" s="116">
        <v>39.53</v>
      </c>
    </row>
    <row r="1601" spans="1:5" x14ac:dyDescent="0.3">
      <c r="A1601" s="87">
        <v>40389</v>
      </c>
      <c r="B1601" t="s">
        <v>17938</v>
      </c>
      <c r="C1601" s="87" t="s">
        <v>16331</v>
      </c>
      <c r="D1601" t="s">
        <v>16332</v>
      </c>
      <c r="E1601" s="116">
        <v>250.69</v>
      </c>
    </row>
    <row r="1602" spans="1:5" x14ac:dyDescent="0.3">
      <c r="A1602" s="87">
        <v>40388</v>
      </c>
      <c r="B1602" t="s">
        <v>17939</v>
      </c>
      <c r="C1602" s="87" t="s">
        <v>16331</v>
      </c>
      <c r="D1602" t="s">
        <v>16332</v>
      </c>
      <c r="E1602" s="116">
        <v>125.48</v>
      </c>
    </row>
    <row r="1603" spans="1:5" x14ac:dyDescent="0.3">
      <c r="A1603" s="87">
        <v>40381</v>
      </c>
      <c r="B1603" t="s">
        <v>17940</v>
      </c>
      <c r="C1603" s="87" t="s">
        <v>16331</v>
      </c>
      <c r="D1603" t="s">
        <v>16332</v>
      </c>
      <c r="E1603" s="116">
        <v>27.85</v>
      </c>
    </row>
    <row r="1604" spans="1:5" x14ac:dyDescent="0.3">
      <c r="A1604" s="87">
        <v>40391</v>
      </c>
      <c r="B1604" t="s">
        <v>17941</v>
      </c>
      <c r="C1604" s="87" t="s">
        <v>16331</v>
      </c>
      <c r="D1604" t="s">
        <v>16332</v>
      </c>
      <c r="E1604" s="116">
        <v>650.66999999999996</v>
      </c>
    </row>
    <row r="1605" spans="1:5" x14ac:dyDescent="0.3">
      <c r="A1605" s="87">
        <v>2609</v>
      </c>
      <c r="B1605" t="s">
        <v>17942</v>
      </c>
      <c r="C1605" s="87" t="s">
        <v>16331</v>
      </c>
      <c r="D1605" t="s">
        <v>16332</v>
      </c>
      <c r="E1605" s="116">
        <v>4.66</v>
      </c>
    </row>
    <row r="1606" spans="1:5" x14ac:dyDescent="0.3">
      <c r="A1606" s="87">
        <v>2634</v>
      </c>
      <c r="B1606" t="s">
        <v>17943</v>
      </c>
      <c r="C1606" s="87" t="s">
        <v>16331</v>
      </c>
      <c r="D1606" t="s">
        <v>16332</v>
      </c>
      <c r="E1606" s="116">
        <v>6.12</v>
      </c>
    </row>
    <row r="1607" spans="1:5" x14ac:dyDescent="0.3">
      <c r="A1607" s="87">
        <v>2611</v>
      </c>
      <c r="B1607" t="s">
        <v>17944</v>
      </c>
      <c r="C1607" s="87" t="s">
        <v>16331</v>
      </c>
      <c r="D1607" t="s">
        <v>16332</v>
      </c>
      <c r="E1607" s="116">
        <v>17.25</v>
      </c>
    </row>
    <row r="1608" spans="1:5" x14ac:dyDescent="0.3">
      <c r="A1608" s="87">
        <v>40414</v>
      </c>
      <c r="B1608" t="s">
        <v>17945</v>
      </c>
      <c r="C1608" s="87" t="s">
        <v>16331</v>
      </c>
      <c r="D1608" t="s">
        <v>16332</v>
      </c>
      <c r="E1608" s="116">
        <v>19.489999999999998</v>
      </c>
    </row>
    <row r="1609" spans="1:5" x14ac:dyDescent="0.3">
      <c r="A1609" s="87">
        <v>40416</v>
      </c>
      <c r="B1609" t="s">
        <v>17946</v>
      </c>
      <c r="C1609" s="87" t="s">
        <v>16331</v>
      </c>
      <c r="D1609" t="s">
        <v>16332</v>
      </c>
      <c r="E1609" s="116">
        <v>26.95</v>
      </c>
    </row>
    <row r="1610" spans="1:5" x14ac:dyDescent="0.3">
      <c r="A1610" s="87">
        <v>40418</v>
      </c>
      <c r="B1610" t="s">
        <v>17947</v>
      </c>
      <c r="C1610" s="87" t="s">
        <v>16331</v>
      </c>
      <c r="D1610" t="s">
        <v>16332</v>
      </c>
      <c r="E1610" s="116">
        <v>32.14</v>
      </c>
    </row>
    <row r="1611" spans="1:5" x14ac:dyDescent="0.3">
      <c r="A1611" s="87">
        <v>34359</v>
      </c>
      <c r="B1611" t="s">
        <v>17948</v>
      </c>
      <c r="C1611" s="87" t="s">
        <v>16331</v>
      </c>
      <c r="D1611" t="s">
        <v>16332</v>
      </c>
      <c r="E1611" s="116">
        <v>11.21</v>
      </c>
    </row>
    <row r="1612" spans="1:5" x14ac:dyDescent="0.3">
      <c r="A1612" s="87">
        <v>1789</v>
      </c>
      <c r="B1612" t="s">
        <v>17949</v>
      </c>
      <c r="C1612" s="87" t="s">
        <v>16331</v>
      </c>
      <c r="D1612" t="s">
        <v>16332</v>
      </c>
      <c r="E1612" s="116">
        <v>88.6</v>
      </c>
    </row>
    <row r="1613" spans="1:5" x14ac:dyDescent="0.3">
      <c r="A1613" s="87">
        <v>1788</v>
      </c>
      <c r="B1613" t="s">
        <v>17950</v>
      </c>
      <c r="C1613" s="87" t="s">
        <v>16331</v>
      </c>
      <c r="D1613" t="s">
        <v>16332</v>
      </c>
      <c r="E1613" s="116">
        <v>71.02</v>
      </c>
    </row>
    <row r="1614" spans="1:5" x14ac:dyDescent="0.3">
      <c r="A1614" s="87">
        <v>1786</v>
      </c>
      <c r="B1614" t="s">
        <v>17951</v>
      </c>
      <c r="C1614" s="87" t="s">
        <v>16331</v>
      </c>
      <c r="D1614" t="s">
        <v>16332</v>
      </c>
      <c r="E1614" s="116">
        <v>17.63</v>
      </c>
    </row>
    <row r="1615" spans="1:5" x14ac:dyDescent="0.3">
      <c r="A1615" s="87">
        <v>1787</v>
      </c>
      <c r="B1615" t="s">
        <v>17952</v>
      </c>
      <c r="C1615" s="87" t="s">
        <v>16331</v>
      </c>
      <c r="D1615" t="s">
        <v>16332</v>
      </c>
      <c r="E1615" s="116">
        <v>42.22</v>
      </c>
    </row>
    <row r="1616" spans="1:5" x14ac:dyDescent="0.3">
      <c r="A1616" s="87">
        <v>1791</v>
      </c>
      <c r="B1616" t="s">
        <v>17953</v>
      </c>
      <c r="C1616" s="87" t="s">
        <v>16331</v>
      </c>
      <c r="D1616" t="s">
        <v>16332</v>
      </c>
      <c r="E1616" s="116">
        <v>256.04000000000002</v>
      </c>
    </row>
    <row r="1617" spans="1:5" x14ac:dyDescent="0.3">
      <c r="A1617" s="87">
        <v>1790</v>
      </c>
      <c r="B1617" t="s">
        <v>17954</v>
      </c>
      <c r="C1617" s="87" t="s">
        <v>16331</v>
      </c>
      <c r="D1617" t="s">
        <v>16332</v>
      </c>
      <c r="E1617" s="116">
        <v>147.54</v>
      </c>
    </row>
    <row r="1618" spans="1:5" x14ac:dyDescent="0.3">
      <c r="A1618" s="87">
        <v>1813</v>
      </c>
      <c r="B1618" t="s">
        <v>17955</v>
      </c>
      <c r="C1618" s="87" t="s">
        <v>16331</v>
      </c>
      <c r="D1618" t="s">
        <v>16332</v>
      </c>
      <c r="E1618" s="116">
        <v>27.98</v>
      </c>
    </row>
    <row r="1619" spans="1:5" x14ac:dyDescent="0.3">
      <c r="A1619" s="87">
        <v>1792</v>
      </c>
      <c r="B1619" t="s">
        <v>17956</v>
      </c>
      <c r="C1619" s="87" t="s">
        <v>16331</v>
      </c>
      <c r="D1619" t="s">
        <v>16332</v>
      </c>
      <c r="E1619" s="116">
        <v>345.62</v>
      </c>
    </row>
    <row r="1620" spans="1:5" x14ac:dyDescent="0.3">
      <c r="A1620" s="87">
        <v>1793</v>
      </c>
      <c r="B1620" t="s">
        <v>17957</v>
      </c>
      <c r="C1620" s="87" t="s">
        <v>16331</v>
      </c>
      <c r="D1620" t="s">
        <v>16332</v>
      </c>
      <c r="E1620" s="116">
        <v>698.39</v>
      </c>
    </row>
    <row r="1621" spans="1:5" x14ac:dyDescent="0.3">
      <c r="A1621" s="87">
        <v>1809</v>
      </c>
      <c r="B1621" t="s">
        <v>17958</v>
      </c>
      <c r="C1621" s="87" t="s">
        <v>16331</v>
      </c>
      <c r="D1621" t="s">
        <v>16332</v>
      </c>
      <c r="E1621" s="116">
        <v>83.06</v>
      </c>
    </row>
    <row r="1622" spans="1:5" x14ac:dyDescent="0.3">
      <c r="A1622" s="87">
        <v>1814</v>
      </c>
      <c r="B1622" t="s">
        <v>17959</v>
      </c>
      <c r="C1622" s="87" t="s">
        <v>16331</v>
      </c>
      <c r="D1622" t="s">
        <v>16332</v>
      </c>
      <c r="E1622" s="116">
        <v>68.23</v>
      </c>
    </row>
    <row r="1623" spans="1:5" x14ac:dyDescent="0.3">
      <c r="A1623" s="87">
        <v>1803</v>
      </c>
      <c r="B1623" t="s">
        <v>17960</v>
      </c>
      <c r="C1623" s="87" t="s">
        <v>16331</v>
      </c>
      <c r="D1623" t="s">
        <v>16332</v>
      </c>
      <c r="E1623" s="116">
        <v>17.239999999999998</v>
      </c>
    </row>
    <row r="1624" spans="1:5" x14ac:dyDescent="0.3">
      <c r="A1624" s="87">
        <v>1805</v>
      </c>
      <c r="B1624" t="s">
        <v>17961</v>
      </c>
      <c r="C1624" s="87" t="s">
        <v>16331</v>
      </c>
      <c r="D1624" t="s">
        <v>16332</v>
      </c>
      <c r="E1624" s="116">
        <v>39.6</v>
      </c>
    </row>
    <row r="1625" spans="1:5" x14ac:dyDescent="0.3">
      <c r="A1625" s="87">
        <v>1821</v>
      </c>
      <c r="B1625" t="s">
        <v>17962</v>
      </c>
      <c r="C1625" s="87" t="s">
        <v>16331</v>
      </c>
      <c r="D1625" t="s">
        <v>16332</v>
      </c>
      <c r="E1625" s="116">
        <v>233.93</v>
      </c>
    </row>
    <row r="1626" spans="1:5" x14ac:dyDescent="0.3">
      <c r="A1626" s="87">
        <v>1806</v>
      </c>
      <c r="B1626" t="s">
        <v>17963</v>
      </c>
      <c r="C1626" s="87" t="s">
        <v>16331</v>
      </c>
      <c r="D1626" t="s">
        <v>16332</v>
      </c>
      <c r="E1626" s="116">
        <v>139.24</v>
      </c>
    </row>
    <row r="1627" spans="1:5" x14ac:dyDescent="0.3">
      <c r="A1627" s="87">
        <v>1804</v>
      </c>
      <c r="B1627" t="s">
        <v>17964</v>
      </c>
      <c r="C1627" s="87" t="s">
        <v>16331</v>
      </c>
      <c r="D1627" t="s">
        <v>16332</v>
      </c>
      <c r="E1627" s="116">
        <v>24.54</v>
      </c>
    </row>
    <row r="1628" spans="1:5" x14ac:dyDescent="0.3">
      <c r="A1628" s="87">
        <v>1807</v>
      </c>
      <c r="B1628" t="s">
        <v>17965</v>
      </c>
      <c r="C1628" s="87" t="s">
        <v>16331</v>
      </c>
      <c r="D1628" t="s">
        <v>16332</v>
      </c>
      <c r="E1628" s="116">
        <v>334.56</v>
      </c>
    </row>
    <row r="1629" spans="1:5" x14ac:dyDescent="0.3">
      <c r="A1629" s="87">
        <v>1808</v>
      </c>
      <c r="B1629" t="s">
        <v>17966</v>
      </c>
      <c r="C1629" s="87" t="s">
        <v>16331</v>
      </c>
      <c r="D1629" t="s">
        <v>16332</v>
      </c>
      <c r="E1629" s="116">
        <v>670.74</v>
      </c>
    </row>
    <row r="1630" spans="1:5" x14ac:dyDescent="0.3">
      <c r="A1630" s="87">
        <v>1797</v>
      </c>
      <c r="B1630" t="s">
        <v>17967</v>
      </c>
      <c r="C1630" s="87" t="s">
        <v>16331</v>
      </c>
      <c r="D1630" t="s">
        <v>16332</v>
      </c>
      <c r="E1630" s="116">
        <v>100.6</v>
      </c>
    </row>
    <row r="1631" spans="1:5" x14ac:dyDescent="0.3">
      <c r="A1631" s="87">
        <v>1796</v>
      </c>
      <c r="B1631" t="s">
        <v>17968</v>
      </c>
      <c r="C1631" s="87" t="s">
        <v>16331</v>
      </c>
      <c r="D1631" t="s">
        <v>16332</v>
      </c>
      <c r="E1631" s="116">
        <v>77.17</v>
      </c>
    </row>
    <row r="1632" spans="1:5" x14ac:dyDescent="0.3">
      <c r="A1632" s="87">
        <v>1794</v>
      </c>
      <c r="B1632" t="s">
        <v>17969</v>
      </c>
      <c r="C1632" s="87" t="s">
        <v>16331</v>
      </c>
      <c r="D1632" t="s">
        <v>16332</v>
      </c>
      <c r="E1632" s="116">
        <v>18.420000000000002</v>
      </c>
    </row>
    <row r="1633" spans="1:5" x14ac:dyDescent="0.3">
      <c r="A1633" s="87">
        <v>1816</v>
      </c>
      <c r="B1633" t="s">
        <v>17970</v>
      </c>
      <c r="C1633" s="87" t="s">
        <v>16331</v>
      </c>
      <c r="D1633" t="s">
        <v>16332</v>
      </c>
      <c r="E1633" s="116">
        <v>41.53</v>
      </c>
    </row>
    <row r="1634" spans="1:5" x14ac:dyDescent="0.3">
      <c r="A1634" s="87">
        <v>1815</v>
      </c>
      <c r="B1634" t="s">
        <v>17971</v>
      </c>
      <c r="C1634" s="87" t="s">
        <v>16331</v>
      </c>
      <c r="D1634" t="s">
        <v>16332</v>
      </c>
      <c r="E1634" s="116">
        <v>318.95999999999998</v>
      </c>
    </row>
    <row r="1635" spans="1:5" x14ac:dyDescent="0.3">
      <c r="A1635" s="87">
        <v>1798</v>
      </c>
      <c r="B1635" t="s">
        <v>17972</v>
      </c>
      <c r="C1635" s="87" t="s">
        <v>16331</v>
      </c>
      <c r="D1635" t="s">
        <v>16332</v>
      </c>
      <c r="E1635" s="116">
        <v>142.72</v>
      </c>
    </row>
    <row r="1636" spans="1:5" x14ac:dyDescent="0.3">
      <c r="A1636" s="87">
        <v>1795</v>
      </c>
      <c r="B1636" t="s">
        <v>17973</v>
      </c>
      <c r="C1636" s="87" t="s">
        <v>16331</v>
      </c>
      <c r="D1636" t="s">
        <v>16332</v>
      </c>
      <c r="E1636" s="116">
        <v>25.52</v>
      </c>
    </row>
    <row r="1637" spans="1:5" x14ac:dyDescent="0.3">
      <c r="A1637" s="87">
        <v>1799</v>
      </c>
      <c r="B1637" t="s">
        <v>17974</v>
      </c>
      <c r="C1637" s="87" t="s">
        <v>16331</v>
      </c>
      <c r="D1637" t="s">
        <v>16332</v>
      </c>
      <c r="E1637" s="116">
        <v>415.42</v>
      </c>
    </row>
    <row r="1638" spans="1:5" x14ac:dyDescent="0.3">
      <c r="A1638" s="87">
        <v>1800</v>
      </c>
      <c r="B1638" t="s">
        <v>17975</v>
      </c>
      <c r="C1638" s="87" t="s">
        <v>16331</v>
      </c>
      <c r="D1638" t="s">
        <v>16332</v>
      </c>
      <c r="E1638" s="116">
        <v>793.11</v>
      </c>
    </row>
    <row r="1639" spans="1:5" x14ac:dyDescent="0.3">
      <c r="A1639" s="87">
        <v>1802</v>
      </c>
      <c r="B1639" t="s">
        <v>17976</v>
      </c>
      <c r="C1639" s="87" t="s">
        <v>16331</v>
      </c>
      <c r="D1639" t="s">
        <v>16332</v>
      </c>
      <c r="E1639" s="116">
        <v>1983.88</v>
      </c>
    </row>
    <row r="1640" spans="1:5" x14ac:dyDescent="0.3">
      <c r="A1640" s="87">
        <v>40385</v>
      </c>
      <c r="B1640" t="s">
        <v>17977</v>
      </c>
      <c r="C1640" s="87" t="s">
        <v>16331</v>
      </c>
      <c r="D1640" t="s">
        <v>16332</v>
      </c>
      <c r="E1640" s="116">
        <v>88.26</v>
      </c>
    </row>
    <row r="1641" spans="1:5" x14ac:dyDescent="0.3">
      <c r="A1641" s="87">
        <v>40383</v>
      </c>
      <c r="B1641" t="s">
        <v>17978</v>
      </c>
      <c r="C1641" s="87" t="s">
        <v>16331</v>
      </c>
      <c r="D1641" t="s">
        <v>16332</v>
      </c>
      <c r="E1641" s="116">
        <v>60.42</v>
      </c>
    </row>
    <row r="1642" spans="1:5" x14ac:dyDescent="0.3">
      <c r="A1642" s="87">
        <v>40378</v>
      </c>
      <c r="B1642" t="s">
        <v>17979</v>
      </c>
      <c r="C1642" s="87" t="s">
        <v>16331</v>
      </c>
      <c r="D1642" t="s">
        <v>16332</v>
      </c>
      <c r="E1642" s="116">
        <v>20.89</v>
      </c>
    </row>
    <row r="1643" spans="1:5" x14ac:dyDescent="0.3">
      <c r="A1643" s="87">
        <v>40382</v>
      </c>
      <c r="B1643" t="s">
        <v>17980</v>
      </c>
      <c r="C1643" s="87" t="s">
        <v>16331</v>
      </c>
      <c r="D1643" t="s">
        <v>16332</v>
      </c>
      <c r="E1643" s="116">
        <v>39.53</v>
      </c>
    </row>
    <row r="1644" spans="1:5" x14ac:dyDescent="0.3">
      <c r="A1644" s="87">
        <v>40422</v>
      </c>
      <c r="B1644" t="s">
        <v>17981</v>
      </c>
      <c r="C1644" s="87" t="s">
        <v>16331</v>
      </c>
      <c r="D1644" t="s">
        <v>16332</v>
      </c>
      <c r="E1644" s="116">
        <v>269.3</v>
      </c>
    </row>
    <row r="1645" spans="1:5" x14ac:dyDescent="0.3">
      <c r="A1645" s="87">
        <v>40387</v>
      </c>
      <c r="B1645" t="s">
        <v>17982</v>
      </c>
      <c r="C1645" s="87" t="s">
        <v>16331</v>
      </c>
      <c r="D1645" t="s">
        <v>16332</v>
      </c>
      <c r="E1645" s="116">
        <v>137.12</v>
      </c>
    </row>
    <row r="1646" spans="1:5" x14ac:dyDescent="0.3">
      <c r="A1646" s="87">
        <v>40380</v>
      </c>
      <c r="B1646" t="s">
        <v>17983</v>
      </c>
      <c r="C1646" s="87" t="s">
        <v>16331</v>
      </c>
      <c r="D1646" t="s">
        <v>16332</v>
      </c>
      <c r="E1646" s="116">
        <v>27.85</v>
      </c>
    </row>
    <row r="1647" spans="1:5" x14ac:dyDescent="0.3">
      <c r="A1647" s="87">
        <v>40390</v>
      </c>
      <c r="B1647" t="s">
        <v>17984</v>
      </c>
      <c r="C1647" s="87" t="s">
        <v>16331</v>
      </c>
      <c r="D1647" t="s">
        <v>16332</v>
      </c>
      <c r="E1647" s="116">
        <v>567.17999999999995</v>
      </c>
    </row>
    <row r="1648" spans="1:5" x14ac:dyDescent="0.3">
      <c r="A1648" s="87">
        <v>2621</v>
      </c>
      <c r="B1648" t="s">
        <v>17985</v>
      </c>
      <c r="C1648" s="87" t="s">
        <v>16331</v>
      </c>
      <c r="D1648" t="s">
        <v>16332</v>
      </c>
      <c r="E1648" s="116">
        <v>147.6</v>
      </c>
    </row>
    <row r="1649" spans="1:5" x14ac:dyDescent="0.3">
      <c r="A1649" s="87">
        <v>2616</v>
      </c>
      <c r="B1649" t="s">
        <v>17986</v>
      </c>
      <c r="C1649" s="87" t="s">
        <v>16331</v>
      </c>
      <c r="D1649" t="s">
        <v>16332</v>
      </c>
      <c r="E1649" s="116">
        <v>4.17</v>
      </c>
    </row>
    <row r="1650" spans="1:5" x14ac:dyDescent="0.3">
      <c r="A1650" s="87">
        <v>2633</v>
      </c>
      <c r="B1650" t="s">
        <v>17987</v>
      </c>
      <c r="C1650" s="87" t="s">
        <v>16331</v>
      </c>
      <c r="D1650" t="s">
        <v>16332</v>
      </c>
      <c r="E1650" s="116">
        <v>4.72</v>
      </c>
    </row>
    <row r="1651" spans="1:5" x14ac:dyDescent="0.3">
      <c r="A1651" s="87">
        <v>2617</v>
      </c>
      <c r="B1651" t="s">
        <v>17988</v>
      </c>
      <c r="C1651" s="87" t="s">
        <v>16331</v>
      </c>
      <c r="D1651" t="s">
        <v>16332</v>
      </c>
      <c r="E1651" s="116">
        <v>6.42</v>
      </c>
    </row>
    <row r="1652" spans="1:5" x14ac:dyDescent="0.3">
      <c r="A1652" s="87">
        <v>2618</v>
      </c>
      <c r="B1652" t="s">
        <v>17989</v>
      </c>
      <c r="C1652" s="87" t="s">
        <v>16331</v>
      </c>
      <c r="D1652" t="s">
        <v>16332</v>
      </c>
      <c r="E1652" s="116">
        <v>14.62</v>
      </c>
    </row>
    <row r="1653" spans="1:5" x14ac:dyDescent="0.3">
      <c r="A1653" s="87">
        <v>2632</v>
      </c>
      <c r="B1653" t="s">
        <v>17990</v>
      </c>
      <c r="C1653" s="87" t="s">
        <v>16331</v>
      </c>
      <c r="D1653" t="s">
        <v>16332</v>
      </c>
      <c r="E1653" s="116">
        <v>17.829999999999998</v>
      </c>
    </row>
    <row r="1654" spans="1:5" x14ac:dyDescent="0.3">
      <c r="A1654" s="87">
        <v>2631</v>
      </c>
      <c r="B1654" t="s">
        <v>17991</v>
      </c>
      <c r="C1654" s="87" t="s">
        <v>16331</v>
      </c>
      <c r="D1654" t="s">
        <v>16332</v>
      </c>
      <c r="E1654" s="116">
        <v>26.18</v>
      </c>
    </row>
    <row r="1655" spans="1:5" x14ac:dyDescent="0.3">
      <c r="A1655" s="87">
        <v>2619</v>
      </c>
      <c r="B1655" t="s">
        <v>17992</v>
      </c>
      <c r="C1655" s="87" t="s">
        <v>16331</v>
      </c>
      <c r="D1655" t="s">
        <v>16332</v>
      </c>
      <c r="E1655" s="116">
        <v>66.290000000000006</v>
      </c>
    </row>
    <row r="1656" spans="1:5" x14ac:dyDescent="0.3">
      <c r="A1656" s="87">
        <v>2620</v>
      </c>
      <c r="B1656" t="s">
        <v>17993</v>
      </c>
      <c r="C1656" s="87" t="s">
        <v>16331</v>
      </c>
      <c r="D1656" t="s">
        <v>16332</v>
      </c>
      <c r="E1656" s="116">
        <v>87.03</v>
      </c>
    </row>
    <row r="1657" spans="1:5" x14ac:dyDescent="0.3">
      <c r="A1657" s="87">
        <v>40413</v>
      </c>
      <c r="B1657" t="s">
        <v>17994</v>
      </c>
      <c r="C1657" s="87" t="s">
        <v>16331</v>
      </c>
      <c r="D1657" t="s">
        <v>16332</v>
      </c>
      <c r="E1657" s="116">
        <v>21.18</v>
      </c>
    </row>
    <row r="1658" spans="1:5" x14ac:dyDescent="0.3">
      <c r="A1658" s="87">
        <v>40415</v>
      </c>
      <c r="B1658" t="s">
        <v>17995</v>
      </c>
      <c r="C1658" s="87" t="s">
        <v>16331</v>
      </c>
      <c r="D1658" t="s">
        <v>16332</v>
      </c>
      <c r="E1658" s="116">
        <v>30.18</v>
      </c>
    </row>
    <row r="1659" spans="1:5" x14ac:dyDescent="0.3">
      <c r="A1659" s="87">
        <v>40417</v>
      </c>
      <c r="B1659" t="s">
        <v>17996</v>
      </c>
      <c r="C1659" s="87" t="s">
        <v>16331</v>
      </c>
      <c r="D1659" t="s">
        <v>16332</v>
      </c>
      <c r="E1659" s="116">
        <v>35.6</v>
      </c>
    </row>
    <row r="1660" spans="1:5" x14ac:dyDescent="0.3">
      <c r="A1660" s="87">
        <v>39271</v>
      </c>
      <c r="B1660" t="s">
        <v>17997</v>
      </c>
      <c r="C1660" s="87" t="s">
        <v>16331</v>
      </c>
      <c r="D1660" t="s">
        <v>16332</v>
      </c>
      <c r="E1660" s="116">
        <v>1.71</v>
      </c>
    </row>
    <row r="1661" spans="1:5" x14ac:dyDescent="0.3">
      <c r="A1661" s="87">
        <v>39273</v>
      </c>
      <c r="B1661" t="s">
        <v>17998</v>
      </c>
      <c r="C1661" s="87" t="s">
        <v>16331</v>
      </c>
      <c r="D1661" t="s">
        <v>16332</v>
      </c>
      <c r="E1661" s="116">
        <v>2.9</v>
      </c>
    </row>
    <row r="1662" spans="1:5" x14ac:dyDescent="0.3">
      <c r="A1662" s="87">
        <v>39272</v>
      </c>
      <c r="B1662" t="s">
        <v>17999</v>
      </c>
      <c r="C1662" s="87" t="s">
        <v>16331</v>
      </c>
      <c r="D1662" t="s">
        <v>16332</v>
      </c>
      <c r="E1662" s="116">
        <v>2.1</v>
      </c>
    </row>
    <row r="1663" spans="1:5" x14ac:dyDescent="0.3">
      <c r="A1663" s="87">
        <v>1875</v>
      </c>
      <c r="B1663" t="s">
        <v>18000</v>
      </c>
      <c r="C1663" s="87" t="s">
        <v>16331</v>
      </c>
      <c r="D1663" t="s">
        <v>16332</v>
      </c>
      <c r="E1663" s="116">
        <v>4.63</v>
      </c>
    </row>
    <row r="1664" spans="1:5" x14ac:dyDescent="0.3">
      <c r="A1664" s="87">
        <v>1874</v>
      </c>
      <c r="B1664" t="s">
        <v>18001</v>
      </c>
      <c r="C1664" s="87" t="s">
        <v>16331</v>
      </c>
      <c r="D1664" t="s">
        <v>16332</v>
      </c>
      <c r="E1664" s="116">
        <v>3.83</v>
      </c>
    </row>
    <row r="1665" spans="1:5" x14ac:dyDescent="0.3">
      <c r="A1665" s="87">
        <v>1870</v>
      </c>
      <c r="B1665" t="s">
        <v>18002</v>
      </c>
      <c r="C1665" s="87" t="s">
        <v>16331</v>
      </c>
      <c r="D1665" t="s">
        <v>16337</v>
      </c>
      <c r="E1665" s="116">
        <v>2.21</v>
      </c>
    </row>
    <row r="1666" spans="1:5" x14ac:dyDescent="0.3">
      <c r="A1666" s="87">
        <v>1884</v>
      </c>
      <c r="B1666" t="s">
        <v>18003</v>
      </c>
      <c r="C1666" s="87" t="s">
        <v>16331</v>
      </c>
      <c r="D1666" t="s">
        <v>16332</v>
      </c>
      <c r="E1666" s="116">
        <v>3.39</v>
      </c>
    </row>
    <row r="1667" spans="1:5" x14ac:dyDescent="0.3">
      <c r="A1667" s="87">
        <v>1887</v>
      </c>
      <c r="B1667" t="s">
        <v>18004</v>
      </c>
      <c r="C1667" s="87" t="s">
        <v>16331</v>
      </c>
      <c r="D1667" t="s">
        <v>16332</v>
      </c>
      <c r="E1667" s="116">
        <v>19.21</v>
      </c>
    </row>
    <row r="1668" spans="1:5" x14ac:dyDescent="0.3">
      <c r="A1668" s="87">
        <v>1876</v>
      </c>
      <c r="B1668" t="s">
        <v>18005</v>
      </c>
      <c r="C1668" s="87" t="s">
        <v>16331</v>
      </c>
      <c r="D1668" t="s">
        <v>16332</v>
      </c>
      <c r="E1668" s="116">
        <v>7.53</v>
      </c>
    </row>
    <row r="1669" spans="1:5" x14ac:dyDescent="0.3">
      <c r="A1669" s="87">
        <v>1879</v>
      </c>
      <c r="B1669" t="s">
        <v>18006</v>
      </c>
      <c r="C1669" s="87" t="s">
        <v>16331</v>
      </c>
      <c r="D1669" t="s">
        <v>16332</v>
      </c>
      <c r="E1669" s="116">
        <v>2.2400000000000002</v>
      </c>
    </row>
    <row r="1670" spans="1:5" x14ac:dyDescent="0.3">
      <c r="A1670" s="87">
        <v>1877</v>
      </c>
      <c r="B1670" t="s">
        <v>18007</v>
      </c>
      <c r="C1670" s="87" t="s">
        <v>16331</v>
      </c>
      <c r="D1670" t="s">
        <v>16332</v>
      </c>
      <c r="E1670" s="116">
        <v>19.239999999999998</v>
      </c>
    </row>
    <row r="1671" spans="1:5" x14ac:dyDescent="0.3">
      <c r="A1671" s="87">
        <v>1878</v>
      </c>
      <c r="B1671" t="s">
        <v>18008</v>
      </c>
      <c r="C1671" s="87" t="s">
        <v>16331</v>
      </c>
      <c r="D1671" t="s">
        <v>16332</v>
      </c>
      <c r="E1671" s="116">
        <v>38.65</v>
      </c>
    </row>
    <row r="1672" spans="1:5" x14ac:dyDescent="0.3">
      <c r="A1672" s="87">
        <v>44472</v>
      </c>
      <c r="B1672" t="s">
        <v>18009</v>
      </c>
      <c r="C1672" s="87" t="s">
        <v>16331</v>
      </c>
      <c r="D1672" t="s">
        <v>16332</v>
      </c>
      <c r="E1672" s="116">
        <v>54.89</v>
      </c>
    </row>
    <row r="1673" spans="1:5" x14ac:dyDescent="0.3">
      <c r="A1673" s="87">
        <v>38369</v>
      </c>
      <c r="B1673" t="s">
        <v>18010</v>
      </c>
      <c r="C1673" s="87" t="s">
        <v>16331</v>
      </c>
      <c r="D1673" t="s">
        <v>16332</v>
      </c>
      <c r="E1673" s="116">
        <v>20.010000000000002</v>
      </c>
    </row>
    <row r="1674" spans="1:5" x14ac:dyDescent="0.3">
      <c r="A1674" s="87">
        <v>38370</v>
      </c>
      <c r="B1674" t="s">
        <v>18011</v>
      </c>
      <c r="C1674" s="87" t="s">
        <v>16331</v>
      </c>
      <c r="D1674" t="s">
        <v>16332</v>
      </c>
      <c r="E1674" s="116">
        <v>20.010000000000002</v>
      </c>
    </row>
    <row r="1675" spans="1:5" x14ac:dyDescent="0.3">
      <c r="A1675" s="87">
        <v>38372</v>
      </c>
      <c r="B1675" t="s">
        <v>18012</v>
      </c>
      <c r="C1675" s="87" t="s">
        <v>16331</v>
      </c>
      <c r="D1675" t="s">
        <v>16332</v>
      </c>
      <c r="E1675" s="116">
        <v>25.37</v>
      </c>
    </row>
    <row r="1676" spans="1:5" x14ac:dyDescent="0.3">
      <c r="A1676" s="87">
        <v>2358</v>
      </c>
      <c r="B1676" t="s">
        <v>18013</v>
      </c>
      <c r="C1676" s="87" t="s">
        <v>16480</v>
      </c>
      <c r="D1676" t="s">
        <v>16332</v>
      </c>
      <c r="E1676" s="116">
        <v>51.55</v>
      </c>
    </row>
    <row r="1677" spans="1:5" x14ac:dyDescent="0.3">
      <c r="A1677" s="87">
        <v>40807</v>
      </c>
      <c r="B1677" t="s">
        <v>18014</v>
      </c>
      <c r="C1677" s="87" t="s">
        <v>16482</v>
      </c>
      <c r="D1677" t="s">
        <v>16332</v>
      </c>
      <c r="E1677" s="116">
        <v>9019.85</v>
      </c>
    </row>
    <row r="1678" spans="1:5" x14ac:dyDescent="0.3">
      <c r="A1678" s="87">
        <v>44330</v>
      </c>
      <c r="B1678" t="s">
        <v>18015</v>
      </c>
      <c r="C1678" s="87" t="s">
        <v>16382</v>
      </c>
      <c r="D1678" t="s">
        <v>16332</v>
      </c>
      <c r="E1678" s="116">
        <v>10</v>
      </c>
    </row>
    <row r="1679" spans="1:5" x14ac:dyDescent="0.3">
      <c r="A1679" s="87">
        <v>43144</v>
      </c>
      <c r="B1679" t="s">
        <v>18016</v>
      </c>
      <c r="C1679" s="87" t="s">
        <v>16380</v>
      </c>
      <c r="D1679" t="s">
        <v>16332</v>
      </c>
      <c r="E1679" s="116">
        <v>37.15</v>
      </c>
    </row>
    <row r="1680" spans="1:5" x14ac:dyDescent="0.3">
      <c r="A1680" s="87">
        <v>39397</v>
      </c>
      <c r="B1680" t="s">
        <v>18017</v>
      </c>
      <c r="C1680" s="87" t="s">
        <v>16382</v>
      </c>
      <c r="D1680" t="s">
        <v>16332</v>
      </c>
      <c r="E1680" s="116">
        <v>16.93</v>
      </c>
    </row>
    <row r="1681" spans="1:5" x14ac:dyDescent="0.3">
      <c r="A1681" s="87">
        <v>2692</v>
      </c>
      <c r="B1681" t="s">
        <v>18018</v>
      </c>
      <c r="C1681" s="87" t="s">
        <v>16382</v>
      </c>
      <c r="D1681" t="s">
        <v>16332</v>
      </c>
      <c r="E1681" s="116">
        <v>6.83</v>
      </c>
    </row>
    <row r="1682" spans="1:5" x14ac:dyDescent="0.3">
      <c r="A1682" s="87">
        <v>44329</v>
      </c>
      <c r="B1682" t="s">
        <v>18019</v>
      </c>
      <c r="C1682" s="87" t="s">
        <v>16382</v>
      </c>
      <c r="D1682" t="s">
        <v>16332</v>
      </c>
      <c r="E1682" s="116">
        <v>13.1</v>
      </c>
    </row>
    <row r="1683" spans="1:5" x14ac:dyDescent="0.3">
      <c r="A1683" s="87">
        <v>5318</v>
      </c>
      <c r="B1683" t="s">
        <v>18020</v>
      </c>
      <c r="C1683" s="87" t="s">
        <v>16382</v>
      </c>
      <c r="D1683" t="s">
        <v>16337</v>
      </c>
      <c r="E1683" s="116">
        <v>21.19</v>
      </c>
    </row>
    <row r="1684" spans="1:5" x14ac:dyDescent="0.3">
      <c r="A1684" s="87">
        <v>5330</v>
      </c>
      <c r="B1684" t="s">
        <v>18021</v>
      </c>
      <c r="C1684" s="87" t="s">
        <v>16382</v>
      </c>
      <c r="D1684" t="s">
        <v>16332</v>
      </c>
      <c r="E1684" s="116">
        <v>48.3</v>
      </c>
    </row>
    <row r="1685" spans="1:5" x14ac:dyDescent="0.3">
      <c r="A1685" s="87">
        <v>44532</v>
      </c>
      <c r="B1685" t="s">
        <v>18022</v>
      </c>
      <c r="C1685" s="87" t="s">
        <v>16331</v>
      </c>
      <c r="D1685" t="s">
        <v>16332</v>
      </c>
      <c r="E1685" s="116">
        <v>41.39</v>
      </c>
    </row>
    <row r="1686" spans="1:5" x14ac:dyDescent="0.3">
      <c r="A1686" s="87">
        <v>44531</v>
      </c>
      <c r="B1686" t="s">
        <v>18023</v>
      </c>
      <c r="C1686" s="87" t="s">
        <v>16331</v>
      </c>
      <c r="D1686" t="s">
        <v>16332</v>
      </c>
      <c r="E1686" s="116">
        <v>131.54</v>
      </c>
    </row>
    <row r="1687" spans="1:5" x14ac:dyDescent="0.3">
      <c r="A1687" s="87">
        <v>13887</v>
      </c>
      <c r="B1687" t="s">
        <v>18024</v>
      </c>
      <c r="C1687" s="87" t="s">
        <v>16331</v>
      </c>
      <c r="D1687" t="s">
        <v>16332</v>
      </c>
      <c r="E1687" s="116">
        <v>755.25</v>
      </c>
    </row>
    <row r="1688" spans="1:5" x14ac:dyDescent="0.3">
      <c r="A1688" s="87">
        <v>38140</v>
      </c>
      <c r="B1688" t="s">
        <v>18025</v>
      </c>
      <c r="C1688" s="87" t="s">
        <v>16331</v>
      </c>
      <c r="D1688" t="s">
        <v>16337</v>
      </c>
      <c r="E1688" s="116">
        <v>31.9</v>
      </c>
    </row>
    <row r="1689" spans="1:5" x14ac:dyDescent="0.3">
      <c r="A1689" s="87">
        <v>44495</v>
      </c>
      <c r="B1689" t="s">
        <v>18026</v>
      </c>
      <c r="C1689" s="87" t="s">
        <v>16331</v>
      </c>
      <c r="D1689" t="s">
        <v>16332</v>
      </c>
      <c r="E1689" s="116">
        <v>33.619999999999997</v>
      </c>
    </row>
    <row r="1690" spans="1:5" x14ac:dyDescent="0.3">
      <c r="A1690" s="87">
        <v>44533</v>
      </c>
      <c r="B1690" t="s">
        <v>18027</v>
      </c>
      <c r="C1690" s="87" t="s">
        <v>16331</v>
      </c>
      <c r="D1690" t="s">
        <v>16332</v>
      </c>
      <c r="E1690" s="116">
        <v>31.75</v>
      </c>
    </row>
    <row r="1691" spans="1:5" x14ac:dyDescent="0.3">
      <c r="A1691" s="87">
        <v>44534</v>
      </c>
      <c r="B1691" t="s">
        <v>18028</v>
      </c>
      <c r="C1691" s="87" t="s">
        <v>16331</v>
      </c>
      <c r="D1691" t="s">
        <v>16332</v>
      </c>
      <c r="E1691" s="116">
        <v>8.27</v>
      </c>
    </row>
    <row r="1692" spans="1:5" x14ac:dyDescent="0.3">
      <c r="A1692" s="87">
        <v>34729</v>
      </c>
      <c r="B1692" t="s">
        <v>18029</v>
      </c>
      <c r="C1692" s="87" t="s">
        <v>16331</v>
      </c>
      <c r="D1692" t="s">
        <v>16332</v>
      </c>
      <c r="E1692" s="116">
        <v>1064.6400000000001</v>
      </c>
    </row>
    <row r="1693" spans="1:5" x14ac:dyDescent="0.3">
      <c r="A1693" s="87">
        <v>34734</v>
      </c>
      <c r="B1693" t="s">
        <v>18030</v>
      </c>
      <c r="C1693" s="87" t="s">
        <v>16331</v>
      </c>
      <c r="D1693" t="s">
        <v>16332</v>
      </c>
      <c r="E1693" s="116">
        <v>1648.4</v>
      </c>
    </row>
    <row r="1694" spans="1:5" x14ac:dyDescent="0.3">
      <c r="A1694" s="87">
        <v>34738</v>
      </c>
      <c r="B1694" t="s">
        <v>18031</v>
      </c>
      <c r="C1694" s="87" t="s">
        <v>16331</v>
      </c>
      <c r="D1694" t="s">
        <v>16332</v>
      </c>
      <c r="E1694" s="116">
        <v>3851.17</v>
      </c>
    </row>
    <row r="1695" spans="1:5" x14ac:dyDescent="0.3">
      <c r="A1695" s="87">
        <v>34623</v>
      </c>
      <c r="B1695" t="s">
        <v>18032</v>
      </c>
      <c r="C1695" s="87" t="s">
        <v>16331</v>
      </c>
      <c r="D1695" t="s">
        <v>16332</v>
      </c>
      <c r="E1695" s="116">
        <v>46.15</v>
      </c>
    </row>
    <row r="1696" spans="1:5" x14ac:dyDescent="0.3">
      <c r="A1696" s="87">
        <v>34616</v>
      </c>
      <c r="B1696" t="s">
        <v>18033</v>
      </c>
      <c r="C1696" s="87" t="s">
        <v>16331</v>
      </c>
      <c r="D1696" t="s">
        <v>16332</v>
      </c>
      <c r="E1696" s="116">
        <v>46.87</v>
      </c>
    </row>
    <row r="1697" spans="1:5" x14ac:dyDescent="0.3">
      <c r="A1697" s="87">
        <v>34628</v>
      </c>
      <c r="B1697" t="s">
        <v>18034</v>
      </c>
      <c r="C1697" s="87" t="s">
        <v>16331</v>
      </c>
      <c r="D1697" t="s">
        <v>16332</v>
      </c>
      <c r="E1697" s="116">
        <v>66.099999999999994</v>
      </c>
    </row>
    <row r="1698" spans="1:5" x14ac:dyDescent="0.3">
      <c r="A1698" s="87">
        <v>34686</v>
      </c>
      <c r="B1698" t="s">
        <v>18035</v>
      </c>
      <c r="C1698" s="87" t="s">
        <v>16331</v>
      </c>
      <c r="D1698" t="s">
        <v>16332</v>
      </c>
      <c r="E1698" s="116">
        <v>12.12</v>
      </c>
    </row>
    <row r="1699" spans="1:5" x14ac:dyDescent="0.3">
      <c r="A1699" s="87">
        <v>34653</v>
      </c>
      <c r="B1699" t="s">
        <v>18036</v>
      </c>
      <c r="C1699" s="87" t="s">
        <v>16331</v>
      </c>
      <c r="D1699" t="s">
        <v>16332</v>
      </c>
      <c r="E1699" s="116">
        <v>8.17</v>
      </c>
    </row>
    <row r="1700" spans="1:5" x14ac:dyDescent="0.3">
      <c r="A1700" s="87">
        <v>34688</v>
      </c>
      <c r="B1700" t="s">
        <v>18037</v>
      </c>
      <c r="C1700" s="87" t="s">
        <v>16331</v>
      </c>
      <c r="D1700" t="s">
        <v>16332</v>
      </c>
      <c r="E1700" s="116">
        <v>14.82</v>
      </c>
    </row>
    <row r="1701" spans="1:5" x14ac:dyDescent="0.3">
      <c r="A1701" s="87">
        <v>34709</v>
      </c>
      <c r="B1701" t="s">
        <v>18038</v>
      </c>
      <c r="C1701" s="87" t="s">
        <v>16331</v>
      </c>
      <c r="D1701" t="s">
        <v>16332</v>
      </c>
      <c r="E1701" s="116">
        <v>57.42</v>
      </c>
    </row>
    <row r="1702" spans="1:5" x14ac:dyDescent="0.3">
      <c r="A1702" s="87">
        <v>34714</v>
      </c>
      <c r="B1702" t="s">
        <v>18039</v>
      </c>
      <c r="C1702" s="87" t="s">
        <v>16331</v>
      </c>
      <c r="D1702" t="s">
        <v>16332</v>
      </c>
      <c r="E1702" s="116">
        <v>68.58</v>
      </c>
    </row>
    <row r="1703" spans="1:5" x14ac:dyDescent="0.3">
      <c r="A1703" s="87">
        <v>2391</v>
      </c>
      <c r="B1703" t="s">
        <v>18040</v>
      </c>
      <c r="C1703" s="87" t="s">
        <v>16331</v>
      </c>
      <c r="D1703" t="s">
        <v>16332</v>
      </c>
      <c r="E1703" s="116">
        <v>313.22000000000003</v>
      </c>
    </row>
    <row r="1704" spans="1:5" x14ac:dyDescent="0.3">
      <c r="A1704" s="87">
        <v>2374</v>
      </c>
      <c r="B1704" t="s">
        <v>18041</v>
      </c>
      <c r="C1704" s="87" t="s">
        <v>16331</v>
      </c>
      <c r="D1704" t="s">
        <v>16332</v>
      </c>
      <c r="E1704" s="116">
        <v>355.35</v>
      </c>
    </row>
    <row r="1705" spans="1:5" x14ac:dyDescent="0.3">
      <c r="A1705" s="87">
        <v>2377</v>
      </c>
      <c r="B1705" t="s">
        <v>18042</v>
      </c>
      <c r="C1705" s="87" t="s">
        <v>16331</v>
      </c>
      <c r="D1705" t="s">
        <v>16332</v>
      </c>
      <c r="E1705" s="116">
        <v>498.69</v>
      </c>
    </row>
    <row r="1706" spans="1:5" x14ac:dyDescent="0.3">
      <c r="A1706" s="87">
        <v>2393</v>
      </c>
      <c r="B1706" t="s">
        <v>18043</v>
      </c>
      <c r="C1706" s="87" t="s">
        <v>16331</v>
      </c>
      <c r="D1706" t="s">
        <v>16332</v>
      </c>
      <c r="E1706" s="116">
        <v>835.12</v>
      </c>
    </row>
    <row r="1707" spans="1:5" x14ac:dyDescent="0.3">
      <c r="A1707" s="87">
        <v>34705</v>
      </c>
      <c r="B1707" t="s">
        <v>18044</v>
      </c>
      <c r="C1707" s="87" t="s">
        <v>16331</v>
      </c>
      <c r="D1707" t="s">
        <v>16332</v>
      </c>
      <c r="E1707" s="116">
        <v>730.44</v>
      </c>
    </row>
    <row r="1708" spans="1:5" x14ac:dyDescent="0.3">
      <c r="A1708" s="87">
        <v>34707</v>
      </c>
      <c r="B1708" t="s">
        <v>18045</v>
      </c>
      <c r="C1708" s="87" t="s">
        <v>16331</v>
      </c>
      <c r="D1708" t="s">
        <v>16332</v>
      </c>
      <c r="E1708" s="116">
        <v>1353.51</v>
      </c>
    </row>
    <row r="1709" spans="1:5" x14ac:dyDescent="0.3">
      <c r="A1709" s="87">
        <v>34544</v>
      </c>
      <c r="B1709" t="s">
        <v>18046</v>
      </c>
      <c r="C1709" s="87" t="s">
        <v>16331</v>
      </c>
      <c r="D1709" t="s">
        <v>16332</v>
      </c>
      <c r="E1709" s="116">
        <v>1353.37</v>
      </c>
    </row>
    <row r="1710" spans="1:5" x14ac:dyDescent="0.3">
      <c r="A1710" s="87">
        <v>2378</v>
      </c>
      <c r="B1710" t="s">
        <v>18047</v>
      </c>
      <c r="C1710" s="87" t="s">
        <v>16331</v>
      </c>
      <c r="D1710" t="s">
        <v>16332</v>
      </c>
      <c r="E1710" s="116">
        <v>1147.1600000000001</v>
      </c>
    </row>
    <row r="1711" spans="1:5" x14ac:dyDescent="0.3">
      <c r="A1711" s="87">
        <v>2379</v>
      </c>
      <c r="B1711" t="s">
        <v>18048</v>
      </c>
      <c r="C1711" s="87" t="s">
        <v>16331</v>
      </c>
      <c r="D1711" t="s">
        <v>16332</v>
      </c>
      <c r="E1711" s="116">
        <v>1147.1600000000001</v>
      </c>
    </row>
    <row r="1712" spans="1:5" x14ac:dyDescent="0.3">
      <c r="A1712" s="87">
        <v>2376</v>
      </c>
      <c r="B1712" t="s">
        <v>18049</v>
      </c>
      <c r="C1712" s="87" t="s">
        <v>16331</v>
      </c>
      <c r="D1712" t="s">
        <v>16332</v>
      </c>
      <c r="E1712" s="116">
        <v>1889.36</v>
      </c>
    </row>
    <row r="1713" spans="1:5" x14ac:dyDescent="0.3">
      <c r="A1713" s="87">
        <v>2394</v>
      </c>
      <c r="B1713" t="s">
        <v>18050</v>
      </c>
      <c r="C1713" s="87" t="s">
        <v>16331</v>
      </c>
      <c r="D1713" t="s">
        <v>16332</v>
      </c>
      <c r="E1713" s="116">
        <v>4039.11</v>
      </c>
    </row>
    <row r="1714" spans="1:5" x14ac:dyDescent="0.3">
      <c r="A1714" s="87">
        <v>2388</v>
      </c>
      <c r="B1714" t="s">
        <v>18051</v>
      </c>
      <c r="C1714" s="87" t="s">
        <v>16331</v>
      </c>
      <c r="D1714" t="s">
        <v>16332</v>
      </c>
      <c r="E1714" s="116">
        <v>56.99</v>
      </c>
    </row>
    <row r="1715" spans="1:5" x14ac:dyDescent="0.3">
      <c r="A1715" s="87">
        <v>34606</v>
      </c>
      <c r="B1715" t="s">
        <v>18052</v>
      </c>
      <c r="C1715" s="87" t="s">
        <v>16331</v>
      </c>
      <c r="D1715" t="s">
        <v>16332</v>
      </c>
      <c r="E1715" s="116">
        <v>87.42</v>
      </c>
    </row>
    <row r="1716" spans="1:5" x14ac:dyDescent="0.3">
      <c r="A1716" s="87">
        <v>34689</v>
      </c>
      <c r="B1716" t="s">
        <v>18053</v>
      </c>
      <c r="C1716" s="87" t="s">
        <v>16331</v>
      </c>
      <c r="D1716" t="s">
        <v>16332</v>
      </c>
      <c r="E1716" s="116">
        <v>27.83</v>
      </c>
    </row>
    <row r="1717" spans="1:5" x14ac:dyDescent="0.3">
      <c r="A1717" s="87">
        <v>2370</v>
      </c>
      <c r="B1717" t="s">
        <v>18054</v>
      </c>
      <c r="C1717" s="87" t="s">
        <v>16331</v>
      </c>
      <c r="D1717" t="s">
        <v>16337</v>
      </c>
      <c r="E1717" s="116">
        <v>10.59</v>
      </c>
    </row>
    <row r="1718" spans="1:5" x14ac:dyDescent="0.3">
      <c r="A1718" s="87">
        <v>2386</v>
      </c>
      <c r="B1718" t="s">
        <v>18055</v>
      </c>
      <c r="C1718" s="87" t="s">
        <v>16331</v>
      </c>
      <c r="D1718" t="s">
        <v>16332</v>
      </c>
      <c r="E1718" s="116">
        <v>17.760000000000002</v>
      </c>
    </row>
    <row r="1719" spans="1:5" x14ac:dyDescent="0.3">
      <c r="A1719" s="87">
        <v>2392</v>
      </c>
      <c r="B1719" t="s">
        <v>18056</v>
      </c>
      <c r="C1719" s="87" t="s">
        <v>16331</v>
      </c>
      <c r="D1719" t="s">
        <v>16332</v>
      </c>
      <c r="E1719" s="116">
        <v>71.09</v>
      </c>
    </row>
    <row r="1720" spans="1:5" x14ac:dyDescent="0.3">
      <c r="A1720" s="87">
        <v>2373</v>
      </c>
      <c r="B1720" t="s">
        <v>18057</v>
      </c>
      <c r="C1720" s="87" t="s">
        <v>16331</v>
      </c>
      <c r="D1720" t="s">
        <v>16332</v>
      </c>
      <c r="E1720" s="116">
        <v>100.16</v>
      </c>
    </row>
    <row r="1721" spans="1:5" x14ac:dyDescent="0.3">
      <c r="A1721" s="87">
        <v>39465</v>
      </c>
      <c r="B1721" t="s">
        <v>18058</v>
      </c>
      <c r="C1721" s="87" t="s">
        <v>16331</v>
      </c>
      <c r="D1721" t="s">
        <v>16332</v>
      </c>
      <c r="E1721" s="116">
        <v>61.18</v>
      </c>
    </row>
    <row r="1722" spans="1:5" x14ac:dyDescent="0.3">
      <c r="A1722" s="87">
        <v>39466</v>
      </c>
      <c r="B1722" t="s">
        <v>18059</v>
      </c>
      <c r="C1722" s="87" t="s">
        <v>16331</v>
      </c>
      <c r="D1722" t="s">
        <v>16332</v>
      </c>
      <c r="E1722" s="116">
        <v>68.83</v>
      </c>
    </row>
    <row r="1723" spans="1:5" x14ac:dyDescent="0.3">
      <c r="A1723" s="87">
        <v>39467</v>
      </c>
      <c r="B1723" t="s">
        <v>18060</v>
      </c>
      <c r="C1723" s="87" t="s">
        <v>16331</v>
      </c>
      <c r="D1723" t="s">
        <v>16332</v>
      </c>
      <c r="E1723" s="116">
        <v>88.04</v>
      </c>
    </row>
    <row r="1724" spans="1:5" x14ac:dyDescent="0.3">
      <c r="A1724" s="87">
        <v>39468</v>
      </c>
      <c r="B1724" t="s">
        <v>18061</v>
      </c>
      <c r="C1724" s="87" t="s">
        <v>16331</v>
      </c>
      <c r="D1724" t="s">
        <v>16332</v>
      </c>
      <c r="E1724" s="116">
        <v>156.5</v>
      </c>
    </row>
    <row r="1725" spans="1:5" x14ac:dyDescent="0.3">
      <c r="A1725" s="87">
        <v>39469</v>
      </c>
      <c r="B1725" t="s">
        <v>18062</v>
      </c>
      <c r="C1725" s="87" t="s">
        <v>16331</v>
      </c>
      <c r="D1725" t="s">
        <v>16332</v>
      </c>
      <c r="E1725" s="116">
        <v>63.75</v>
      </c>
    </row>
    <row r="1726" spans="1:5" x14ac:dyDescent="0.3">
      <c r="A1726" s="87">
        <v>39470</v>
      </c>
      <c r="B1726" t="s">
        <v>18063</v>
      </c>
      <c r="C1726" s="87" t="s">
        <v>16331</v>
      </c>
      <c r="D1726" t="s">
        <v>16332</v>
      </c>
      <c r="E1726" s="116">
        <v>78.33</v>
      </c>
    </row>
    <row r="1727" spans="1:5" x14ac:dyDescent="0.3">
      <c r="A1727" s="87">
        <v>39471</v>
      </c>
      <c r="B1727" t="s">
        <v>18064</v>
      </c>
      <c r="C1727" s="87" t="s">
        <v>16331</v>
      </c>
      <c r="D1727" t="s">
        <v>16332</v>
      </c>
      <c r="E1727" s="116">
        <v>94.13</v>
      </c>
    </row>
    <row r="1728" spans="1:5" x14ac:dyDescent="0.3">
      <c r="A1728" s="87">
        <v>39472</v>
      </c>
      <c r="B1728" t="s">
        <v>18065</v>
      </c>
      <c r="C1728" s="87" t="s">
        <v>16331</v>
      </c>
      <c r="D1728" t="s">
        <v>16332</v>
      </c>
      <c r="E1728" s="116">
        <v>163.55000000000001</v>
      </c>
    </row>
    <row r="1729" spans="1:5" x14ac:dyDescent="0.3">
      <c r="A1729" s="87">
        <v>39473</v>
      </c>
      <c r="B1729" t="s">
        <v>18066</v>
      </c>
      <c r="C1729" s="87" t="s">
        <v>16331</v>
      </c>
      <c r="D1729" t="s">
        <v>16332</v>
      </c>
      <c r="E1729" s="116">
        <v>105.65</v>
      </c>
    </row>
    <row r="1730" spans="1:5" x14ac:dyDescent="0.3">
      <c r="A1730" s="87">
        <v>39474</v>
      </c>
      <c r="B1730" t="s">
        <v>18067</v>
      </c>
      <c r="C1730" s="87" t="s">
        <v>16331</v>
      </c>
      <c r="D1730" t="s">
        <v>16332</v>
      </c>
      <c r="E1730" s="116">
        <v>112.63</v>
      </c>
    </row>
    <row r="1731" spans="1:5" x14ac:dyDescent="0.3">
      <c r="A1731" s="87">
        <v>39475</v>
      </c>
      <c r="B1731" t="s">
        <v>18068</v>
      </c>
      <c r="C1731" s="87" t="s">
        <v>16331</v>
      </c>
      <c r="D1731" t="s">
        <v>16332</v>
      </c>
      <c r="E1731" s="116">
        <v>127.79</v>
      </c>
    </row>
    <row r="1732" spans="1:5" x14ac:dyDescent="0.3">
      <c r="A1732" s="87">
        <v>39476</v>
      </c>
      <c r="B1732" t="s">
        <v>18069</v>
      </c>
      <c r="C1732" s="87" t="s">
        <v>16331</v>
      </c>
      <c r="D1732" t="s">
        <v>16332</v>
      </c>
      <c r="E1732" s="116">
        <v>240.56</v>
      </c>
    </row>
    <row r="1733" spans="1:5" x14ac:dyDescent="0.3">
      <c r="A1733" s="87">
        <v>39477</v>
      </c>
      <c r="B1733" t="s">
        <v>18070</v>
      </c>
      <c r="C1733" s="87" t="s">
        <v>16331</v>
      </c>
      <c r="D1733" t="s">
        <v>16332</v>
      </c>
      <c r="E1733" s="116">
        <v>117.87</v>
      </c>
    </row>
    <row r="1734" spans="1:5" x14ac:dyDescent="0.3">
      <c r="A1734" s="87">
        <v>39478</v>
      </c>
      <c r="B1734" t="s">
        <v>18071</v>
      </c>
      <c r="C1734" s="87" t="s">
        <v>16331</v>
      </c>
      <c r="D1734" t="s">
        <v>16332</v>
      </c>
      <c r="E1734" s="116">
        <v>121.52</v>
      </c>
    </row>
    <row r="1735" spans="1:5" x14ac:dyDescent="0.3">
      <c r="A1735" s="87">
        <v>39479</v>
      </c>
      <c r="B1735" t="s">
        <v>18072</v>
      </c>
      <c r="C1735" s="87" t="s">
        <v>16331</v>
      </c>
      <c r="D1735" t="s">
        <v>16332</v>
      </c>
      <c r="E1735" s="116">
        <v>143.16999999999999</v>
      </c>
    </row>
    <row r="1736" spans="1:5" x14ac:dyDescent="0.3">
      <c r="A1736" s="87">
        <v>39480</v>
      </c>
      <c r="B1736" t="s">
        <v>18073</v>
      </c>
      <c r="C1736" s="87" t="s">
        <v>16331</v>
      </c>
      <c r="D1736" t="s">
        <v>16332</v>
      </c>
      <c r="E1736" s="116">
        <v>295.43</v>
      </c>
    </row>
    <row r="1737" spans="1:5" x14ac:dyDescent="0.3">
      <c r="A1737" s="87">
        <v>39459</v>
      </c>
      <c r="B1737" t="s">
        <v>18074</v>
      </c>
      <c r="C1737" s="87" t="s">
        <v>16331</v>
      </c>
      <c r="D1737" t="s">
        <v>16332</v>
      </c>
      <c r="E1737" s="116">
        <v>250.75</v>
      </c>
    </row>
    <row r="1738" spans="1:5" x14ac:dyDescent="0.3">
      <c r="A1738" s="87">
        <v>39445</v>
      </c>
      <c r="B1738" t="s">
        <v>18075</v>
      </c>
      <c r="C1738" s="87" t="s">
        <v>16331</v>
      </c>
      <c r="D1738" t="s">
        <v>16332</v>
      </c>
      <c r="E1738" s="116">
        <v>125.9</v>
      </c>
    </row>
    <row r="1739" spans="1:5" x14ac:dyDescent="0.3">
      <c r="A1739" s="87">
        <v>39446</v>
      </c>
      <c r="B1739" t="s">
        <v>18076</v>
      </c>
      <c r="C1739" s="87" t="s">
        <v>16331</v>
      </c>
      <c r="D1739" t="s">
        <v>16332</v>
      </c>
      <c r="E1739" s="116">
        <v>128.13999999999999</v>
      </c>
    </row>
    <row r="1740" spans="1:5" x14ac:dyDescent="0.3">
      <c r="A1740" s="87">
        <v>39447</v>
      </c>
      <c r="B1740" t="s">
        <v>18077</v>
      </c>
      <c r="C1740" s="87" t="s">
        <v>16331</v>
      </c>
      <c r="D1740" t="s">
        <v>16332</v>
      </c>
      <c r="E1740" s="116">
        <v>137.03</v>
      </c>
    </row>
    <row r="1741" spans="1:5" x14ac:dyDescent="0.3">
      <c r="A1741" s="87">
        <v>39448</v>
      </c>
      <c r="B1741" t="s">
        <v>18078</v>
      </c>
      <c r="C1741" s="87" t="s">
        <v>16331</v>
      </c>
      <c r="D1741" t="s">
        <v>16332</v>
      </c>
      <c r="E1741" s="116">
        <v>233.66</v>
      </c>
    </row>
    <row r="1742" spans="1:5" x14ac:dyDescent="0.3">
      <c r="A1742" s="87">
        <v>39450</v>
      </c>
      <c r="B1742" t="s">
        <v>18079</v>
      </c>
      <c r="C1742" s="87" t="s">
        <v>16331</v>
      </c>
      <c r="D1742" t="s">
        <v>16332</v>
      </c>
      <c r="E1742" s="116">
        <v>142.56</v>
      </c>
    </row>
    <row r="1743" spans="1:5" x14ac:dyDescent="0.3">
      <c r="A1743" s="87">
        <v>39451</v>
      </c>
      <c r="B1743" t="s">
        <v>18080</v>
      </c>
      <c r="C1743" s="87" t="s">
        <v>16331</v>
      </c>
      <c r="D1743" t="s">
        <v>16332</v>
      </c>
      <c r="E1743" s="116">
        <v>155.49</v>
      </c>
    </row>
    <row r="1744" spans="1:5" x14ac:dyDescent="0.3">
      <c r="A1744" s="87">
        <v>39452</v>
      </c>
      <c r="B1744" t="s">
        <v>18081</v>
      </c>
      <c r="C1744" s="87" t="s">
        <v>16331</v>
      </c>
      <c r="D1744" t="s">
        <v>16332</v>
      </c>
      <c r="E1744" s="116">
        <v>156.41999999999999</v>
      </c>
    </row>
    <row r="1745" spans="1:5" x14ac:dyDescent="0.3">
      <c r="A1745" s="87">
        <v>39523</v>
      </c>
      <c r="B1745" t="s">
        <v>18082</v>
      </c>
      <c r="C1745" s="87" t="s">
        <v>16331</v>
      </c>
      <c r="D1745" t="s">
        <v>16332</v>
      </c>
      <c r="E1745" s="116">
        <v>261.77</v>
      </c>
    </row>
    <row r="1746" spans="1:5" x14ac:dyDescent="0.3">
      <c r="A1746" s="87">
        <v>39449</v>
      </c>
      <c r="B1746" t="s">
        <v>18083</v>
      </c>
      <c r="C1746" s="87" t="s">
        <v>16331</v>
      </c>
      <c r="D1746" t="s">
        <v>16332</v>
      </c>
      <c r="E1746" s="116">
        <v>289.89</v>
      </c>
    </row>
    <row r="1747" spans="1:5" x14ac:dyDescent="0.3">
      <c r="A1747" s="87">
        <v>39455</v>
      </c>
      <c r="B1747" t="s">
        <v>18084</v>
      </c>
      <c r="C1747" s="87" t="s">
        <v>16331</v>
      </c>
      <c r="D1747" t="s">
        <v>16332</v>
      </c>
      <c r="E1747" s="116">
        <v>143.44</v>
      </c>
    </row>
    <row r="1748" spans="1:5" x14ac:dyDescent="0.3">
      <c r="A1748" s="87">
        <v>39456</v>
      </c>
      <c r="B1748" t="s">
        <v>18085</v>
      </c>
      <c r="C1748" s="87" t="s">
        <v>16331</v>
      </c>
      <c r="D1748" t="s">
        <v>16332</v>
      </c>
      <c r="E1748" s="116">
        <v>143.55000000000001</v>
      </c>
    </row>
    <row r="1749" spans="1:5" x14ac:dyDescent="0.3">
      <c r="A1749" s="87">
        <v>39457</v>
      </c>
      <c r="B1749" t="s">
        <v>18086</v>
      </c>
      <c r="C1749" s="87" t="s">
        <v>16331</v>
      </c>
      <c r="D1749" t="s">
        <v>16332</v>
      </c>
      <c r="E1749" s="116">
        <v>156.49</v>
      </c>
    </row>
    <row r="1750" spans="1:5" x14ac:dyDescent="0.3">
      <c r="A1750" s="87">
        <v>39458</v>
      </c>
      <c r="B1750" t="s">
        <v>18087</v>
      </c>
      <c r="C1750" s="87" t="s">
        <v>16331</v>
      </c>
      <c r="D1750" t="s">
        <v>16332</v>
      </c>
      <c r="E1750" s="116">
        <v>292.02999999999997</v>
      </c>
    </row>
    <row r="1751" spans="1:5" x14ac:dyDescent="0.3">
      <c r="A1751" s="87">
        <v>39464</v>
      </c>
      <c r="B1751" t="s">
        <v>18088</v>
      </c>
      <c r="C1751" s="87" t="s">
        <v>16331</v>
      </c>
      <c r="D1751" t="s">
        <v>16332</v>
      </c>
      <c r="E1751" s="116">
        <v>469.6</v>
      </c>
    </row>
    <row r="1752" spans="1:5" x14ac:dyDescent="0.3">
      <c r="A1752" s="87">
        <v>39460</v>
      </c>
      <c r="B1752" t="s">
        <v>18089</v>
      </c>
      <c r="C1752" s="87" t="s">
        <v>16331</v>
      </c>
      <c r="D1752" t="s">
        <v>16332</v>
      </c>
      <c r="E1752" s="116">
        <v>178.11</v>
      </c>
    </row>
    <row r="1753" spans="1:5" x14ac:dyDescent="0.3">
      <c r="A1753" s="87">
        <v>39461</v>
      </c>
      <c r="B1753" t="s">
        <v>18090</v>
      </c>
      <c r="C1753" s="87" t="s">
        <v>16331</v>
      </c>
      <c r="D1753" t="s">
        <v>16332</v>
      </c>
      <c r="E1753" s="116">
        <v>208.7</v>
      </c>
    </row>
    <row r="1754" spans="1:5" x14ac:dyDescent="0.3">
      <c r="A1754" s="87">
        <v>39462</v>
      </c>
      <c r="B1754" t="s">
        <v>18091</v>
      </c>
      <c r="C1754" s="87" t="s">
        <v>16331</v>
      </c>
      <c r="D1754" t="s">
        <v>16332</v>
      </c>
      <c r="E1754" s="116">
        <v>201.13</v>
      </c>
    </row>
    <row r="1755" spans="1:5" x14ac:dyDescent="0.3">
      <c r="A1755" s="87">
        <v>39463</v>
      </c>
      <c r="B1755" t="s">
        <v>18092</v>
      </c>
      <c r="C1755" s="87" t="s">
        <v>16331</v>
      </c>
      <c r="D1755" t="s">
        <v>16332</v>
      </c>
      <c r="E1755" s="116">
        <v>465.96</v>
      </c>
    </row>
    <row r="1756" spans="1:5" x14ac:dyDescent="0.3">
      <c r="A1756" s="87">
        <v>26039</v>
      </c>
      <c r="B1756" t="s">
        <v>18093</v>
      </c>
      <c r="C1756" s="87" t="s">
        <v>16331</v>
      </c>
      <c r="D1756" t="s">
        <v>16332</v>
      </c>
      <c r="E1756" s="116">
        <v>391246.87</v>
      </c>
    </row>
    <row r="1757" spans="1:5" x14ac:dyDescent="0.3">
      <c r="A1757" s="87">
        <v>2401</v>
      </c>
      <c r="B1757" t="s">
        <v>18094</v>
      </c>
      <c r="C1757" s="87" t="s">
        <v>16331</v>
      </c>
      <c r="D1757" t="s">
        <v>16332</v>
      </c>
      <c r="E1757" s="116">
        <v>89991.11</v>
      </c>
    </row>
    <row r="1758" spans="1:5" x14ac:dyDescent="0.3">
      <c r="A1758" s="87">
        <v>38870</v>
      </c>
      <c r="B1758" t="s">
        <v>18095</v>
      </c>
      <c r="C1758" s="87" t="s">
        <v>16331</v>
      </c>
      <c r="D1758" t="s">
        <v>16332</v>
      </c>
      <c r="E1758" s="116">
        <v>33.76</v>
      </c>
    </row>
    <row r="1759" spans="1:5" x14ac:dyDescent="0.3">
      <c r="A1759" s="87">
        <v>38869</v>
      </c>
      <c r="B1759" t="s">
        <v>18096</v>
      </c>
      <c r="C1759" s="87" t="s">
        <v>16331</v>
      </c>
      <c r="D1759" t="s">
        <v>16332</v>
      </c>
      <c r="E1759" s="116">
        <v>22.78</v>
      </c>
    </row>
    <row r="1760" spans="1:5" x14ac:dyDescent="0.3">
      <c r="A1760" s="87">
        <v>38872</v>
      </c>
      <c r="B1760" t="s">
        <v>18097</v>
      </c>
      <c r="C1760" s="87" t="s">
        <v>16331</v>
      </c>
      <c r="D1760" t="s">
        <v>16332</v>
      </c>
      <c r="E1760" s="116">
        <v>43.01</v>
      </c>
    </row>
    <row r="1761" spans="1:5" x14ac:dyDescent="0.3">
      <c r="A1761" s="87">
        <v>38871</v>
      </c>
      <c r="B1761" t="s">
        <v>18098</v>
      </c>
      <c r="C1761" s="87" t="s">
        <v>16331</v>
      </c>
      <c r="D1761" t="s">
        <v>16332</v>
      </c>
      <c r="E1761" s="116">
        <v>29.73</v>
      </c>
    </row>
    <row r="1762" spans="1:5" x14ac:dyDescent="0.3">
      <c r="A1762" s="87">
        <v>39283</v>
      </c>
      <c r="B1762" t="s">
        <v>18099</v>
      </c>
      <c r="C1762" s="87" t="s">
        <v>16331</v>
      </c>
      <c r="D1762" t="s">
        <v>16332</v>
      </c>
      <c r="E1762" s="116">
        <v>139.30000000000001</v>
      </c>
    </row>
    <row r="1763" spans="1:5" x14ac:dyDescent="0.3">
      <c r="A1763" s="87">
        <v>39285</v>
      </c>
      <c r="B1763" t="s">
        <v>18100</v>
      </c>
      <c r="C1763" s="87" t="s">
        <v>16331</v>
      </c>
      <c r="D1763" t="s">
        <v>16332</v>
      </c>
      <c r="E1763" s="116">
        <v>159.21</v>
      </c>
    </row>
    <row r="1764" spans="1:5" x14ac:dyDescent="0.3">
      <c r="A1764" s="87">
        <v>39286</v>
      </c>
      <c r="B1764" t="s">
        <v>18101</v>
      </c>
      <c r="C1764" s="87" t="s">
        <v>16331</v>
      </c>
      <c r="D1764" t="s">
        <v>16332</v>
      </c>
      <c r="E1764" s="116">
        <v>152.58000000000001</v>
      </c>
    </row>
    <row r="1765" spans="1:5" x14ac:dyDescent="0.3">
      <c r="A1765" s="87">
        <v>39288</v>
      </c>
      <c r="B1765" t="s">
        <v>18102</v>
      </c>
      <c r="C1765" s="87" t="s">
        <v>16331</v>
      </c>
      <c r="D1765" t="s">
        <v>16332</v>
      </c>
      <c r="E1765" s="116">
        <v>185.73</v>
      </c>
    </row>
    <row r="1766" spans="1:5" x14ac:dyDescent="0.3">
      <c r="A1766" s="87">
        <v>44476</v>
      </c>
      <c r="B1766" t="s">
        <v>18103</v>
      </c>
      <c r="C1766" s="87" t="s">
        <v>16735</v>
      </c>
      <c r="D1766" t="s">
        <v>16332</v>
      </c>
      <c r="E1766" s="116">
        <v>777.92</v>
      </c>
    </row>
    <row r="1767" spans="1:5" x14ac:dyDescent="0.3">
      <c r="A1767" s="87">
        <v>10629</v>
      </c>
      <c r="B1767" t="s">
        <v>18104</v>
      </c>
      <c r="C1767" s="87" t="s">
        <v>16735</v>
      </c>
      <c r="D1767" t="s">
        <v>16332</v>
      </c>
      <c r="E1767" s="116">
        <v>659.25</v>
      </c>
    </row>
    <row r="1768" spans="1:5" x14ac:dyDescent="0.3">
      <c r="A1768" s="87">
        <v>10698</v>
      </c>
      <c r="B1768" t="s">
        <v>18105</v>
      </c>
      <c r="C1768" s="87" t="s">
        <v>16735</v>
      </c>
      <c r="D1768" t="s">
        <v>16332</v>
      </c>
      <c r="E1768" s="116">
        <v>207.56</v>
      </c>
    </row>
    <row r="1769" spans="1:5" x14ac:dyDescent="0.3">
      <c r="A1769" s="87">
        <v>40521</v>
      </c>
      <c r="B1769" t="s">
        <v>18106</v>
      </c>
      <c r="C1769" s="87" t="s">
        <v>16331</v>
      </c>
      <c r="D1769" t="s">
        <v>16332</v>
      </c>
      <c r="E1769" s="116">
        <v>102600</v>
      </c>
    </row>
    <row r="1770" spans="1:5" x14ac:dyDescent="0.3">
      <c r="A1770" s="87">
        <v>2432</v>
      </c>
      <c r="B1770" t="s">
        <v>18107</v>
      </c>
      <c r="C1770" s="87" t="s">
        <v>16331</v>
      </c>
      <c r="D1770" t="s">
        <v>16332</v>
      </c>
      <c r="E1770" s="116">
        <v>35.85</v>
      </c>
    </row>
    <row r="1771" spans="1:5" x14ac:dyDescent="0.3">
      <c r="A1771" s="87">
        <v>2418</v>
      </c>
      <c r="B1771" t="s">
        <v>18108</v>
      </c>
      <c r="C1771" s="87" t="s">
        <v>16331</v>
      </c>
      <c r="D1771" t="s">
        <v>16337</v>
      </c>
      <c r="E1771" s="116">
        <v>16.63</v>
      </c>
    </row>
    <row r="1772" spans="1:5" x14ac:dyDescent="0.3">
      <c r="A1772" s="87">
        <v>2433</v>
      </c>
      <c r="B1772" t="s">
        <v>18109</v>
      </c>
      <c r="C1772" s="87" t="s">
        <v>16331</v>
      </c>
      <c r="D1772" t="s">
        <v>16332</v>
      </c>
      <c r="E1772" s="116">
        <v>12.14</v>
      </c>
    </row>
    <row r="1773" spans="1:5" x14ac:dyDescent="0.3">
      <c r="A1773" s="87">
        <v>2420</v>
      </c>
      <c r="B1773" t="s">
        <v>18110</v>
      </c>
      <c r="C1773" s="87" t="s">
        <v>16331</v>
      </c>
      <c r="D1773" t="s">
        <v>16332</v>
      </c>
      <c r="E1773" s="116">
        <v>20.86</v>
      </c>
    </row>
    <row r="1774" spans="1:5" x14ac:dyDescent="0.3">
      <c r="A1774" s="87">
        <v>11447</v>
      </c>
      <c r="B1774" t="s">
        <v>18111</v>
      </c>
      <c r="C1774" s="87" t="s">
        <v>16331</v>
      </c>
      <c r="D1774" t="s">
        <v>16332</v>
      </c>
      <c r="E1774" s="116">
        <v>41.22</v>
      </c>
    </row>
    <row r="1775" spans="1:5" x14ac:dyDescent="0.3">
      <c r="A1775" s="87">
        <v>11451</v>
      </c>
      <c r="B1775" t="s">
        <v>18112</v>
      </c>
      <c r="C1775" s="87" t="s">
        <v>16331</v>
      </c>
      <c r="D1775" t="s">
        <v>16332</v>
      </c>
      <c r="E1775" s="116">
        <v>110.5</v>
      </c>
    </row>
    <row r="1776" spans="1:5" x14ac:dyDescent="0.3">
      <c r="A1776" s="87">
        <v>11116</v>
      </c>
      <c r="B1776" t="s">
        <v>18113</v>
      </c>
      <c r="C1776" s="87" t="s">
        <v>16331</v>
      </c>
      <c r="D1776" t="s">
        <v>16332</v>
      </c>
      <c r="E1776" s="116">
        <v>653.72</v>
      </c>
    </row>
    <row r="1777" spans="1:5" x14ac:dyDescent="0.3">
      <c r="A1777" s="87">
        <v>38411</v>
      </c>
      <c r="B1777" t="s">
        <v>18114</v>
      </c>
      <c r="C1777" s="87" t="s">
        <v>16331</v>
      </c>
      <c r="D1777" t="s">
        <v>16332</v>
      </c>
      <c r="E1777" s="116">
        <v>1590.28</v>
      </c>
    </row>
    <row r="1778" spans="1:5" x14ac:dyDescent="0.3">
      <c r="A1778" s="87">
        <v>38189</v>
      </c>
      <c r="B1778" t="s">
        <v>18115</v>
      </c>
      <c r="C1778" s="87" t="s">
        <v>16331</v>
      </c>
      <c r="D1778" t="s">
        <v>16332</v>
      </c>
      <c r="E1778" s="116">
        <v>156.6</v>
      </c>
    </row>
    <row r="1779" spans="1:5" x14ac:dyDescent="0.3">
      <c r="A1779" s="87">
        <v>38190</v>
      </c>
      <c r="B1779" t="s">
        <v>18116</v>
      </c>
      <c r="C1779" s="87" t="s">
        <v>16331</v>
      </c>
      <c r="D1779" t="s">
        <v>16332</v>
      </c>
      <c r="E1779" s="116">
        <v>329.91</v>
      </c>
    </row>
    <row r="1780" spans="1:5" x14ac:dyDescent="0.3">
      <c r="A1780" s="87">
        <v>7608</v>
      </c>
      <c r="B1780" t="s">
        <v>18117</v>
      </c>
      <c r="C1780" s="87" t="s">
        <v>16331</v>
      </c>
      <c r="D1780" t="s">
        <v>16332</v>
      </c>
      <c r="E1780" s="116">
        <v>12.31</v>
      </c>
    </row>
    <row r="1781" spans="1:5" x14ac:dyDescent="0.3">
      <c r="A1781" s="87">
        <v>1370</v>
      </c>
      <c r="B1781" t="s">
        <v>18118</v>
      </c>
      <c r="C1781" s="87" t="s">
        <v>16331</v>
      </c>
      <c r="D1781" t="s">
        <v>16332</v>
      </c>
      <c r="E1781" s="116">
        <v>119.7</v>
      </c>
    </row>
    <row r="1782" spans="1:5" x14ac:dyDescent="0.3">
      <c r="A1782" s="87">
        <v>36516</v>
      </c>
      <c r="B1782" t="s">
        <v>18119</v>
      </c>
      <c r="C1782" s="87" t="s">
        <v>16331</v>
      </c>
      <c r="D1782" t="s">
        <v>16332</v>
      </c>
      <c r="E1782" s="116">
        <v>144946.23000000001</v>
      </c>
    </row>
    <row r="1783" spans="1:5" x14ac:dyDescent="0.3">
      <c r="A1783" s="87">
        <v>34777</v>
      </c>
      <c r="B1783" t="s">
        <v>18120</v>
      </c>
      <c r="C1783" s="87" t="s">
        <v>16331</v>
      </c>
      <c r="D1783" t="s">
        <v>16332</v>
      </c>
      <c r="E1783" s="116">
        <v>2.99</v>
      </c>
    </row>
    <row r="1784" spans="1:5" x14ac:dyDescent="0.3">
      <c r="A1784" s="87">
        <v>7272</v>
      </c>
      <c r="B1784" t="s">
        <v>18121</v>
      </c>
      <c r="C1784" s="87" t="s">
        <v>16331</v>
      </c>
      <c r="D1784" t="s">
        <v>16332</v>
      </c>
      <c r="E1784" s="116">
        <v>2.25</v>
      </c>
    </row>
    <row r="1785" spans="1:5" x14ac:dyDescent="0.3">
      <c r="A1785" s="87">
        <v>10605</v>
      </c>
      <c r="B1785" t="s">
        <v>18122</v>
      </c>
      <c r="C1785" s="87" t="s">
        <v>16331</v>
      </c>
      <c r="D1785" t="s">
        <v>16332</v>
      </c>
      <c r="E1785" s="116">
        <v>5.2</v>
      </c>
    </row>
    <row r="1786" spans="1:5" x14ac:dyDescent="0.3">
      <c r="A1786" s="87">
        <v>10604</v>
      </c>
      <c r="B1786" t="s">
        <v>18123</v>
      </c>
      <c r="C1786" s="87" t="s">
        <v>16331</v>
      </c>
      <c r="D1786" t="s">
        <v>16332</v>
      </c>
      <c r="E1786" s="116">
        <v>12.12</v>
      </c>
    </row>
    <row r="1787" spans="1:5" x14ac:dyDescent="0.3">
      <c r="A1787" s="87">
        <v>672</v>
      </c>
      <c r="B1787" t="s">
        <v>18124</v>
      </c>
      <c r="C1787" s="87" t="s">
        <v>16331</v>
      </c>
      <c r="D1787" t="s">
        <v>16332</v>
      </c>
      <c r="E1787" s="116">
        <v>16.66</v>
      </c>
    </row>
    <row r="1788" spans="1:5" x14ac:dyDescent="0.3">
      <c r="A1788" s="87">
        <v>668</v>
      </c>
      <c r="B1788" t="s">
        <v>18125</v>
      </c>
      <c r="C1788" s="87" t="s">
        <v>16331</v>
      </c>
      <c r="D1788" t="s">
        <v>16332</v>
      </c>
      <c r="E1788" s="116">
        <v>20.12</v>
      </c>
    </row>
    <row r="1789" spans="1:5" x14ac:dyDescent="0.3">
      <c r="A1789" s="87">
        <v>10578</v>
      </c>
      <c r="B1789" t="s">
        <v>18126</v>
      </c>
      <c r="C1789" s="87" t="s">
        <v>16331</v>
      </c>
      <c r="D1789" t="s">
        <v>16332</v>
      </c>
      <c r="E1789" s="116">
        <v>23.43</v>
      </c>
    </row>
    <row r="1790" spans="1:5" x14ac:dyDescent="0.3">
      <c r="A1790" s="87">
        <v>666</v>
      </c>
      <c r="B1790" t="s">
        <v>18127</v>
      </c>
      <c r="C1790" s="87" t="s">
        <v>16331</v>
      </c>
      <c r="D1790" t="s">
        <v>16332</v>
      </c>
      <c r="E1790" s="116">
        <v>26.06</v>
      </c>
    </row>
    <row r="1791" spans="1:5" x14ac:dyDescent="0.3">
      <c r="A1791" s="87">
        <v>665</v>
      </c>
      <c r="B1791" t="s">
        <v>18128</v>
      </c>
      <c r="C1791" s="87" t="s">
        <v>16331</v>
      </c>
      <c r="D1791" t="s">
        <v>16332</v>
      </c>
      <c r="E1791" s="116">
        <v>34.85</v>
      </c>
    </row>
    <row r="1792" spans="1:5" x14ac:dyDescent="0.3">
      <c r="A1792" s="87">
        <v>10577</v>
      </c>
      <c r="B1792" t="s">
        <v>18129</v>
      </c>
      <c r="C1792" s="87" t="s">
        <v>16331</v>
      </c>
      <c r="D1792" t="s">
        <v>16332</v>
      </c>
      <c r="E1792" s="116">
        <v>30.91</v>
      </c>
    </row>
    <row r="1793" spans="1:5" x14ac:dyDescent="0.3">
      <c r="A1793" s="87">
        <v>10583</v>
      </c>
      <c r="B1793" t="s">
        <v>18130</v>
      </c>
      <c r="C1793" s="87" t="s">
        <v>16331</v>
      </c>
      <c r="D1793" t="s">
        <v>16332</v>
      </c>
      <c r="E1793" s="116">
        <v>16.059999999999999</v>
      </c>
    </row>
    <row r="1794" spans="1:5" x14ac:dyDescent="0.3">
      <c r="A1794" s="87">
        <v>10579</v>
      </c>
      <c r="B1794" t="s">
        <v>18131</v>
      </c>
      <c r="C1794" s="87" t="s">
        <v>16331</v>
      </c>
      <c r="D1794" t="s">
        <v>16332</v>
      </c>
      <c r="E1794" s="116">
        <v>27.99</v>
      </c>
    </row>
    <row r="1795" spans="1:5" x14ac:dyDescent="0.3">
      <c r="A1795" s="87">
        <v>10582</v>
      </c>
      <c r="B1795" t="s">
        <v>18132</v>
      </c>
      <c r="C1795" s="87" t="s">
        <v>16331</v>
      </c>
      <c r="D1795" t="s">
        <v>16332</v>
      </c>
      <c r="E1795" s="116">
        <v>14.14</v>
      </c>
    </row>
    <row r="1796" spans="1:5" x14ac:dyDescent="0.3">
      <c r="A1796" s="87">
        <v>2436</v>
      </c>
      <c r="B1796" t="s">
        <v>18133</v>
      </c>
      <c r="C1796" s="87" t="s">
        <v>16480</v>
      </c>
      <c r="D1796" t="s">
        <v>16337</v>
      </c>
      <c r="E1796" s="116">
        <v>28.78</v>
      </c>
    </row>
    <row r="1797" spans="1:5" x14ac:dyDescent="0.3">
      <c r="A1797" s="87">
        <v>40918</v>
      </c>
      <c r="B1797" t="s">
        <v>18134</v>
      </c>
      <c r="C1797" s="87" t="s">
        <v>16482</v>
      </c>
      <c r="D1797" t="s">
        <v>16332</v>
      </c>
      <c r="E1797" s="116">
        <v>5034.68</v>
      </c>
    </row>
    <row r="1798" spans="1:5" x14ac:dyDescent="0.3">
      <c r="A1798" s="87">
        <v>10998</v>
      </c>
      <c r="B1798" t="s">
        <v>18135</v>
      </c>
      <c r="C1798" s="87" t="s">
        <v>16380</v>
      </c>
      <c r="D1798" t="s">
        <v>16332</v>
      </c>
      <c r="E1798" s="116">
        <v>54.34</v>
      </c>
    </row>
    <row r="1799" spans="1:5" x14ac:dyDescent="0.3">
      <c r="A1799" s="87">
        <v>11002</v>
      </c>
      <c r="B1799" t="s">
        <v>18136</v>
      </c>
      <c r="C1799" s="87" t="s">
        <v>16380</v>
      </c>
      <c r="D1799" t="s">
        <v>16332</v>
      </c>
      <c r="E1799" s="116">
        <v>49.78</v>
      </c>
    </row>
    <row r="1800" spans="1:5" x14ac:dyDescent="0.3">
      <c r="A1800" s="87">
        <v>10999</v>
      </c>
      <c r="B1800" t="s">
        <v>18137</v>
      </c>
      <c r="C1800" s="87" t="s">
        <v>16380</v>
      </c>
      <c r="D1800" t="s">
        <v>16332</v>
      </c>
      <c r="E1800" s="116">
        <v>47.83</v>
      </c>
    </row>
    <row r="1801" spans="1:5" x14ac:dyDescent="0.3">
      <c r="A1801" s="87">
        <v>10997</v>
      </c>
      <c r="B1801" t="s">
        <v>18138</v>
      </c>
      <c r="C1801" s="87" t="s">
        <v>16380</v>
      </c>
      <c r="D1801" t="s">
        <v>16337</v>
      </c>
      <c r="E1801" s="116">
        <v>51.84</v>
      </c>
    </row>
    <row r="1802" spans="1:5" x14ac:dyDescent="0.3">
      <c r="A1802" s="87">
        <v>2685</v>
      </c>
      <c r="B1802" t="s">
        <v>18139</v>
      </c>
      <c r="C1802" s="87" t="s">
        <v>16376</v>
      </c>
      <c r="D1802" t="s">
        <v>16332</v>
      </c>
      <c r="E1802" s="116">
        <v>7.12</v>
      </c>
    </row>
    <row r="1803" spans="1:5" x14ac:dyDescent="0.3">
      <c r="A1803" s="87">
        <v>2680</v>
      </c>
      <c r="B1803" t="s">
        <v>18140</v>
      </c>
      <c r="C1803" s="87" t="s">
        <v>16376</v>
      </c>
      <c r="D1803" t="s">
        <v>16332</v>
      </c>
      <c r="E1803" s="116">
        <v>10.42</v>
      </c>
    </row>
    <row r="1804" spans="1:5" x14ac:dyDescent="0.3">
      <c r="A1804" s="87">
        <v>2684</v>
      </c>
      <c r="B1804" t="s">
        <v>18141</v>
      </c>
      <c r="C1804" s="87" t="s">
        <v>16376</v>
      </c>
      <c r="D1804" t="s">
        <v>16332</v>
      </c>
      <c r="E1804" s="116">
        <v>9.48</v>
      </c>
    </row>
    <row r="1805" spans="1:5" x14ac:dyDescent="0.3">
      <c r="A1805" s="87">
        <v>2673</v>
      </c>
      <c r="B1805" t="s">
        <v>18142</v>
      </c>
      <c r="C1805" s="87" t="s">
        <v>16376</v>
      </c>
      <c r="D1805" t="s">
        <v>16337</v>
      </c>
      <c r="E1805" s="116">
        <v>3.66</v>
      </c>
    </row>
    <row r="1806" spans="1:5" x14ac:dyDescent="0.3">
      <c r="A1806" s="87">
        <v>2681</v>
      </c>
      <c r="B1806" t="s">
        <v>18143</v>
      </c>
      <c r="C1806" s="87" t="s">
        <v>16376</v>
      </c>
      <c r="D1806" t="s">
        <v>16332</v>
      </c>
      <c r="E1806" s="116">
        <v>17.03</v>
      </c>
    </row>
    <row r="1807" spans="1:5" x14ac:dyDescent="0.3">
      <c r="A1807" s="87">
        <v>2682</v>
      </c>
      <c r="B1807" t="s">
        <v>18144</v>
      </c>
      <c r="C1807" s="87" t="s">
        <v>16376</v>
      </c>
      <c r="D1807" t="s">
        <v>16332</v>
      </c>
      <c r="E1807" s="116">
        <v>24.85</v>
      </c>
    </row>
    <row r="1808" spans="1:5" x14ac:dyDescent="0.3">
      <c r="A1808" s="87">
        <v>2686</v>
      </c>
      <c r="B1808" t="s">
        <v>18145</v>
      </c>
      <c r="C1808" s="87" t="s">
        <v>16376</v>
      </c>
      <c r="D1808" t="s">
        <v>16332</v>
      </c>
      <c r="E1808" s="116">
        <v>31.16</v>
      </c>
    </row>
    <row r="1809" spans="1:5" x14ac:dyDescent="0.3">
      <c r="A1809" s="87">
        <v>2674</v>
      </c>
      <c r="B1809" t="s">
        <v>18146</v>
      </c>
      <c r="C1809" s="87" t="s">
        <v>16376</v>
      </c>
      <c r="D1809" t="s">
        <v>16332</v>
      </c>
      <c r="E1809" s="116">
        <v>4.55</v>
      </c>
    </row>
    <row r="1810" spans="1:5" x14ac:dyDescent="0.3">
      <c r="A1810" s="87">
        <v>2683</v>
      </c>
      <c r="B1810" t="s">
        <v>18147</v>
      </c>
      <c r="C1810" s="87" t="s">
        <v>16376</v>
      </c>
      <c r="D1810" t="s">
        <v>16332</v>
      </c>
      <c r="E1810" s="116">
        <v>49.1</v>
      </c>
    </row>
    <row r="1811" spans="1:5" x14ac:dyDescent="0.3">
      <c r="A1811" s="87">
        <v>2676</v>
      </c>
      <c r="B1811" t="s">
        <v>18148</v>
      </c>
      <c r="C1811" s="87" t="s">
        <v>16376</v>
      </c>
      <c r="D1811" t="s">
        <v>16332</v>
      </c>
      <c r="E1811" s="116">
        <v>2.13</v>
      </c>
    </row>
    <row r="1812" spans="1:5" x14ac:dyDescent="0.3">
      <c r="A1812" s="87">
        <v>2678</v>
      </c>
      <c r="B1812" t="s">
        <v>18149</v>
      </c>
      <c r="C1812" s="87" t="s">
        <v>16376</v>
      </c>
      <c r="D1812" t="s">
        <v>16332</v>
      </c>
      <c r="E1812" s="116">
        <v>2.66</v>
      </c>
    </row>
    <row r="1813" spans="1:5" x14ac:dyDescent="0.3">
      <c r="A1813" s="87">
        <v>2679</v>
      </c>
      <c r="B1813" t="s">
        <v>18150</v>
      </c>
      <c r="C1813" s="87" t="s">
        <v>16376</v>
      </c>
      <c r="D1813" t="s">
        <v>16332</v>
      </c>
      <c r="E1813" s="116">
        <v>4.1100000000000003</v>
      </c>
    </row>
    <row r="1814" spans="1:5" x14ac:dyDescent="0.3">
      <c r="A1814" s="87">
        <v>12070</v>
      </c>
      <c r="B1814" t="s">
        <v>18151</v>
      </c>
      <c r="C1814" s="87" t="s">
        <v>16376</v>
      </c>
      <c r="D1814" t="s">
        <v>16332</v>
      </c>
      <c r="E1814" s="116">
        <v>5.72</v>
      </c>
    </row>
    <row r="1815" spans="1:5" x14ac:dyDescent="0.3">
      <c r="A1815" s="87">
        <v>2675</v>
      </c>
      <c r="B1815" t="s">
        <v>18152</v>
      </c>
      <c r="C1815" s="87" t="s">
        <v>16376</v>
      </c>
      <c r="D1815" t="s">
        <v>16332</v>
      </c>
      <c r="E1815" s="116">
        <v>7.43</v>
      </c>
    </row>
    <row r="1816" spans="1:5" x14ac:dyDescent="0.3">
      <c r="A1816" s="87">
        <v>12067</v>
      </c>
      <c r="B1816" t="s">
        <v>18153</v>
      </c>
      <c r="C1816" s="87" t="s">
        <v>16376</v>
      </c>
      <c r="D1816" t="s">
        <v>16332</v>
      </c>
      <c r="E1816" s="116">
        <v>10.08</v>
      </c>
    </row>
    <row r="1817" spans="1:5" x14ac:dyDescent="0.3">
      <c r="A1817" s="87">
        <v>21128</v>
      </c>
      <c r="B1817" t="s">
        <v>18154</v>
      </c>
      <c r="C1817" s="87" t="s">
        <v>16376</v>
      </c>
      <c r="D1817" t="s">
        <v>16337</v>
      </c>
      <c r="E1817" s="116">
        <v>9.67</v>
      </c>
    </row>
    <row r="1818" spans="1:5" x14ac:dyDescent="0.3">
      <c r="A1818" s="87">
        <v>40400</v>
      </c>
      <c r="B1818" t="s">
        <v>18155</v>
      </c>
      <c r="C1818" s="87" t="s">
        <v>16376</v>
      </c>
      <c r="D1818" t="s">
        <v>16332</v>
      </c>
      <c r="E1818" s="116">
        <v>1.94</v>
      </c>
    </row>
    <row r="1819" spans="1:5" x14ac:dyDescent="0.3">
      <c r="A1819" s="87">
        <v>40401</v>
      </c>
      <c r="B1819" t="s">
        <v>18156</v>
      </c>
      <c r="C1819" s="87" t="s">
        <v>16376</v>
      </c>
      <c r="D1819" t="s">
        <v>16332</v>
      </c>
      <c r="E1819" s="116">
        <v>2.86</v>
      </c>
    </row>
    <row r="1820" spans="1:5" x14ac:dyDescent="0.3">
      <c r="A1820" s="87">
        <v>40402</v>
      </c>
      <c r="B1820" t="s">
        <v>18157</v>
      </c>
      <c r="C1820" s="87" t="s">
        <v>16376</v>
      </c>
      <c r="D1820" t="s">
        <v>16332</v>
      </c>
      <c r="E1820" s="116">
        <v>3.68</v>
      </c>
    </row>
    <row r="1821" spans="1:5" x14ac:dyDescent="0.3">
      <c r="A1821" s="87">
        <v>21137</v>
      </c>
      <c r="B1821" t="s">
        <v>18158</v>
      </c>
      <c r="C1821" s="87" t="s">
        <v>16376</v>
      </c>
      <c r="D1821" t="s">
        <v>16332</v>
      </c>
      <c r="E1821" s="116">
        <v>9.9</v>
      </c>
    </row>
    <row r="1822" spans="1:5" x14ac:dyDescent="0.3">
      <c r="A1822" s="87">
        <v>2504</v>
      </c>
      <c r="B1822" t="s">
        <v>18159</v>
      </c>
      <c r="C1822" s="87" t="s">
        <v>16376</v>
      </c>
      <c r="D1822" t="s">
        <v>16332</v>
      </c>
      <c r="E1822" s="116">
        <v>10.73</v>
      </c>
    </row>
    <row r="1823" spans="1:5" x14ac:dyDescent="0.3">
      <c r="A1823" s="87">
        <v>2501</v>
      </c>
      <c r="B1823" t="s">
        <v>18160</v>
      </c>
      <c r="C1823" s="87" t="s">
        <v>16376</v>
      </c>
      <c r="D1823" t="s">
        <v>16332</v>
      </c>
      <c r="E1823" s="116">
        <v>14.07</v>
      </c>
    </row>
    <row r="1824" spans="1:5" x14ac:dyDescent="0.3">
      <c r="A1824" s="87">
        <v>2502</v>
      </c>
      <c r="B1824" t="s">
        <v>18161</v>
      </c>
      <c r="C1824" s="87" t="s">
        <v>16376</v>
      </c>
      <c r="D1824" t="s">
        <v>16332</v>
      </c>
      <c r="E1824" s="116">
        <v>21.23</v>
      </c>
    </row>
    <row r="1825" spans="1:5" x14ac:dyDescent="0.3">
      <c r="A1825" s="87">
        <v>2503</v>
      </c>
      <c r="B1825" t="s">
        <v>18162</v>
      </c>
      <c r="C1825" s="87" t="s">
        <v>16376</v>
      </c>
      <c r="D1825" t="s">
        <v>16332</v>
      </c>
      <c r="E1825" s="116">
        <v>27.32</v>
      </c>
    </row>
    <row r="1826" spans="1:5" x14ac:dyDescent="0.3">
      <c r="A1826" s="87">
        <v>2500</v>
      </c>
      <c r="B1826" t="s">
        <v>18163</v>
      </c>
      <c r="C1826" s="87" t="s">
        <v>16376</v>
      </c>
      <c r="D1826" t="s">
        <v>16332</v>
      </c>
      <c r="E1826" s="116">
        <v>36.39</v>
      </c>
    </row>
    <row r="1827" spans="1:5" x14ac:dyDescent="0.3">
      <c r="A1827" s="87">
        <v>2505</v>
      </c>
      <c r="B1827" t="s">
        <v>18164</v>
      </c>
      <c r="C1827" s="87" t="s">
        <v>16376</v>
      </c>
      <c r="D1827" t="s">
        <v>16332</v>
      </c>
      <c r="E1827" s="116">
        <v>56.72</v>
      </c>
    </row>
    <row r="1828" spans="1:5" x14ac:dyDescent="0.3">
      <c r="A1828" s="87">
        <v>12056</v>
      </c>
      <c r="B1828" t="s">
        <v>18165</v>
      </c>
      <c r="C1828" s="87" t="s">
        <v>16376</v>
      </c>
      <c r="D1828" t="s">
        <v>16332</v>
      </c>
      <c r="E1828" s="116">
        <v>22.92</v>
      </c>
    </row>
    <row r="1829" spans="1:5" x14ac:dyDescent="0.3">
      <c r="A1829" s="87">
        <v>12057</v>
      </c>
      <c r="B1829" t="s">
        <v>18166</v>
      </c>
      <c r="C1829" s="87" t="s">
        <v>16376</v>
      </c>
      <c r="D1829" t="s">
        <v>16332</v>
      </c>
      <c r="E1829" s="116">
        <v>19.47</v>
      </c>
    </row>
    <row r="1830" spans="1:5" x14ac:dyDescent="0.3">
      <c r="A1830" s="87">
        <v>12059</v>
      </c>
      <c r="B1830" t="s">
        <v>18167</v>
      </c>
      <c r="C1830" s="87" t="s">
        <v>16376</v>
      </c>
      <c r="D1830" t="s">
        <v>16332</v>
      </c>
      <c r="E1830" s="116">
        <v>6.83</v>
      </c>
    </row>
    <row r="1831" spans="1:5" x14ac:dyDescent="0.3">
      <c r="A1831" s="87">
        <v>12058</v>
      </c>
      <c r="B1831" t="s">
        <v>18168</v>
      </c>
      <c r="C1831" s="87" t="s">
        <v>16376</v>
      </c>
      <c r="D1831" t="s">
        <v>16332</v>
      </c>
      <c r="E1831" s="116">
        <v>12.13</v>
      </c>
    </row>
    <row r="1832" spans="1:5" x14ac:dyDescent="0.3">
      <c r="A1832" s="87">
        <v>12060</v>
      </c>
      <c r="B1832" t="s">
        <v>18169</v>
      </c>
      <c r="C1832" s="87" t="s">
        <v>16376</v>
      </c>
      <c r="D1832" t="s">
        <v>16332</v>
      </c>
      <c r="E1832" s="116">
        <v>50.58</v>
      </c>
    </row>
    <row r="1833" spans="1:5" x14ac:dyDescent="0.3">
      <c r="A1833" s="87">
        <v>12061</v>
      </c>
      <c r="B1833" t="s">
        <v>18170</v>
      </c>
      <c r="C1833" s="87" t="s">
        <v>16376</v>
      </c>
      <c r="D1833" t="s">
        <v>16332</v>
      </c>
      <c r="E1833" s="116">
        <v>30.88</v>
      </c>
    </row>
    <row r="1834" spans="1:5" x14ac:dyDescent="0.3">
      <c r="A1834" s="87">
        <v>12062</v>
      </c>
      <c r="B1834" t="s">
        <v>18171</v>
      </c>
      <c r="C1834" s="87" t="s">
        <v>16376</v>
      </c>
      <c r="D1834" t="s">
        <v>16332</v>
      </c>
      <c r="E1834" s="116">
        <v>56.95</v>
      </c>
    </row>
    <row r="1835" spans="1:5" x14ac:dyDescent="0.3">
      <c r="A1835" s="87">
        <v>2687</v>
      </c>
      <c r="B1835" t="s">
        <v>18172</v>
      </c>
      <c r="C1835" s="87" t="s">
        <v>16376</v>
      </c>
      <c r="D1835" t="s">
        <v>16332</v>
      </c>
      <c r="E1835" s="116">
        <v>1.86</v>
      </c>
    </row>
    <row r="1836" spans="1:5" x14ac:dyDescent="0.3">
      <c r="A1836" s="87">
        <v>2689</v>
      </c>
      <c r="B1836" t="s">
        <v>18173</v>
      </c>
      <c r="C1836" s="87" t="s">
        <v>16376</v>
      </c>
      <c r="D1836" t="s">
        <v>16332</v>
      </c>
      <c r="E1836" s="116">
        <v>2.21</v>
      </c>
    </row>
    <row r="1837" spans="1:5" x14ac:dyDescent="0.3">
      <c r="A1837" s="87">
        <v>2688</v>
      </c>
      <c r="B1837" t="s">
        <v>18174</v>
      </c>
      <c r="C1837" s="87" t="s">
        <v>16376</v>
      </c>
      <c r="D1837" t="s">
        <v>16332</v>
      </c>
      <c r="E1837" s="116">
        <v>2.39</v>
      </c>
    </row>
    <row r="1838" spans="1:5" x14ac:dyDescent="0.3">
      <c r="A1838" s="87">
        <v>2690</v>
      </c>
      <c r="B1838" t="s">
        <v>18175</v>
      </c>
      <c r="C1838" s="87" t="s">
        <v>16376</v>
      </c>
      <c r="D1838" t="s">
        <v>16332</v>
      </c>
      <c r="E1838" s="116">
        <v>4.0999999999999996</v>
      </c>
    </row>
    <row r="1839" spans="1:5" x14ac:dyDescent="0.3">
      <c r="A1839" s="87">
        <v>39243</v>
      </c>
      <c r="B1839" t="s">
        <v>18176</v>
      </c>
      <c r="C1839" s="87" t="s">
        <v>16376</v>
      </c>
      <c r="D1839" t="s">
        <v>16332</v>
      </c>
      <c r="E1839" s="116">
        <v>2.7</v>
      </c>
    </row>
    <row r="1840" spans="1:5" x14ac:dyDescent="0.3">
      <c r="A1840" s="87">
        <v>39244</v>
      </c>
      <c r="B1840" t="s">
        <v>18177</v>
      </c>
      <c r="C1840" s="87" t="s">
        <v>16376</v>
      </c>
      <c r="D1840" t="s">
        <v>16332</v>
      </c>
      <c r="E1840" s="116">
        <v>3.65</v>
      </c>
    </row>
    <row r="1841" spans="1:5" x14ac:dyDescent="0.3">
      <c r="A1841" s="87">
        <v>39245</v>
      </c>
      <c r="B1841" t="s">
        <v>18178</v>
      </c>
      <c r="C1841" s="87" t="s">
        <v>16376</v>
      </c>
      <c r="D1841" t="s">
        <v>16332</v>
      </c>
      <c r="E1841" s="116">
        <v>7.03</v>
      </c>
    </row>
    <row r="1842" spans="1:5" x14ac:dyDescent="0.3">
      <c r="A1842" s="87">
        <v>39254</v>
      </c>
      <c r="B1842" t="s">
        <v>18179</v>
      </c>
      <c r="C1842" s="87" t="s">
        <v>16376</v>
      </c>
      <c r="D1842" t="s">
        <v>16332</v>
      </c>
      <c r="E1842" s="116">
        <v>10.51</v>
      </c>
    </row>
    <row r="1843" spans="1:5" x14ac:dyDescent="0.3">
      <c r="A1843" s="87">
        <v>39255</v>
      </c>
      <c r="B1843" t="s">
        <v>18180</v>
      </c>
      <c r="C1843" s="87" t="s">
        <v>16376</v>
      </c>
      <c r="D1843" t="s">
        <v>16332</v>
      </c>
      <c r="E1843" s="116">
        <v>19.45</v>
      </c>
    </row>
    <row r="1844" spans="1:5" x14ac:dyDescent="0.3">
      <c r="A1844" s="87">
        <v>39253</v>
      </c>
      <c r="B1844" t="s">
        <v>18181</v>
      </c>
      <c r="C1844" s="87" t="s">
        <v>16376</v>
      </c>
      <c r="D1844" t="s">
        <v>16332</v>
      </c>
      <c r="E1844" s="116">
        <v>13.39</v>
      </c>
    </row>
    <row r="1845" spans="1:5" x14ac:dyDescent="0.3">
      <c r="A1845" s="87">
        <v>39246</v>
      </c>
      <c r="B1845" t="s">
        <v>18182</v>
      </c>
      <c r="C1845" s="87" t="s">
        <v>16376</v>
      </c>
      <c r="D1845" t="s">
        <v>16332</v>
      </c>
      <c r="E1845" s="116">
        <v>4.9800000000000004</v>
      </c>
    </row>
    <row r="1846" spans="1:5" x14ac:dyDescent="0.3">
      <c r="A1846" s="87">
        <v>39247</v>
      </c>
      <c r="B1846" t="s">
        <v>18183</v>
      </c>
      <c r="C1846" s="87" t="s">
        <v>16376</v>
      </c>
      <c r="D1846" t="s">
        <v>16332</v>
      </c>
      <c r="E1846" s="116">
        <v>4.34</v>
      </c>
    </row>
    <row r="1847" spans="1:5" x14ac:dyDescent="0.3">
      <c r="A1847" s="87">
        <v>2446</v>
      </c>
      <c r="B1847" t="s">
        <v>18184</v>
      </c>
      <c r="C1847" s="87" t="s">
        <v>16376</v>
      </c>
      <c r="D1847" t="s">
        <v>16337</v>
      </c>
      <c r="E1847" s="116">
        <v>7.15</v>
      </c>
    </row>
    <row r="1848" spans="1:5" x14ac:dyDescent="0.3">
      <c r="A1848" s="87">
        <v>2442</v>
      </c>
      <c r="B1848" t="s">
        <v>18185</v>
      </c>
      <c r="C1848" s="87" t="s">
        <v>16376</v>
      </c>
      <c r="D1848" t="s">
        <v>16332</v>
      </c>
      <c r="E1848" s="116">
        <v>10.01</v>
      </c>
    </row>
    <row r="1849" spans="1:5" x14ac:dyDescent="0.3">
      <c r="A1849" s="87">
        <v>39248</v>
      </c>
      <c r="B1849" t="s">
        <v>18186</v>
      </c>
      <c r="C1849" s="87" t="s">
        <v>16376</v>
      </c>
      <c r="D1849" t="s">
        <v>16332</v>
      </c>
      <c r="E1849" s="116">
        <v>13.96</v>
      </c>
    </row>
    <row r="1850" spans="1:5" x14ac:dyDescent="0.3">
      <c r="A1850" s="87">
        <v>2438</v>
      </c>
      <c r="B1850" t="s">
        <v>18187</v>
      </c>
      <c r="C1850" s="87" t="s">
        <v>16480</v>
      </c>
      <c r="D1850" t="s">
        <v>16332</v>
      </c>
      <c r="E1850" s="116">
        <v>33.85</v>
      </c>
    </row>
    <row r="1851" spans="1:5" x14ac:dyDescent="0.3">
      <c r="A1851" s="87">
        <v>40922</v>
      </c>
      <c r="B1851" t="s">
        <v>18188</v>
      </c>
      <c r="C1851" s="87" t="s">
        <v>16482</v>
      </c>
      <c r="D1851" t="s">
        <v>16332</v>
      </c>
      <c r="E1851" s="116">
        <v>5924.38</v>
      </c>
    </row>
    <row r="1852" spans="1:5" x14ac:dyDescent="0.3">
      <c r="A1852" s="87">
        <v>36486</v>
      </c>
      <c r="B1852" t="s">
        <v>18189</v>
      </c>
      <c r="C1852" s="87" t="s">
        <v>16331</v>
      </c>
      <c r="D1852" t="s">
        <v>16332</v>
      </c>
      <c r="E1852" s="116">
        <v>72764.03</v>
      </c>
    </row>
    <row r="1853" spans="1:5" x14ac:dyDescent="0.3">
      <c r="A1853" s="87">
        <v>37777</v>
      </c>
      <c r="B1853" t="s">
        <v>18190</v>
      </c>
      <c r="C1853" s="87" t="s">
        <v>16331</v>
      </c>
      <c r="D1853" t="s">
        <v>16332</v>
      </c>
      <c r="E1853" s="116">
        <v>342571.65</v>
      </c>
    </row>
    <row r="1854" spans="1:5" x14ac:dyDescent="0.3">
      <c r="A1854" s="87">
        <v>12624</v>
      </c>
      <c r="B1854" t="s">
        <v>18191</v>
      </c>
      <c r="C1854" s="87" t="s">
        <v>16331</v>
      </c>
      <c r="D1854" t="s">
        <v>16332</v>
      </c>
      <c r="E1854" s="116">
        <v>35.15</v>
      </c>
    </row>
    <row r="1855" spans="1:5" x14ac:dyDescent="0.3">
      <c r="A1855" s="87">
        <v>517</v>
      </c>
      <c r="B1855" t="s">
        <v>18192</v>
      </c>
      <c r="C1855" s="87" t="s">
        <v>16382</v>
      </c>
      <c r="D1855" t="s">
        <v>16332</v>
      </c>
      <c r="E1855" s="116">
        <v>8.73</v>
      </c>
    </row>
    <row r="1856" spans="1:5" x14ac:dyDescent="0.3">
      <c r="A1856" s="87">
        <v>37534</v>
      </c>
      <c r="B1856" t="s">
        <v>18193</v>
      </c>
      <c r="C1856" s="87" t="s">
        <v>16380</v>
      </c>
      <c r="D1856" t="s">
        <v>16332</v>
      </c>
      <c r="E1856" s="116">
        <v>21.84</v>
      </c>
    </row>
    <row r="1857" spans="1:5" x14ac:dyDescent="0.3">
      <c r="A1857" s="87">
        <v>37535</v>
      </c>
      <c r="B1857" t="s">
        <v>18194</v>
      </c>
      <c r="C1857" s="87" t="s">
        <v>16380</v>
      </c>
      <c r="D1857" t="s">
        <v>16332</v>
      </c>
      <c r="E1857" s="116">
        <v>21.84</v>
      </c>
    </row>
    <row r="1858" spans="1:5" x14ac:dyDescent="0.3">
      <c r="A1858" s="87">
        <v>37533</v>
      </c>
      <c r="B1858" t="s">
        <v>18195</v>
      </c>
      <c r="C1858" s="87" t="s">
        <v>16380</v>
      </c>
      <c r="D1858" t="s">
        <v>16332</v>
      </c>
      <c r="E1858" s="116">
        <v>21.84</v>
      </c>
    </row>
    <row r="1859" spans="1:5" x14ac:dyDescent="0.3">
      <c r="A1859" s="87">
        <v>37537</v>
      </c>
      <c r="B1859" t="s">
        <v>18196</v>
      </c>
      <c r="C1859" s="87" t="s">
        <v>16380</v>
      </c>
      <c r="D1859" t="s">
        <v>16332</v>
      </c>
      <c r="E1859" s="116">
        <v>16.53</v>
      </c>
    </row>
    <row r="1860" spans="1:5" x14ac:dyDescent="0.3">
      <c r="A1860" s="87">
        <v>37536</v>
      </c>
      <c r="B1860" t="s">
        <v>18197</v>
      </c>
      <c r="C1860" s="87" t="s">
        <v>16380</v>
      </c>
      <c r="D1860" t="s">
        <v>16332</v>
      </c>
      <c r="E1860" s="116">
        <v>16.53</v>
      </c>
    </row>
    <row r="1861" spans="1:5" x14ac:dyDescent="0.3">
      <c r="A1861" s="87">
        <v>37532</v>
      </c>
      <c r="B1861" t="s">
        <v>18198</v>
      </c>
      <c r="C1861" s="87" t="s">
        <v>16380</v>
      </c>
      <c r="D1861" t="s">
        <v>16337</v>
      </c>
      <c r="E1861" s="116">
        <v>16.53</v>
      </c>
    </row>
    <row r="1862" spans="1:5" x14ac:dyDescent="0.3">
      <c r="A1862" s="87">
        <v>2696</v>
      </c>
      <c r="B1862" t="s">
        <v>18199</v>
      </c>
      <c r="C1862" s="87" t="s">
        <v>16480</v>
      </c>
      <c r="D1862" t="s">
        <v>16337</v>
      </c>
      <c r="E1862" s="116">
        <v>25.26</v>
      </c>
    </row>
    <row r="1863" spans="1:5" x14ac:dyDescent="0.3">
      <c r="A1863" s="87">
        <v>40928</v>
      </c>
      <c r="B1863" t="s">
        <v>18200</v>
      </c>
      <c r="C1863" s="87" t="s">
        <v>16482</v>
      </c>
      <c r="D1863" t="s">
        <v>16332</v>
      </c>
      <c r="E1863" s="116">
        <v>4420.38</v>
      </c>
    </row>
    <row r="1864" spans="1:5" x14ac:dyDescent="0.3">
      <c r="A1864" s="87">
        <v>4083</v>
      </c>
      <c r="B1864" t="s">
        <v>18201</v>
      </c>
      <c r="C1864" s="87" t="s">
        <v>16480</v>
      </c>
      <c r="D1864" t="s">
        <v>16337</v>
      </c>
      <c r="E1864" s="116">
        <v>39.090000000000003</v>
      </c>
    </row>
    <row r="1865" spans="1:5" x14ac:dyDescent="0.3">
      <c r="A1865" s="87">
        <v>40818</v>
      </c>
      <c r="B1865" t="s">
        <v>18202</v>
      </c>
      <c r="C1865" s="87" t="s">
        <v>16482</v>
      </c>
      <c r="D1865" t="s">
        <v>16332</v>
      </c>
      <c r="E1865" s="116">
        <v>6838.58</v>
      </c>
    </row>
    <row r="1866" spans="1:5" x14ac:dyDescent="0.3">
      <c r="A1866" s="87">
        <v>43146</v>
      </c>
      <c r="B1866" t="s">
        <v>18203</v>
      </c>
      <c r="C1866" s="87" t="s">
        <v>16380</v>
      </c>
      <c r="D1866" t="s">
        <v>16332</v>
      </c>
      <c r="E1866" s="116">
        <v>8.75</v>
      </c>
    </row>
    <row r="1867" spans="1:5" x14ac:dyDescent="0.3">
      <c r="A1867" s="87">
        <v>2705</v>
      </c>
      <c r="B1867" t="s">
        <v>18204</v>
      </c>
      <c r="C1867" s="87" t="s">
        <v>18205</v>
      </c>
      <c r="D1867" t="s">
        <v>16332</v>
      </c>
      <c r="E1867" s="116">
        <v>0.77</v>
      </c>
    </row>
    <row r="1868" spans="1:5" x14ac:dyDescent="0.3">
      <c r="A1868" s="87">
        <v>14250</v>
      </c>
      <c r="B1868" t="s">
        <v>18206</v>
      </c>
      <c r="C1868" s="87" t="s">
        <v>18205</v>
      </c>
      <c r="D1868" t="s">
        <v>16337</v>
      </c>
      <c r="E1868" s="116">
        <v>0.79</v>
      </c>
    </row>
    <row r="1869" spans="1:5" x14ac:dyDescent="0.3">
      <c r="A1869" s="87">
        <v>11683</v>
      </c>
      <c r="B1869" t="s">
        <v>18207</v>
      </c>
      <c r="C1869" s="87" t="s">
        <v>16331</v>
      </c>
      <c r="D1869" t="s">
        <v>16332</v>
      </c>
      <c r="E1869" s="116">
        <v>38.18</v>
      </c>
    </row>
    <row r="1870" spans="1:5" x14ac:dyDescent="0.3">
      <c r="A1870" s="87">
        <v>11684</v>
      </c>
      <c r="B1870" t="s">
        <v>18208</v>
      </c>
      <c r="C1870" s="87" t="s">
        <v>16331</v>
      </c>
      <c r="D1870" t="s">
        <v>16332</v>
      </c>
      <c r="E1870" s="116">
        <v>41.79</v>
      </c>
    </row>
    <row r="1871" spans="1:5" x14ac:dyDescent="0.3">
      <c r="A1871" s="87">
        <v>6141</v>
      </c>
      <c r="B1871" t="s">
        <v>18209</v>
      </c>
      <c r="C1871" s="87" t="s">
        <v>16331</v>
      </c>
      <c r="D1871" t="s">
        <v>16332</v>
      </c>
      <c r="E1871" s="116">
        <v>6.88</v>
      </c>
    </row>
    <row r="1872" spans="1:5" x14ac:dyDescent="0.3">
      <c r="A1872" s="87">
        <v>11681</v>
      </c>
      <c r="B1872" t="s">
        <v>18210</v>
      </c>
      <c r="C1872" s="87" t="s">
        <v>16331</v>
      </c>
      <c r="D1872" t="s">
        <v>16332</v>
      </c>
      <c r="E1872" s="116">
        <v>8.67</v>
      </c>
    </row>
    <row r="1873" spans="1:5" x14ac:dyDescent="0.3">
      <c r="A1873" s="87">
        <v>2706</v>
      </c>
      <c r="B1873" t="s">
        <v>18211</v>
      </c>
      <c r="C1873" s="87" t="s">
        <v>16480</v>
      </c>
      <c r="D1873" t="s">
        <v>16337</v>
      </c>
      <c r="E1873" s="116">
        <v>101.35</v>
      </c>
    </row>
    <row r="1874" spans="1:5" x14ac:dyDescent="0.3">
      <c r="A1874" s="87">
        <v>40811</v>
      </c>
      <c r="B1874" t="s">
        <v>18212</v>
      </c>
      <c r="C1874" s="87" t="s">
        <v>16482</v>
      </c>
      <c r="D1874" t="s">
        <v>16332</v>
      </c>
      <c r="E1874" s="116">
        <v>17730.27</v>
      </c>
    </row>
    <row r="1875" spans="1:5" x14ac:dyDescent="0.3">
      <c r="A1875" s="87">
        <v>2707</v>
      </c>
      <c r="B1875" t="s">
        <v>18213</v>
      </c>
      <c r="C1875" s="87" t="s">
        <v>16480</v>
      </c>
      <c r="D1875" t="s">
        <v>16332</v>
      </c>
      <c r="E1875" s="116">
        <v>103.1</v>
      </c>
    </row>
    <row r="1876" spans="1:5" x14ac:dyDescent="0.3">
      <c r="A1876" s="87">
        <v>40813</v>
      </c>
      <c r="B1876" t="s">
        <v>18214</v>
      </c>
      <c r="C1876" s="87" t="s">
        <v>16482</v>
      </c>
      <c r="D1876" t="s">
        <v>16332</v>
      </c>
      <c r="E1876" s="116">
        <v>18036.349999999999</v>
      </c>
    </row>
    <row r="1877" spans="1:5" x14ac:dyDescent="0.3">
      <c r="A1877" s="87">
        <v>2708</v>
      </c>
      <c r="B1877" t="s">
        <v>18215</v>
      </c>
      <c r="C1877" s="87" t="s">
        <v>16480</v>
      </c>
      <c r="D1877" t="s">
        <v>16332</v>
      </c>
      <c r="E1877" s="116">
        <v>144.41999999999999</v>
      </c>
    </row>
    <row r="1878" spans="1:5" x14ac:dyDescent="0.3">
      <c r="A1878" s="87">
        <v>40814</v>
      </c>
      <c r="B1878" t="s">
        <v>18216</v>
      </c>
      <c r="C1878" s="87" t="s">
        <v>16482</v>
      </c>
      <c r="D1878" t="s">
        <v>16332</v>
      </c>
      <c r="E1878" s="116">
        <v>25265.25</v>
      </c>
    </row>
    <row r="1879" spans="1:5" x14ac:dyDescent="0.3">
      <c r="A1879" s="87">
        <v>38403</v>
      </c>
      <c r="B1879" t="s">
        <v>18217</v>
      </c>
      <c r="C1879" s="87" t="s">
        <v>16331</v>
      </c>
      <c r="D1879" t="s">
        <v>16332</v>
      </c>
      <c r="E1879" s="116">
        <v>49.52</v>
      </c>
    </row>
    <row r="1880" spans="1:5" x14ac:dyDescent="0.3">
      <c r="A1880" s="87">
        <v>43482</v>
      </c>
      <c r="B1880" t="s">
        <v>18218</v>
      </c>
      <c r="C1880" s="87" t="s">
        <v>16480</v>
      </c>
      <c r="D1880" t="s">
        <v>16337</v>
      </c>
      <c r="E1880" s="116">
        <v>0.79</v>
      </c>
    </row>
    <row r="1881" spans="1:5" x14ac:dyDescent="0.3">
      <c r="A1881" s="87">
        <v>43494</v>
      </c>
      <c r="B1881" t="s">
        <v>18219</v>
      </c>
      <c r="C1881" s="87" t="s">
        <v>16482</v>
      </c>
      <c r="D1881" t="s">
        <v>16337</v>
      </c>
      <c r="E1881" s="116">
        <v>148.04</v>
      </c>
    </row>
    <row r="1882" spans="1:5" x14ac:dyDescent="0.3">
      <c r="A1882" s="87">
        <v>43483</v>
      </c>
      <c r="B1882" t="s">
        <v>18220</v>
      </c>
      <c r="C1882" s="87" t="s">
        <v>16480</v>
      </c>
      <c r="D1882" t="s">
        <v>16337</v>
      </c>
      <c r="E1882" s="116">
        <v>1.43</v>
      </c>
    </row>
    <row r="1883" spans="1:5" x14ac:dyDescent="0.3">
      <c r="A1883" s="87">
        <v>43495</v>
      </c>
      <c r="B1883" t="s">
        <v>18221</v>
      </c>
      <c r="C1883" s="87" t="s">
        <v>16482</v>
      </c>
      <c r="D1883" t="s">
        <v>16337</v>
      </c>
      <c r="E1883" s="116">
        <v>269.97000000000003</v>
      </c>
    </row>
    <row r="1884" spans="1:5" x14ac:dyDescent="0.3">
      <c r="A1884" s="87">
        <v>43484</v>
      </c>
      <c r="B1884" t="s">
        <v>18222</v>
      </c>
      <c r="C1884" s="87" t="s">
        <v>16480</v>
      </c>
      <c r="D1884" t="s">
        <v>16337</v>
      </c>
      <c r="E1884" s="116">
        <v>1.2</v>
      </c>
    </row>
    <row r="1885" spans="1:5" x14ac:dyDescent="0.3">
      <c r="A1885" s="87">
        <v>43496</v>
      </c>
      <c r="B1885" t="s">
        <v>18223</v>
      </c>
      <c r="C1885" s="87" t="s">
        <v>16482</v>
      </c>
      <c r="D1885" t="s">
        <v>16337</v>
      </c>
      <c r="E1885" s="116">
        <v>226.41</v>
      </c>
    </row>
    <row r="1886" spans="1:5" x14ac:dyDescent="0.3">
      <c r="A1886" s="87">
        <v>43485</v>
      </c>
      <c r="B1886" t="s">
        <v>18224</v>
      </c>
      <c r="C1886" s="87" t="s">
        <v>16480</v>
      </c>
      <c r="D1886" t="s">
        <v>16337</v>
      </c>
      <c r="E1886" s="116">
        <v>1.06</v>
      </c>
    </row>
    <row r="1887" spans="1:5" x14ac:dyDescent="0.3">
      <c r="A1887" s="87">
        <v>43497</v>
      </c>
      <c r="B1887" t="s">
        <v>18225</v>
      </c>
      <c r="C1887" s="87" t="s">
        <v>16482</v>
      </c>
      <c r="D1887" t="s">
        <v>16337</v>
      </c>
      <c r="E1887" s="116">
        <v>199.2</v>
      </c>
    </row>
    <row r="1888" spans="1:5" x14ac:dyDescent="0.3">
      <c r="A1888" s="87">
        <v>43487</v>
      </c>
      <c r="B1888" t="s">
        <v>18226</v>
      </c>
      <c r="C1888" s="87" t="s">
        <v>16480</v>
      </c>
      <c r="D1888" t="s">
        <v>16337</v>
      </c>
      <c r="E1888" s="116">
        <v>1.25</v>
      </c>
    </row>
    <row r="1889" spans="1:5" x14ac:dyDescent="0.3">
      <c r="A1889" s="87">
        <v>43499</v>
      </c>
      <c r="B1889" t="s">
        <v>18227</v>
      </c>
      <c r="C1889" s="87" t="s">
        <v>16482</v>
      </c>
      <c r="D1889" t="s">
        <v>16337</v>
      </c>
      <c r="E1889" s="116">
        <v>236.16</v>
      </c>
    </row>
    <row r="1890" spans="1:5" x14ac:dyDescent="0.3">
      <c r="A1890" s="87">
        <v>43486</v>
      </c>
      <c r="B1890" t="s">
        <v>18228</v>
      </c>
      <c r="C1890" s="87" t="s">
        <v>16480</v>
      </c>
      <c r="D1890" t="s">
        <v>16337</v>
      </c>
      <c r="E1890" s="116">
        <v>0.74</v>
      </c>
    </row>
    <row r="1891" spans="1:5" x14ac:dyDescent="0.3">
      <c r="A1891" s="87">
        <v>43498</v>
      </c>
      <c r="B1891" t="s">
        <v>18229</v>
      </c>
      <c r="C1891" s="87" t="s">
        <v>16482</v>
      </c>
      <c r="D1891" t="s">
        <v>16337</v>
      </c>
      <c r="E1891" s="116">
        <v>140.22999999999999</v>
      </c>
    </row>
    <row r="1892" spans="1:5" x14ac:dyDescent="0.3">
      <c r="A1892" s="87">
        <v>43488</v>
      </c>
      <c r="B1892" t="s">
        <v>18230</v>
      </c>
      <c r="C1892" s="87" t="s">
        <v>16480</v>
      </c>
      <c r="D1892" t="s">
        <v>16337</v>
      </c>
      <c r="E1892" s="116">
        <v>0.86</v>
      </c>
    </row>
    <row r="1893" spans="1:5" x14ac:dyDescent="0.3">
      <c r="A1893" s="87">
        <v>43500</v>
      </c>
      <c r="B1893" t="s">
        <v>18231</v>
      </c>
      <c r="C1893" s="87" t="s">
        <v>16482</v>
      </c>
      <c r="D1893" t="s">
        <v>16337</v>
      </c>
      <c r="E1893" s="116">
        <v>162.97</v>
      </c>
    </row>
    <row r="1894" spans="1:5" x14ac:dyDescent="0.3">
      <c r="A1894" s="87">
        <v>43489</v>
      </c>
      <c r="B1894" t="s">
        <v>18232</v>
      </c>
      <c r="C1894" s="87" t="s">
        <v>16480</v>
      </c>
      <c r="D1894" t="s">
        <v>16337</v>
      </c>
      <c r="E1894" s="116">
        <v>1.24</v>
      </c>
    </row>
    <row r="1895" spans="1:5" x14ac:dyDescent="0.3">
      <c r="A1895" s="87">
        <v>43501</v>
      </c>
      <c r="B1895" t="s">
        <v>18233</v>
      </c>
      <c r="C1895" s="87" t="s">
        <v>16482</v>
      </c>
      <c r="D1895" t="s">
        <v>16337</v>
      </c>
      <c r="E1895" s="116">
        <v>233.35</v>
      </c>
    </row>
    <row r="1896" spans="1:5" x14ac:dyDescent="0.3">
      <c r="A1896" s="87">
        <v>43490</v>
      </c>
      <c r="B1896" t="s">
        <v>18234</v>
      </c>
      <c r="C1896" s="87" t="s">
        <v>16480</v>
      </c>
      <c r="D1896" t="s">
        <v>16337</v>
      </c>
      <c r="E1896" s="116">
        <v>1.73</v>
      </c>
    </row>
    <row r="1897" spans="1:5" x14ac:dyDescent="0.3">
      <c r="A1897" s="87">
        <v>43502</v>
      </c>
      <c r="B1897" t="s">
        <v>18235</v>
      </c>
      <c r="C1897" s="87" t="s">
        <v>16482</v>
      </c>
      <c r="D1897" t="s">
        <v>16337</v>
      </c>
      <c r="E1897" s="116">
        <v>325.51</v>
      </c>
    </row>
    <row r="1898" spans="1:5" x14ac:dyDescent="0.3">
      <c r="A1898" s="87">
        <v>43491</v>
      </c>
      <c r="B1898" t="s">
        <v>18236</v>
      </c>
      <c r="C1898" s="87" t="s">
        <v>16480</v>
      </c>
      <c r="D1898" t="s">
        <v>16337</v>
      </c>
      <c r="E1898" s="116">
        <v>1.33</v>
      </c>
    </row>
    <row r="1899" spans="1:5" x14ac:dyDescent="0.3">
      <c r="A1899" s="87">
        <v>43503</v>
      </c>
      <c r="B1899" t="s">
        <v>18237</v>
      </c>
      <c r="C1899" s="87" t="s">
        <v>16482</v>
      </c>
      <c r="D1899" t="s">
        <v>16337</v>
      </c>
      <c r="E1899" s="116">
        <v>250.24</v>
      </c>
    </row>
    <row r="1900" spans="1:5" x14ac:dyDescent="0.3">
      <c r="A1900" s="87">
        <v>43492</v>
      </c>
      <c r="B1900" t="s">
        <v>18238</v>
      </c>
      <c r="C1900" s="87" t="s">
        <v>16480</v>
      </c>
      <c r="D1900" t="s">
        <v>16337</v>
      </c>
      <c r="E1900" s="116">
        <v>1.79</v>
      </c>
    </row>
    <row r="1901" spans="1:5" x14ac:dyDescent="0.3">
      <c r="A1901" s="87">
        <v>43504</v>
      </c>
      <c r="B1901" t="s">
        <v>18239</v>
      </c>
      <c r="C1901" s="87" t="s">
        <v>16482</v>
      </c>
      <c r="D1901" t="s">
        <v>16337</v>
      </c>
      <c r="E1901" s="116">
        <v>337.87</v>
      </c>
    </row>
    <row r="1902" spans="1:5" x14ac:dyDescent="0.3">
      <c r="A1902" s="87">
        <v>43493</v>
      </c>
      <c r="B1902" t="s">
        <v>18240</v>
      </c>
      <c r="C1902" s="87" t="s">
        <v>16480</v>
      </c>
      <c r="D1902" t="s">
        <v>16337</v>
      </c>
      <c r="E1902" s="116">
        <v>0.71</v>
      </c>
    </row>
    <row r="1903" spans="1:5" x14ac:dyDescent="0.3">
      <c r="A1903" s="87">
        <v>43505</v>
      </c>
      <c r="B1903" t="s">
        <v>18241</v>
      </c>
      <c r="C1903" s="87" t="s">
        <v>16482</v>
      </c>
      <c r="D1903" t="s">
        <v>16337</v>
      </c>
      <c r="E1903" s="116">
        <v>132.94</v>
      </c>
    </row>
    <row r="1904" spans="1:5" x14ac:dyDescent="0.3">
      <c r="A1904" s="87">
        <v>37774</v>
      </c>
      <c r="B1904" t="s">
        <v>18242</v>
      </c>
      <c r="C1904" s="87" t="s">
        <v>16331</v>
      </c>
      <c r="D1904" t="s">
        <v>16332</v>
      </c>
      <c r="E1904" s="116">
        <v>565124.71</v>
      </c>
    </row>
    <row r="1905" spans="1:5" x14ac:dyDescent="0.3">
      <c r="A1905" s="87">
        <v>38629</v>
      </c>
      <c r="B1905" t="s">
        <v>18243</v>
      </c>
      <c r="C1905" s="87" t="s">
        <v>16331</v>
      </c>
      <c r="D1905" t="s">
        <v>16332</v>
      </c>
      <c r="E1905" s="116">
        <v>2901126.21</v>
      </c>
    </row>
    <row r="1906" spans="1:5" x14ac:dyDescent="0.3">
      <c r="A1906" s="87">
        <v>38630</v>
      </c>
      <c r="B1906" t="s">
        <v>18244</v>
      </c>
      <c r="C1906" s="87" t="s">
        <v>16331</v>
      </c>
      <c r="D1906" t="s">
        <v>16332</v>
      </c>
      <c r="E1906" s="116">
        <v>1948961.71</v>
      </c>
    </row>
    <row r="1907" spans="1:5" x14ac:dyDescent="0.3">
      <c r="A1907" s="87">
        <v>38476</v>
      </c>
      <c r="B1907" t="s">
        <v>18245</v>
      </c>
      <c r="C1907" s="87" t="s">
        <v>16331</v>
      </c>
      <c r="D1907" t="s">
        <v>16332</v>
      </c>
      <c r="E1907" s="116">
        <v>372.18</v>
      </c>
    </row>
    <row r="1908" spans="1:5" x14ac:dyDescent="0.3">
      <c r="A1908" s="87">
        <v>38477</v>
      </c>
      <c r="B1908" t="s">
        <v>18246</v>
      </c>
      <c r="C1908" s="87" t="s">
        <v>16331</v>
      </c>
      <c r="D1908" t="s">
        <v>16332</v>
      </c>
      <c r="E1908" s="116">
        <v>1054.02</v>
      </c>
    </row>
    <row r="1909" spans="1:5" x14ac:dyDescent="0.3">
      <c r="A1909" s="87">
        <v>45112</v>
      </c>
      <c r="B1909" t="s">
        <v>18247</v>
      </c>
      <c r="C1909" s="87" t="s">
        <v>16331</v>
      </c>
      <c r="D1909" t="s">
        <v>16332</v>
      </c>
      <c r="E1909" s="116">
        <v>1077376.06</v>
      </c>
    </row>
    <row r="1910" spans="1:5" x14ac:dyDescent="0.3">
      <c r="A1910" s="87">
        <v>14525</v>
      </c>
      <c r="B1910" t="s">
        <v>18248</v>
      </c>
      <c r="C1910" s="87" t="s">
        <v>16331</v>
      </c>
      <c r="D1910" t="s">
        <v>16332</v>
      </c>
      <c r="E1910" s="116">
        <v>936675.8</v>
      </c>
    </row>
    <row r="1911" spans="1:5" x14ac:dyDescent="0.3">
      <c r="A1911" s="87">
        <v>36408</v>
      </c>
      <c r="B1911" t="s">
        <v>18249</v>
      </c>
      <c r="C1911" s="87" t="s">
        <v>16331</v>
      </c>
      <c r="D1911" t="s">
        <v>16332</v>
      </c>
      <c r="E1911" s="116">
        <v>1143500.22</v>
      </c>
    </row>
    <row r="1912" spans="1:5" x14ac:dyDescent="0.3">
      <c r="A1912" s="87">
        <v>2723</v>
      </c>
      <c r="B1912" t="s">
        <v>18250</v>
      </c>
      <c r="C1912" s="87" t="s">
        <v>16331</v>
      </c>
      <c r="D1912" t="s">
        <v>16332</v>
      </c>
      <c r="E1912" s="116">
        <v>696043.57</v>
      </c>
    </row>
    <row r="1913" spans="1:5" x14ac:dyDescent="0.3">
      <c r="A1913" s="87">
        <v>10685</v>
      </c>
      <c r="B1913" t="s">
        <v>18251</v>
      </c>
      <c r="C1913" s="87" t="s">
        <v>16331</v>
      </c>
      <c r="D1913" t="s">
        <v>16337</v>
      </c>
      <c r="E1913" s="116">
        <v>827794.72</v>
      </c>
    </row>
    <row r="1914" spans="1:5" x14ac:dyDescent="0.3">
      <c r="A1914" s="87">
        <v>40636</v>
      </c>
      <c r="B1914" t="s">
        <v>18252</v>
      </c>
      <c r="C1914" s="87" t="s">
        <v>16331</v>
      </c>
      <c r="D1914" t="s">
        <v>16332</v>
      </c>
      <c r="E1914" s="116">
        <v>1146287.6599999999</v>
      </c>
    </row>
    <row r="1915" spans="1:5" x14ac:dyDescent="0.3">
      <c r="A1915" s="87">
        <v>4111</v>
      </c>
      <c r="B1915" t="s">
        <v>18253</v>
      </c>
      <c r="C1915" s="87" t="s">
        <v>16331</v>
      </c>
      <c r="D1915" t="s">
        <v>16332</v>
      </c>
      <c r="E1915" s="116">
        <v>47.59</v>
      </c>
    </row>
    <row r="1916" spans="1:5" x14ac:dyDescent="0.3">
      <c r="A1916" s="87">
        <v>44538</v>
      </c>
      <c r="B1916" t="s">
        <v>18254</v>
      </c>
      <c r="C1916" s="87" t="s">
        <v>16331</v>
      </c>
      <c r="D1916" t="s">
        <v>16332</v>
      </c>
      <c r="E1916" s="116">
        <v>76.430000000000007</v>
      </c>
    </row>
    <row r="1917" spans="1:5" x14ac:dyDescent="0.3">
      <c r="A1917" s="87">
        <v>12</v>
      </c>
      <c r="B1917" t="s">
        <v>18255</v>
      </c>
      <c r="C1917" s="87" t="s">
        <v>16331</v>
      </c>
      <c r="D1917" t="s">
        <v>16337</v>
      </c>
      <c r="E1917" s="116">
        <v>8.9</v>
      </c>
    </row>
    <row r="1918" spans="1:5" x14ac:dyDescent="0.3">
      <c r="A1918" s="87">
        <v>37554</v>
      </c>
      <c r="B1918" t="s">
        <v>18256</v>
      </c>
      <c r="C1918" s="87" t="s">
        <v>16331</v>
      </c>
      <c r="D1918" t="s">
        <v>16332</v>
      </c>
      <c r="E1918" s="116">
        <v>388.42</v>
      </c>
    </row>
    <row r="1919" spans="1:5" x14ac:dyDescent="0.3">
      <c r="A1919" s="87">
        <v>37555</v>
      </c>
      <c r="B1919" t="s">
        <v>18257</v>
      </c>
      <c r="C1919" s="87" t="s">
        <v>16331</v>
      </c>
      <c r="D1919" t="s">
        <v>16332</v>
      </c>
      <c r="E1919" s="116">
        <v>472.49</v>
      </c>
    </row>
    <row r="1920" spans="1:5" x14ac:dyDescent="0.3">
      <c r="A1920" s="87">
        <v>10902</v>
      </c>
      <c r="B1920" t="s">
        <v>18258</v>
      </c>
      <c r="C1920" s="87" t="s">
        <v>16331</v>
      </c>
      <c r="D1920" t="s">
        <v>16332</v>
      </c>
      <c r="E1920" s="116">
        <v>118.56</v>
      </c>
    </row>
    <row r="1921" spans="1:5" x14ac:dyDescent="0.3">
      <c r="A1921" s="87">
        <v>20965</v>
      </c>
      <c r="B1921" t="s">
        <v>18259</v>
      </c>
      <c r="C1921" s="87" t="s">
        <v>16331</v>
      </c>
      <c r="D1921" t="s">
        <v>16332</v>
      </c>
      <c r="E1921" s="116">
        <v>119.66</v>
      </c>
    </row>
    <row r="1922" spans="1:5" x14ac:dyDescent="0.3">
      <c r="A1922" s="87">
        <v>20966</v>
      </c>
      <c r="B1922" t="s">
        <v>18260</v>
      </c>
      <c r="C1922" s="87" t="s">
        <v>16331</v>
      </c>
      <c r="D1922" t="s">
        <v>16332</v>
      </c>
      <c r="E1922" s="116">
        <v>128.85</v>
      </c>
    </row>
    <row r="1923" spans="1:5" x14ac:dyDescent="0.3">
      <c r="A1923" s="87">
        <v>10903</v>
      </c>
      <c r="B1923" t="s">
        <v>18261</v>
      </c>
      <c r="C1923" s="87" t="s">
        <v>16331</v>
      </c>
      <c r="D1923" t="s">
        <v>16332</v>
      </c>
      <c r="E1923" s="116">
        <v>195.29</v>
      </c>
    </row>
    <row r="1924" spans="1:5" x14ac:dyDescent="0.3">
      <c r="A1924" s="87">
        <v>20967</v>
      </c>
      <c r="B1924" t="s">
        <v>18262</v>
      </c>
      <c r="C1924" s="87" t="s">
        <v>16331</v>
      </c>
      <c r="D1924" t="s">
        <v>16332</v>
      </c>
      <c r="E1924" s="116">
        <v>195.29</v>
      </c>
    </row>
    <row r="1925" spans="1:5" x14ac:dyDescent="0.3">
      <c r="A1925" s="87">
        <v>20968</v>
      </c>
      <c r="B1925" t="s">
        <v>18263</v>
      </c>
      <c r="C1925" s="87" t="s">
        <v>16331</v>
      </c>
      <c r="D1925" t="s">
        <v>16332</v>
      </c>
      <c r="E1925" s="116">
        <v>214.19</v>
      </c>
    </row>
    <row r="1926" spans="1:5" x14ac:dyDescent="0.3">
      <c r="A1926" s="87">
        <v>11359</v>
      </c>
      <c r="B1926" t="s">
        <v>18264</v>
      </c>
      <c r="C1926" s="87" t="s">
        <v>16331</v>
      </c>
      <c r="D1926" t="s">
        <v>16337</v>
      </c>
      <c r="E1926" s="116">
        <v>850</v>
      </c>
    </row>
    <row r="1927" spans="1:5" x14ac:dyDescent="0.3">
      <c r="A1927" s="87">
        <v>39017</v>
      </c>
      <c r="B1927" t="s">
        <v>18265</v>
      </c>
      <c r="C1927" s="87" t="s">
        <v>16331</v>
      </c>
      <c r="D1927" t="s">
        <v>16332</v>
      </c>
      <c r="E1927" s="116">
        <v>0.22</v>
      </c>
    </row>
    <row r="1928" spans="1:5" x14ac:dyDescent="0.3">
      <c r="A1928" s="87">
        <v>39315</v>
      </c>
      <c r="B1928" t="s">
        <v>18266</v>
      </c>
      <c r="C1928" s="87" t="s">
        <v>16331</v>
      </c>
      <c r="D1928" t="s">
        <v>16332</v>
      </c>
      <c r="E1928" s="116">
        <v>0.35</v>
      </c>
    </row>
    <row r="1929" spans="1:5" x14ac:dyDescent="0.3">
      <c r="A1929" s="87">
        <v>39016</v>
      </c>
      <c r="B1929" t="s">
        <v>18267</v>
      </c>
      <c r="C1929" s="87" t="s">
        <v>16331</v>
      </c>
      <c r="D1929" t="s">
        <v>16332</v>
      </c>
      <c r="E1929" s="116">
        <v>0.36</v>
      </c>
    </row>
    <row r="1930" spans="1:5" x14ac:dyDescent="0.3">
      <c r="A1930" s="87">
        <v>39481</v>
      </c>
      <c r="B1930" t="s">
        <v>18268</v>
      </c>
      <c r="C1930" s="87" t="s">
        <v>16331</v>
      </c>
      <c r="D1930" t="s">
        <v>16332</v>
      </c>
      <c r="E1930" s="116">
        <v>1.74</v>
      </c>
    </row>
    <row r="1931" spans="1:5" x14ac:dyDescent="0.3">
      <c r="A1931" s="87">
        <v>39013</v>
      </c>
      <c r="B1931" t="s">
        <v>18269</v>
      </c>
      <c r="C1931" s="87" t="s">
        <v>16331</v>
      </c>
      <c r="D1931" t="s">
        <v>16332</v>
      </c>
      <c r="E1931" s="116">
        <v>1.48</v>
      </c>
    </row>
    <row r="1932" spans="1:5" x14ac:dyDescent="0.3">
      <c r="A1932" s="87">
        <v>44919</v>
      </c>
      <c r="B1932" t="s">
        <v>18270</v>
      </c>
      <c r="C1932" s="87" t="s">
        <v>16331</v>
      </c>
      <c r="D1932" t="s">
        <v>16332</v>
      </c>
      <c r="E1932" s="116">
        <v>2.77</v>
      </c>
    </row>
    <row r="1933" spans="1:5" x14ac:dyDescent="0.3">
      <c r="A1933" s="87">
        <v>40433</v>
      </c>
      <c r="B1933" t="s">
        <v>18271</v>
      </c>
      <c r="C1933" s="87" t="s">
        <v>16331</v>
      </c>
      <c r="D1933" t="s">
        <v>16332</v>
      </c>
      <c r="E1933" s="116">
        <v>1.53</v>
      </c>
    </row>
    <row r="1934" spans="1:5" x14ac:dyDescent="0.3">
      <c r="A1934" s="87">
        <v>20219</v>
      </c>
      <c r="B1934" t="s">
        <v>18272</v>
      </c>
      <c r="C1934" s="87" t="s">
        <v>16331</v>
      </c>
      <c r="D1934" t="s">
        <v>16337</v>
      </c>
      <c r="E1934" s="116">
        <v>116000</v>
      </c>
    </row>
    <row r="1935" spans="1:5" x14ac:dyDescent="0.3">
      <c r="A1935" s="87">
        <v>36484</v>
      </c>
      <c r="B1935" t="s">
        <v>18273</v>
      </c>
      <c r="C1935" s="87" t="s">
        <v>16331</v>
      </c>
      <c r="D1935" t="s">
        <v>16332</v>
      </c>
      <c r="E1935" s="116">
        <v>246246.87</v>
      </c>
    </row>
    <row r="1936" spans="1:5" x14ac:dyDescent="0.3">
      <c r="A1936" s="87">
        <v>38368</v>
      </c>
      <c r="B1936" t="s">
        <v>18274</v>
      </c>
      <c r="C1936" s="87" t="s">
        <v>16331</v>
      </c>
      <c r="D1936" t="s">
        <v>16332</v>
      </c>
      <c r="E1936" s="116">
        <v>9.8699999999999992</v>
      </c>
    </row>
    <row r="1937" spans="1:5" x14ac:dyDescent="0.3">
      <c r="A1937" s="87">
        <v>38367</v>
      </c>
      <c r="B1937" t="s">
        <v>18275</v>
      </c>
      <c r="C1937" s="87" t="s">
        <v>16331</v>
      </c>
      <c r="D1937" t="s">
        <v>16332</v>
      </c>
      <c r="E1937" s="116">
        <v>20</v>
      </c>
    </row>
    <row r="1938" spans="1:5" x14ac:dyDescent="0.3">
      <c r="A1938" s="87">
        <v>38091</v>
      </c>
      <c r="B1938" t="s">
        <v>18276</v>
      </c>
      <c r="C1938" s="87" t="s">
        <v>16331</v>
      </c>
      <c r="D1938" t="s">
        <v>16332</v>
      </c>
      <c r="E1938" s="116">
        <v>2.56</v>
      </c>
    </row>
    <row r="1939" spans="1:5" x14ac:dyDescent="0.3">
      <c r="A1939" s="87">
        <v>38095</v>
      </c>
      <c r="B1939" t="s">
        <v>18277</v>
      </c>
      <c r="C1939" s="87" t="s">
        <v>16331</v>
      </c>
      <c r="D1939" t="s">
        <v>16332</v>
      </c>
      <c r="E1939" s="116">
        <v>5.41</v>
      </c>
    </row>
    <row r="1940" spans="1:5" x14ac:dyDescent="0.3">
      <c r="A1940" s="87">
        <v>38092</v>
      </c>
      <c r="B1940" t="s">
        <v>18278</v>
      </c>
      <c r="C1940" s="87" t="s">
        <v>16331</v>
      </c>
      <c r="D1940" t="s">
        <v>16332</v>
      </c>
      <c r="E1940" s="116">
        <v>2.42</v>
      </c>
    </row>
    <row r="1941" spans="1:5" x14ac:dyDescent="0.3">
      <c r="A1941" s="87">
        <v>38093</v>
      </c>
      <c r="B1941" t="s">
        <v>18279</v>
      </c>
      <c r="C1941" s="87" t="s">
        <v>16331</v>
      </c>
      <c r="D1941" t="s">
        <v>16332</v>
      </c>
      <c r="E1941" s="116">
        <v>2.5099999999999998</v>
      </c>
    </row>
    <row r="1942" spans="1:5" x14ac:dyDescent="0.3">
      <c r="A1942" s="87">
        <v>38096</v>
      </c>
      <c r="B1942" t="s">
        <v>18280</v>
      </c>
      <c r="C1942" s="87" t="s">
        <v>16331</v>
      </c>
      <c r="D1942" t="s">
        <v>16332</v>
      </c>
      <c r="E1942" s="116">
        <v>5.82</v>
      </c>
    </row>
    <row r="1943" spans="1:5" x14ac:dyDescent="0.3">
      <c r="A1943" s="87">
        <v>38094</v>
      </c>
      <c r="B1943" t="s">
        <v>18281</v>
      </c>
      <c r="C1943" s="87" t="s">
        <v>16331</v>
      </c>
      <c r="D1943" t="s">
        <v>16332</v>
      </c>
      <c r="E1943" s="116">
        <v>3.07</v>
      </c>
    </row>
    <row r="1944" spans="1:5" x14ac:dyDescent="0.3">
      <c r="A1944" s="87">
        <v>38097</v>
      </c>
      <c r="B1944" t="s">
        <v>18282</v>
      </c>
      <c r="C1944" s="87" t="s">
        <v>16331</v>
      </c>
      <c r="D1944" t="s">
        <v>16332</v>
      </c>
      <c r="E1944" s="116">
        <v>6.24</v>
      </c>
    </row>
    <row r="1945" spans="1:5" x14ac:dyDescent="0.3">
      <c r="A1945" s="87">
        <v>38098</v>
      </c>
      <c r="B1945" t="s">
        <v>18283</v>
      </c>
      <c r="C1945" s="87" t="s">
        <v>16331</v>
      </c>
      <c r="D1945" t="s">
        <v>16332</v>
      </c>
      <c r="E1945" s="116">
        <v>6.24</v>
      </c>
    </row>
    <row r="1946" spans="1:5" x14ac:dyDescent="0.3">
      <c r="A1946" s="87">
        <v>11186</v>
      </c>
      <c r="B1946" t="s">
        <v>18284</v>
      </c>
      <c r="C1946" s="87" t="s">
        <v>16735</v>
      </c>
      <c r="D1946" t="s">
        <v>16332</v>
      </c>
      <c r="E1946" s="116">
        <v>516</v>
      </c>
    </row>
    <row r="1947" spans="1:5" x14ac:dyDescent="0.3">
      <c r="A1947" s="87">
        <v>11558</v>
      </c>
      <c r="B1947" t="s">
        <v>18285</v>
      </c>
      <c r="C1947" s="87" t="s">
        <v>16749</v>
      </c>
      <c r="D1947" t="s">
        <v>16332</v>
      </c>
      <c r="E1947" s="116">
        <v>13.75</v>
      </c>
    </row>
    <row r="1948" spans="1:5" x14ac:dyDescent="0.3">
      <c r="A1948" s="87">
        <v>11557</v>
      </c>
      <c r="B1948" t="s">
        <v>18286</v>
      </c>
      <c r="C1948" s="87" t="s">
        <v>16749</v>
      </c>
      <c r="D1948" t="s">
        <v>16332</v>
      </c>
      <c r="E1948" s="116">
        <v>34.82</v>
      </c>
    </row>
    <row r="1949" spans="1:5" x14ac:dyDescent="0.3">
      <c r="A1949" s="87">
        <v>2759</v>
      </c>
      <c r="B1949" t="s">
        <v>18287</v>
      </c>
      <c r="C1949" s="87" t="s">
        <v>16331</v>
      </c>
      <c r="D1949" t="s">
        <v>16337</v>
      </c>
      <c r="E1949" s="116">
        <v>9.18</v>
      </c>
    </row>
    <row r="1950" spans="1:5" x14ac:dyDescent="0.3">
      <c r="A1950" s="87">
        <v>38124</v>
      </c>
      <c r="B1950" t="s">
        <v>18288</v>
      </c>
      <c r="C1950" s="87" t="s">
        <v>16331</v>
      </c>
      <c r="D1950" t="s">
        <v>16337</v>
      </c>
      <c r="E1950" s="116">
        <v>28</v>
      </c>
    </row>
    <row r="1951" spans="1:5" x14ac:dyDescent="0.3">
      <c r="A1951" s="87">
        <v>38380</v>
      </c>
      <c r="B1951" t="s">
        <v>18289</v>
      </c>
      <c r="C1951" s="87" t="s">
        <v>16331</v>
      </c>
      <c r="D1951" t="s">
        <v>16332</v>
      </c>
      <c r="E1951" s="116">
        <v>31.77</v>
      </c>
    </row>
    <row r="1952" spans="1:5" x14ac:dyDescent="0.3">
      <c r="A1952" s="87">
        <v>42429</v>
      </c>
      <c r="B1952" t="s">
        <v>18290</v>
      </c>
      <c r="C1952" s="87" t="s">
        <v>16331</v>
      </c>
      <c r="D1952" t="s">
        <v>16332</v>
      </c>
      <c r="E1952" s="116">
        <v>6025.1</v>
      </c>
    </row>
    <row r="1953" spans="1:5" x14ac:dyDescent="0.3">
      <c r="A1953" s="87">
        <v>39616</v>
      </c>
      <c r="B1953" t="s">
        <v>18291</v>
      </c>
      <c r="C1953" s="87" t="s">
        <v>16331</v>
      </c>
      <c r="D1953" t="s">
        <v>16337</v>
      </c>
      <c r="E1953" s="116">
        <v>392.9</v>
      </c>
    </row>
    <row r="1954" spans="1:5" x14ac:dyDescent="0.3">
      <c r="A1954" s="87">
        <v>39618</v>
      </c>
      <c r="B1954" t="s">
        <v>18292</v>
      </c>
      <c r="C1954" s="87" t="s">
        <v>16331</v>
      </c>
      <c r="D1954" t="s">
        <v>16332</v>
      </c>
      <c r="E1954" s="116">
        <v>712.65</v>
      </c>
    </row>
    <row r="1955" spans="1:5" x14ac:dyDescent="0.3">
      <c r="A1955" s="87">
        <v>39619</v>
      </c>
      <c r="B1955" t="s">
        <v>18293</v>
      </c>
      <c r="C1955" s="87" t="s">
        <v>16331</v>
      </c>
      <c r="D1955" t="s">
        <v>16332</v>
      </c>
      <c r="E1955" s="116">
        <v>976.05</v>
      </c>
    </row>
    <row r="1956" spans="1:5" x14ac:dyDescent="0.3">
      <c r="A1956" s="87">
        <v>39613</v>
      </c>
      <c r="B1956" t="s">
        <v>18294</v>
      </c>
      <c r="C1956" s="87" t="s">
        <v>16331</v>
      </c>
      <c r="D1956" t="s">
        <v>16332</v>
      </c>
      <c r="E1956" s="116">
        <v>156.07</v>
      </c>
    </row>
    <row r="1957" spans="1:5" x14ac:dyDescent="0.3">
      <c r="A1957" s="87">
        <v>39614</v>
      </c>
      <c r="B1957" t="s">
        <v>18295</v>
      </c>
      <c r="C1957" s="87" t="s">
        <v>16331</v>
      </c>
      <c r="D1957" t="s">
        <v>16332</v>
      </c>
      <c r="E1957" s="116">
        <v>227.69</v>
      </c>
    </row>
    <row r="1958" spans="1:5" x14ac:dyDescent="0.3">
      <c r="A1958" s="87">
        <v>38538</v>
      </c>
      <c r="B1958" t="s">
        <v>18296</v>
      </c>
      <c r="C1958" s="87" t="s">
        <v>16376</v>
      </c>
      <c r="D1958" t="s">
        <v>16337</v>
      </c>
      <c r="E1958" s="116">
        <v>79</v>
      </c>
    </row>
    <row r="1959" spans="1:5" x14ac:dyDescent="0.3">
      <c r="A1959" s="87">
        <v>38539</v>
      </c>
      <c r="B1959" t="s">
        <v>18297</v>
      </c>
      <c r="C1959" s="87" t="s">
        <v>16376</v>
      </c>
      <c r="D1959" t="s">
        <v>16332</v>
      </c>
      <c r="E1959" s="116">
        <v>107.43</v>
      </c>
    </row>
    <row r="1960" spans="1:5" x14ac:dyDescent="0.3">
      <c r="A1960" s="87">
        <v>38540</v>
      </c>
      <c r="B1960" t="s">
        <v>18298</v>
      </c>
      <c r="C1960" s="87" t="s">
        <v>16376</v>
      </c>
      <c r="D1960" t="s">
        <v>16332</v>
      </c>
      <c r="E1960" s="116">
        <v>275.32</v>
      </c>
    </row>
    <row r="1961" spans="1:5" x14ac:dyDescent="0.3">
      <c r="A1961" s="87">
        <v>38384</v>
      </c>
      <c r="B1961" t="s">
        <v>18299</v>
      </c>
      <c r="C1961" s="87" t="s">
        <v>16331</v>
      </c>
      <c r="D1961" t="s">
        <v>16332</v>
      </c>
      <c r="E1961" s="116">
        <v>25.57</v>
      </c>
    </row>
    <row r="1962" spans="1:5" x14ac:dyDescent="0.3">
      <c r="A1962" s="87">
        <v>13</v>
      </c>
      <c r="B1962" t="s">
        <v>18300</v>
      </c>
      <c r="C1962" s="87" t="s">
        <v>16380</v>
      </c>
      <c r="D1962" t="s">
        <v>16332</v>
      </c>
      <c r="E1962" s="116">
        <v>13.7</v>
      </c>
    </row>
    <row r="1963" spans="1:5" x14ac:dyDescent="0.3">
      <c r="A1963" s="87">
        <v>2762</v>
      </c>
      <c r="B1963" t="s">
        <v>18301</v>
      </c>
      <c r="C1963" s="87" t="s">
        <v>16376</v>
      </c>
      <c r="D1963" t="s">
        <v>16332</v>
      </c>
      <c r="E1963" s="116">
        <v>11.47</v>
      </c>
    </row>
    <row r="1964" spans="1:5" x14ac:dyDescent="0.3">
      <c r="A1964" s="87">
        <v>21142</v>
      </c>
      <c r="B1964" t="s">
        <v>18302</v>
      </c>
      <c r="C1964" s="87" t="s">
        <v>16331</v>
      </c>
      <c r="D1964" t="s">
        <v>16332</v>
      </c>
      <c r="E1964" s="116">
        <v>33.229999999999997</v>
      </c>
    </row>
    <row r="1965" spans="1:5" x14ac:dyDescent="0.3">
      <c r="A1965" s="87">
        <v>4223</v>
      </c>
      <c r="B1965" t="s">
        <v>18303</v>
      </c>
      <c r="C1965" s="87" t="s">
        <v>16382</v>
      </c>
      <c r="D1965" t="s">
        <v>16337</v>
      </c>
      <c r="E1965" s="116">
        <v>3.94</v>
      </c>
    </row>
    <row r="1966" spans="1:5" x14ac:dyDescent="0.3">
      <c r="A1966" s="87">
        <v>37372</v>
      </c>
      <c r="B1966" t="s">
        <v>18304</v>
      </c>
      <c r="C1966" s="87" t="s">
        <v>16480</v>
      </c>
      <c r="D1966" t="s">
        <v>16337</v>
      </c>
      <c r="E1966" s="116">
        <v>1.34</v>
      </c>
    </row>
    <row r="1967" spans="1:5" x14ac:dyDescent="0.3">
      <c r="A1967" s="87">
        <v>40863</v>
      </c>
      <c r="B1967" t="s">
        <v>18305</v>
      </c>
      <c r="C1967" s="87" t="s">
        <v>16482</v>
      </c>
      <c r="D1967" t="s">
        <v>16337</v>
      </c>
      <c r="E1967" s="116">
        <v>252.08</v>
      </c>
    </row>
    <row r="1968" spans="1:5" x14ac:dyDescent="0.3">
      <c r="A1968" s="87">
        <v>38475</v>
      </c>
      <c r="B1968" t="s">
        <v>18306</v>
      </c>
      <c r="C1968" s="87" t="s">
        <v>16331</v>
      </c>
      <c r="D1968" t="s">
        <v>16332</v>
      </c>
      <c r="E1968" s="116">
        <v>44.42</v>
      </c>
    </row>
    <row r="1969" spans="1:5" x14ac:dyDescent="0.3">
      <c r="A1969" s="87">
        <v>38474</v>
      </c>
      <c r="B1969" t="s">
        <v>18307</v>
      </c>
      <c r="C1969" s="87" t="s">
        <v>16331</v>
      </c>
      <c r="D1969" t="s">
        <v>16332</v>
      </c>
      <c r="E1969" s="116">
        <v>54.91</v>
      </c>
    </row>
    <row r="1970" spans="1:5" x14ac:dyDescent="0.3">
      <c r="A1970" s="87">
        <v>10886</v>
      </c>
      <c r="B1970" t="s">
        <v>18308</v>
      </c>
      <c r="C1970" s="87" t="s">
        <v>16331</v>
      </c>
      <c r="D1970" t="s">
        <v>16332</v>
      </c>
      <c r="E1970" s="116">
        <v>200.37</v>
      </c>
    </row>
    <row r="1971" spans="1:5" x14ac:dyDescent="0.3">
      <c r="A1971" s="87">
        <v>10888</v>
      </c>
      <c r="B1971" t="s">
        <v>18309</v>
      </c>
      <c r="C1971" s="87" t="s">
        <v>16331</v>
      </c>
      <c r="D1971" t="s">
        <v>16332</v>
      </c>
      <c r="E1971" s="116">
        <v>634.15</v>
      </c>
    </row>
    <row r="1972" spans="1:5" x14ac:dyDescent="0.3">
      <c r="A1972" s="87">
        <v>10889</v>
      </c>
      <c r="B1972" t="s">
        <v>18310</v>
      </c>
      <c r="C1972" s="87" t="s">
        <v>16331</v>
      </c>
      <c r="D1972" t="s">
        <v>16332</v>
      </c>
      <c r="E1972" s="116">
        <v>687</v>
      </c>
    </row>
    <row r="1973" spans="1:5" x14ac:dyDescent="0.3">
      <c r="A1973" s="87">
        <v>10890</v>
      </c>
      <c r="B1973" t="s">
        <v>18311</v>
      </c>
      <c r="C1973" s="87" t="s">
        <v>16331</v>
      </c>
      <c r="D1973" t="s">
        <v>16332</v>
      </c>
      <c r="E1973" s="116">
        <v>317.07</v>
      </c>
    </row>
    <row r="1974" spans="1:5" x14ac:dyDescent="0.3">
      <c r="A1974" s="87">
        <v>10891</v>
      </c>
      <c r="B1974" t="s">
        <v>18312</v>
      </c>
      <c r="C1974" s="87" t="s">
        <v>16331</v>
      </c>
      <c r="D1974" t="s">
        <v>16332</v>
      </c>
      <c r="E1974" s="116">
        <v>193.76</v>
      </c>
    </row>
    <row r="1975" spans="1:5" x14ac:dyDescent="0.3">
      <c r="A1975" s="87">
        <v>10892</v>
      </c>
      <c r="B1975" t="s">
        <v>18313</v>
      </c>
      <c r="C1975" s="87" t="s">
        <v>16331</v>
      </c>
      <c r="D1975" t="s">
        <v>16337</v>
      </c>
      <c r="E1975" s="116">
        <v>229</v>
      </c>
    </row>
    <row r="1976" spans="1:5" x14ac:dyDescent="0.3">
      <c r="A1976" s="87">
        <v>20977</v>
      </c>
      <c r="B1976" t="s">
        <v>18314</v>
      </c>
      <c r="C1976" s="87" t="s">
        <v>16331</v>
      </c>
      <c r="D1976" t="s">
        <v>16332</v>
      </c>
      <c r="E1976" s="116">
        <v>273.02999999999997</v>
      </c>
    </row>
    <row r="1977" spans="1:5" x14ac:dyDescent="0.3">
      <c r="A1977" s="87">
        <v>3073</v>
      </c>
      <c r="B1977" t="s">
        <v>18315</v>
      </c>
      <c r="C1977" s="87" t="s">
        <v>16331</v>
      </c>
      <c r="D1977" t="s">
        <v>16332</v>
      </c>
      <c r="E1977" s="116">
        <v>201.78</v>
      </c>
    </row>
    <row r="1978" spans="1:5" x14ac:dyDescent="0.3">
      <c r="A1978" s="87">
        <v>3074</v>
      </c>
      <c r="B1978" t="s">
        <v>18316</v>
      </c>
      <c r="C1978" s="87" t="s">
        <v>16331</v>
      </c>
      <c r="D1978" t="s">
        <v>16332</v>
      </c>
      <c r="E1978" s="116">
        <v>127.39</v>
      </c>
    </row>
    <row r="1979" spans="1:5" x14ac:dyDescent="0.3">
      <c r="A1979" s="87">
        <v>3076</v>
      </c>
      <c r="B1979" t="s">
        <v>18317</v>
      </c>
      <c r="C1979" s="87" t="s">
        <v>16331</v>
      </c>
      <c r="D1979" t="s">
        <v>16332</v>
      </c>
      <c r="E1979" s="116">
        <v>165.88</v>
      </c>
    </row>
    <row r="1980" spans="1:5" x14ac:dyDescent="0.3">
      <c r="A1980" s="87">
        <v>3075</v>
      </c>
      <c r="B1980" t="s">
        <v>18318</v>
      </c>
      <c r="C1980" s="87" t="s">
        <v>16331</v>
      </c>
      <c r="D1980" t="s">
        <v>16332</v>
      </c>
      <c r="E1980" s="116">
        <v>104.83</v>
      </c>
    </row>
    <row r="1981" spans="1:5" x14ac:dyDescent="0.3">
      <c r="A1981" s="87">
        <v>10781</v>
      </c>
      <c r="B1981" t="s">
        <v>18319</v>
      </c>
      <c r="C1981" s="87" t="s">
        <v>16331</v>
      </c>
      <c r="D1981" t="s">
        <v>16332</v>
      </c>
      <c r="E1981" s="116">
        <v>14.21</v>
      </c>
    </row>
    <row r="1982" spans="1:5" x14ac:dyDescent="0.3">
      <c r="A1982" s="87">
        <v>11480</v>
      </c>
      <c r="B1982" t="s">
        <v>18320</v>
      </c>
      <c r="C1982" s="87" t="s">
        <v>17705</v>
      </c>
      <c r="D1982" t="s">
        <v>16332</v>
      </c>
      <c r="E1982" s="116">
        <v>144.27000000000001</v>
      </c>
    </row>
    <row r="1983" spans="1:5" x14ac:dyDescent="0.3">
      <c r="A1983" s="87">
        <v>43612</v>
      </c>
      <c r="B1983" t="s">
        <v>18321</v>
      </c>
      <c r="C1983" s="87" t="s">
        <v>17705</v>
      </c>
      <c r="D1983" t="s">
        <v>16332</v>
      </c>
      <c r="E1983" s="116">
        <v>113.55</v>
      </c>
    </row>
    <row r="1984" spans="1:5" x14ac:dyDescent="0.3">
      <c r="A1984" s="87">
        <v>43613</v>
      </c>
      <c r="B1984" t="s">
        <v>18322</v>
      </c>
      <c r="C1984" s="87" t="s">
        <v>17705</v>
      </c>
      <c r="D1984" t="s">
        <v>16332</v>
      </c>
      <c r="E1984" s="116">
        <v>94</v>
      </c>
    </row>
    <row r="1985" spans="1:5" x14ac:dyDescent="0.3">
      <c r="A1985" s="87">
        <v>11469</v>
      </c>
      <c r="B1985" t="s">
        <v>18323</v>
      </c>
      <c r="C1985" s="87" t="s">
        <v>16331</v>
      </c>
      <c r="D1985" t="s">
        <v>16332</v>
      </c>
      <c r="E1985" s="116">
        <v>15.4</v>
      </c>
    </row>
    <row r="1986" spans="1:5" x14ac:dyDescent="0.3">
      <c r="A1986" s="87">
        <v>11468</v>
      </c>
      <c r="B1986" t="s">
        <v>18324</v>
      </c>
      <c r="C1986" s="87" t="s">
        <v>16331</v>
      </c>
      <c r="D1986" t="s">
        <v>16332</v>
      </c>
      <c r="E1986" s="116">
        <v>15.41</v>
      </c>
    </row>
    <row r="1987" spans="1:5" x14ac:dyDescent="0.3">
      <c r="A1987" s="87">
        <v>11484</v>
      </c>
      <c r="B1987" t="s">
        <v>18325</v>
      </c>
      <c r="C1987" s="87" t="s">
        <v>16331</v>
      </c>
      <c r="D1987" t="s">
        <v>16332</v>
      </c>
      <c r="E1987" s="116">
        <v>67.680000000000007</v>
      </c>
    </row>
    <row r="1988" spans="1:5" x14ac:dyDescent="0.3">
      <c r="A1988" s="87">
        <v>38155</v>
      </c>
      <c r="B1988" t="s">
        <v>18326</v>
      </c>
      <c r="C1988" s="87" t="s">
        <v>16331</v>
      </c>
      <c r="D1988" t="s">
        <v>16332</v>
      </c>
      <c r="E1988" s="116">
        <v>105.08</v>
      </c>
    </row>
    <row r="1989" spans="1:5" x14ac:dyDescent="0.3">
      <c r="A1989" s="87">
        <v>11467</v>
      </c>
      <c r="B1989" t="s">
        <v>18327</v>
      </c>
      <c r="C1989" s="87" t="s">
        <v>16331</v>
      </c>
      <c r="D1989" t="s">
        <v>16332</v>
      </c>
      <c r="E1989" s="116">
        <v>24.01</v>
      </c>
    </row>
    <row r="1990" spans="1:5" x14ac:dyDescent="0.3">
      <c r="A1990" s="87">
        <v>38153</v>
      </c>
      <c r="B1990" t="s">
        <v>18328</v>
      </c>
      <c r="C1990" s="87" t="s">
        <v>17705</v>
      </c>
      <c r="D1990" t="s">
        <v>16332</v>
      </c>
      <c r="E1990" s="116">
        <v>61.33</v>
      </c>
    </row>
    <row r="1991" spans="1:5" x14ac:dyDescent="0.3">
      <c r="A1991" s="87">
        <v>43607</v>
      </c>
      <c r="B1991" t="s">
        <v>18329</v>
      </c>
      <c r="C1991" s="87" t="s">
        <v>17705</v>
      </c>
      <c r="D1991" t="s">
        <v>16332</v>
      </c>
      <c r="E1991" s="116">
        <v>116.01</v>
      </c>
    </row>
    <row r="1992" spans="1:5" x14ac:dyDescent="0.3">
      <c r="A1992" s="87">
        <v>3080</v>
      </c>
      <c r="B1992" t="s">
        <v>18330</v>
      </c>
      <c r="C1992" s="87" t="s">
        <v>17705</v>
      </c>
      <c r="D1992" t="s">
        <v>16337</v>
      </c>
      <c r="E1992" s="116">
        <v>78</v>
      </c>
    </row>
    <row r="1993" spans="1:5" x14ac:dyDescent="0.3">
      <c r="A1993" s="87">
        <v>3081</v>
      </c>
      <c r="B1993" t="s">
        <v>18331</v>
      </c>
      <c r="C1993" s="87" t="s">
        <v>17705</v>
      </c>
      <c r="D1993" t="s">
        <v>16332</v>
      </c>
      <c r="E1993" s="116">
        <v>154.32</v>
      </c>
    </row>
    <row r="1994" spans="1:5" x14ac:dyDescent="0.3">
      <c r="A1994" s="87">
        <v>3090</v>
      </c>
      <c r="B1994" t="s">
        <v>18332</v>
      </c>
      <c r="C1994" s="87" t="s">
        <v>17705</v>
      </c>
      <c r="D1994" t="s">
        <v>16332</v>
      </c>
      <c r="E1994" s="116">
        <v>69.62</v>
      </c>
    </row>
    <row r="1995" spans="1:5" x14ac:dyDescent="0.3">
      <c r="A1995" s="87">
        <v>43611</v>
      </c>
      <c r="B1995" t="s">
        <v>18333</v>
      </c>
      <c r="C1995" s="87" t="s">
        <v>17705</v>
      </c>
      <c r="D1995" t="s">
        <v>16332</v>
      </c>
      <c r="E1995" s="116">
        <v>115.52</v>
      </c>
    </row>
    <row r="1996" spans="1:5" x14ac:dyDescent="0.3">
      <c r="A1996" s="87">
        <v>3103</v>
      </c>
      <c r="B1996" t="s">
        <v>18334</v>
      </c>
      <c r="C1996" s="87" t="s">
        <v>16331</v>
      </c>
      <c r="D1996" t="s">
        <v>16332</v>
      </c>
      <c r="E1996" s="116">
        <v>57.72</v>
      </c>
    </row>
    <row r="1997" spans="1:5" x14ac:dyDescent="0.3">
      <c r="A1997" s="87">
        <v>3097</v>
      </c>
      <c r="B1997" t="s">
        <v>18335</v>
      </c>
      <c r="C1997" s="87" t="s">
        <v>17705</v>
      </c>
      <c r="D1997" t="s">
        <v>16332</v>
      </c>
      <c r="E1997" s="116">
        <v>87.33</v>
      </c>
    </row>
    <row r="1998" spans="1:5" x14ac:dyDescent="0.3">
      <c r="A1998" s="87">
        <v>3099</v>
      </c>
      <c r="B1998" t="s">
        <v>18336</v>
      </c>
      <c r="C1998" s="87" t="s">
        <v>17705</v>
      </c>
      <c r="D1998" t="s">
        <v>16332</v>
      </c>
      <c r="E1998" s="116">
        <v>139.84</v>
      </c>
    </row>
    <row r="1999" spans="1:5" x14ac:dyDescent="0.3">
      <c r="A1999" s="87">
        <v>38151</v>
      </c>
      <c r="B1999" t="s">
        <v>18337</v>
      </c>
      <c r="C1999" s="87" t="s">
        <v>17705</v>
      </c>
      <c r="D1999" t="s">
        <v>16332</v>
      </c>
      <c r="E1999" s="116">
        <v>101.38</v>
      </c>
    </row>
    <row r="2000" spans="1:5" x14ac:dyDescent="0.3">
      <c r="A2000" s="87">
        <v>38152</v>
      </c>
      <c r="B2000" t="s">
        <v>18338</v>
      </c>
      <c r="C2000" s="87" t="s">
        <v>17705</v>
      </c>
      <c r="D2000" t="s">
        <v>16332</v>
      </c>
      <c r="E2000" s="116">
        <v>163.53</v>
      </c>
    </row>
    <row r="2001" spans="1:5" x14ac:dyDescent="0.3">
      <c r="A2001" s="87">
        <v>43610</v>
      </c>
      <c r="B2001" t="s">
        <v>18339</v>
      </c>
      <c r="C2001" s="87" t="s">
        <v>17705</v>
      </c>
      <c r="D2001" t="s">
        <v>16332</v>
      </c>
      <c r="E2001" s="116">
        <v>86.65</v>
      </c>
    </row>
    <row r="2002" spans="1:5" x14ac:dyDescent="0.3">
      <c r="A2002" s="87">
        <v>3093</v>
      </c>
      <c r="B2002" t="s">
        <v>18340</v>
      </c>
      <c r="C2002" s="87" t="s">
        <v>17705</v>
      </c>
      <c r="D2002" t="s">
        <v>16332</v>
      </c>
      <c r="E2002" s="116">
        <v>139.84</v>
      </c>
    </row>
    <row r="2003" spans="1:5" x14ac:dyDescent="0.3">
      <c r="A2003" s="87">
        <v>38165</v>
      </c>
      <c r="B2003" t="s">
        <v>18341</v>
      </c>
      <c r="C2003" s="87" t="s">
        <v>17705</v>
      </c>
      <c r="D2003" t="s">
        <v>16332</v>
      </c>
      <c r="E2003" s="116">
        <v>66.180000000000007</v>
      </c>
    </row>
    <row r="2004" spans="1:5" x14ac:dyDescent="0.3">
      <c r="A2004" s="87">
        <v>38177</v>
      </c>
      <c r="B2004" t="s">
        <v>18342</v>
      </c>
      <c r="C2004" s="87" t="s">
        <v>16331</v>
      </c>
      <c r="D2004" t="s">
        <v>16332</v>
      </c>
      <c r="E2004" s="116">
        <v>19.66</v>
      </c>
    </row>
    <row r="2005" spans="1:5" x14ac:dyDescent="0.3">
      <c r="A2005" s="87">
        <v>11458</v>
      </c>
      <c r="B2005" t="s">
        <v>18343</v>
      </c>
      <c r="C2005" s="87" t="s">
        <v>16331</v>
      </c>
      <c r="D2005" t="s">
        <v>16332</v>
      </c>
      <c r="E2005" s="116">
        <v>23.48</v>
      </c>
    </row>
    <row r="2006" spans="1:5" x14ac:dyDescent="0.3">
      <c r="A2006" s="87">
        <v>3108</v>
      </c>
      <c r="B2006" t="s">
        <v>18344</v>
      </c>
      <c r="C2006" s="87" t="s">
        <v>16331</v>
      </c>
      <c r="D2006" t="s">
        <v>16332</v>
      </c>
      <c r="E2006" s="116">
        <v>99.8</v>
      </c>
    </row>
    <row r="2007" spans="1:5" x14ac:dyDescent="0.3">
      <c r="A2007" s="87">
        <v>3105</v>
      </c>
      <c r="B2007" t="s">
        <v>18345</v>
      </c>
      <c r="C2007" s="87" t="s">
        <v>16331</v>
      </c>
      <c r="D2007" t="s">
        <v>16332</v>
      </c>
      <c r="E2007" s="116">
        <v>130.53</v>
      </c>
    </row>
    <row r="2008" spans="1:5" x14ac:dyDescent="0.3">
      <c r="A2008" s="87">
        <v>38178</v>
      </c>
      <c r="B2008" t="s">
        <v>18346</v>
      </c>
      <c r="C2008" s="87" t="s">
        <v>16331</v>
      </c>
      <c r="D2008" t="s">
        <v>16332</v>
      </c>
      <c r="E2008" s="116">
        <v>21.63</v>
      </c>
    </row>
    <row r="2009" spans="1:5" x14ac:dyDescent="0.3">
      <c r="A2009" s="87">
        <v>43575</v>
      </c>
      <c r="B2009" t="s">
        <v>18347</v>
      </c>
      <c r="C2009" s="87" t="s">
        <v>16331</v>
      </c>
      <c r="D2009" t="s">
        <v>16332</v>
      </c>
      <c r="E2009" s="116">
        <v>46.88</v>
      </c>
    </row>
    <row r="2010" spans="1:5" x14ac:dyDescent="0.3">
      <c r="A2010" s="87">
        <v>43577</v>
      </c>
      <c r="B2010" t="s">
        <v>18348</v>
      </c>
      <c r="C2010" s="87" t="s">
        <v>16331</v>
      </c>
      <c r="D2010" t="s">
        <v>16332</v>
      </c>
      <c r="E2010" s="116">
        <v>81.5</v>
      </c>
    </row>
    <row r="2011" spans="1:5" x14ac:dyDescent="0.3">
      <c r="A2011" s="87">
        <v>43458</v>
      </c>
      <c r="B2011" t="s">
        <v>18349</v>
      </c>
      <c r="C2011" s="87" t="s">
        <v>16480</v>
      </c>
      <c r="D2011" t="s">
        <v>16337</v>
      </c>
      <c r="E2011" s="116">
        <v>0.06</v>
      </c>
    </row>
    <row r="2012" spans="1:5" x14ac:dyDescent="0.3">
      <c r="A2012" s="87">
        <v>43470</v>
      </c>
      <c r="B2012" t="s">
        <v>18350</v>
      </c>
      <c r="C2012" s="87" t="s">
        <v>16482</v>
      </c>
      <c r="D2012" t="s">
        <v>16337</v>
      </c>
      <c r="E2012" s="116">
        <v>10.89</v>
      </c>
    </row>
    <row r="2013" spans="1:5" x14ac:dyDescent="0.3">
      <c r="A2013" s="87">
        <v>43459</v>
      </c>
      <c r="B2013" t="s">
        <v>18351</v>
      </c>
      <c r="C2013" s="87" t="s">
        <v>16480</v>
      </c>
      <c r="D2013" t="s">
        <v>16337</v>
      </c>
      <c r="E2013" s="116">
        <v>0.49</v>
      </c>
    </row>
    <row r="2014" spans="1:5" x14ac:dyDescent="0.3">
      <c r="A2014" s="87">
        <v>43471</v>
      </c>
      <c r="B2014" t="s">
        <v>18352</v>
      </c>
      <c r="C2014" s="87" t="s">
        <v>16482</v>
      </c>
      <c r="D2014" t="s">
        <v>16337</v>
      </c>
      <c r="E2014" s="116">
        <v>92.26</v>
      </c>
    </row>
    <row r="2015" spans="1:5" x14ac:dyDescent="0.3">
      <c r="A2015" s="87">
        <v>43460</v>
      </c>
      <c r="B2015" t="s">
        <v>18353</v>
      </c>
      <c r="C2015" s="87" t="s">
        <v>16480</v>
      </c>
      <c r="D2015" t="s">
        <v>16337</v>
      </c>
      <c r="E2015" s="116">
        <v>0.85</v>
      </c>
    </row>
    <row r="2016" spans="1:5" x14ac:dyDescent="0.3">
      <c r="A2016" s="87">
        <v>43472</v>
      </c>
      <c r="B2016" t="s">
        <v>18354</v>
      </c>
      <c r="C2016" s="87" t="s">
        <v>16482</v>
      </c>
      <c r="D2016" t="s">
        <v>16337</v>
      </c>
      <c r="E2016" s="116">
        <v>159.72999999999999</v>
      </c>
    </row>
    <row r="2017" spans="1:5" x14ac:dyDescent="0.3">
      <c r="A2017" s="87">
        <v>43461</v>
      </c>
      <c r="B2017" t="s">
        <v>18355</v>
      </c>
      <c r="C2017" s="87" t="s">
        <v>16480</v>
      </c>
      <c r="D2017" t="s">
        <v>16337</v>
      </c>
      <c r="E2017" s="116">
        <v>0.31</v>
      </c>
    </row>
    <row r="2018" spans="1:5" x14ac:dyDescent="0.3">
      <c r="A2018" s="87">
        <v>43473</v>
      </c>
      <c r="B2018" t="s">
        <v>18356</v>
      </c>
      <c r="C2018" s="87" t="s">
        <v>16482</v>
      </c>
      <c r="D2018" t="s">
        <v>16337</v>
      </c>
      <c r="E2018" s="116">
        <v>59.28</v>
      </c>
    </row>
    <row r="2019" spans="1:5" x14ac:dyDescent="0.3">
      <c r="A2019" s="87">
        <v>43463</v>
      </c>
      <c r="B2019" t="s">
        <v>18357</v>
      </c>
      <c r="C2019" s="87" t="s">
        <v>16480</v>
      </c>
      <c r="D2019" t="s">
        <v>16337</v>
      </c>
      <c r="E2019" s="116">
        <v>0.1</v>
      </c>
    </row>
    <row r="2020" spans="1:5" x14ac:dyDescent="0.3">
      <c r="A2020" s="87">
        <v>43475</v>
      </c>
      <c r="B2020" t="s">
        <v>18358</v>
      </c>
      <c r="C2020" s="87" t="s">
        <v>16482</v>
      </c>
      <c r="D2020" t="s">
        <v>16337</v>
      </c>
      <c r="E2020" s="116">
        <v>18.73</v>
      </c>
    </row>
    <row r="2021" spans="1:5" x14ac:dyDescent="0.3">
      <c r="A2021" s="87">
        <v>43462</v>
      </c>
      <c r="B2021" t="s">
        <v>18359</v>
      </c>
      <c r="C2021" s="87" t="s">
        <v>16480</v>
      </c>
      <c r="D2021" t="s">
        <v>16337</v>
      </c>
      <c r="E2021" s="116">
        <v>0.01</v>
      </c>
    </row>
    <row r="2022" spans="1:5" x14ac:dyDescent="0.3">
      <c r="A2022" s="87">
        <v>43474</v>
      </c>
      <c r="B2022" t="s">
        <v>18360</v>
      </c>
      <c r="C2022" s="87" t="s">
        <v>16482</v>
      </c>
      <c r="D2022" t="s">
        <v>16337</v>
      </c>
      <c r="E2022" s="116">
        <v>2.29</v>
      </c>
    </row>
    <row r="2023" spans="1:5" x14ac:dyDescent="0.3">
      <c r="A2023" s="87">
        <v>43464</v>
      </c>
      <c r="B2023" t="s">
        <v>18361</v>
      </c>
      <c r="C2023" s="87" t="s">
        <v>16480</v>
      </c>
      <c r="D2023" t="s">
        <v>16337</v>
      </c>
      <c r="E2023" s="116">
        <v>0.01</v>
      </c>
    </row>
    <row r="2024" spans="1:5" x14ac:dyDescent="0.3">
      <c r="A2024" s="87">
        <v>43476</v>
      </c>
      <c r="B2024" t="s">
        <v>18362</v>
      </c>
      <c r="C2024" s="87" t="s">
        <v>16482</v>
      </c>
      <c r="D2024" t="s">
        <v>16337</v>
      </c>
      <c r="E2024" s="116">
        <v>0.01</v>
      </c>
    </row>
    <row r="2025" spans="1:5" x14ac:dyDescent="0.3">
      <c r="A2025" s="87">
        <v>43465</v>
      </c>
      <c r="B2025" t="s">
        <v>18363</v>
      </c>
      <c r="C2025" s="87" t="s">
        <v>16480</v>
      </c>
      <c r="D2025" t="s">
        <v>16337</v>
      </c>
      <c r="E2025" s="116">
        <v>0.82</v>
      </c>
    </row>
    <row r="2026" spans="1:5" x14ac:dyDescent="0.3">
      <c r="A2026" s="87">
        <v>43477</v>
      </c>
      <c r="B2026" t="s">
        <v>18364</v>
      </c>
      <c r="C2026" s="87" t="s">
        <v>16482</v>
      </c>
      <c r="D2026" t="s">
        <v>16337</v>
      </c>
      <c r="E2026" s="116">
        <v>155.21</v>
      </c>
    </row>
    <row r="2027" spans="1:5" x14ac:dyDescent="0.3">
      <c r="A2027" s="87">
        <v>43466</v>
      </c>
      <c r="B2027" t="s">
        <v>18365</v>
      </c>
      <c r="C2027" s="87" t="s">
        <v>16480</v>
      </c>
      <c r="D2027" t="s">
        <v>16337</v>
      </c>
      <c r="E2027" s="116">
        <v>1.97</v>
      </c>
    </row>
    <row r="2028" spans="1:5" x14ac:dyDescent="0.3">
      <c r="A2028" s="87">
        <v>43478</v>
      </c>
      <c r="B2028" t="s">
        <v>18366</v>
      </c>
      <c r="C2028" s="87" t="s">
        <v>16482</v>
      </c>
      <c r="D2028" t="s">
        <v>16337</v>
      </c>
      <c r="E2028" s="116">
        <v>371.21</v>
      </c>
    </row>
    <row r="2029" spans="1:5" x14ac:dyDescent="0.3">
      <c r="A2029" s="87">
        <v>43467</v>
      </c>
      <c r="B2029" t="s">
        <v>18367</v>
      </c>
      <c r="C2029" s="87" t="s">
        <v>16480</v>
      </c>
      <c r="D2029" t="s">
        <v>16337</v>
      </c>
      <c r="E2029" s="116">
        <v>0.61</v>
      </c>
    </row>
    <row r="2030" spans="1:5" x14ac:dyDescent="0.3">
      <c r="A2030" s="87">
        <v>43479</v>
      </c>
      <c r="B2030" t="s">
        <v>18368</v>
      </c>
      <c r="C2030" s="87" t="s">
        <v>16482</v>
      </c>
      <c r="D2030" t="s">
        <v>16337</v>
      </c>
      <c r="E2030" s="116">
        <v>114.72</v>
      </c>
    </row>
    <row r="2031" spans="1:5" x14ac:dyDescent="0.3">
      <c r="A2031" s="87">
        <v>43468</v>
      </c>
      <c r="B2031" t="s">
        <v>18369</v>
      </c>
      <c r="C2031" s="87" t="s">
        <v>16480</v>
      </c>
      <c r="D2031" t="s">
        <v>16337</v>
      </c>
      <c r="E2031" s="116">
        <v>1.23</v>
      </c>
    </row>
    <row r="2032" spans="1:5" x14ac:dyDescent="0.3">
      <c r="A2032" s="87">
        <v>43480</v>
      </c>
      <c r="B2032" t="s">
        <v>18370</v>
      </c>
      <c r="C2032" s="87" t="s">
        <v>16482</v>
      </c>
      <c r="D2032" t="s">
        <v>16337</v>
      </c>
      <c r="E2032" s="116">
        <v>232.31</v>
      </c>
    </row>
    <row r="2033" spans="1:5" x14ac:dyDescent="0.3">
      <c r="A2033" s="87">
        <v>43469</v>
      </c>
      <c r="B2033" t="s">
        <v>18371</v>
      </c>
      <c r="C2033" s="87" t="s">
        <v>16480</v>
      </c>
      <c r="D2033" t="s">
        <v>16337</v>
      </c>
      <c r="E2033" s="116">
        <v>7.0000000000000007E-2</v>
      </c>
    </row>
    <row r="2034" spans="1:5" x14ac:dyDescent="0.3">
      <c r="A2034" s="87">
        <v>43481</v>
      </c>
      <c r="B2034" t="s">
        <v>18372</v>
      </c>
      <c r="C2034" s="87" t="s">
        <v>16482</v>
      </c>
      <c r="D2034" t="s">
        <v>16337</v>
      </c>
      <c r="E2034" s="116">
        <v>12.77</v>
      </c>
    </row>
    <row r="2035" spans="1:5" x14ac:dyDescent="0.3">
      <c r="A2035" s="87">
        <v>3119</v>
      </c>
      <c r="B2035" t="s">
        <v>18373</v>
      </c>
      <c r="C2035" s="87" t="s">
        <v>16331</v>
      </c>
      <c r="D2035" t="s">
        <v>16332</v>
      </c>
      <c r="E2035" s="116">
        <v>2.54</v>
      </c>
    </row>
    <row r="2036" spans="1:5" x14ac:dyDescent="0.3">
      <c r="A2036" s="87">
        <v>3122</v>
      </c>
      <c r="B2036" t="s">
        <v>18374</v>
      </c>
      <c r="C2036" s="87" t="s">
        <v>16331</v>
      </c>
      <c r="D2036" t="s">
        <v>16332</v>
      </c>
      <c r="E2036" s="116">
        <v>5.17</v>
      </c>
    </row>
    <row r="2037" spans="1:5" x14ac:dyDescent="0.3">
      <c r="A2037" s="87">
        <v>3121</v>
      </c>
      <c r="B2037" t="s">
        <v>18375</v>
      </c>
      <c r="C2037" s="87" t="s">
        <v>16331</v>
      </c>
      <c r="D2037" t="s">
        <v>16332</v>
      </c>
      <c r="E2037" s="116">
        <v>5.86</v>
      </c>
    </row>
    <row r="2038" spans="1:5" x14ac:dyDescent="0.3">
      <c r="A2038" s="87">
        <v>3120</v>
      </c>
      <c r="B2038" t="s">
        <v>18376</v>
      </c>
      <c r="C2038" s="87" t="s">
        <v>16331</v>
      </c>
      <c r="D2038" t="s">
        <v>16332</v>
      </c>
      <c r="E2038" s="116">
        <v>11.11</v>
      </c>
    </row>
    <row r="2039" spans="1:5" x14ac:dyDescent="0.3">
      <c r="A2039" s="87">
        <v>11455</v>
      </c>
      <c r="B2039" t="s">
        <v>18377</v>
      </c>
      <c r="C2039" s="87" t="s">
        <v>16331</v>
      </c>
      <c r="D2039" t="s">
        <v>16332</v>
      </c>
      <c r="E2039" s="116">
        <v>16.07</v>
      </c>
    </row>
    <row r="2040" spans="1:5" x14ac:dyDescent="0.3">
      <c r="A2040" s="87">
        <v>11456</v>
      </c>
      <c r="B2040" t="s">
        <v>18378</v>
      </c>
      <c r="C2040" s="87" t="s">
        <v>16331</v>
      </c>
      <c r="D2040" t="s">
        <v>16332</v>
      </c>
      <c r="E2040" s="116">
        <v>19.21</v>
      </c>
    </row>
    <row r="2041" spans="1:5" x14ac:dyDescent="0.3">
      <c r="A2041" s="87">
        <v>3107</v>
      </c>
      <c r="B2041" t="s">
        <v>18379</v>
      </c>
      <c r="C2041" s="87" t="s">
        <v>16331</v>
      </c>
      <c r="D2041" t="s">
        <v>16332</v>
      </c>
      <c r="E2041" s="116">
        <v>8.1</v>
      </c>
    </row>
    <row r="2042" spans="1:5" x14ac:dyDescent="0.3">
      <c r="A2042" s="87">
        <v>43583</v>
      </c>
      <c r="B2042" t="s">
        <v>18380</v>
      </c>
      <c r="C2042" s="87" t="s">
        <v>16331</v>
      </c>
      <c r="D2042" t="s">
        <v>16332</v>
      </c>
      <c r="E2042" s="116">
        <v>9.14</v>
      </c>
    </row>
    <row r="2043" spans="1:5" x14ac:dyDescent="0.3">
      <c r="A2043" s="87">
        <v>43586</v>
      </c>
      <c r="B2043" t="s">
        <v>18381</v>
      </c>
      <c r="C2043" s="87" t="s">
        <v>16331</v>
      </c>
      <c r="D2043" t="s">
        <v>16332</v>
      </c>
      <c r="E2043" s="116">
        <v>9.36</v>
      </c>
    </row>
    <row r="2044" spans="1:5" x14ac:dyDescent="0.3">
      <c r="A2044" s="87">
        <v>11461</v>
      </c>
      <c r="B2044" t="s">
        <v>18382</v>
      </c>
      <c r="C2044" s="87" t="s">
        <v>16331</v>
      </c>
      <c r="D2044" t="s">
        <v>16332</v>
      </c>
      <c r="E2044" s="116">
        <v>10.210000000000001</v>
      </c>
    </row>
    <row r="2045" spans="1:5" x14ac:dyDescent="0.3">
      <c r="A2045" s="87">
        <v>43587</v>
      </c>
      <c r="B2045" t="s">
        <v>18383</v>
      </c>
      <c r="C2045" s="87" t="s">
        <v>16331</v>
      </c>
      <c r="D2045" t="s">
        <v>16332</v>
      </c>
      <c r="E2045" s="116">
        <v>11.78</v>
      </c>
    </row>
    <row r="2046" spans="1:5" x14ac:dyDescent="0.3">
      <c r="A2046" s="87">
        <v>3106</v>
      </c>
      <c r="B2046" t="s">
        <v>18384</v>
      </c>
      <c r="C2046" s="87" t="s">
        <v>16331</v>
      </c>
      <c r="D2046" t="s">
        <v>16332</v>
      </c>
      <c r="E2046" s="116">
        <v>14.94</v>
      </c>
    </row>
    <row r="2047" spans="1:5" x14ac:dyDescent="0.3">
      <c r="A2047" s="87">
        <v>44539</v>
      </c>
      <c r="B2047" t="s">
        <v>18385</v>
      </c>
      <c r="C2047" s="87" t="s">
        <v>16380</v>
      </c>
      <c r="D2047" t="s">
        <v>16332</v>
      </c>
      <c r="E2047" s="116">
        <v>3.13</v>
      </c>
    </row>
    <row r="2048" spans="1:5" x14ac:dyDescent="0.3">
      <c r="A2048" s="87">
        <v>3123</v>
      </c>
      <c r="B2048" t="s">
        <v>18386</v>
      </c>
      <c r="C2048" s="87" t="s">
        <v>16380</v>
      </c>
      <c r="D2048" t="s">
        <v>16337</v>
      </c>
      <c r="E2048" s="116">
        <v>2.92</v>
      </c>
    </row>
    <row r="2049" spans="1:5" x14ac:dyDescent="0.3">
      <c r="A2049" s="87">
        <v>38125</v>
      </c>
      <c r="B2049" t="s">
        <v>18387</v>
      </c>
      <c r="C2049" s="87" t="s">
        <v>16380</v>
      </c>
      <c r="D2049" t="s">
        <v>16332</v>
      </c>
      <c r="E2049" s="116">
        <v>1.71</v>
      </c>
    </row>
    <row r="2050" spans="1:5" x14ac:dyDescent="0.3">
      <c r="A2050" s="87">
        <v>39014</v>
      </c>
      <c r="B2050" t="s">
        <v>18388</v>
      </c>
      <c r="C2050" s="87" t="s">
        <v>16380</v>
      </c>
      <c r="D2050" t="s">
        <v>16332</v>
      </c>
      <c r="E2050" s="116">
        <v>9.17</v>
      </c>
    </row>
    <row r="2051" spans="1:5" x14ac:dyDescent="0.3">
      <c r="A2051" s="87">
        <v>39365</v>
      </c>
      <c r="B2051" t="s">
        <v>18389</v>
      </c>
      <c r="C2051" s="87" t="s">
        <v>16331</v>
      </c>
      <c r="D2051" t="s">
        <v>16332</v>
      </c>
      <c r="E2051" s="116">
        <v>1959.51</v>
      </c>
    </row>
    <row r="2052" spans="1:5" x14ac:dyDescent="0.3">
      <c r="A2052" s="87">
        <v>39366</v>
      </c>
      <c r="B2052" t="s">
        <v>18390</v>
      </c>
      <c r="C2052" s="87" t="s">
        <v>16331</v>
      </c>
      <c r="D2052" t="s">
        <v>16332</v>
      </c>
      <c r="E2052" s="116">
        <v>2972.91</v>
      </c>
    </row>
    <row r="2053" spans="1:5" x14ac:dyDescent="0.3">
      <c r="A2053" s="87">
        <v>39367</v>
      </c>
      <c r="B2053" t="s">
        <v>18391</v>
      </c>
      <c r="C2053" s="87" t="s">
        <v>16331</v>
      </c>
      <c r="D2053" t="s">
        <v>16332</v>
      </c>
      <c r="E2053" s="116">
        <v>5093.88</v>
      </c>
    </row>
    <row r="2054" spans="1:5" x14ac:dyDescent="0.3">
      <c r="A2054" s="87">
        <v>37394</v>
      </c>
      <c r="B2054" t="s">
        <v>18392</v>
      </c>
      <c r="C2054" s="87" t="s">
        <v>18393</v>
      </c>
      <c r="D2054" t="s">
        <v>16332</v>
      </c>
      <c r="E2054" s="116">
        <v>46.62</v>
      </c>
    </row>
    <row r="2055" spans="1:5" x14ac:dyDescent="0.3">
      <c r="A2055" s="87">
        <v>14146</v>
      </c>
      <c r="B2055" t="s">
        <v>18394</v>
      </c>
      <c r="C2055" s="87" t="s">
        <v>18393</v>
      </c>
      <c r="D2055" t="s">
        <v>16337</v>
      </c>
      <c r="E2055" s="116">
        <v>74.98</v>
      </c>
    </row>
    <row r="2056" spans="1:5" x14ac:dyDescent="0.3">
      <c r="A2056" s="87">
        <v>938</v>
      </c>
      <c r="B2056" t="s">
        <v>18395</v>
      </c>
      <c r="C2056" s="87" t="s">
        <v>16376</v>
      </c>
      <c r="D2056" t="s">
        <v>16332</v>
      </c>
      <c r="E2056" s="116">
        <v>1.5</v>
      </c>
    </row>
    <row r="2057" spans="1:5" x14ac:dyDescent="0.3">
      <c r="A2057" s="87">
        <v>937</v>
      </c>
      <c r="B2057" t="s">
        <v>18396</v>
      </c>
      <c r="C2057" s="87" t="s">
        <v>16376</v>
      </c>
      <c r="D2057" t="s">
        <v>16332</v>
      </c>
      <c r="E2057" s="116">
        <v>8.74</v>
      </c>
    </row>
    <row r="2058" spans="1:5" x14ac:dyDescent="0.3">
      <c r="A2058" s="87">
        <v>939</v>
      </c>
      <c r="B2058" t="s">
        <v>18397</v>
      </c>
      <c r="C2058" s="87" t="s">
        <v>16376</v>
      </c>
      <c r="D2058" t="s">
        <v>16332</v>
      </c>
      <c r="E2058" s="116">
        <v>2.42</v>
      </c>
    </row>
    <row r="2059" spans="1:5" x14ac:dyDescent="0.3">
      <c r="A2059" s="87">
        <v>944</v>
      </c>
      <c r="B2059" t="s">
        <v>18398</v>
      </c>
      <c r="C2059" s="87" t="s">
        <v>16376</v>
      </c>
      <c r="D2059" t="s">
        <v>16332</v>
      </c>
      <c r="E2059" s="116">
        <v>3.83</v>
      </c>
    </row>
    <row r="2060" spans="1:5" x14ac:dyDescent="0.3">
      <c r="A2060" s="87">
        <v>940</v>
      </c>
      <c r="B2060" t="s">
        <v>18399</v>
      </c>
      <c r="C2060" s="87" t="s">
        <v>16376</v>
      </c>
      <c r="D2060" t="s">
        <v>16332</v>
      </c>
      <c r="E2060" s="116">
        <v>5.53</v>
      </c>
    </row>
    <row r="2061" spans="1:5" x14ac:dyDescent="0.3">
      <c r="A2061" s="87">
        <v>44397</v>
      </c>
      <c r="B2061" t="s">
        <v>18400</v>
      </c>
      <c r="C2061" s="87" t="s">
        <v>16376</v>
      </c>
      <c r="D2061" t="s">
        <v>16332</v>
      </c>
      <c r="E2061" s="116">
        <v>3.94</v>
      </c>
    </row>
    <row r="2062" spans="1:5" x14ac:dyDescent="0.3">
      <c r="A2062" s="87">
        <v>406</v>
      </c>
      <c r="B2062" t="s">
        <v>18401</v>
      </c>
      <c r="C2062" s="87" t="s">
        <v>16331</v>
      </c>
      <c r="D2062" t="s">
        <v>16332</v>
      </c>
      <c r="E2062" s="116">
        <v>77.33</v>
      </c>
    </row>
    <row r="2063" spans="1:5" x14ac:dyDescent="0.3">
      <c r="A2063" s="87">
        <v>42529</v>
      </c>
      <c r="B2063" t="s">
        <v>18402</v>
      </c>
      <c r="C2063" s="87" t="s">
        <v>16376</v>
      </c>
      <c r="D2063" t="s">
        <v>16332</v>
      </c>
      <c r="E2063" s="116">
        <v>1.35</v>
      </c>
    </row>
    <row r="2064" spans="1:5" x14ac:dyDescent="0.3">
      <c r="A2064" s="87">
        <v>39634</v>
      </c>
      <c r="B2064" t="s">
        <v>18403</v>
      </c>
      <c r="C2064" s="87" t="s">
        <v>16376</v>
      </c>
      <c r="D2064" t="s">
        <v>16332</v>
      </c>
      <c r="E2064" s="116">
        <v>4.6900000000000004</v>
      </c>
    </row>
    <row r="2065" spans="1:5" x14ac:dyDescent="0.3">
      <c r="A2065" s="87">
        <v>39701</v>
      </c>
      <c r="B2065" t="s">
        <v>18404</v>
      </c>
      <c r="C2065" s="87" t="s">
        <v>16331</v>
      </c>
      <c r="D2065" t="s">
        <v>16332</v>
      </c>
      <c r="E2065" s="116">
        <v>102.22</v>
      </c>
    </row>
    <row r="2066" spans="1:5" x14ac:dyDescent="0.3">
      <c r="A2066" s="87">
        <v>12815</v>
      </c>
      <c r="B2066" t="s">
        <v>18405</v>
      </c>
      <c r="C2066" s="87" t="s">
        <v>16331</v>
      </c>
      <c r="D2066" t="s">
        <v>16332</v>
      </c>
      <c r="E2066" s="116">
        <v>11.26</v>
      </c>
    </row>
    <row r="2067" spans="1:5" x14ac:dyDescent="0.3">
      <c r="A2067" s="87">
        <v>39431</v>
      </c>
      <c r="B2067" t="s">
        <v>18406</v>
      </c>
      <c r="C2067" s="87" t="s">
        <v>16376</v>
      </c>
      <c r="D2067" t="s">
        <v>16332</v>
      </c>
      <c r="E2067" s="116">
        <v>0.3</v>
      </c>
    </row>
    <row r="2068" spans="1:5" x14ac:dyDescent="0.3">
      <c r="A2068" s="87">
        <v>39432</v>
      </c>
      <c r="B2068" t="s">
        <v>18407</v>
      </c>
      <c r="C2068" s="87" t="s">
        <v>16376</v>
      </c>
      <c r="D2068" t="s">
        <v>16332</v>
      </c>
      <c r="E2068" s="116">
        <v>2.71</v>
      </c>
    </row>
    <row r="2069" spans="1:5" x14ac:dyDescent="0.3">
      <c r="A2069" s="87">
        <v>20111</v>
      </c>
      <c r="B2069" t="s">
        <v>18408</v>
      </c>
      <c r="C2069" s="87" t="s">
        <v>16331</v>
      </c>
      <c r="D2069" t="s">
        <v>16337</v>
      </c>
      <c r="E2069" s="116">
        <v>22.49</v>
      </c>
    </row>
    <row r="2070" spans="1:5" x14ac:dyDescent="0.3">
      <c r="A2070" s="87">
        <v>21127</v>
      </c>
      <c r="B2070" t="s">
        <v>18409</v>
      </c>
      <c r="C2070" s="87" t="s">
        <v>16331</v>
      </c>
      <c r="D2070" t="s">
        <v>16332</v>
      </c>
      <c r="E2070" s="116">
        <v>8.5</v>
      </c>
    </row>
    <row r="2071" spans="1:5" x14ac:dyDescent="0.3">
      <c r="A2071" s="87">
        <v>404</v>
      </c>
      <c r="B2071" t="s">
        <v>18410</v>
      </c>
      <c r="C2071" s="87" t="s">
        <v>16376</v>
      </c>
      <c r="D2071" t="s">
        <v>16332</v>
      </c>
      <c r="E2071" s="116">
        <v>3.06</v>
      </c>
    </row>
    <row r="2072" spans="1:5" x14ac:dyDescent="0.3">
      <c r="A2072" s="87">
        <v>14151</v>
      </c>
      <c r="B2072" t="s">
        <v>18411</v>
      </c>
      <c r="C2072" s="87" t="s">
        <v>16331</v>
      </c>
      <c r="D2072" t="s">
        <v>16332</v>
      </c>
      <c r="E2072" s="116">
        <v>53.89</v>
      </c>
    </row>
    <row r="2073" spans="1:5" x14ac:dyDescent="0.3">
      <c r="A2073" s="87">
        <v>14153</v>
      </c>
      <c r="B2073" t="s">
        <v>18412</v>
      </c>
      <c r="C2073" s="87" t="s">
        <v>16331</v>
      </c>
      <c r="D2073" t="s">
        <v>16332</v>
      </c>
      <c r="E2073" s="116">
        <v>60.92</v>
      </c>
    </row>
    <row r="2074" spans="1:5" x14ac:dyDescent="0.3">
      <c r="A2074" s="87">
        <v>14152</v>
      </c>
      <c r="B2074" t="s">
        <v>18413</v>
      </c>
      <c r="C2074" s="87" t="s">
        <v>16331</v>
      </c>
      <c r="D2074" t="s">
        <v>16332</v>
      </c>
      <c r="E2074" s="116">
        <v>46.76</v>
      </c>
    </row>
    <row r="2075" spans="1:5" x14ac:dyDescent="0.3">
      <c r="A2075" s="87">
        <v>14154</v>
      </c>
      <c r="B2075" t="s">
        <v>18414</v>
      </c>
      <c r="C2075" s="87" t="s">
        <v>16331</v>
      </c>
      <c r="D2075" t="s">
        <v>16332</v>
      </c>
      <c r="E2075" s="116">
        <v>163.69</v>
      </c>
    </row>
    <row r="2076" spans="1:5" x14ac:dyDescent="0.3">
      <c r="A2076" s="87">
        <v>3143</v>
      </c>
      <c r="B2076" t="s">
        <v>18415</v>
      </c>
      <c r="C2076" s="87" t="s">
        <v>16331</v>
      </c>
      <c r="D2076" t="s">
        <v>16332</v>
      </c>
      <c r="E2076" s="116">
        <v>5.48</v>
      </c>
    </row>
    <row r="2077" spans="1:5" x14ac:dyDescent="0.3">
      <c r="A2077" s="87">
        <v>3146</v>
      </c>
      <c r="B2077" t="s">
        <v>18416</v>
      </c>
      <c r="C2077" s="87" t="s">
        <v>16331</v>
      </c>
      <c r="D2077" t="s">
        <v>16337</v>
      </c>
      <c r="E2077" s="116">
        <v>2.41</v>
      </c>
    </row>
    <row r="2078" spans="1:5" x14ac:dyDescent="0.3">
      <c r="A2078" s="87">
        <v>3148</v>
      </c>
      <c r="B2078" t="s">
        <v>18417</v>
      </c>
      <c r="C2078" s="87" t="s">
        <v>16331</v>
      </c>
      <c r="D2078" t="s">
        <v>16332</v>
      </c>
      <c r="E2078" s="116">
        <v>8.8800000000000008</v>
      </c>
    </row>
    <row r="2079" spans="1:5" x14ac:dyDescent="0.3">
      <c r="A2079" s="87">
        <v>4310</v>
      </c>
      <c r="B2079" t="s">
        <v>18418</v>
      </c>
      <c r="C2079" s="87" t="s">
        <v>16331</v>
      </c>
      <c r="D2079" t="s">
        <v>16332</v>
      </c>
      <c r="E2079" s="116">
        <v>3.17</v>
      </c>
    </row>
    <row r="2080" spans="1:5" x14ac:dyDescent="0.3">
      <c r="A2080" s="87">
        <v>4311</v>
      </c>
      <c r="B2080" t="s">
        <v>18419</v>
      </c>
      <c r="C2080" s="87" t="s">
        <v>16331</v>
      </c>
      <c r="D2080" t="s">
        <v>16332</v>
      </c>
      <c r="E2080" s="116">
        <v>2.23</v>
      </c>
    </row>
    <row r="2081" spans="1:5" x14ac:dyDescent="0.3">
      <c r="A2081" s="87">
        <v>4312</v>
      </c>
      <c r="B2081" t="s">
        <v>18420</v>
      </c>
      <c r="C2081" s="87" t="s">
        <v>16331</v>
      </c>
      <c r="D2081" t="s">
        <v>16332</v>
      </c>
      <c r="E2081" s="116">
        <v>3.13</v>
      </c>
    </row>
    <row r="2082" spans="1:5" x14ac:dyDescent="0.3">
      <c r="A2082" s="87">
        <v>13261</v>
      </c>
      <c r="B2082" t="s">
        <v>18421</v>
      </c>
      <c r="C2082" s="87" t="s">
        <v>16331</v>
      </c>
      <c r="D2082" t="s">
        <v>16332</v>
      </c>
      <c r="E2082" s="116">
        <v>2.1</v>
      </c>
    </row>
    <row r="2083" spans="1:5" x14ac:dyDescent="0.3">
      <c r="A2083" s="87">
        <v>3272</v>
      </c>
      <c r="B2083" t="s">
        <v>18422</v>
      </c>
      <c r="C2083" s="87" t="s">
        <v>16331</v>
      </c>
      <c r="D2083" t="s">
        <v>16332</v>
      </c>
      <c r="E2083" s="116">
        <v>59.03</v>
      </c>
    </row>
    <row r="2084" spans="1:5" x14ac:dyDescent="0.3">
      <c r="A2084" s="87">
        <v>3265</v>
      </c>
      <c r="B2084" t="s">
        <v>18423</v>
      </c>
      <c r="C2084" s="87" t="s">
        <v>16331</v>
      </c>
      <c r="D2084" t="s">
        <v>16332</v>
      </c>
      <c r="E2084" s="116">
        <v>46.9</v>
      </c>
    </row>
    <row r="2085" spans="1:5" x14ac:dyDescent="0.3">
      <c r="A2085" s="87">
        <v>3262</v>
      </c>
      <c r="B2085" t="s">
        <v>18424</v>
      </c>
      <c r="C2085" s="87" t="s">
        <v>16331</v>
      </c>
      <c r="D2085" t="s">
        <v>16332</v>
      </c>
      <c r="E2085" s="116">
        <v>20.53</v>
      </c>
    </row>
    <row r="2086" spans="1:5" x14ac:dyDescent="0.3">
      <c r="A2086" s="87">
        <v>3264</v>
      </c>
      <c r="B2086" t="s">
        <v>18425</v>
      </c>
      <c r="C2086" s="87" t="s">
        <v>16331</v>
      </c>
      <c r="D2086" t="s">
        <v>16332</v>
      </c>
      <c r="E2086" s="116">
        <v>33.72</v>
      </c>
    </row>
    <row r="2087" spans="1:5" x14ac:dyDescent="0.3">
      <c r="A2087" s="87">
        <v>3267</v>
      </c>
      <c r="B2087" t="s">
        <v>18426</v>
      </c>
      <c r="C2087" s="87" t="s">
        <v>16331</v>
      </c>
      <c r="D2087" t="s">
        <v>16332</v>
      </c>
      <c r="E2087" s="116">
        <v>110.13</v>
      </c>
    </row>
    <row r="2088" spans="1:5" x14ac:dyDescent="0.3">
      <c r="A2088" s="87">
        <v>3266</v>
      </c>
      <c r="B2088" t="s">
        <v>18427</v>
      </c>
      <c r="C2088" s="87" t="s">
        <v>16331</v>
      </c>
      <c r="D2088" t="s">
        <v>16332</v>
      </c>
      <c r="E2088" s="116">
        <v>70.069999999999993</v>
      </c>
    </row>
    <row r="2089" spans="1:5" x14ac:dyDescent="0.3">
      <c r="A2089" s="87">
        <v>3263</v>
      </c>
      <c r="B2089" t="s">
        <v>18428</v>
      </c>
      <c r="C2089" s="87" t="s">
        <v>16331</v>
      </c>
      <c r="D2089" t="s">
        <v>16332</v>
      </c>
      <c r="E2089" s="116">
        <v>28.04</v>
      </c>
    </row>
    <row r="2090" spans="1:5" x14ac:dyDescent="0.3">
      <c r="A2090" s="87">
        <v>3268</v>
      </c>
      <c r="B2090" t="s">
        <v>18429</v>
      </c>
      <c r="C2090" s="87" t="s">
        <v>16331</v>
      </c>
      <c r="D2090" t="s">
        <v>16332</v>
      </c>
      <c r="E2090" s="116">
        <v>148.9</v>
      </c>
    </row>
    <row r="2091" spans="1:5" x14ac:dyDescent="0.3">
      <c r="A2091" s="87">
        <v>3271</v>
      </c>
      <c r="B2091" t="s">
        <v>18430</v>
      </c>
      <c r="C2091" s="87" t="s">
        <v>16331</v>
      </c>
      <c r="D2091" t="s">
        <v>16332</v>
      </c>
      <c r="E2091" s="116">
        <v>220.14</v>
      </c>
    </row>
    <row r="2092" spans="1:5" x14ac:dyDescent="0.3">
      <c r="A2092" s="87">
        <v>3270</v>
      </c>
      <c r="B2092" t="s">
        <v>18431</v>
      </c>
      <c r="C2092" s="87" t="s">
        <v>16331</v>
      </c>
      <c r="D2092" t="s">
        <v>16332</v>
      </c>
      <c r="E2092" s="116">
        <v>369.85</v>
      </c>
    </row>
    <row r="2093" spans="1:5" x14ac:dyDescent="0.3">
      <c r="A2093" s="87">
        <v>3275</v>
      </c>
      <c r="B2093" t="s">
        <v>18432</v>
      </c>
      <c r="C2093" s="87" t="s">
        <v>16735</v>
      </c>
      <c r="D2093" t="s">
        <v>16332</v>
      </c>
      <c r="E2093" s="116">
        <v>120.4</v>
      </c>
    </row>
    <row r="2094" spans="1:5" x14ac:dyDescent="0.3">
      <c r="A2094" s="87">
        <v>39512</v>
      </c>
      <c r="B2094" t="s">
        <v>18433</v>
      </c>
      <c r="C2094" s="87" t="s">
        <v>16735</v>
      </c>
      <c r="D2094" t="s">
        <v>16332</v>
      </c>
      <c r="E2094" s="116">
        <v>114.99</v>
      </c>
    </row>
    <row r="2095" spans="1:5" x14ac:dyDescent="0.3">
      <c r="A2095" s="87">
        <v>39511</v>
      </c>
      <c r="B2095" t="s">
        <v>18434</v>
      </c>
      <c r="C2095" s="87" t="s">
        <v>16735</v>
      </c>
      <c r="D2095" t="s">
        <v>16332</v>
      </c>
      <c r="E2095" s="116">
        <v>125.43</v>
      </c>
    </row>
    <row r="2096" spans="1:5" x14ac:dyDescent="0.3">
      <c r="A2096" s="87">
        <v>39513</v>
      </c>
      <c r="B2096" t="s">
        <v>18435</v>
      </c>
      <c r="C2096" s="87" t="s">
        <v>16735</v>
      </c>
      <c r="D2096" t="s">
        <v>16332</v>
      </c>
      <c r="E2096" s="116">
        <v>134.53</v>
      </c>
    </row>
    <row r="2097" spans="1:5" x14ac:dyDescent="0.3">
      <c r="A2097" s="87">
        <v>3286</v>
      </c>
      <c r="B2097" t="s">
        <v>18436</v>
      </c>
      <c r="C2097" s="87" t="s">
        <v>16735</v>
      </c>
      <c r="D2097" t="s">
        <v>16332</v>
      </c>
      <c r="E2097" s="116">
        <v>86.02</v>
      </c>
    </row>
    <row r="2098" spans="1:5" x14ac:dyDescent="0.3">
      <c r="A2098" s="87">
        <v>3287</v>
      </c>
      <c r="B2098" t="s">
        <v>18437</v>
      </c>
      <c r="C2098" s="87" t="s">
        <v>16735</v>
      </c>
      <c r="D2098" t="s">
        <v>16332</v>
      </c>
      <c r="E2098" s="116">
        <v>130</v>
      </c>
    </row>
    <row r="2099" spans="1:5" x14ac:dyDescent="0.3">
      <c r="A2099" s="87">
        <v>3283</v>
      </c>
      <c r="B2099" t="s">
        <v>18438</v>
      </c>
      <c r="C2099" s="87" t="s">
        <v>16735</v>
      </c>
      <c r="D2099" t="s">
        <v>16332</v>
      </c>
      <c r="E2099" s="116">
        <v>27.3</v>
      </c>
    </row>
    <row r="2100" spans="1:5" x14ac:dyDescent="0.3">
      <c r="A2100" s="87">
        <v>11587</v>
      </c>
      <c r="B2100" t="s">
        <v>18439</v>
      </c>
      <c r="C2100" s="87" t="s">
        <v>16735</v>
      </c>
      <c r="D2100" t="s">
        <v>16332</v>
      </c>
      <c r="E2100" s="116">
        <v>82.56</v>
      </c>
    </row>
    <row r="2101" spans="1:5" x14ac:dyDescent="0.3">
      <c r="A2101" s="87">
        <v>36225</v>
      </c>
      <c r="B2101" t="s">
        <v>18440</v>
      </c>
      <c r="C2101" s="87" t="s">
        <v>16735</v>
      </c>
      <c r="D2101" t="s">
        <v>16332</v>
      </c>
      <c r="E2101" s="116">
        <v>33.54</v>
      </c>
    </row>
    <row r="2102" spans="1:5" x14ac:dyDescent="0.3">
      <c r="A2102" s="87">
        <v>36230</v>
      </c>
      <c r="B2102" t="s">
        <v>18441</v>
      </c>
      <c r="C2102" s="87" t="s">
        <v>16735</v>
      </c>
      <c r="D2102" t="s">
        <v>16337</v>
      </c>
      <c r="E2102" s="116">
        <v>24.64</v>
      </c>
    </row>
    <row r="2103" spans="1:5" x14ac:dyDescent="0.3">
      <c r="A2103" s="87">
        <v>36238</v>
      </c>
      <c r="B2103" t="s">
        <v>18442</v>
      </c>
      <c r="C2103" s="87" t="s">
        <v>16735</v>
      </c>
      <c r="D2103" t="s">
        <v>16332</v>
      </c>
      <c r="E2103" s="116">
        <v>24.08</v>
      </c>
    </row>
    <row r="2104" spans="1:5" x14ac:dyDescent="0.3">
      <c r="A2104" s="87">
        <v>39363</v>
      </c>
      <c r="B2104" t="s">
        <v>18443</v>
      </c>
      <c r="C2104" s="87" t="s">
        <v>16331</v>
      </c>
      <c r="D2104" t="s">
        <v>16332</v>
      </c>
      <c r="E2104" s="116">
        <v>5775.98</v>
      </c>
    </row>
    <row r="2105" spans="1:5" x14ac:dyDescent="0.3">
      <c r="A2105" s="87">
        <v>39361</v>
      </c>
      <c r="B2105" t="s">
        <v>18444</v>
      </c>
      <c r="C2105" s="87" t="s">
        <v>16331</v>
      </c>
      <c r="D2105" t="s">
        <v>16332</v>
      </c>
      <c r="E2105" s="116">
        <v>1764.6</v>
      </c>
    </row>
    <row r="2106" spans="1:5" x14ac:dyDescent="0.3">
      <c r="A2106" s="87">
        <v>39362</v>
      </c>
      <c r="B2106" t="s">
        <v>18445</v>
      </c>
      <c r="C2106" s="87" t="s">
        <v>16331</v>
      </c>
      <c r="D2106" t="s">
        <v>16332</v>
      </c>
      <c r="E2106" s="116">
        <v>3117.26</v>
      </c>
    </row>
    <row r="2107" spans="1:5" x14ac:dyDescent="0.3">
      <c r="A2107" s="87">
        <v>39364</v>
      </c>
      <c r="B2107" t="s">
        <v>18446</v>
      </c>
      <c r="C2107" s="87" t="s">
        <v>16331</v>
      </c>
      <c r="D2107" t="s">
        <v>16332</v>
      </c>
      <c r="E2107" s="116">
        <v>12183.08</v>
      </c>
    </row>
    <row r="2108" spans="1:5" x14ac:dyDescent="0.3">
      <c r="A2108" s="87">
        <v>14576</v>
      </c>
      <c r="B2108" t="s">
        <v>18447</v>
      </c>
      <c r="C2108" s="87" t="s">
        <v>16331</v>
      </c>
      <c r="D2108" t="s">
        <v>16332</v>
      </c>
      <c r="E2108" s="116">
        <v>6008274.6399999997</v>
      </c>
    </row>
    <row r="2109" spans="1:5" x14ac:dyDescent="0.3">
      <c r="A2109" s="87">
        <v>13877</v>
      </c>
      <c r="B2109" t="s">
        <v>18448</v>
      </c>
      <c r="C2109" s="87" t="s">
        <v>16331</v>
      </c>
      <c r="D2109" t="s">
        <v>16332</v>
      </c>
      <c r="E2109" s="116">
        <v>2572052.7599999998</v>
      </c>
    </row>
    <row r="2110" spans="1:5" x14ac:dyDescent="0.3">
      <c r="A2110" s="87">
        <v>7307</v>
      </c>
      <c r="B2110" t="s">
        <v>18449</v>
      </c>
      <c r="C2110" s="87" t="s">
        <v>16382</v>
      </c>
      <c r="D2110" t="s">
        <v>16332</v>
      </c>
      <c r="E2110" s="116">
        <v>45.72</v>
      </c>
    </row>
    <row r="2111" spans="1:5" x14ac:dyDescent="0.3">
      <c r="A2111" s="87">
        <v>38122</v>
      </c>
      <c r="B2111" t="s">
        <v>18450</v>
      </c>
      <c r="C2111" s="87" t="s">
        <v>16382</v>
      </c>
      <c r="D2111" t="s">
        <v>16332</v>
      </c>
      <c r="E2111" s="116">
        <v>20.6</v>
      </c>
    </row>
    <row r="2112" spans="1:5" x14ac:dyDescent="0.3">
      <c r="A2112" s="87">
        <v>43653</v>
      </c>
      <c r="B2112" t="s">
        <v>18451</v>
      </c>
      <c r="C2112" s="87" t="s">
        <v>16382</v>
      </c>
      <c r="D2112" t="s">
        <v>16332</v>
      </c>
      <c r="E2112" s="116">
        <v>35.409999999999997</v>
      </c>
    </row>
    <row r="2113" spans="1:5" x14ac:dyDescent="0.3">
      <c r="A2113" s="87">
        <v>38633</v>
      </c>
      <c r="B2113" t="s">
        <v>18452</v>
      </c>
      <c r="C2113" s="87" t="s">
        <v>16331</v>
      </c>
      <c r="D2113" t="s">
        <v>16332</v>
      </c>
      <c r="E2113" s="116">
        <v>23.05</v>
      </c>
    </row>
    <row r="2114" spans="1:5" x14ac:dyDescent="0.3">
      <c r="A2114" s="87">
        <v>12344</v>
      </c>
      <c r="B2114" t="s">
        <v>18453</v>
      </c>
      <c r="C2114" s="87" t="s">
        <v>16331</v>
      </c>
      <c r="D2114" t="s">
        <v>16332</v>
      </c>
      <c r="E2114" s="116">
        <v>4.49</v>
      </c>
    </row>
    <row r="2115" spans="1:5" x14ac:dyDescent="0.3">
      <c r="A2115" s="87">
        <v>12343</v>
      </c>
      <c r="B2115" t="s">
        <v>18454</v>
      </c>
      <c r="C2115" s="87" t="s">
        <v>16331</v>
      </c>
      <c r="D2115" t="s">
        <v>16332</v>
      </c>
      <c r="E2115" s="116">
        <v>6.96</v>
      </c>
    </row>
    <row r="2116" spans="1:5" x14ac:dyDescent="0.3">
      <c r="A2116" s="87">
        <v>3295</v>
      </c>
      <c r="B2116" t="s">
        <v>18455</v>
      </c>
      <c r="C2116" s="87" t="s">
        <v>16331</v>
      </c>
      <c r="D2116" t="s">
        <v>16332</v>
      </c>
      <c r="E2116" s="116">
        <v>24.33</v>
      </c>
    </row>
    <row r="2117" spans="1:5" x14ac:dyDescent="0.3">
      <c r="A2117" s="87">
        <v>3302</v>
      </c>
      <c r="B2117" t="s">
        <v>18456</v>
      </c>
      <c r="C2117" s="87" t="s">
        <v>16331</v>
      </c>
      <c r="D2117" t="s">
        <v>16332</v>
      </c>
      <c r="E2117" s="116">
        <v>25.44</v>
      </c>
    </row>
    <row r="2118" spans="1:5" x14ac:dyDescent="0.3">
      <c r="A2118" s="87">
        <v>3297</v>
      </c>
      <c r="B2118" t="s">
        <v>18457</v>
      </c>
      <c r="C2118" s="87" t="s">
        <v>16331</v>
      </c>
      <c r="D2118" t="s">
        <v>16332</v>
      </c>
      <c r="E2118" s="116">
        <v>27.15</v>
      </c>
    </row>
    <row r="2119" spans="1:5" x14ac:dyDescent="0.3">
      <c r="A2119" s="87">
        <v>3294</v>
      </c>
      <c r="B2119" t="s">
        <v>18458</v>
      </c>
      <c r="C2119" s="87" t="s">
        <v>16331</v>
      </c>
      <c r="D2119" t="s">
        <v>16332</v>
      </c>
      <c r="E2119" s="116">
        <v>27.57</v>
      </c>
    </row>
    <row r="2120" spans="1:5" x14ac:dyDescent="0.3">
      <c r="A2120" s="87">
        <v>3292</v>
      </c>
      <c r="B2120" t="s">
        <v>18459</v>
      </c>
      <c r="C2120" s="87" t="s">
        <v>16331</v>
      </c>
      <c r="D2120" t="s">
        <v>16337</v>
      </c>
      <c r="E2120" s="116">
        <v>25.9</v>
      </c>
    </row>
    <row r="2121" spans="1:5" x14ac:dyDescent="0.3">
      <c r="A2121" s="87">
        <v>3298</v>
      </c>
      <c r="B2121" t="s">
        <v>18460</v>
      </c>
      <c r="C2121" s="87" t="s">
        <v>16331</v>
      </c>
      <c r="D2121" t="s">
        <v>16332</v>
      </c>
      <c r="E2121" s="116">
        <v>60.7</v>
      </c>
    </row>
    <row r="2122" spans="1:5" x14ac:dyDescent="0.3">
      <c r="A2122" s="87">
        <v>34802</v>
      </c>
      <c r="B2122" t="s">
        <v>18461</v>
      </c>
      <c r="C2122" s="87" t="s">
        <v>16331</v>
      </c>
      <c r="D2122" t="s">
        <v>16332</v>
      </c>
      <c r="E2122" s="116">
        <v>1289.1099999999999</v>
      </c>
    </row>
    <row r="2123" spans="1:5" x14ac:dyDescent="0.3">
      <c r="A2123" s="87">
        <v>11588</v>
      </c>
      <c r="B2123" t="s">
        <v>18462</v>
      </c>
      <c r="C2123" s="87" t="s">
        <v>16331</v>
      </c>
      <c r="D2123" t="s">
        <v>16332</v>
      </c>
      <c r="E2123" s="116">
        <v>1390.74</v>
      </c>
    </row>
    <row r="2124" spans="1:5" x14ac:dyDescent="0.3">
      <c r="A2124" s="87">
        <v>34383</v>
      </c>
      <c r="B2124" t="s">
        <v>18463</v>
      </c>
      <c r="C2124" s="87" t="s">
        <v>16331</v>
      </c>
      <c r="D2124" t="s">
        <v>16332</v>
      </c>
      <c r="E2124" s="116">
        <v>1529.91</v>
      </c>
    </row>
    <row r="2125" spans="1:5" x14ac:dyDescent="0.3">
      <c r="A2125" s="87">
        <v>40451</v>
      </c>
      <c r="B2125" t="s">
        <v>18464</v>
      </c>
      <c r="C2125" s="87" t="s">
        <v>16735</v>
      </c>
      <c r="D2125" t="s">
        <v>16332</v>
      </c>
      <c r="E2125" s="116">
        <v>123.67</v>
      </c>
    </row>
    <row r="2126" spans="1:5" x14ac:dyDescent="0.3">
      <c r="A2126" s="87">
        <v>40453</v>
      </c>
      <c r="B2126" t="s">
        <v>18465</v>
      </c>
      <c r="C2126" s="87" t="s">
        <v>16735</v>
      </c>
      <c r="D2126" t="s">
        <v>16332</v>
      </c>
      <c r="E2126" s="116">
        <v>133.81</v>
      </c>
    </row>
    <row r="2127" spans="1:5" x14ac:dyDescent="0.3">
      <c r="A2127" s="87">
        <v>40452</v>
      </c>
      <c r="B2127" t="s">
        <v>18466</v>
      </c>
      <c r="C2127" s="87" t="s">
        <v>16735</v>
      </c>
      <c r="D2127" t="s">
        <v>16332</v>
      </c>
      <c r="E2127" s="116">
        <v>146.77000000000001</v>
      </c>
    </row>
    <row r="2128" spans="1:5" x14ac:dyDescent="0.3">
      <c r="A2128" s="87">
        <v>11594</v>
      </c>
      <c r="B2128" t="s">
        <v>18467</v>
      </c>
      <c r="C2128" s="87" t="s">
        <v>16331</v>
      </c>
      <c r="D2128" t="s">
        <v>16332</v>
      </c>
      <c r="E2128" s="116">
        <v>443.27</v>
      </c>
    </row>
    <row r="2129" spans="1:5" x14ac:dyDescent="0.3">
      <c r="A2129" s="87">
        <v>3311</v>
      </c>
      <c r="B2129" t="s">
        <v>18468</v>
      </c>
      <c r="C2129" s="87" t="s">
        <v>16478</v>
      </c>
      <c r="D2129" t="s">
        <v>16332</v>
      </c>
      <c r="E2129" s="116">
        <v>443.27</v>
      </c>
    </row>
    <row r="2130" spans="1:5" x14ac:dyDescent="0.3">
      <c r="A2130" s="87">
        <v>11599</v>
      </c>
      <c r="B2130" t="s">
        <v>18469</v>
      </c>
      <c r="C2130" s="87" t="s">
        <v>16331</v>
      </c>
      <c r="D2130" t="s">
        <v>16332</v>
      </c>
      <c r="E2130" s="116">
        <v>589.49</v>
      </c>
    </row>
    <row r="2131" spans="1:5" x14ac:dyDescent="0.3">
      <c r="A2131" s="87">
        <v>11593</v>
      </c>
      <c r="B2131" t="s">
        <v>18470</v>
      </c>
      <c r="C2131" s="87" t="s">
        <v>16331</v>
      </c>
      <c r="D2131" t="s">
        <v>16332</v>
      </c>
      <c r="E2131" s="116">
        <v>826.44</v>
      </c>
    </row>
    <row r="2132" spans="1:5" x14ac:dyDescent="0.3">
      <c r="A2132" s="87">
        <v>3314</v>
      </c>
      <c r="B2132" t="s">
        <v>18471</v>
      </c>
      <c r="C2132" s="87" t="s">
        <v>16478</v>
      </c>
      <c r="D2132" t="s">
        <v>16332</v>
      </c>
      <c r="E2132" s="116">
        <v>591.07000000000005</v>
      </c>
    </row>
    <row r="2133" spans="1:5" x14ac:dyDescent="0.3">
      <c r="A2133" s="87">
        <v>11597</v>
      </c>
      <c r="B2133" t="s">
        <v>18472</v>
      </c>
      <c r="C2133" s="87" t="s">
        <v>16331</v>
      </c>
      <c r="D2133" t="s">
        <v>16332</v>
      </c>
      <c r="E2133" s="116">
        <v>687.34</v>
      </c>
    </row>
    <row r="2134" spans="1:5" x14ac:dyDescent="0.3">
      <c r="A2134" s="87">
        <v>3309</v>
      </c>
      <c r="B2134" t="s">
        <v>18473</v>
      </c>
      <c r="C2134" s="87" t="s">
        <v>16478</v>
      </c>
      <c r="D2134" t="s">
        <v>16332</v>
      </c>
      <c r="E2134" s="116">
        <v>469.39</v>
      </c>
    </row>
    <row r="2135" spans="1:5" x14ac:dyDescent="0.3">
      <c r="A2135" s="87">
        <v>34612</v>
      </c>
      <c r="B2135" t="s">
        <v>18474</v>
      </c>
      <c r="C2135" s="87" t="s">
        <v>16331</v>
      </c>
      <c r="D2135" t="s">
        <v>16332</v>
      </c>
      <c r="E2135" s="116">
        <v>850.12</v>
      </c>
    </row>
    <row r="2136" spans="1:5" x14ac:dyDescent="0.3">
      <c r="A2136" s="87">
        <v>34635</v>
      </c>
      <c r="B2136" t="s">
        <v>18475</v>
      </c>
      <c r="C2136" s="87" t="s">
        <v>16331</v>
      </c>
      <c r="D2136" t="s">
        <v>16332</v>
      </c>
      <c r="E2136" s="116">
        <v>1093.22</v>
      </c>
    </row>
    <row r="2137" spans="1:5" x14ac:dyDescent="0.3">
      <c r="A2137" s="87">
        <v>34633</v>
      </c>
      <c r="B2137" t="s">
        <v>18476</v>
      </c>
      <c r="C2137" s="87" t="s">
        <v>16331</v>
      </c>
      <c r="D2137" t="s">
        <v>16332</v>
      </c>
      <c r="E2137" s="116">
        <v>1205.01</v>
      </c>
    </row>
    <row r="2138" spans="1:5" x14ac:dyDescent="0.3">
      <c r="A2138" s="87">
        <v>40440</v>
      </c>
      <c r="B2138" t="s">
        <v>18477</v>
      </c>
      <c r="C2138" s="87" t="s">
        <v>16478</v>
      </c>
      <c r="D2138" t="s">
        <v>16332</v>
      </c>
      <c r="E2138" s="116">
        <v>615.66</v>
      </c>
    </row>
    <row r="2139" spans="1:5" x14ac:dyDescent="0.3">
      <c r="A2139" s="87">
        <v>40441</v>
      </c>
      <c r="B2139" t="s">
        <v>18478</v>
      </c>
      <c r="C2139" s="87" t="s">
        <v>16478</v>
      </c>
      <c r="D2139" t="s">
        <v>16332</v>
      </c>
      <c r="E2139" s="116">
        <v>393.06</v>
      </c>
    </row>
    <row r="2140" spans="1:5" x14ac:dyDescent="0.3">
      <c r="A2140" s="87">
        <v>40449</v>
      </c>
      <c r="B2140" t="s">
        <v>18479</v>
      </c>
      <c r="C2140" s="87" t="s">
        <v>16478</v>
      </c>
      <c r="D2140" t="s">
        <v>16332</v>
      </c>
      <c r="E2140" s="116">
        <v>330.44</v>
      </c>
    </row>
    <row r="2141" spans="1:5" x14ac:dyDescent="0.3">
      <c r="A2141" s="87">
        <v>34800</v>
      </c>
      <c r="B2141" t="s">
        <v>18480</v>
      </c>
      <c r="C2141" s="87" t="s">
        <v>16478</v>
      </c>
      <c r="D2141" t="s">
        <v>16332</v>
      </c>
      <c r="E2141" s="116">
        <v>413.21</v>
      </c>
    </row>
    <row r="2142" spans="1:5" x14ac:dyDescent="0.3">
      <c r="A2142" s="87">
        <v>11592</v>
      </c>
      <c r="B2142" t="s">
        <v>18481</v>
      </c>
      <c r="C2142" s="87" t="s">
        <v>16331</v>
      </c>
      <c r="D2142" t="s">
        <v>16332</v>
      </c>
      <c r="E2142" s="116">
        <v>591.07000000000005</v>
      </c>
    </row>
    <row r="2143" spans="1:5" x14ac:dyDescent="0.3">
      <c r="A2143" s="87">
        <v>40438</v>
      </c>
      <c r="B2143" t="s">
        <v>18482</v>
      </c>
      <c r="C2143" s="87" t="s">
        <v>16478</v>
      </c>
      <c r="D2143" t="s">
        <v>16332</v>
      </c>
      <c r="E2143" s="116">
        <v>275.29000000000002</v>
      </c>
    </row>
    <row r="2144" spans="1:5" x14ac:dyDescent="0.3">
      <c r="A2144" s="87">
        <v>40436</v>
      </c>
      <c r="B2144" t="s">
        <v>18483</v>
      </c>
      <c r="C2144" s="87" t="s">
        <v>16478</v>
      </c>
      <c r="D2144" t="s">
        <v>16332</v>
      </c>
      <c r="E2144" s="116">
        <v>343.26</v>
      </c>
    </row>
    <row r="2145" spans="1:5" x14ac:dyDescent="0.3">
      <c r="A2145" s="87">
        <v>11596</v>
      </c>
      <c r="B2145" t="s">
        <v>18484</v>
      </c>
      <c r="C2145" s="87" t="s">
        <v>16331</v>
      </c>
      <c r="D2145" t="s">
        <v>16332</v>
      </c>
      <c r="E2145" s="116">
        <v>469.39</v>
      </c>
    </row>
    <row r="2146" spans="1:5" x14ac:dyDescent="0.3">
      <c r="A2146" s="87">
        <v>4315</v>
      </c>
      <c r="B2146" t="s">
        <v>18485</v>
      </c>
      <c r="C2146" s="87" t="s">
        <v>16331</v>
      </c>
      <c r="D2146" t="s">
        <v>16332</v>
      </c>
      <c r="E2146" s="116">
        <v>2.2999999999999998</v>
      </c>
    </row>
    <row r="2147" spans="1:5" x14ac:dyDescent="0.3">
      <c r="A2147" s="87">
        <v>402</v>
      </c>
      <c r="B2147" t="s">
        <v>18486</v>
      </c>
      <c r="C2147" s="87" t="s">
        <v>16331</v>
      </c>
      <c r="D2147" t="s">
        <v>16332</v>
      </c>
      <c r="E2147" s="116">
        <v>12.11</v>
      </c>
    </row>
    <row r="2148" spans="1:5" x14ac:dyDescent="0.3">
      <c r="A2148" s="87">
        <v>4226</v>
      </c>
      <c r="B2148" t="s">
        <v>18487</v>
      </c>
      <c r="C2148" s="87" t="s">
        <v>16380</v>
      </c>
      <c r="D2148" t="s">
        <v>16337</v>
      </c>
      <c r="E2148" s="116">
        <v>8.35</v>
      </c>
    </row>
    <row r="2149" spans="1:5" x14ac:dyDescent="0.3">
      <c r="A2149" s="87">
        <v>4222</v>
      </c>
      <c r="B2149" t="s">
        <v>18488</v>
      </c>
      <c r="C2149" s="87" t="s">
        <v>16382</v>
      </c>
      <c r="D2149" t="s">
        <v>16337</v>
      </c>
      <c r="E2149" s="116">
        <v>5.96</v>
      </c>
    </row>
    <row r="2150" spans="1:5" x14ac:dyDescent="0.3">
      <c r="A2150" s="87">
        <v>34804</v>
      </c>
      <c r="B2150" t="s">
        <v>18489</v>
      </c>
      <c r="C2150" s="87" t="s">
        <v>16735</v>
      </c>
      <c r="D2150" t="s">
        <v>16332</v>
      </c>
      <c r="E2150" s="116">
        <v>49.9</v>
      </c>
    </row>
    <row r="2151" spans="1:5" x14ac:dyDescent="0.3">
      <c r="A2151" s="87">
        <v>4013</v>
      </c>
      <c r="B2151" t="s">
        <v>18490</v>
      </c>
      <c r="C2151" s="87" t="s">
        <v>16735</v>
      </c>
      <c r="D2151" t="s">
        <v>16332</v>
      </c>
      <c r="E2151" s="116">
        <v>7.21</v>
      </c>
    </row>
    <row r="2152" spans="1:5" x14ac:dyDescent="0.3">
      <c r="A2152" s="87">
        <v>4011</v>
      </c>
      <c r="B2152" t="s">
        <v>18491</v>
      </c>
      <c r="C2152" s="87" t="s">
        <v>16735</v>
      </c>
      <c r="D2152" t="s">
        <v>16332</v>
      </c>
      <c r="E2152" s="116">
        <v>8.0500000000000007</v>
      </c>
    </row>
    <row r="2153" spans="1:5" x14ac:dyDescent="0.3">
      <c r="A2153" s="87">
        <v>4021</v>
      </c>
      <c r="B2153" t="s">
        <v>18492</v>
      </c>
      <c r="C2153" s="87" t="s">
        <v>16735</v>
      </c>
      <c r="D2153" t="s">
        <v>16332</v>
      </c>
      <c r="E2153" s="116">
        <v>10.039999999999999</v>
      </c>
    </row>
    <row r="2154" spans="1:5" x14ac:dyDescent="0.3">
      <c r="A2154" s="87">
        <v>4019</v>
      </c>
      <c r="B2154" t="s">
        <v>18493</v>
      </c>
      <c r="C2154" s="87" t="s">
        <v>16735</v>
      </c>
      <c r="D2154" t="s">
        <v>16332</v>
      </c>
      <c r="E2154" s="116">
        <v>12.06</v>
      </c>
    </row>
    <row r="2155" spans="1:5" x14ac:dyDescent="0.3">
      <c r="A2155" s="87">
        <v>4012</v>
      </c>
      <c r="B2155" t="s">
        <v>18494</v>
      </c>
      <c r="C2155" s="87" t="s">
        <v>16735</v>
      </c>
      <c r="D2155" t="s">
        <v>16332</v>
      </c>
      <c r="E2155" s="116">
        <v>16.149999999999999</v>
      </c>
    </row>
    <row r="2156" spans="1:5" x14ac:dyDescent="0.3">
      <c r="A2156" s="87">
        <v>4020</v>
      </c>
      <c r="B2156" t="s">
        <v>18495</v>
      </c>
      <c r="C2156" s="87" t="s">
        <v>16735</v>
      </c>
      <c r="D2156" t="s">
        <v>16332</v>
      </c>
      <c r="E2156" s="116">
        <v>20.23</v>
      </c>
    </row>
    <row r="2157" spans="1:5" x14ac:dyDescent="0.3">
      <c r="A2157" s="87">
        <v>4018</v>
      </c>
      <c r="B2157" t="s">
        <v>18496</v>
      </c>
      <c r="C2157" s="87" t="s">
        <v>16735</v>
      </c>
      <c r="D2157" t="s">
        <v>16332</v>
      </c>
      <c r="E2157" s="116">
        <v>24.23</v>
      </c>
    </row>
    <row r="2158" spans="1:5" x14ac:dyDescent="0.3">
      <c r="A2158" s="87">
        <v>36498</v>
      </c>
      <c r="B2158" t="s">
        <v>18497</v>
      </c>
      <c r="C2158" s="87" t="s">
        <v>16331</v>
      </c>
      <c r="D2158" t="s">
        <v>16332</v>
      </c>
      <c r="E2158" s="116">
        <v>8600.61</v>
      </c>
    </row>
    <row r="2159" spans="1:5" x14ac:dyDescent="0.3">
      <c r="A2159" s="87">
        <v>12872</v>
      </c>
      <c r="B2159" t="s">
        <v>18498</v>
      </c>
      <c r="C2159" s="87" t="s">
        <v>16480</v>
      </c>
      <c r="D2159" t="s">
        <v>16332</v>
      </c>
      <c r="E2159" s="116">
        <v>21.23</v>
      </c>
    </row>
    <row r="2160" spans="1:5" x14ac:dyDescent="0.3">
      <c r="A2160" s="87">
        <v>41075</v>
      </c>
      <c r="B2160" t="s">
        <v>18499</v>
      </c>
      <c r="C2160" s="87" t="s">
        <v>16482</v>
      </c>
      <c r="D2160" t="s">
        <v>16332</v>
      </c>
      <c r="E2160" s="116">
        <v>3715.07</v>
      </c>
    </row>
    <row r="2161" spans="1:5" x14ac:dyDescent="0.3">
      <c r="A2161" s="87">
        <v>44324</v>
      </c>
      <c r="B2161" t="s">
        <v>18500</v>
      </c>
      <c r="C2161" s="87" t="s">
        <v>16380</v>
      </c>
      <c r="D2161" t="s">
        <v>16332</v>
      </c>
      <c r="E2161" s="116">
        <v>2.69</v>
      </c>
    </row>
    <row r="2162" spans="1:5" x14ac:dyDescent="0.3">
      <c r="A2162" s="87">
        <v>3315</v>
      </c>
      <c r="B2162" t="s">
        <v>18501</v>
      </c>
      <c r="C2162" s="87" t="s">
        <v>16380</v>
      </c>
      <c r="D2162" t="s">
        <v>16332</v>
      </c>
      <c r="E2162" s="116">
        <v>0.78</v>
      </c>
    </row>
    <row r="2163" spans="1:5" x14ac:dyDescent="0.3">
      <c r="A2163" s="87">
        <v>36870</v>
      </c>
      <c r="B2163" t="s">
        <v>18502</v>
      </c>
      <c r="C2163" s="87" t="s">
        <v>16380</v>
      </c>
      <c r="D2163" t="s">
        <v>16332</v>
      </c>
      <c r="E2163" s="116">
        <v>0.6</v>
      </c>
    </row>
    <row r="2164" spans="1:5" x14ac:dyDescent="0.3">
      <c r="A2164" s="87">
        <v>5092</v>
      </c>
      <c r="B2164" t="s">
        <v>18503</v>
      </c>
      <c r="C2164" s="87" t="s">
        <v>16749</v>
      </c>
      <c r="D2164" t="s">
        <v>16332</v>
      </c>
      <c r="E2164" s="116">
        <v>16.84</v>
      </c>
    </row>
    <row r="2165" spans="1:5" x14ac:dyDescent="0.3">
      <c r="A2165" s="87">
        <v>11462</v>
      </c>
      <c r="B2165" t="s">
        <v>18504</v>
      </c>
      <c r="C2165" s="87" t="s">
        <v>16749</v>
      </c>
      <c r="D2165" t="s">
        <v>16332</v>
      </c>
      <c r="E2165" s="116">
        <v>17.22</v>
      </c>
    </row>
    <row r="2166" spans="1:5" x14ac:dyDescent="0.3">
      <c r="A2166" s="87">
        <v>36529</v>
      </c>
      <c r="B2166" t="s">
        <v>18505</v>
      </c>
      <c r="C2166" s="87" t="s">
        <v>16331</v>
      </c>
      <c r="D2166" t="s">
        <v>16332</v>
      </c>
      <c r="E2166" s="116">
        <v>62627.55</v>
      </c>
    </row>
    <row r="2167" spans="1:5" x14ac:dyDescent="0.3">
      <c r="A2167" s="87">
        <v>3318</v>
      </c>
      <c r="B2167" t="s">
        <v>18506</v>
      </c>
      <c r="C2167" s="87" t="s">
        <v>16331</v>
      </c>
      <c r="D2167" t="s">
        <v>16337</v>
      </c>
      <c r="E2167" s="116">
        <v>49100</v>
      </c>
    </row>
    <row r="2168" spans="1:5" x14ac:dyDescent="0.3">
      <c r="A2168" s="87">
        <v>3324</v>
      </c>
      <c r="B2168" t="s">
        <v>18507</v>
      </c>
      <c r="C2168" s="87" t="s">
        <v>16735</v>
      </c>
      <c r="D2168" t="s">
        <v>16332</v>
      </c>
      <c r="E2168" s="116">
        <v>12.07</v>
      </c>
    </row>
    <row r="2169" spans="1:5" x14ac:dyDescent="0.3">
      <c r="A2169" s="87">
        <v>3322</v>
      </c>
      <c r="B2169" t="s">
        <v>18508</v>
      </c>
      <c r="C2169" s="87" t="s">
        <v>16735</v>
      </c>
      <c r="D2169" t="s">
        <v>16337</v>
      </c>
      <c r="E2169" s="116">
        <v>16.899999999999999</v>
      </c>
    </row>
    <row r="2170" spans="1:5" x14ac:dyDescent="0.3">
      <c r="A2170" s="87">
        <v>5076</v>
      </c>
      <c r="B2170" t="s">
        <v>18509</v>
      </c>
      <c r="C2170" s="87" t="s">
        <v>16380</v>
      </c>
      <c r="D2170" t="s">
        <v>16332</v>
      </c>
      <c r="E2170" s="116">
        <v>12.33</v>
      </c>
    </row>
    <row r="2171" spans="1:5" x14ac:dyDescent="0.3">
      <c r="A2171" s="87">
        <v>5077</v>
      </c>
      <c r="B2171" t="s">
        <v>18510</v>
      </c>
      <c r="C2171" s="87" t="s">
        <v>16380</v>
      </c>
      <c r="D2171" t="s">
        <v>16332</v>
      </c>
      <c r="E2171" s="116">
        <v>13.62</v>
      </c>
    </row>
    <row r="2172" spans="1:5" x14ac:dyDescent="0.3">
      <c r="A2172" s="87">
        <v>11837</v>
      </c>
      <c r="B2172" t="s">
        <v>18511</v>
      </c>
      <c r="C2172" s="87" t="s">
        <v>16331</v>
      </c>
      <c r="D2172" t="s">
        <v>16332</v>
      </c>
      <c r="E2172" s="116">
        <v>91.96</v>
      </c>
    </row>
    <row r="2173" spans="1:5" x14ac:dyDescent="0.3">
      <c r="A2173" s="87">
        <v>38055</v>
      </c>
      <c r="B2173" t="s">
        <v>18512</v>
      </c>
      <c r="C2173" s="87" t="s">
        <v>16331</v>
      </c>
      <c r="D2173" t="s">
        <v>16332</v>
      </c>
      <c r="E2173" s="116">
        <v>8.34</v>
      </c>
    </row>
    <row r="2174" spans="1:5" x14ac:dyDescent="0.3">
      <c r="A2174" s="87">
        <v>415</v>
      </c>
      <c r="B2174" t="s">
        <v>18513</v>
      </c>
      <c r="C2174" s="87" t="s">
        <v>16331</v>
      </c>
      <c r="D2174" t="s">
        <v>16332</v>
      </c>
      <c r="E2174" s="116">
        <v>37.71</v>
      </c>
    </row>
    <row r="2175" spans="1:5" x14ac:dyDescent="0.3">
      <c r="A2175" s="87">
        <v>416</v>
      </c>
      <c r="B2175" t="s">
        <v>18514</v>
      </c>
      <c r="C2175" s="87" t="s">
        <v>16331</v>
      </c>
      <c r="D2175" t="s">
        <v>16332</v>
      </c>
      <c r="E2175" s="116">
        <v>13.8</v>
      </c>
    </row>
    <row r="2176" spans="1:5" x14ac:dyDescent="0.3">
      <c r="A2176" s="87">
        <v>425</v>
      </c>
      <c r="B2176" t="s">
        <v>18515</v>
      </c>
      <c r="C2176" s="87" t="s">
        <v>16331</v>
      </c>
      <c r="D2176" t="s">
        <v>16332</v>
      </c>
      <c r="E2176" s="116">
        <v>8.56</v>
      </c>
    </row>
    <row r="2177" spans="1:5" x14ac:dyDescent="0.3">
      <c r="A2177" s="87">
        <v>426</v>
      </c>
      <c r="B2177" t="s">
        <v>18516</v>
      </c>
      <c r="C2177" s="87" t="s">
        <v>16331</v>
      </c>
      <c r="D2177" t="s">
        <v>16332</v>
      </c>
      <c r="E2177" s="116">
        <v>47.13</v>
      </c>
    </row>
    <row r="2178" spans="1:5" x14ac:dyDescent="0.3">
      <c r="A2178" s="87">
        <v>38056</v>
      </c>
      <c r="B2178" t="s">
        <v>18517</v>
      </c>
      <c r="C2178" s="87" t="s">
        <v>16331</v>
      </c>
      <c r="D2178" t="s">
        <v>16332</v>
      </c>
      <c r="E2178" s="116">
        <v>46.02</v>
      </c>
    </row>
    <row r="2179" spans="1:5" x14ac:dyDescent="0.3">
      <c r="A2179" s="87">
        <v>1564</v>
      </c>
      <c r="B2179" t="s">
        <v>18518</v>
      </c>
      <c r="C2179" s="87" t="s">
        <v>16331</v>
      </c>
      <c r="D2179" t="s">
        <v>16332</v>
      </c>
      <c r="E2179" s="116">
        <v>17.559999999999999</v>
      </c>
    </row>
    <row r="2180" spans="1:5" x14ac:dyDescent="0.3">
      <c r="A2180" s="87">
        <v>11032</v>
      </c>
      <c r="B2180" t="s">
        <v>18519</v>
      </c>
      <c r="C2180" s="87" t="s">
        <v>16331</v>
      </c>
      <c r="D2180" t="s">
        <v>16332</v>
      </c>
      <c r="E2180" s="116">
        <v>12.98</v>
      </c>
    </row>
    <row r="2181" spans="1:5" x14ac:dyDescent="0.3">
      <c r="A2181" s="87">
        <v>36786</v>
      </c>
      <c r="B2181" t="s">
        <v>18520</v>
      </c>
      <c r="C2181" s="87" t="s">
        <v>18521</v>
      </c>
      <c r="D2181" t="s">
        <v>16332</v>
      </c>
      <c r="E2181" s="116">
        <v>154.63999999999999</v>
      </c>
    </row>
    <row r="2182" spans="1:5" x14ac:dyDescent="0.3">
      <c r="A2182" s="87">
        <v>36785</v>
      </c>
      <c r="B2182" t="s">
        <v>18522</v>
      </c>
      <c r="C2182" s="87" t="s">
        <v>18521</v>
      </c>
      <c r="D2182" t="s">
        <v>16332</v>
      </c>
      <c r="E2182" s="116">
        <v>134.38</v>
      </c>
    </row>
    <row r="2183" spans="1:5" x14ac:dyDescent="0.3">
      <c r="A2183" s="87">
        <v>36782</v>
      </c>
      <c r="B2183" t="s">
        <v>18523</v>
      </c>
      <c r="C2183" s="87" t="s">
        <v>18521</v>
      </c>
      <c r="D2183" t="s">
        <v>16332</v>
      </c>
      <c r="E2183" s="116">
        <v>160.4</v>
      </c>
    </row>
    <row r="2184" spans="1:5" x14ac:dyDescent="0.3">
      <c r="A2184" s="87">
        <v>44481</v>
      </c>
      <c r="B2184" t="s">
        <v>18524</v>
      </c>
      <c r="C2184" s="87" t="s">
        <v>18521</v>
      </c>
      <c r="D2184" t="s">
        <v>16337</v>
      </c>
      <c r="E2184" s="116">
        <v>180.68</v>
      </c>
    </row>
    <row r="2185" spans="1:5" x14ac:dyDescent="0.3">
      <c r="A2185" s="87">
        <v>4824</v>
      </c>
      <c r="B2185" t="s">
        <v>18525</v>
      </c>
      <c r="C2185" s="87" t="s">
        <v>16380</v>
      </c>
      <c r="D2185" t="s">
        <v>16332</v>
      </c>
      <c r="E2185" s="116">
        <v>0.61</v>
      </c>
    </row>
    <row r="2186" spans="1:5" x14ac:dyDescent="0.3">
      <c r="A2186" s="87">
        <v>11795</v>
      </c>
      <c r="B2186" t="s">
        <v>18526</v>
      </c>
      <c r="C2186" s="87" t="s">
        <v>16735</v>
      </c>
      <c r="D2186" t="s">
        <v>16332</v>
      </c>
      <c r="E2186" s="116">
        <v>701.88</v>
      </c>
    </row>
    <row r="2187" spans="1:5" x14ac:dyDescent="0.3">
      <c r="A2187" s="87">
        <v>134</v>
      </c>
      <c r="B2187" t="s">
        <v>18527</v>
      </c>
      <c r="C2187" s="87" t="s">
        <v>16380</v>
      </c>
      <c r="D2187" t="s">
        <v>16332</v>
      </c>
      <c r="E2187" s="116">
        <v>1.67</v>
      </c>
    </row>
    <row r="2188" spans="1:5" x14ac:dyDescent="0.3">
      <c r="A2188" s="87">
        <v>4229</v>
      </c>
      <c r="B2188" t="s">
        <v>18528</v>
      </c>
      <c r="C2188" s="87" t="s">
        <v>16380</v>
      </c>
      <c r="D2188" t="s">
        <v>16332</v>
      </c>
      <c r="E2188" s="116">
        <v>44.46</v>
      </c>
    </row>
    <row r="2189" spans="1:5" x14ac:dyDescent="0.3">
      <c r="A2189" s="87">
        <v>11731</v>
      </c>
      <c r="B2189" t="s">
        <v>18529</v>
      </c>
      <c r="C2189" s="87" t="s">
        <v>16331</v>
      </c>
      <c r="D2189" t="s">
        <v>16332</v>
      </c>
      <c r="E2189" s="116">
        <v>10.27</v>
      </c>
    </row>
    <row r="2190" spans="1:5" x14ac:dyDescent="0.3">
      <c r="A2190" s="87">
        <v>11732</v>
      </c>
      <c r="B2190" t="s">
        <v>18530</v>
      </c>
      <c r="C2190" s="87" t="s">
        <v>16331</v>
      </c>
      <c r="D2190" t="s">
        <v>16332</v>
      </c>
      <c r="E2190" s="116">
        <v>26.93</v>
      </c>
    </row>
    <row r="2191" spans="1:5" x14ac:dyDescent="0.3">
      <c r="A2191" s="87">
        <v>11244</v>
      </c>
      <c r="B2191" t="s">
        <v>18531</v>
      </c>
      <c r="C2191" s="87" t="s">
        <v>16331</v>
      </c>
      <c r="D2191" t="s">
        <v>16332</v>
      </c>
      <c r="E2191" s="116">
        <v>180.41</v>
      </c>
    </row>
    <row r="2192" spans="1:5" x14ac:dyDescent="0.3">
      <c r="A2192" s="87">
        <v>11235</v>
      </c>
      <c r="B2192" t="s">
        <v>18532</v>
      </c>
      <c r="C2192" s="87" t="s">
        <v>16331</v>
      </c>
      <c r="D2192" t="s">
        <v>16332</v>
      </c>
      <c r="E2192" s="116">
        <v>137.66999999999999</v>
      </c>
    </row>
    <row r="2193" spans="1:5" x14ac:dyDescent="0.3">
      <c r="A2193" s="87">
        <v>11236</v>
      </c>
      <c r="B2193" t="s">
        <v>18533</v>
      </c>
      <c r="C2193" s="87" t="s">
        <v>16331</v>
      </c>
      <c r="D2193" t="s">
        <v>16332</v>
      </c>
      <c r="E2193" s="116">
        <v>174.96</v>
      </c>
    </row>
    <row r="2194" spans="1:5" x14ac:dyDescent="0.3">
      <c r="A2194" s="87">
        <v>11245</v>
      </c>
      <c r="B2194" t="s">
        <v>18534</v>
      </c>
      <c r="C2194" s="87" t="s">
        <v>16331</v>
      </c>
      <c r="D2194" t="s">
        <v>16332</v>
      </c>
      <c r="E2194" s="116">
        <v>249.53</v>
      </c>
    </row>
    <row r="2195" spans="1:5" x14ac:dyDescent="0.3">
      <c r="A2195" s="87">
        <v>36494</v>
      </c>
      <c r="B2195" t="s">
        <v>18535</v>
      </c>
      <c r="C2195" s="87" t="s">
        <v>16331</v>
      </c>
      <c r="D2195" t="s">
        <v>16332</v>
      </c>
      <c r="E2195" s="116">
        <v>746558.98</v>
      </c>
    </row>
    <row r="2196" spans="1:5" x14ac:dyDescent="0.3">
      <c r="A2196" s="87">
        <v>36493</v>
      </c>
      <c r="B2196" t="s">
        <v>18536</v>
      </c>
      <c r="C2196" s="87" t="s">
        <v>16331</v>
      </c>
      <c r="D2196" t="s">
        <v>16332</v>
      </c>
      <c r="E2196" s="116">
        <v>845821</v>
      </c>
    </row>
    <row r="2197" spans="1:5" x14ac:dyDescent="0.3">
      <c r="A2197" s="87">
        <v>36492</v>
      </c>
      <c r="B2197" t="s">
        <v>18537</v>
      </c>
      <c r="C2197" s="87" t="s">
        <v>16331</v>
      </c>
      <c r="D2197" t="s">
        <v>16332</v>
      </c>
      <c r="E2197" s="116">
        <v>1571214.64</v>
      </c>
    </row>
    <row r="2198" spans="1:5" x14ac:dyDescent="0.3">
      <c r="A2198" s="87">
        <v>36499</v>
      </c>
      <c r="B2198" t="s">
        <v>18538</v>
      </c>
      <c r="C2198" s="87" t="s">
        <v>16331</v>
      </c>
      <c r="D2198" t="s">
        <v>16332</v>
      </c>
      <c r="E2198" s="116">
        <v>4644.33</v>
      </c>
    </row>
    <row r="2199" spans="1:5" x14ac:dyDescent="0.3">
      <c r="A2199" s="87">
        <v>13533</v>
      </c>
      <c r="B2199" t="s">
        <v>18539</v>
      </c>
      <c r="C2199" s="87" t="s">
        <v>16331</v>
      </c>
      <c r="D2199" t="s">
        <v>16332</v>
      </c>
      <c r="E2199" s="116">
        <v>212898.11</v>
      </c>
    </row>
    <row r="2200" spans="1:5" x14ac:dyDescent="0.3">
      <c r="A2200" s="87">
        <v>13333</v>
      </c>
      <c r="B2200" t="s">
        <v>18540</v>
      </c>
      <c r="C2200" s="87" t="s">
        <v>16331</v>
      </c>
      <c r="D2200" t="s">
        <v>16332</v>
      </c>
      <c r="E2200" s="116">
        <v>238170.66</v>
      </c>
    </row>
    <row r="2201" spans="1:5" x14ac:dyDescent="0.3">
      <c r="A2201" s="87">
        <v>39585</v>
      </c>
      <c r="B2201" t="s">
        <v>18541</v>
      </c>
      <c r="C2201" s="87" t="s">
        <v>16331</v>
      </c>
      <c r="D2201" t="s">
        <v>16332</v>
      </c>
      <c r="E2201" s="116">
        <v>153786.79</v>
      </c>
    </row>
    <row r="2202" spans="1:5" x14ac:dyDescent="0.3">
      <c r="A2202" s="87">
        <v>39586</v>
      </c>
      <c r="B2202" t="s">
        <v>18542</v>
      </c>
      <c r="C2202" s="87" t="s">
        <v>16331</v>
      </c>
      <c r="D2202" t="s">
        <v>16332</v>
      </c>
      <c r="E2202" s="116">
        <v>180381.49</v>
      </c>
    </row>
    <row r="2203" spans="1:5" x14ac:dyDescent="0.3">
      <c r="A2203" s="87">
        <v>39587</v>
      </c>
      <c r="B2203" t="s">
        <v>18543</v>
      </c>
      <c r="C2203" s="87" t="s">
        <v>16331</v>
      </c>
      <c r="D2203" t="s">
        <v>16332</v>
      </c>
      <c r="E2203" s="116">
        <v>219695.42</v>
      </c>
    </row>
    <row r="2204" spans="1:5" x14ac:dyDescent="0.3">
      <c r="A2204" s="87">
        <v>39588</v>
      </c>
      <c r="B2204" t="s">
        <v>18544</v>
      </c>
      <c r="C2204" s="87" t="s">
        <v>16331</v>
      </c>
      <c r="D2204" t="s">
        <v>16332</v>
      </c>
      <c r="E2204" s="116">
        <v>254384.16</v>
      </c>
    </row>
    <row r="2205" spans="1:5" x14ac:dyDescent="0.3">
      <c r="A2205" s="87">
        <v>39584</v>
      </c>
      <c r="B2205" t="s">
        <v>18545</v>
      </c>
      <c r="C2205" s="87" t="s">
        <v>16331</v>
      </c>
      <c r="D2205" t="s">
        <v>16332</v>
      </c>
      <c r="E2205" s="116">
        <v>136951.18</v>
      </c>
    </row>
    <row r="2206" spans="1:5" x14ac:dyDescent="0.3">
      <c r="A2206" s="87">
        <v>39590</v>
      </c>
      <c r="B2206" t="s">
        <v>18546</v>
      </c>
      <c r="C2206" s="87" t="s">
        <v>16331</v>
      </c>
      <c r="D2206" t="s">
        <v>16332</v>
      </c>
      <c r="E2206" s="116">
        <v>133667.32</v>
      </c>
    </row>
    <row r="2207" spans="1:5" x14ac:dyDescent="0.3">
      <c r="A2207" s="87">
        <v>39592</v>
      </c>
      <c r="B2207" t="s">
        <v>18547</v>
      </c>
      <c r="C2207" s="87" t="s">
        <v>16331</v>
      </c>
      <c r="D2207" t="s">
        <v>16332</v>
      </c>
      <c r="E2207" s="116">
        <v>192083.16</v>
      </c>
    </row>
    <row r="2208" spans="1:5" x14ac:dyDescent="0.3">
      <c r="A2208" s="87">
        <v>39593</v>
      </c>
      <c r="B2208" t="s">
        <v>18548</v>
      </c>
      <c r="C2208" s="87" t="s">
        <v>16331</v>
      </c>
      <c r="D2208" t="s">
        <v>16332</v>
      </c>
      <c r="E2208" s="116">
        <v>219695.42</v>
      </c>
    </row>
    <row r="2209" spans="1:5" x14ac:dyDescent="0.3">
      <c r="A2209" s="87">
        <v>14254</v>
      </c>
      <c r="B2209" t="s">
        <v>18549</v>
      </c>
      <c r="C2209" s="87" t="s">
        <v>16331</v>
      </c>
      <c r="D2209" t="s">
        <v>16337</v>
      </c>
      <c r="E2209" s="116">
        <v>124879.5</v>
      </c>
    </row>
    <row r="2210" spans="1:5" x14ac:dyDescent="0.3">
      <c r="A2210" s="87">
        <v>44494</v>
      </c>
      <c r="B2210" t="s">
        <v>18550</v>
      </c>
      <c r="C2210" s="87" t="s">
        <v>16331</v>
      </c>
      <c r="D2210" t="s">
        <v>16332</v>
      </c>
      <c r="E2210" s="116">
        <v>104284.34</v>
      </c>
    </row>
    <row r="2211" spans="1:5" x14ac:dyDescent="0.3">
      <c r="A2211" s="87">
        <v>25019</v>
      </c>
      <c r="B2211" t="s">
        <v>18551</v>
      </c>
      <c r="C2211" s="87" t="s">
        <v>16331</v>
      </c>
      <c r="D2211" t="s">
        <v>16332</v>
      </c>
      <c r="E2211" s="116">
        <v>178755.02</v>
      </c>
    </row>
    <row r="2212" spans="1:5" x14ac:dyDescent="0.3">
      <c r="A2212" s="87">
        <v>36501</v>
      </c>
      <c r="B2212" t="s">
        <v>18552</v>
      </c>
      <c r="C2212" s="87" t="s">
        <v>16331</v>
      </c>
      <c r="D2212" t="s">
        <v>16332</v>
      </c>
      <c r="E2212" s="116">
        <v>159153.57</v>
      </c>
    </row>
    <row r="2213" spans="1:5" x14ac:dyDescent="0.3">
      <c r="A2213" s="87">
        <v>44493</v>
      </c>
      <c r="B2213" t="s">
        <v>18553</v>
      </c>
      <c r="C2213" s="87" t="s">
        <v>16331</v>
      </c>
      <c r="D2213" t="s">
        <v>16332</v>
      </c>
      <c r="E2213" s="116">
        <v>191333.08</v>
      </c>
    </row>
    <row r="2214" spans="1:5" x14ac:dyDescent="0.3">
      <c r="A2214" s="87">
        <v>36500</v>
      </c>
      <c r="B2214" t="s">
        <v>18554</v>
      </c>
      <c r="C2214" s="87" t="s">
        <v>16331</v>
      </c>
      <c r="D2214" t="s">
        <v>16332</v>
      </c>
      <c r="E2214" s="116">
        <v>112469.48</v>
      </c>
    </row>
    <row r="2215" spans="1:5" x14ac:dyDescent="0.3">
      <c r="A2215" s="87">
        <v>20017</v>
      </c>
      <c r="B2215" t="s">
        <v>18555</v>
      </c>
      <c r="C2215" s="87" t="s">
        <v>16376</v>
      </c>
      <c r="D2215" t="s">
        <v>16332</v>
      </c>
      <c r="E2215" s="116">
        <v>10.18</v>
      </c>
    </row>
    <row r="2216" spans="1:5" x14ac:dyDescent="0.3">
      <c r="A2216" s="87">
        <v>20007</v>
      </c>
      <c r="B2216" t="s">
        <v>18556</v>
      </c>
      <c r="C2216" s="87" t="s">
        <v>16376</v>
      </c>
      <c r="D2216" t="s">
        <v>16332</v>
      </c>
      <c r="E2216" s="116">
        <v>6.07</v>
      </c>
    </row>
    <row r="2217" spans="1:5" x14ac:dyDescent="0.3">
      <c r="A2217" s="87">
        <v>39831</v>
      </c>
      <c r="B2217" t="s">
        <v>18557</v>
      </c>
      <c r="C2217" s="87" t="s">
        <v>16784</v>
      </c>
      <c r="D2217" t="s">
        <v>16332</v>
      </c>
      <c r="E2217" s="116">
        <v>302.19</v>
      </c>
    </row>
    <row r="2218" spans="1:5" x14ac:dyDescent="0.3">
      <c r="A2218" s="87">
        <v>36888</v>
      </c>
      <c r="B2218" t="s">
        <v>18558</v>
      </c>
      <c r="C2218" s="87" t="s">
        <v>16376</v>
      </c>
      <c r="D2218" t="s">
        <v>16332</v>
      </c>
      <c r="E2218" s="116">
        <v>29.25</v>
      </c>
    </row>
    <row r="2219" spans="1:5" x14ac:dyDescent="0.3">
      <c r="A2219" s="87">
        <v>39836</v>
      </c>
      <c r="B2219" t="s">
        <v>18559</v>
      </c>
      <c r="C2219" s="87" t="s">
        <v>16784</v>
      </c>
      <c r="D2219" t="s">
        <v>16332</v>
      </c>
      <c r="E2219" s="116">
        <v>265.52999999999997</v>
      </c>
    </row>
    <row r="2220" spans="1:5" x14ac:dyDescent="0.3">
      <c r="A2220" s="87">
        <v>39830</v>
      </c>
      <c r="B2220" t="s">
        <v>18560</v>
      </c>
      <c r="C2220" s="87" t="s">
        <v>16784</v>
      </c>
      <c r="D2220" t="s">
        <v>16332</v>
      </c>
      <c r="E2220" s="116">
        <v>302.83</v>
      </c>
    </row>
    <row r="2221" spans="1:5" x14ac:dyDescent="0.3">
      <c r="A2221" s="87">
        <v>40527</v>
      </c>
      <c r="B2221" t="s">
        <v>18561</v>
      </c>
      <c r="C2221" s="87" t="s">
        <v>16331</v>
      </c>
      <c r="D2221" t="s">
        <v>16332</v>
      </c>
      <c r="E2221" s="116">
        <v>2248.6999999999998</v>
      </c>
    </row>
    <row r="2222" spans="1:5" x14ac:dyDescent="0.3">
      <c r="A2222" s="87">
        <v>36497</v>
      </c>
      <c r="B2222" t="s">
        <v>18562</v>
      </c>
      <c r="C2222" s="87" t="s">
        <v>16331</v>
      </c>
      <c r="D2222" t="s">
        <v>16332</v>
      </c>
      <c r="E2222" s="116">
        <v>2567.14</v>
      </c>
    </row>
    <row r="2223" spans="1:5" x14ac:dyDescent="0.3">
      <c r="A2223" s="87">
        <v>36487</v>
      </c>
      <c r="B2223" t="s">
        <v>18563</v>
      </c>
      <c r="C2223" s="87" t="s">
        <v>16331</v>
      </c>
      <c r="D2223" t="s">
        <v>16332</v>
      </c>
      <c r="E2223" s="116">
        <v>4469.78</v>
      </c>
    </row>
    <row r="2224" spans="1:5" x14ac:dyDescent="0.3">
      <c r="A2224" s="87">
        <v>44475</v>
      </c>
      <c r="B2224" t="s">
        <v>18564</v>
      </c>
      <c r="C2224" s="87" t="s">
        <v>16331</v>
      </c>
      <c r="D2224" t="s">
        <v>16332</v>
      </c>
      <c r="E2224" s="116">
        <v>1305473.1499999999</v>
      </c>
    </row>
    <row r="2225" spans="1:5" x14ac:dyDescent="0.3">
      <c r="A2225" s="87">
        <v>44474</v>
      </c>
      <c r="B2225" t="s">
        <v>18565</v>
      </c>
      <c r="C2225" s="87" t="s">
        <v>16331</v>
      </c>
      <c r="D2225" t="s">
        <v>16332</v>
      </c>
      <c r="E2225" s="116">
        <v>2510525.2999999998</v>
      </c>
    </row>
    <row r="2226" spans="1:5" x14ac:dyDescent="0.3">
      <c r="A2226" s="87">
        <v>44490</v>
      </c>
      <c r="B2226" t="s">
        <v>18566</v>
      </c>
      <c r="C2226" s="87" t="s">
        <v>16331</v>
      </c>
      <c r="D2226" t="s">
        <v>16332</v>
      </c>
      <c r="E2226" s="116">
        <v>4267892.99</v>
      </c>
    </row>
    <row r="2227" spans="1:5" x14ac:dyDescent="0.3">
      <c r="A2227" s="87">
        <v>37776</v>
      </c>
      <c r="B2227" t="s">
        <v>18567</v>
      </c>
      <c r="C2227" s="87" t="s">
        <v>16331</v>
      </c>
      <c r="D2227" t="s">
        <v>16332</v>
      </c>
      <c r="E2227" s="116">
        <v>261567.29</v>
      </c>
    </row>
    <row r="2228" spans="1:5" x14ac:dyDescent="0.3">
      <c r="A2228" s="87">
        <v>37775</v>
      </c>
      <c r="B2228" t="s">
        <v>18568</v>
      </c>
      <c r="C2228" s="87" t="s">
        <v>16331</v>
      </c>
      <c r="D2228" t="s">
        <v>16332</v>
      </c>
      <c r="E2228" s="116">
        <v>411988.28</v>
      </c>
    </row>
    <row r="2229" spans="1:5" x14ac:dyDescent="0.3">
      <c r="A2229" s="87">
        <v>36491</v>
      </c>
      <c r="B2229" t="s">
        <v>18569</v>
      </c>
      <c r="C2229" s="87" t="s">
        <v>16331</v>
      </c>
      <c r="D2229" t="s">
        <v>16332</v>
      </c>
      <c r="E2229" s="116">
        <v>1525714.84</v>
      </c>
    </row>
    <row r="2230" spans="1:5" x14ac:dyDescent="0.3">
      <c r="A2230" s="87">
        <v>10712</v>
      </c>
      <c r="B2230" t="s">
        <v>18570</v>
      </c>
      <c r="C2230" s="87" t="s">
        <v>16331</v>
      </c>
      <c r="D2230" t="s">
        <v>16332</v>
      </c>
      <c r="E2230" s="116">
        <v>102997.07</v>
      </c>
    </row>
    <row r="2231" spans="1:5" x14ac:dyDescent="0.3">
      <c r="A2231" s="87">
        <v>3363</v>
      </c>
      <c r="B2231" t="s">
        <v>18571</v>
      </c>
      <c r="C2231" s="87" t="s">
        <v>16331</v>
      </c>
      <c r="D2231" t="s">
        <v>16337</v>
      </c>
      <c r="E2231" s="116">
        <v>144875</v>
      </c>
    </row>
    <row r="2232" spans="1:5" x14ac:dyDescent="0.3">
      <c r="A2232" s="87">
        <v>3365</v>
      </c>
      <c r="B2232" t="s">
        <v>18572</v>
      </c>
      <c r="C2232" s="87" t="s">
        <v>16331</v>
      </c>
      <c r="D2232" t="s">
        <v>16332</v>
      </c>
      <c r="E2232" s="116">
        <v>338645.31</v>
      </c>
    </row>
    <row r="2233" spans="1:5" x14ac:dyDescent="0.3">
      <c r="A2233" s="87">
        <v>7569</v>
      </c>
      <c r="B2233" t="s">
        <v>18573</v>
      </c>
      <c r="C2233" s="87" t="s">
        <v>16331</v>
      </c>
      <c r="D2233" t="s">
        <v>16332</v>
      </c>
      <c r="E2233" s="116">
        <v>56.58</v>
      </c>
    </row>
    <row r="2234" spans="1:5" x14ac:dyDescent="0.3">
      <c r="A2234" s="87">
        <v>3378</v>
      </c>
      <c r="B2234" t="s">
        <v>18574</v>
      </c>
      <c r="C2234" s="87" t="s">
        <v>16331</v>
      </c>
      <c r="D2234" t="s">
        <v>16332</v>
      </c>
      <c r="E2234" s="116">
        <v>133.47999999999999</v>
      </c>
    </row>
    <row r="2235" spans="1:5" x14ac:dyDescent="0.3">
      <c r="A2235" s="87">
        <v>3380</v>
      </c>
      <c r="B2235" t="s">
        <v>18575</v>
      </c>
      <c r="C2235" s="87" t="s">
        <v>16331</v>
      </c>
      <c r="D2235" t="s">
        <v>16337</v>
      </c>
      <c r="E2235" s="116">
        <v>93.44</v>
      </c>
    </row>
    <row r="2236" spans="1:5" x14ac:dyDescent="0.3">
      <c r="A2236" s="87">
        <v>3379</v>
      </c>
      <c r="B2236" t="s">
        <v>18576</v>
      </c>
      <c r="C2236" s="87" t="s">
        <v>16331</v>
      </c>
      <c r="D2236" t="s">
        <v>16332</v>
      </c>
      <c r="E2236" s="116">
        <v>90.21</v>
      </c>
    </row>
    <row r="2237" spans="1:5" x14ac:dyDescent="0.3">
      <c r="A2237" s="87">
        <v>11991</v>
      </c>
      <c r="B2237" t="s">
        <v>18577</v>
      </c>
      <c r="C2237" s="87" t="s">
        <v>16331</v>
      </c>
      <c r="D2237" t="s">
        <v>16332</v>
      </c>
      <c r="E2237" s="116">
        <v>104.74</v>
      </c>
    </row>
    <row r="2238" spans="1:5" x14ac:dyDescent="0.3">
      <c r="A2238" s="87">
        <v>44305</v>
      </c>
      <c r="B2238" t="s">
        <v>18578</v>
      </c>
      <c r="C2238" s="87" t="s">
        <v>16331</v>
      </c>
      <c r="D2238" t="s">
        <v>16332</v>
      </c>
      <c r="E2238" s="116">
        <v>1861.46</v>
      </c>
    </row>
    <row r="2239" spans="1:5" x14ac:dyDescent="0.3">
      <c r="A2239" s="87">
        <v>34349</v>
      </c>
      <c r="B2239" t="s">
        <v>18579</v>
      </c>
      <c r="C2239" s="87" t="s">
        <v>16331</v>
      </c>
      <c r="D2239" t="s">
        <v>16332</v>
      </c>
      <c r="E2239" s="116">
        <v>28.35</v>
      </c>
    </row>
    <row r="2240" spans="1:5" x14ac:dyDescent="0.3">
      <c r="A2240" s="87">
        <v>11029</v>
      </c>
      <c r="B2240" t="s">
        <v>18580</v>
      </c>
      <c r="C2240" s="87" t="s">
        <v>17705</v>
      </c>
      <c r="D2240" t="s">
        <v>16332</v>
      </c>
      <c r="E2240" s="116">
        <v>1.99</v>
      </c>
    </row>
    <row r="2241" spans="1:5" x14ac:dyDescent="0.3">
      <c r="A2241" s="87">
        <v>4316</v>
      </c>
      <c r="B2241" t="s">
        <v>18581</v>
      </c>
      <c r="C2241" s="87" t="s">
        <v>16331</v>
      </c>
      <c r="D2241" t="s">
        <v>16332</v>
      </c>
      <c r="E2241" s="116">
        <v>2.0099999999999998</v>
      </c>
    </row>
    <row r="2242" spans="1:5" x14ac:dyDescent="0.3">
      <c r="A2242" s="87">
        <v>4313</v>
      </c>
      <c r="B2242" t="s">
        <v>18582</v>
      </c>
      <c r="C2242" s="87" t="s">
        <v>17705</v>
      </c>
      <c r="D2242" t="s">
        <v>16332</v>
      </c>
      <c r="E2242" s="116">
        <v>2.88</v>
      </c>
    </row>
    <row r="2243" spans="1:5" x14ac:dyDescent="0.3">
      <c r="A2243" s="87">
        <v>4317</v>
      </c>
      <c r="B2243" t="s">
        <v>18583</v>
      </c>
      <c r="C2243" s="87" t="s">
        <v>16331</v>
      </c>
      <c r="D2243" t="s">
        <v>16332</v>
      </c>
      <c r="E2243" s="116">
        <v>3.28</v>
      </c>
    </row>
    <row r="2244" spans="1:5" x14ac:dyDescent="0.3">
      <c r="A2244" s="87">
        <v>4314</v>
      </c>
      <c r="B2244" t="s">
        <v>18584</v>
      </c>
      <c r="C2244" s="87" t="s">
        <v>17705</v>
      </c>
      <c r="D2244" t="s">
        <v>16332</v>
      </c>
      <c r="E2244" s="116">
        <v>3.84</v>
      </c>
    </row>
    <row r="2245" spans="1:5" x14ac:dyDescent="0.3">
      <c r="A2245" s="87">
        <v>10921</v>
      </c>
      <c r="B2245" t="s">
        <v>18585</v>
      </c>
      <c r="C2245" s="87" t="s">
        <v>16331</v>
      </c>
      <c r="D2245" t="s">
        <v>16337</v>
      </c>
      <c r="E2245" s="116">
        <v>5608</v>
      </c>
    </row>
    <row r="2246" spans="1:5" x14ac:dyDescent="0.3">
      <c r="A2246" s="87">
        <v>10922</v>
      </c>
      <c r="B2246" t="s">
        <v>18586</v>
      </c>
      <c r="C2246" s="87" t="s">
        <v>16331</v>
      </c>
      <c r="D2246" t="s">
        <v>16332</v>
      </c>
      <c r="E2246" s="116">
        <v>5079.58</v>
      </c>
    </row>
    <row r="2247" spans="1:5" x14ac:dyDescent="0.3">
      <c r="A2247" s="87">
        <v>10923</v>
      </c>
      <c r="B2247" t="s">
        <v>18587</v>
      </c>
      <c r="C2247" s="87" t="s">
        <v>16331</v>
      </c>
      <c r="D2247" t="s">
        <v>16332</v>
      </c>
      <c r="E2247" s="116">
        <v>3002.25</v>
      </c>
    </row>
    <row r="2248" spans="1:5" x14ac:dyDescent="0.3">
      <c r="A2248" s="87">
        <v>10924</v>
      </c>
      <c r="B2248" t="s">
        <v>18588</v>
      </c>
      <c r="C2248" s="87" t="s">
        <v>16331</v>
      </c>
      <c r="D2248" t="s">
        <v>16332</v>
      </c>
      <c r="E2248" s="116">
        <v>3161.95</v>
      </c>
    </row>
    <row r="2249" spans="1:5" x14ac:dyDescent="0.3">
      <c r="A2249" s="87">
        <v>37772</v>
      </c>
      <c r="B2249" t="s">
        <v>18589</v>
      </c>
      <c r="C2249" s="87" t="s">
        <v>16331</v>
      </c>
      <c r="D2249" t="s">
        <v>16332</v>
      </c>
      <c r="E2249" s="116">
        <v>342998.8</v>
      </c>
    </row>
    <row r="2250" spans="1:5" x14ac:dyDescent="0.3">
      <c r="A2250" s="87">
        <v>37771</v>
      </c>
      <c r="B2250" t="s">
        <v>18590</v>
      </c>
      <c r="C2250" s="87" t="s">
        <v>16331</v>
      </c>
      <c r="D2250" t="s">
        <v>16332</v>
      </c>
      <c r="E2250" s="116">
        <v>364896.09</v>
      </c>
    </row>
    <row r="2251" spans="1:5" x14ac:dyDescent="0.3">
      <c r="A2251" s="87">
        <v>12772</v>
      </c>
      <c r="B2251" t="s">
        <v>18591</v>
      </c>
      <c r="C2251" s="87" t="s">
        <v>16331</v>
      </c>
      <c r="D2251" t="s">
        <v>16332</v>
      </c>
      <c r="E2251" s="116">
        <v>799.62</v>
      </c>
    </row>
    <row r="2252" spans="1:5" x14ac:dyDescent="0.3">
      <c r="A2252" s="87">
        <v>12770</v>
      </c>
      <c r="B2252" t="s">
        <v>18592</v>
      </c>
      <c r="C2252" s="87" t="s">
        <v>16331</v>
      </c>
      <c r="D2252" t="s">
        <v>16332</v>
      </c>
      <c r="E2252" s="116">
        <v>481.12</v>
      </c>
    </row>
    <row r="2253" spans="1:5" x14ac:dyDescent="0.3">
      <c r="A2253" s="87">
        <v>12775</v>
      </c>
      <c r="B2253" t="s">
        <v>18593</v>
      </c>
      <c r="C2253" s="87" t="s">
        <v>16331</v>
      </c>
      <c r="D2253" t="s">
        <v>16332</v>
      </c>
      <c r="E2253" s="116">
        <v>352.37</v>
      </c>
    </row>
    <row r="2254" spans="1:5" x14ac:dyDescent="0.3">
      <c r="A2254" s="87">
        <v>12768</v>
      </c>
      <c r="B2254" t="s">
        <v>18594</v>
      </c>
      <c r="C2254" s="87" t="s">
        <v>16331</v>
      </c>
      <c r="D2254" t="s">
        <v>16332</v>
      </c>
      <c r="E2254" s="116">
        <v>1124.8900000000001</v>
      </c>
    </row>
    <row r="2255" spans="1:5" x14ac:dyDescent="0.3">
      <c r="A2255" s="87">
        <v>12769</v>
      </c>
      <c r="B2255" t="s">
        <v>18595</v>
      </c>
      <c r="C2255" s="87" t="s">
        <v>16331</v>
      </c>
      <c r="D2255" t="s">
        <v>16337</v>
      </c>
      <c r="E2255" s="116">
        <v>92.16</v>
      </c>
    </row>
    <row r="2256" spans="1:5" x14ac:dyDescent="0.3">
      <c r="A2256" s="87">
        <v>12773</v>
      </c>
      <c r="B2256" t="s">
        <v>18596</v>
      </c>
      <c r="C2256" s="87" t="s">
        <v>16331</v>
      </c>
      <c r="D2256" t="s">
        <v>16332</v>
      </c>
      <c r="E2256" s="116">
        <v>98.93</v>
      </c>
    </row>
    <row r="2257" spans="1:5" x14ac:dyDescent="0.3">
      <c r="A2257" s="87">
        <v>12774</v>
      </c>
      <c r="B2257" t="s">
        <v>18597</v>
      </c>
      <c r="C2257" s="87" t="s">
        <v>16331</v>
      </c>
      <c r="D2257" t="s">
        <v>16332</v>
      </c>
      <c r="E2257" s="116">
        <v>121.97</v>
      </c>
    </row>
    <row r="2258" spans="1:5" x14ac:dyDescent="0.3">
      <c r="A2258" s="87">
        <v>12776</v>
      </c>
      <c r="B2258" t="s">
        <v>18598</v>
      </c>
      <c r="C2258" s="87" t="s">
        <v>16331</v>
      </c>
      <c r="D2258" t="s">
        <v>16332</v>
      </c>
      <c r="E2258" s="116">
        <v>1816.09</v>
      </c>
    </row>
    <row r="2259" spans="1:5" x14ac:dyDescent="0.3">
      <c r="A2259" s="87">
        <v>12777</v>
      </c>
      <c r="B2259" t="s">
        <v>18599</v>
      </c>
      <c r="C2259" s="87" t="s">
        <v>16331</v>
      </c>
      <c r="D2259" t="s">
        <v>16332</v>
      </c>
      <c r="E2259" s="116">
        <v>2371.7600000000002</v>
      </c>
    </row>
    <row r="2260" spans="1:5" x14ac:dyDescent="0.3">
      <c r="A2260" s="87">
        <v>12873</v>
      </c>
      <c r="B2260" t="s">
        <v>18600</v>
      </c>
      <c r="C2260" s="87" t="s">
        <v>16480</v>
      </c>
      <c r="D2260" t="s">
        <v>16332</v>
      </c>
      <c r="E2260" s="116">
        <v>21.23</v>
      </c>
    </row>
    <row r="2261" spans="1:5" x14ac:dyDescent="0.3">
      <c r="A2261" s="87">
        <v>41076</v>
      </c>
      <c r="B2261" t="s">
        <v>18601</v>
      </c>
      <c r="C2261" s="87" t="s">
        <v>16482</v>
      </c>
      <c r="D2261" t="s">
        <v>16332</v>
      </c>
      <c r="E2261" s="116">
        <v>3715.07</v>
      </c>
    </row>
    <row r="2262" spans="1:5" x14ac:dyDescent="0.3">
      <c r="A2262" s="87">
        <v>140</v>
      </c>
      <c r="B2262" t="s">
        <v>18602</v>
      </c>
      <c r="C2262" s="87" t="s">
        <v>16380</v>
      </c>
      <c r="D2262" t="s">
        <v>16332</v>
      </c>
      <c r="E2262" s="116">
        <v>18.690000000000001</v>
      </c>
    </row>
    <row r="2263" spans="1:5" x14ac:dyDescent="0.3">
      <c r="A2263" s="87">
        <v>151</v>
      </c>
      <c r="B2263" t="s">
        <v>18603</v>
      </c>
      <c r="C2263" s="87" t="s">
        <v>16382</v>
      </c>
      <c r="D2263" t="s">
        <v>16332</v>
      </c>
      <c r="E2263" s="116">
        <v>27.58</v>
      </c>
    </row>
    <row r="2264" spans="1:5" x14ac:dyDescent="0.3">
      <c r="A2264" s="87">
        <v>7340</v>
      </c>
      <c r="B2264" t="s">
        <v>18604</v>
      </c>
      <c r="C2264" s="87" t="s">
        <v>16382</v>
      </c>
      <c r="D2264" t="s">
        <v>16332</v>
      </c>
      <c r="E2264" s="116">
        <v>27.17</v>
      </c>
    </row>
    <row r="2265" spans="1:5" x14ac:dyDescent="0.3">
      <c r="A2265" s="87">
        <v>40929</v>
      </c>
      <c r="B2265" t="s">
        <v>18605</v>
      </c>
      <c r="C2265" s="87" t="s">
        <v>16482</v>
      </c>
      <c r="D2265" t="s">
        <v>16332</v>
      </c>
      <c r="E2265" s="116">
        <v>4098.1000000000004</v>
      </c>
    </row>
    <row r="2266" spans="1:5" x14ac:dyDescent="0.3">
      <c r="A2266" s="87">
        <v>2701</v>
      </c>
      <c r="B2266" t="s">
        <v>18606</v>
      </c>
      <c r="C2266" s="87" t="s">
        <v>16480</v>
      </c>
      <c r="D2266" t="s">
        <v>16332</v>
      </c>
      <c r="E2266" s="116">
        <v>23.41</v>
      </c>
    </row>
    <row r="2267" spans="1:5" x14ac:dyDescent="0.3">
      <c r="A2267" s="87">
        <v>38114</v>
      </c>
      <c r="B2267" t="s">
        <v>18607</v>
      </c>
      <c r="C2267" s="87" t="s">
        <v>16331</v>
      </c>
      <c r="D2267" t="s">
        <v>16332</v>
      </c>
      <c r="E2267" s="116">
        <v>18.79</v>
      </c>
    </row>
    <row r="2268" spans="1:5" x14ac:dyDescent="0.3">
      <c r="A2268" s="87">
        <v>38064</v>
      </c>
      <c r="B2268" t="s">
        <v>18608</v>
      </c>
      <c r="C2268" s="87" t="s">
        <v>16331</v>
      </c>
      <c r="D2268" t="s">
        <v>16332</v>
      </c>
      <c r="E2268" s="116">
        <v>21.01</v>
      </c>
    </row>
    <row r="2269" spans="1:5" x14ac:dyDescent="0.3">
      <c r="A2269" s="87">
        <v>38115</v>
      </c>
      <c r="B2269" t="s">
        <v>18609</v>
      </c>
      <c r="C2269" s="87" t="s">
        <v>16331</v>
      </c>
      <c r="D2269" t="s">
        <v>16332</v>
      </c>
      <c r="E2269" s="116">
        <v>20.07</v>
      </c>
    </row>
    <row r="2270" spans="1:5" x14ac:dyDescent="0.3">
      <c r="A2270" s="87">
        <v>38065</v>
      </c>
      <c r="B2270" t="s">
        <v>18610</v>
      </c>
      <c r="C2270" s="87" t="s">
        <v>16331</v>
      </c>
      <c r="D2270" t="s">
        <v>16332</v>
      </c>
      <c r="E2270" s="116">
        <v>29.81</v>
      </c>
    </row>
    <row r="2271" spans="1:5" x14ac:dyDescent="0.3">
      <c r="A2271" s="87">
        <v>38078</v>
      </c>
      <c r="B2271" t="s">
        <v>18611</v>
      </c>
      <c r="C2271" s="87" t="s">
        <v>16331</v>
      </c>
      <c r="D2271" t="s">
        <v>16332</v>
      </c>
      <c r="E2271" s="116">
        <v>17.39</v>
      </c>
    </row>
    <row r="2272" spans="1:5" x14ac:dyDescent="0.3">
      <c r="A2272" s="87">
        <v>38113</v>
      </c>
      <c r="B2272" t="s">
        <v>18612</v>
      </c>
      <c r="C2272" s="87" t="s">
        <v>16331</v>
      </c>
      <c r="D2272" t="s">
        <v>16332</v>
      </c>
      <c r="E2272" s="116">
        <v>9.4499999999999993</v>
      </c>
    </row>
    <row r="2273" spans="1:5" x14ac:dyDescent="0.3">
      <c r="A2273" s="87">
        <v>38063</v>
      </c>
      <c r="B2273" t="s">
        <v>18613</v>
      </c>
      <c r="C2273" s="87" t="s">
        <v>16331</v>
      </c>
      <c r="D2273" t="s">
        <v>16332</v>
      </c>
      <c r="E2273" s="116">
        <v>10.14</v>
      </c>
    </row>
    <row r="2274" spans="1:5" x14ac:dyDescent="0.3">
      <c r="A2274" s="87">
        <v>38080</v>
      </c>
      <c r="B2274" t="s">
        <v>18614</v>
      </c>
      <c r="C2274" s="87" t="s">
        <v>16331</v>
      </c>
      <c r="D2274" t="s">
        <v>16332</v>
      </c>
      <c r="E2274" s="116">
        <v>30.21</v>
      </c>
    </row>
    <row r="2275" spans="1:5" x14ac:dyDescent="0.3">
      <c r="A2275" s="87">
        <v>38069</v>
      </c>
      <c r="B2275" t="s">
        <v>18615</v>
      </c>
      <c r="C2275" s="87" t="s">
        <v>16331</v>
      </c>
      <c r="D2275" t="s">
        <v>16332</v>
      </c>
      <c r="E2275" s="116">
        <v>16.52</v>
      </c>
    </row>
    <row r="2276" spans="1:5" x14ac:dyDescent="0.3">
      <c r="A2276" s="87">
        <v>38077</v>
      </c>
      <c r="B2276" t="s">
        <v>18616</v>
      </c>
      <c r="C2276" s="87" t="s">
        <v>16331</v>
      </c>
      <c r="D2276" t="s">
        <v>16332</v>
      </c>
      <c r="E2276" s="116">
        <v>16.14</v>
      </c>
    </row>
    <row r="2277" spans="1:5" x14ac:dyDescent="0.3">
      <c r="A2277" s="87">
        <v>38073</v>
      </c>
      <c r="B2277" t="s">
        <v>18617</v>
      </c>
      <c r="C2277" s="87" t="s">
        <v>16331</v>
      </c>
      <c r="D2277" t="s">
        <v>16332</v>
      </c>
      <c r="E2277" s="116">
        <v>24.59</v>
      </c>
    </row>
    <row r="2278" spans="1:5" x14ac:dyDescent="0.3">
      <c r="A2278" s="87">
        <v>38112</v>
      </c>
      <c r="B2278" t="s">
        <v>18618</v>
      </c>
      <c r="C2278" s="87" t="s">
        <v>16331</v>
      </c>
      <c r="D2278" t="s">
        <v>16332</v>
      </c>
      <c r="E2278" s="116">
        <v>7.25</v>
      </c>
    </row>
    <row r="2279" spans="1:5" x14ac:dyDescent="0.3">
      <c r="A2279" s="87">
        <v>38062</v>
      </c>
      <c r="B2279" t="s">
        <v>18619</v>
      </c>
      <c r="C2279" s="87" t="s">
        <v>16331</v>
      </c>
      <c r="D2279" t="s">
        <v>16332</v>
      </c>
      <c r="E2279" s="116">
        <v>7.44</v>
      </c>
    </row>
    <row r="2280" spans="1:5" x14ac:dyDescent="0.3">
      <c r="A2280" s="87">
        <v>12128</v>
      </c>
      <c r="B2280" t="s">
        <v>18620</v>
      </c>
      <c r="C2280" s="87" t="s">
        <v>16331</v>
      </c>
      <c r="D2280" t="s">
        <v>16332</v>
      </c>
      <c r="E2280" s="116">
        <v>9.9499999999999993</v>
      </c>
    </row>
    <row r="2281" spans="1:5" x14ac:dyDescent="0.3">
      <c r="A2281" s="87">
        <v>12129</v>
      </c>
      <c r="B2281" t="s">
        <v>18621</v>
      </c>
      <c r="C2281" s="87" t="s">
        <v>16331</v>
      </c>
      <c r="D2281" t="s">
        <v>16332</v>
      </c>
      <c r="E2281" s="116">
        <v>13.15</v>
      </c>
    </row>
    <row r="2282" spans="1:5" x14ac:dyDescent="0.3">
      <c r="A2282" s="87">
        <v>38081</v>
      </c>
      <c r="B2282" t="s">
        <v>18622</v>
      </c>
      <c r="C2282" s="87" t="s">
        <v>16331</v>
      </c>
      <c r="D2282" t="s">
        <v>16332</v>
      </c>
      <c r="E2282" s="116">
        <v>25.62</v>
      </c>
    </row>
    <row r="2283" spans="1:5" x14ac:dyDescent="0.3">
      <c r="A2283" s="87">
        <v>38070</v>
      </c>
      <c r="B2283" t="s">
        <v>18623</v>
      </c>
      <c r="C2283" s="87" t="s">
        <v>16331</v>
      </c>
      <c r="D2283" t="s">
        <v>16332</v>
      </c>
      <c r="E2283" s="116">
        <v>17.649999999999999</v>
      </c>
    </row>
    <row r="2284" spans="1:5" x14ac:dyDescent="0.3">
      <c r="A2284" s="87">
        <v>38074</v>
      </c>
      <c r="B2284" t="s">
        <v>18624</v>
      </c>
      <c r="C2284" s="87" t="s">
        <v>16331</v>
      </c>
      <c r="D2284" t="s">
        <v>16332</v>
      </c>
      <c r="E2284" s="116">
        <v>26.84</v>
      </c>
    </row>
    <row r="2285" spans="1:5" x14ac:dyDescent="0.3">
      <c r="A2285" s="87">
        <v>38079</v>
      </c>
      <c r="B2285" t="s">
        <v>18625</v>
      </c>
      <c r="C2285" s="87" t="s">
        <v>16331</v>
      </c>
      <c r="D2285" t="s">
        <v>16332</v>
      </c>
      <c r="E2285" s="116">
        <v>23.04</v>
      </c>
    </row>
    <row r="2286" spans="1:5" x14ac:dyDescent="0.3">
      <c r="A2286" s="87">
        <v>38072</v>
      </c>
      <c r="B2286" t="s">
        <v>18626</v>
      </c>
      <c r="C2286" s="87" t="s">
        <v>16331</v>
      </c>
      <c r="D2286" t="s">
        <v>16332</v>
      </c>
      <c r="E2286" s="116">
        <v>22.14</v>
      </c>
    </row>
    <row r="2287" spans="1:5" x14ac:dyDescent="0.3">
      <c r="A2287" s="87">
        <v>38068</v>
      </c>
      <c r="B2287" t="s">
        <v>18627</v>
      </c>
      <c r="C2287" s="87" t="s">
        <v>16331</v>
      </c>
      <c r="D2287" t="s">
        <v>16332</v>
      </c>
      <c r="E2287" s="116">
        <v>15.28</v>
      </c>
    </row>
    <row r="2288" spans="1:5" x14ac:dyDescent="0.3">
      <c r="A2288" s="87">
        <v>38071</v>
      </c>
      <c r="B2288" t="s">
        <v>18628</v>
      </c>
      <c r="C2288" s="87" t="s">
        <v>16331</v>
      </c>
      <c r="D2288" t="s">
        <v>16332</v>
      </c>
      <c r="E2288" s="116">
        <v>18.27</v>
      </c>
    </row>
    <row r="2289" spans="1:5" x14ac:dyDescent="0.3">
      <c r="A2289" s="87">
        <v>38412</v>
      </c>
      <c r="B2289" t="s">
        <v>18629</v>
      </c>
      <c r="C2289" s="87" t="s">
        <v>16331</v>
      </c>
      <c r="D2289" t="s">
        <v>16337</v>
      </c>
      <c r="E2289" s="116">
        <v>837.51</v>
      </c>
    </row>
    <row r="2290" spans="1:5" x14ac:dyDescent="0.3">
      <c r="A2290" s="87">
        <v>3405</v>
      </c>
      <c r="B2290" t="s">
        <v>18630</v>
      </c>
      <c r="C2290" s="87" t="s">
        <v>16331</v>
      </c>
      <c r="D2290" t="s">
        <v>16332</v>
      </c>
      <c r="E2290" s="116">
        <v>96.54</v>
      </c>
    </row>
    <row r="2291" spans="1:5" x14ac:dyDescent="0.3">
      <c r="A2291" s="87">
        <v>3394</v>
      </c>
      <c r="B2291" t="s">
        <v>18631</v>
      </c>
      <c r="C2291" s="87" t="s">
        <v>16331</v>
      </c>
      <c r="D2291" t="s">
        <v>16332</v>
      </c>
      <c r="E2291" s="116">
        <v>509.6</v>
      </c>
    </row>
    <row r="2292" spans="1:5" x14ac:dyDescent="0.3">
      <c r="A2292" s="87">
        <v>3393</v>
      </c>
      <c r="B2292" t="s">
        <v>18632</v>
      </c>
      <c r="C2292" s="87" t="s">
        <v>16331</v>
      </c>
      <c r="D2292" t="s">
        <v>16332</v>
      </c>
      <c r="E2292" s="116">
        <v>867.65</v>
      </c>
    </row>
    <row r="2293" spans="1:5" x14ac:dyDescent="0.3">
      <c r="A2293" s="87">
        <v>3406</v>
      </c>
      <c r="B2293" t="s">
        <v>18633</v>
      </c>
      <c r="C2293" s="87" t="s">
        <v>16331</v>
      </c>
      <c r="D2293" t="s">
        <v>16337</v>
      </c>
      <c r="E2293" s="116">
        <v>29.55</v>
      </c>
    </row>
    <row r="2294" spans="1:5" x14ac:dyDescent="0.3">
      <c r="A2294" s="87">
        <v>3395</v>
      </c>
      <c r="B2294" t="s">
        <v>18634</v>
      </c>
      <c r="C2294" s="87" t="s">
        <v>16331</v>
      </c>
      <c r="D2294" t="s">
        <v>16332</v>
      </c>
      <c r="E2294" s="116">
        <v>124.65</v>
      </c>
    </row>
    <row r="2295" spans="1:5" x14ac:dyDescent="0.3">
      <c r="A2295" s="87">
        <v>3398</v>
      </c>
      <c r="B2295" t="s">
        <v>18635</v>
      </c>
      <c r="C2295" s="87" t="s">
        <v>16331</v>
      </c>
      <c r="D2295" t="s">
        <v>16332</v>
      </c>
      <c r="E2295" s="116">
        <v>5.92</v>
      </c>
    </row>
    <row r="2296" spans="1:5" x14ac:dyDescent="0.3">
      <c r="A2296" s="87">
        <v>40662</v>
      </c>
      <c r="B2296" t="s">
        <v>18636</v>
      </c>
      <c r="C2296" s="87" t="s">
        <v>16331</v>
      </c>
      <c r="D2296" t="s">
        <v>16332</v>
      </c>
      <c r="E2296" s="116">
        <v>216.4</v>
      </c>
    </row>
    <row r="2297" spans="1:5" x14ac:dyDescent="0.3">
      <c r="A2297" s="87">
        <v>3437</v>
      </c>
      <c r="B2297" t="s">
        <v>18637</v>
      </c>
      <c r="C2297" s="87" t="s">
        <v>16735</v>
      </c>
      <c r="D2297" t="s">
        <v>16332</v>
      </c>
      <c r="E2297" s="116">
        <v>601.13</v>
      </c>
    </row>
    <row r="2298" spans="1:5" x14ac:dyDescent="0.3">
      <c r="A2298" s="87">
        <v>11190</v>
      </c>
      <c r="B2298" t="s">
        <v>18638</v>
      </c>
      <c r="C2298" s="87" t="s">
        <v>16331</v>
      </c>
      <c r="D2298" t="s">
        <v>16337</v>
      </c>
      <c r="E2298" s="116">
        <v>174.93</v>
      </c>
    </row>
    <row r="2299" spans="1:5" x14ac:dyDescent="0.3">
      <c r="A2299" s="87">
        <v>34377</v>
      </c>
      <c r="B2299" t="s">
        <v>18639</v>
      </c>
      <c r="C2299" s="87" t="s">
        <v>16331</v>
      </c>
      <c r="D2299" t="s">
        <v>16332</v>
      </c>
      <c r="E2299" s="116">
        <v>206.01</v>
      </c>
    </row>
    <row r="2300" spans="1:5" x14ac:dyDescent="0.3">
      <c r="A2300" s="87">
        <v>3428</v>
      </c>
      <c r="B2300" t="s">
        <v>18640</v>
      </c>
      <c r="C2300" s="87" t="s">
        <v>16735</v>
      </c>
      <c r="D2300" t="s">
        <v>16337</v>
      </c>
      <c r="E2300" s="116">
        <v>891.67</v>
      </c>
    </row>
    <row r="2301" spans="1:5" x14ac:dyDescent="0.3">
      <c r="A2301" s="87">
        <v>3429</v>
      </c>
      <c r="B2301" t="s">
        <v>18641</v>
      </c>
      <c r="C2301" s="87" t="s">
        <v>16735</v>
      </c>
      <c r="D2301" t="s">
        <v>16332</v>
      </c>
      <c r="E2301" s="116">
        <v>509.45</v>
      </c>
    </row>
    <row r="2302" spans="1:5" x14ac:dyDescent="0.3">
      <c r="A2302" s="87">
        <v>11199</v>
      </c>
      <c r="B2302" t="s">
        <v>18642</v>
      </c>
      <c r="C2302" s="87" t="s">
        <v>16331</v>
      </c>
      <c r="D2302" t="s">
        <v>16332</v>
      </c>
      <c r="E2302" s="116">
        <v>966.1</v>
      </c>
    </row>
    <row r="2303" spans="1:5" x14ac:dyDescent="0.3">
      <c r="A2303" s="87">
        <v>36896</v>
      </c>
      <c r="B2303" t="s">
        <v>18643</v>
      </c>
      <c r="C2303" s="87" t="s">
        <v>16331</v>
      </c>
      <c r="D2303" t="s">
        <v>16337</v>
      </c>
      <c r="E2303" s="116">
        <v>399</v>
      </c>
    </row>
    <row r="2304" spans="1:5" x14ac:dyDescent="0.3">
      <c r="A2304" s="87">
        <v>34367</v>
      </c>
      <c r="B2304" t="s">
        <v>18644</v>
      </c>
      <c r="C2304" s="87" t="s">
        <v>16331</v>
      </c>
      <c r="D2304" t="s">
        <v>16332</v>
      </c>
      <c r="E2304" s="116">
        <v>514.25</v>
      </c>
    </row>
    <row r="2305" spans="1:5" x14ac:dyDescent="0.3">
      <c r="A2305" s="87">
        <v>36897</v>
      </c>
      <c r="B2305" t="s">
        <v>18645</v>
      </c>
      <c r="C2305" s="87" t="s">
        <v>16331</v>
      </c>
      <c r="D2305" t="s">
        <v>16332</v>
      </c>
      <c r="E2305" s="116">
        <v>622.63</v>
      </c>
    </row>
    <row r="2306" spans="1:5" x14ac:dyDescent="0.3">
      <c r="A2306" s="87">
        <v>34369</v>
      </c>
      <c r="B2306" t="s">
        <v>18646</v>
      </c>
      <c r="C2306" s="87" t="s">
        <v>16331</v>
      </c>
      <c r="D2306" t="s">
        <v>16332</v>
      </c>
      <c r="E2306" s="116">
        <v>716.53</v>
      </c>
    </row>
    <row r="2307" spans="1:5" x14ac:dyDescent="0.3">
      <c r="A2307" s="87">
        <v>34364</v>
      </c>
      <c r="B2307" t="s">
        <v>18647</v>
      </c>
      <c r="C2307" s="87" t="s">
        <v>16331</v>
      </c>
      <c r="D2307" t="s">
        <v>16332</v>
      </c>
      <c r="E2307" s="116">
        <v>675.96</v>
      </c>
    </row>
    <row r="2308" spans="1:5" x14ac:dyDescent="0.3">
      <c r="A2308" s="87">
        <v>40659</v>
      </c>
      <c r="B2308" t="s">
        <v>18648</v>
      </c>
      <c r="C2308" s="87" t="s">
        <v>16735</v>
      </c>
      <c r="D2308" t="s">
        <v>16332</v>
      </c>
      <c r="E2308" s="116">
        <v>850.51</v>
      </c>
    </row>
    <row r="2309" spans="1:5" x14ac:dyDescent="0.3">
      <c r="A2309" s="87">
        <v>40660</v>
      </c>
      <c r="B2309" t="s">
        <v>18649</v>
      </c>
      <c r="C2309" s="87" t="s">
        <v>16735</v>
      </c>
      <c r="D2309" t="s">
        <v>16332</v>
      </c>
      <c r="E2309" s="116">
        <v>1077.92</v>
      </c>
    </row>
    <row r="2310" spans="1:5" x14ac:dyDescent="0.3">
      <c r="A2310" s="87">
        <v>40661</v>
      </c>
      <c r="B2310" t="s">
        <v>18650</v>
      </c>
      <c r="C2310" s="87" t="s">
        <v>16735</v>
      </c>
      <c r="D2310" t="s">
        <v>16332</v>
      </c>
      <c r="E2310" s="116">
        <v>662.73</v>
      </c>
    </row>
    <row r="2311" spans="1:5" x14ac:dyDescent="0.3">
      <c r="A2311" s="87">
        <v>3421</v>
      </c>
      <c r="B2311" t="s">
        <v>18651</v>
      </c>
      <c r="C2311" s="87" t="s">
        <v>16735</v>
      </c>
      <c r="D2311" t="s">
        <v>16332</v>
      </c>
      <c r="E2311" s="116">
        <v>667.8</v>
      </c>
    </row>
    <row r="2312" spans="1:5" x14ac:dyDescent="0.3">
      <c r="A2312" s="87">
        <v>599</v>
      </c>
      <c r="B2312" t="s">
        <v>18652</v>
      </c>
      <c r="C2312" s="87" t="s">
        <v>16735</v>
      </c>
      <c r="D2312" t="s">
        <v>16332</v>
      </c>
      <c r="E2312" s="116">
        <v>727.69</v>
      </c>
    </row>
    <row r="2313" spans="1:5" x14ac:dyDescent="0.3">
      <c r="A2313" s="87">
        <v>44053</v>
      </c>
      <c r="B2313" t="s">
        <v>18653</v>
      </c>
      <c r="C2313" s="87" t="s">
        <v>16331</v>
      </c>
      <c r="D2313" t="s">
        <v>16332</v>
      </c>
      <c r="E2313" s="116">
        <v>1615.13</v>
      </c>
    </row>
    <row r="2314" spans="1:5" x14ac:dyDescent="0.3">
      <c r="A2314" s="87">
        <v>3423</v>
      </c>
      <c r="B2314" t="s">
        <v>18654</v>
      </c>
      <c r="C2314" s="87" t="s">
        <v>16735</v>
      </c>
      <c r="D2314" t="s">
        <v>16332</v>
      </c>
      <c r="E2314" s="116">
        <v>941.76</v>
      </c>
    </row>
    <row r="2315" spans="1:5" x14ac:dyDescent="0.3">
      <c r="A2315" s="87">
        <v>34797</v>
      </c>
      <c r="B2315" t="s">
        <v>18655</v>
      </c>
      <c r="C2315" s="87" t="s">
        <v>16331</v>
      </c>
      <c r="D2315" t="s">
        <v>16332</v>
      </c>
      <c r="E2315" s="116">
        <v>381.02</v>
      </c>
    </row>
    <row r="2316" spans="1:5" x14ac:dyDescent="0.3">
      <c r="A2316" s="87">
        <v>34381</v>
      </c>
      <c r="B2316" t="s">
        <v>18656</v>
      </c>
      <c r="C2316" s="87" t="s">
        <v>16331</v>
      </c>
      <c r="D2316" t="s">
        <v>16332</v>
      </c>
      <c r="E2316" s="116">
        <v>293.82</v>
      </c>
    </row>
    <row r="2317" spans="1:5" x14ac:dyDescent="0.3">
      <c r="A2317" s="87">
        <v>44054</v>
      </c>
      <c r="B2317" t="s">
        <v>18657</v>
      </c>
      <c r="C2317" s="87" t="s">
        <v>16331</v>
      </c>
      <c r="D2317" t="s">
        <v>16332</v>
      </c>
      <c r="E2317" s="116">
        <v>579.41</v>
      </c>
    </row>
    <row r="2318" spans="1:5" x14ac:dyDescent="0.3">
      <c r="A2318" s="87">
        <v>44399</v>
      </c>
      <c r="B2318" t="s">
        <v>18658</v>
      </c>
      <c r="C2318" s="87" t="s">
        <v>16331</v>
      </c>
      <c r="D2318" t="s">
        <v>16332</v>
      </c>
      <c r="E2318" s="116">
        <v>791.66</v>
      </c>
    </row>
    <row r="2319" spans="1:5" x14ac:dyDescent="0.3">
      <c r="A2319" s="87">
        <v>44503</v>
      </c>
      <c r="B2319" t="s">
        <v>18659</v>
      </c>
      <c r="C2319" s="87" t="s">
        <v>16480</v>
      </c>
      <c r="D2319" t="s">
        <v>16332</v>
      </c>
      <c r="E2319" s="116">
        <v>18.93</v>
      </c>
    </row>
    <row r="2320" spans="1:5" x14ac:dyDescent="0.3">
      <c r="A2320" s="87">
        <v>41077</v>
      </c>
      <c r="B2320" t="s">
        <v>18660</v>
      </c>
      <c r="C2320" s="87" t="s">
        <v>16482</v>
      </c>
      <c r="D2320" t="s">
        <v>16332</v>
      </c>
      <c r="E2320" s="116">
        <v>3313.74</v>
      </c>
    </row>
    <row r="2321" spans="1:5" x14ac:dyDescent="0.3">
      <c r="A2321" s="87">
        <v>37963</v>
      </c>
      <c r="B2321" t="s">
        <v>18661</v>
      </c>
      <c r="C2321" s="87" t="s">
        <v>16331</v>
      </c>
      <c r="D2321" t="s">
        <v>16332</v>
      </c>
      <c r="E2321" s="116">
        <v>4.63</v>
      </c>
    </row>
    <row r="2322" spans="1:5" x14ac:dyDescent="0.3">
      <c r="A2322" s="87">
        <v>37964</v>
      </c>
      <c r="B2322" t="s">
        <v>18662</v>
      </c>
      <c r="C2322" s="87" t="s">
        <v>16331</v>
      </c>
      <c r="D2322" t="s">
        <v>16332</v>
      </c>
      <c r="E2322" s="116">
        <v>6.19</v>
      </c>
    </row>
    <row r="2323" spans="1:5" x14ac:dyDescent="0.3">
      <c r="A2323" s="87">
        <v>37965</v>
      </c>
      <c r="B2323" t="s">
        <v>18663</v>
      </c>
      <c r="C2323" s="87" t="s">
        <v>16331</v>
      </c>
      <c r="D2323" t="s">
        <v>16332</v>
      </c>
      <c r="E2323" s="116">
        <v>8.93</v>
      </c>
    </row>
    <row r="2324" spans="1:5" x14ac:dyDescent="0.3">
      <c r="A2324" s="87">
        <v>37966</v>
      </c>
      <c r="B2324" t="s">
        <v>18664</v>
      </c>
      <c r="C2324" s="87" t="s">
        <v>16331</v>
      </c>
      <c r="D2324" t="s">
        <v>16332</v>
      </c>
      <c r="E2324" s="116">
        <v>15.69</v>
      </c>
    </row>
    <row r="2325" spans="1:5" x14ac:dyDescent="0.3">
      <c r="A2325" s="87">
        <v>37967</v>
      </c>
      <c r="B2325" t="s">
        <v>18665</v>
      </c>
      <c r="C2325" s="87" t="s">
        <v>16331</v>
      </c>
      <c r="D2325" t="s">
        <v>16332</v>
      </c>
      <c r="E2325" s="116">
        <v>26.36</v>
      </c>
    </row>
    <row r="2326" spans="1:5" x14ac:dyDescent="0.3">
      <c r="A2326" s="87">
        <v>37968</v>
      </c>
      <c r="B2326" t="s">
        <v>18666</v>
      </c>
      <c r="C2326" s="87" t="s">
        <v>16331</v>
      </c>
      <c r="D2326" t="s">
        <v>16332</v>
      </c>
      <c r="E2326" s="116">
        <v>55.97</v>
      </c>
    </row>
    <row r="2327" spans="1:5" x14ac:dyDescent="0.3">
      <c r="A2327" s="87">
        <v>37969</v>
      </c>
      <c r="B2327" t="s">
        <v>18667</v>
      </c>
      <c r="C2327" s="87" t="s">
        <v>16331</v>
      </c>
      <c r="D2327" t="s">
        <v>16332</v>
      </c>
      <c r="E2327" s="116">
        <v>141.43</v>
      </c>
    </row>
    <row r="2328" spans="1:5" x14ac:dyDescent="0.3">
      <c r="A2328" s="87">
        <v>37970</v>
      </c>
      <c r="B2328" t="s">
        <v>18668</v>
      </c>
      <c r="C2328" s="87" t="s">
        <v>16331</v>
      </c>
      <c r="D2328" t="s">
        <v>16332</v>
      </c>
      <c r="E2328" s="116">
        <v>204.62</v>
      </c>
    </row>
    <row r="2329" spans="1:5" x14ac:dyDescent="0.3">
      <c r="A2329" s="87">
        <v>44251</v>
      </c>
      <c r="B2329" t="s">
        <v>18669</v>
      </c>
      <c r="C2329" s="87" t="s">
        <v>16331</v>
      </c>
      <c r="D2329" t="s">
        <v>16332</v>
      </c>
      <c r="E2329" s="116">
        <v>236.35</v>
      </c>
    </row>
    <row r="2330" spans="1:5" x14ac:dyDescent="0.3">
      <c r="A2330" s="87">
        <v>21118</v>
      </c>
      <c r="B2330" t="s">
        <v>18670</v>
      </c>
      <c r="C2330" s="87" t="s">
        <v>16331</v>
      </c>
      <c r="D2330" t="s">
        <v>16332</v>
      </c>
      <c r="E2330" s="116">
        <v>3.68</v>
      </c>
    </row>
    <row r="2331" spans="1:5" x14ac:dyDescent="0.3">
      <c r="A2331" s="87">
        <v>37956</v>
      </c>
      <c r="B2331" t="s">
        <v>18671</v>
      </c>
      <c r="C2331" s="87" t="s">
        <v>16331</v>
      </c>
      <c r="D2331" t="s">
        <v>16332</v>
      </c>
      <c r="E2331" s="116">
        <v>4.5199999999999996</v>
      </c>
    </row>
    <row r="2332" spans="1:5" x14ac:dyDescent="0.3">
      <c r="A2332" s="87">
        <v>37957</v>
      </c>
      <c r="B2332" t="s">
        <v>18672</v>
      </c>
      <c r="C2332" s="87" t="s">
        <v>16331</v>
      </c>
      <c r="D2332" t="s">
        <v>16332</v>
      </c>
      <c r="E2332" s="116">
        <v>9.6199999999999992</v>
      </c>
    </row>
    <row r="2333" spans="1:5" x14ac:dyDescent="0.3">
      <c r="A2333" s="87">
        <v>37958</v>
      </c>
      <c r="B2333" t="s">
        <v>18673</v>
      </c>
      <c r="C2333" s="87" t="s">
        <v>16331</v>
      </c>
      <c r="D2333" t="s">
        <v>16332</v>
      </c>
      <c r="E2333" s="116">
        <v>17.399999999999999</v>
      </c>
    </row>
    <row r="2334" spans="1:5" x14ac:dyDescent="0.3">
      <c r="A2334" s="87">
        <v>37959</v>
      </c>
      <c r="B2334" t="s">
        <v>18674</v>
      </c>
      <c r="C2334" s="87" t="s">
        <v>16331</v>
      </c>
      <c r="D2334" t="s">
        <v>16332</v>
      </c>
      <c r="E2334" s="116">
        <v>26.78</v>
      </c>
    </row>
    <row r="2335" spans="1:5" x14ac:dyDescent="0.3">
      <c r="A2335" s="87">
        <v>37960</v>
      </c>
      <c r="B2335" t="s">
        <v>18675</v>
      </c>
      <c r="C2335" s="87" t="s">
        <v>16331</v>
      </c>
      <c r="D2335" t="s">
        <v>16332</v>
      </c>
      <c r="E2335" s="116">
        <v>68.430000000000007</v>
      </c>
    </row>
    <row r="2336" spans="1:5" x14ac:dyDescent="0.3">
      <c r="A2336" s="87">
        <v>37961</v>
      </c>
      <c r="B2336" t="s">
        <v>18676</v>
      </c>
      <c r="C2336" s="87" t="s">
        <v>16331</v>
      </c>
      <c r="D2336" t="s">
        <v>16332</v>
      </c>
      <c r="E2336" s="116">
        <v>147.07</v>
      </c>
    </row>
    <row r="2337" spans="1:5" x14ac:dyDescent="0.3">
      <c r="A2337" s="87">
        <v>37962</v>
      </c>
      <c r="B2337" t="s">
        <v>18677</v>
      </c>
      <c r="C2337" s="87" t="s">
        <v>16331</v>
      </c>
      <c r="D2337" t="s">
        <v>16332</v>
      </c>
      <c r="E2337" s="116">
        <v>169.55</v>
      </c>
    </row>
    <row r="2338" spans="1:5" x14ac:dyDescent="0.3">
      <c r="A2338" s="87">
        <v>3533</v>
      </c>
      <c r="B2338" t="s">
        <v>18678</v>
      </c>
      <c r="C2338" s="87" t="s">
        <v>16331</v>
      </c>
      <c r="D2338" t="s">
        <v>16332</v>
      </c>
      <c r="E2338" s="116">
        <v>2.63</v>
      </c>
    </row>
    <row r="2339" spans="1:5" x14ac:dyDescent="0.3">
      <c r="A2339" s="87">
        <v>3538</v>
      </c>
      <c r="B2339" t="s">
        <v>18679</v>
      </c>
      <c r="C2339" s="87" t="s">
        <v>16331</v>
      </c>
      <c r="D2339" t="s">
        <v>16332</v>
      </c>
      <c r="E2339" s="116">
        <v>4.97</v>
      </c>
    </row>
    <row r="2340" spans="1:5" x14ac:dyDescent="0.3">
      <c r="A2340" s="87">
        <v>3498</v>
      </c>
      <c r="B2340" t="s">
        <v>18680</v>
      </c>
      <c r="C2340" s="87" t="s">
        <v>16331</v>
      </c>
      <c r="D2340" t="s">
        <v>16332</v>
      </c>
      <c r="E2340" s="116">
        <v>4.82</v>
      </c>
    </row>
    <row r="2341" spans="1:5" x14ac:dyDescent="0.3">
      <c r="A2341" s="87">
        <v>3496</v>
      </c>
      <c r="B2341" t="s">
        <v>18681</v>
      </c>
      <c r="C2341" s="87" t="s">
        <v>16331</v>
      </c>
      <c r="D2341" t="s">
        <v>16332</v>
      </c>
      <c r="E2341" s="116">
        <v>3.23</v>
      </c>
    </row>
    <row r="2342" spans="1:5" x14ac:dyDescent="0.3">
      <c r="A2342" s="87">
        <v>38429</v>
      </c>
      <c r="B2342" t="s">
        <v>18682</v>
      </c>
      <c r="C2342" s="87" t="s">
        <v>16331</v>
      </c>
      <c r="D2342" t="s">
        <v>16332</v>
      </c>
      <c r="E2342" s="116">
        <v>12.52</v>
      </c>
    </row>
    <row r="2343" spans="1:5" x14ac:dyDescent="0.3">
      <c r="A2343" s="87">
        <v>38431</v>
      </c>
      <c r="B2343" t="s">
        <v>18683</v>
      </c>
      <c r="C2343" s="87" t="s">
        <v>16331</v>
      </c>
      <c r="D2343" t="s">
        <v>16332</v>
      </c>
      <c r="E2343" s="116">
        <v>15.71</v>
      </c>
    </row>
    <row r="2344" spans="1:5" x14ac:dyDescent="0.3">
      <c r="A2344" s="87">
        <v>38430</v>
      </c>
      <c r="B2344" t="s">
        <v>18684</v>
      </c>
      <c r="C2344" s="87" t="s">
        <v>16331</v>
      </c>
      <c r="D2344" t="s">
        <v>16332</v>
      </c>
      <c r="E2344" s="116">
        <v>24.35</v>
      </c>
    </row>
    <row r="2345" spans="1:5" x14ac:dyDescent="0.3">
      <c r="A2345" s="87">
        <v>36348</v>
      </c>
      <c r="B2345" t="s">
        <v>18685</v>
      </c>
      <c r="C2345" s="87" t="s">
        <v>16331</v>
      </c>
      <c r="D2345" t="s">
        <v>16332</v>
      </c>
      <c r="E2345" s="116">
        <v>1.86</v>
      </c>
    </row>
    <row r="2346" spans="1:5" x14ac:dyDescent="0.3">
      <c r="A2346" s="87">
        <v>36349</v>
      </c>
      <c r="B2346" t="s">
        <v>18686</v>
      </c>
      <c r="C2346" s="87" t="s">
        <v>16331</v>
      </c>
      <c r="D2346" t="s">
        <v>16332</v>
      </c>
      <c r="E2346" s="116">
        <v>2.57</v>
      </c>
    </row>
    <row r="2347" spans="1:5" x14ac:dyDescent="0.3">
      <c r="A2347" s="87">
        <v>38987</v>
      </c>
      <c r="B2347" t="s">
        <v>18687</v>
      </c>
      <c r="C2347" s="87" t="s">
        <v>16331</v>
      </c>
      <c r="D2347" t="s">
        <v>16332</v>
      </c>
      <c r="E2347" s="116">
        <v>12.37</v>
      </c>
    </row>
    <row r="2348" spans="1:5" x14ac:dyDescent="0.3">
      <c r="A2348" s="87">
        <v>38988</v>
      </c>
      <c r="B2348" t="s">
        <v>18688</v>
      </c>
      <c r="C2348" s="87" t="s">
        <v>16331</v>
      </c>
      <c r="D2348" t="s">
        <v>16332</v>
      </c>
      <c r="E2348" s="116">
        <v>20.16</v>
      </c>
    </row>
    <row r="2349" spans="1:5" x14ac:dyDescent="0.3">
      <c r="A2349" s="87">
        <v>38989</v>
      </c>
      <c r="B2349" t="s">
        <v>18689</v>
      </c>
      <c r="C2349" s="87" t="s">
        <v>16331</v>
      </c>
      <c r="D2349" t="s">
        <v>16332</v>
      </c>
      <c r="E2349" s="116">
        <v>33.92</v>
      </c>
    </row>
    <row r="2350" spans="1:5" x14ac:dyDescent="0.3">
      <c r="A2350" s="87">
        <v>38990</v>
      </c>
      <c r="B2350" t="s">
        <v>18690</v>
      </c>
      <c r="C2350" s="87" t="s">
        <v>16331</v>
      </c>
      <c r="D2350" t="s">
        <v>16332</v>
      </c>
      <c r="E2350" s="116">
        <v>67.78</v>
      </c>
    </row>
    <row r="2351" spans="1:5" x14ac:dyDescent="0.3">
      <c r="A2351" s="87">
        <v>38991</v>
      </c>
      <c r="B2351" t="s">
        <v>18691</v>
      </c>
      <c r="C2351" s="87" t="s">
        <v>16331</v>
      </c>
      <c r="D2351" t="s">
        <v>16332</v>
      </c>
      <c r="E2351" s="116">
        <v>121.96</v>
      </c>
    </row>
    <row r="2352" spans="1:5" x14ac:dyDescent="0.3">
      <c r="A2352" s="87">
        <v>38433</v>
      </c>
      <c r="B2352" t="s">
        <v>18692</v>
      </c>
      <c r="C2352" s="87" t="s">
        <v>16331</v>
      </c>
      <c r="D2352" t="s">
        <v>16332</v>
      </c>
      <c r="E2352" s="116">
        <v>6.3</v>
      </c>
    </row>
    <row r="2353" spans="1:5" x14ac:dyDescent="0.3">
      <c r="A2353" s="87">
        <v>38440</v>
      </c>
      <c r="B2353" t="s">
        <v>18693</v>
      </c>
      <c r="C2353" s="87" t="s">
        <v>16331</v>
      </c>
      <c r="D2353" t="s">
        <v>16332</v>
      </c>
      <c r="E2353" s="116">
        <v>265.8</v>
      </c>
    </row>
    <row r="2354" spans="1:5" x14ac:dyDescent="0.3">
      <c r="A2354" s="87">
        <v>36359</v>
      </c>
      <c r="B2354" t="s">
        <v>18694</v>
      </c>
      <c r="C2354" s="87" t="s">
        <v>16331</v>
      </c>
      <c r="D2354" t="s">
        <v>16332</v>
      </c>
      <c r="E2354" s="116">
        <v>1.66</v>
      </c>
    </row>
    <row r="2355" spans="1:5" x14ac:dyDescent="0.3">
      <c r="A2355" s="87">
        <v>36360</v>
      </c>
      <c r="B2355" t="s">
        <v>18695</v>
      </c>
      <c r="C2355" s="87" t="s">
        <v>16331</v>
      </c>
      <c r="D2355" t="s">
        <v>16332</v>
      </c>
      <c r="E2355" s="116">
        <v>2.23</v>
      </c>
    </row>
    <row r="2356" spans="1:5" x14ac:dyDescent="0.3">
      <c r="A2356" s="87">
        <v>38434</v>
      </c>
      <c r="B2356" t="s">
        <v>18696</v>
      </c>
      <c r="C2356" s="87" t="s">
        <v>16331</v>
      </c>
      <c r="D2356" t="s">
        <v>16332</v>
      </c>
      <c r="E2356" s="116">
        <v>3.4</v>
      </c>
    </row>
    <row r="2357" spans="1:5" x14ac:dyDescent="0.3">
      <c r="A2357" s="87">
        <v>38435</v>
      </c>
      <c r="B2357" t="s">
        <v>18697</v>
      </c>
      <c r="C2357" s="87" t="s">
        <v>16331</v>
      </c>
      <c r="D2357" t="s">
        <v>16332</v>
      </c>
      <c r="E2357" s="116">
        <v>7.64</v>
      </c>
    </row>
    <row r="2358" spans="1:5" x14ac:dyDescent="0.3">
      <c r="A2358" s="87">
        <v>38436</v>
      </c>
      <c r="B2358" t="s">
        <v>18698</v>
      </c>
      <c r="C2358" s="87" t="s">
        <v>16331</v>
      </c>
      <c r="D2358" t="s">
        <v>16332</v>
      </c>
      <c r="E2358" s="116">
        <v>12.67</v>
      </c>
    </row>
    <row r="2359" spans="1:5" x14ac:dyDescent="0.3">
      <c r="A2359" s="87">
        <v>38437</v>
      </c>
      <c r="B2359" t="s">
        <v>18699</v>
      </c>
      <c r="C2359" s="87" t="s">
        <v>16331</v>
      </c>
      <c r="D2359" t="s">
        <v>16332</v>
      </c>
      <c r="E2359" s="116">
        <v>20.56</v>
      </c>
    </row>
    <row r="2360" spans="1:5" x14ac:dyDescent="0.3">
      <c r="A2360" s="87">
        <v>38438</v>
      </c>
      <c r="B2360" t="s">
        <v>18700</v>
      </c>
      <c r="C2360" s="87" t="s">
        <v>16331</v>
      </c>
      <c r="D2360" t="s">
        <v>16332</v>
      </c>
      <c r="E2360" s="116">
        <v>59.63</v>
      </c>
    </row>
    <row r="2361" spans="1:5" x14ac:dyDescent="0.3">
      <c r="A2361" s="87">
        <v>38439</v>
      </c>
      <c r="B2361" t="s">
        <v>18701</v>
      </c>
      <c r="C2361" s="87" t="s">
        <v>16331</v>
      </c>
      <c r="D2361" t="s">
        <v>16332</v>
      </c>
      <c r="E2361" s="116">
        <v>75.77</v>
      </c>
    </row>
    <row r="2362" spans="1:5" x14ac:dyDescent="0.3">
      <c r="A2362" s="87">
        <v>10836</v>
      </c>
      <c r="B2362" t="s">
        <v>18702</v>
      </c>
      <c r="C2362" s="87" t="s">
        <v>16331</v>
      </c>
      <c r="D2362" t="s">
        <v>16332</v>
      </c>
      <c r="E2362" s="116">
        <v>22.26</v>
      </c>
    </row>
    <row r="2363" spans="1:5" x14ac:dyDescent="0.3">
      <c r="A2363" s="87">
        <v>10835</v>
      </c>
      <c r="B2363" t="s">
        <v>18703</v>
      </c>
      <c r="C2363" s="87" t="s">
        <v>16331</v>
      </c>
      <c r="D2363" t="s">
        <v>16332</v>
      </c>
      <c r="E2363" s="116">
        <v>6.21</v>
      </c>
    </row>
    <row r="2364" spans="1:5" x14ac:dyDescent="0.3">
      <c r="A2364" s="87">
        <v>3475</v>
      </c>
      <c r="B2364" t="s">
        <v>18704</v>
      </c>
      <c r="C2364" s="87" t="s">
        <v>16331</v>
      </c>
      <c r="D2364" t="s">
        <v>16332</v>
      </c>
      <c r="E2364" s="116">
        <v>4.6100000000000003</v>
      </c>
    </row>
    <row r="2365" spans="1:5" x14ac:dyDescent="0.3">
      <c r="A2365" s="87">
        <v>3485</v>
      </c>
      <c r="B2365" t="s">
        <v>18705</v>
      </c>
      <c r="C2365" s="87" t="s">
        <v>16331</v>
      </c>
      <c r="D2365" t="s">
        <v>16332</v>
      </c>
      <c r="E2365" s="116">
        <v>12.73</v>
      </c>
    </row>
    <row r="2366" spans="1:5" x14ac:dyDescent="0.3">
      <c r="A2366" s="87">
        <v>3534</v>
      </c>
      <c r="B2366" t="s">
        <v>18706</v>
      </c>
      <c r="C2366" s="87" t="s">
        <v>16331</v>
      </c>
      <c r="D2366" t="s">
        <v>16332</v>
      </c>
      <c r="E2366" s="116">
        <v>7.3</v>
      </c>
    </row>
    <row r="2367" spans="1:5" x14ac:dyDescent="0.3">
      <c r="A2367" s="87">
        <v>3543</v>
      </c>
      <c r="B2367" t="s">
        <v>18707</v>
      </c>
      <c r="C2367" s="87" t="s">
        <v>16331</v>
      </c>
      <c r="D2367" t="s">
        <v>16332</v>
      </c>
      <c r="E2367" s="116">
        <v>1.69</v>
      </c>
    </row>
    <row r="2368" spans="1:5" x14ac:dyDescent="0.3">
      <c r="A2368" s="87">
        <v>3482</v>
      </c>
      <c r="B2368" t="s">
        <v>18708</v>
      </c>
      <c r="C2368" s="87" t="s">
        <v>16331</v>
      </c>
      <c r="D2368" t="s">
        <v>16332</v>
      </c>
      <c r="E2368" s="116">
        <v>5.22</v>
      </c>
    </row>
    <row r="2369" spans="1:5" x14ac:dyDescent="0.3">
      <c r="A2369" s="87">
        <v>3505</v>
      </c>
      <c r="B2369" t="s">
        <v>18709</v>
      </c>
      <c r="C2369" s="87" t="s">
        <v>16331</v>
      </c>
      <c r="D2369" t="s">
        <v>16332</v>
      </c>
      <c r="E2369" s="116">
        <v>2.52</v>
      </c>
    </row>
    <row r="2370" spans="1:5" x14ac:dyDescent="0.3">
      <c r="A2370" s="87">
        <v>3521</v>
      </c>
      <c r="B2370" t="s">
        <v>18710</v>
      </c>
      <c r="C2370" s="87" t="s">
        <v>16331</v>
      </c>
      <c r="D2370" t="s">
        <v>16332</v>
      </c>
      <c r="E2370" s="116">
        <v>1.9</v>
      </c>
    </row>
    <row r="2371" spans="1:5" x14ac:dyDescent="0.3">
      <c r="A2371" s="87">
        <v>3531</v>
      </c>
      <c r="B2371" t="s">
        <v>18711</v>
      </c>
      <c r="C2371" s="87" t="s">
        <v>16331</v>
      </c>
      <c r="D2371" t="s">
        <v>16332</v>
      </c>
      <c r="E2371" s="116">
        <v>3.62</v>
      </c>
    </row>
    <row r="2372" spans="1:5" x14ac:dyDescent="0.3">
      <c r="A2372" s="87">
        <v>3522</v>
      </c>
      <c r="B2372" t="s">
        <v>18712</v>
      </c>
      <c r="C2372" s="87" t="s">
        <v>16331</v>
      </c>
      <c r="D2372" t="s">
        <v>16332</v>
      </c>
      <c r="E2372" s="116">
        <v>2.33</v>
      </c>
    </row>
    <row r="2373" spans="1:5" x14ac:dyDescent="0.3">
      <c r="A2373" s="87">
        <v>3527</v>
      </c>
      <c r="B2373" t="s">
        <v>18713</v>
      </c>
      <c r="C2373" s="87" t="s">
        <v>16331</v>
      </c>
      <c r="D2373" t="s">
        <v>16332</v>
      </c>
      <c r="E2373" s="116">
        <v>12.27</v>
      </c>
    </row>
    <row r="2374" spans="1:5" x14ac:dyDescent="0.3">
      <c r="A2374" s="87">
        <v>3516</v>
      </c>
      <c r="B2374" t="s">
        <v>18714</v>
      </c>
      <c r="C2374" s="87" t="s">
        <v>16331</v>
      </c>
      <c r="D2374" t="s">
        <v>16332</v>
      </c>
      <c r="E2374" s="116">
        <v>2.57</v>
      </c>
    </row>
    <row r="2375" spans="1:5" x14ac:dyDescent="0.3">
      <c r="A2375" s="87">
        <v>3517</v>
      </c>
      <c r="B2375" t="s">
        <v>18715</v>
      </c>
      <c r="C2375" s="87" t="s">
        <v>16331</v>
      </c>
      <c r="D2375" t="s">
        <v>16332</v>
      </c>
      <c r="E2375" s="116">
        <v>2.31</v>
      </c>
    </row>
    <row r="2376" spans="1:5" x14ac:dyDescent="0.3">
      <c r="A2376" s="87">
        <v>3515</v>
      </c>
      <c r="B2376" t="s">
        <v>18716</v>
      </c>
      <c r="C2376" s="87" t="s">
        <v>16331</v>
      </c>
      <c r="D2376" t="s">
        <v>16332</v>
      </c>
      <c r="E2376" s="116">
        <v>6.26</v>
      </c>
    </row>
    <row r="2377" spans="1:5" x14ac:dyDescent="0.3">
      <c r="A2377" s="87">
        <v>20147</v>
      </c>
      <c r="B2377" t="s">
        <v>18717</v>
      </c>
      <c r="C2377" s="87" t="s">
        <v>16331</v>
      </c>
      <c r="D2377" t="s">
        <v>16332</v>
      </c>
      <c r="E2377" s="116">
        <v>5.14</v>
      </c>
    </row>
    <row r="2378" spans="1:5" x14ac:dyDescent="0.3">
      <c r="A2378" s="87">
        <v>3524</v>
      </c>
      <c r="B2378" t="s">
        <v>18718</v>
      </c>
      <c r="C2378" s="87" t="s">
        <v>16331</v>
      </c>
      <c r="D2378" t="s">
        <v>16332</v>
      </c>
      <c r="E2378" s="116">
        <v>7.74</v>
      </c>
    </row>
    <row r="2379" spans="1:5" x14ac:dyDescent="0.3">
      <c r="A2379" s="87">
        <v>3532</v>
      </c>
      <c r="B2379" t="s">
        <v>18719</v>
      </c>
      <c r="C2379" s="87" t="s">
        <v>16331</v>
      </c>
      <c r="D2379" t="s">
        <v>16332</v>
      </c>
      <c r="E2379" s="116">
        <v>17.899999999999999</v>
      </c>
    </row>
    <row r="2380" spans="1:5" x14ac:dyDescent="0.3">
      <c r="A2380" s="87">
        <v>3528</v>
      </c>
      <c r="B2380" t="s">
        <v>18720</v>
      </c>
      <c r="C2380" s="87" t="s">
        <v>16331</v>
      </c>
      <c r="D2380" t="s">
        <v>16332</v>
      </c>
      <c r="E2380" s="116">
        <v>10.02</v>
      </c>
    </row>
    <row r="2381" spans="1:5" x14ac:dyDescent="0.3">
      <c r="A2381" s="87">
        <v>37952</v>
      </c>
      <c r="B2381" t="s">
        <v>18721</v>
      </c>
      <c r="C2381" s="87" t="s">
        <v>16331</v>
      </c>
      <c r="D2381" t="s">
        <v>16332</v>
      </c>
      <c r="E2381" s="116">
        <v>71.83</v>
      </c>
    </row>
    <row r="2382" spans="1:5" x14ac:dyDescent="0.3">
      <c r="A2382" s="87">
        <v>37951</v>
      </c>
      <c r="B2382" t="s">
        <v>18722</v>
      </c>
      <c r="C2382" s="87" t="s">
        <v>16331</v>
      </c>
      <c r="D2382" t="s">
        <v>16332</v>
      </c>
      <c r="E2382" s="116">
        <v>2.7</v>
      </c>
    </row>
    <row r="2383" spans="1:5" x14ac:dyDescent="0.3">
      <c r="A2383" s="87">
        <v>3518</v>
      </c>
      <c r="B2383" t="s">
        <v>18723</v>
      </c>
      <c r="C2383" s="87" t="s">
        <v>16331</v>
      </c>
      <c r="D2383" t="s">
        <v>16332</v>
      </c>
      <c r="E2383" s="116">
        <v>4.1500000000000004</v>
      </c>
    </row>
    <row r="2384" spans="1:5" x14ac:dyDescent="0.3">
      <c r="A2384" s="87">
        <v>3519</v>
      </c>
      <c r="B2384" t="s">
        <v>18724</v>
      </c>
      <c r="C2384" s="87" t="s">
        <v>16331</v>
      </c>
      <c r="D2384" t="s">
        <v>16332</v>
      </c>
      <c r="E2384" s="116">
        <v>8.69</v>
      </c>
    </row>
    <row r="2385" spans="1:5" x14ac:dyDescent="0.3">
      <c r="A2385" s="87">
        <v>3520</v>
      </c>
      <c r="B2385" t="s">
        <v>18725</v>
      </c>
      <c r="C2385" s="87" t="s">
        <v>16331</v>
      </c>
      <c r="D2385" t="s">
        <v>16332</v>
      </c>
      <c r="E2385" s="116">
        <v>9.11</v>
      </c>
    </row>
    <row r="2386" spans="1:5" x14ac:dyDescent="0.3">
      <c r="A2386" s="87">
        <v>37950</v>
      </c>
      <c r="B2386" t="s">
        <v>18726</v>
      </c>
      <c r="C2386" s="87" t="s">
        <v>16331</v>
      </c>
      <c r="D2386" t="s">
        <v>16332</v>
      </c>
      <c r="E2386" s="116">
        <v>66.13</v>
      </c>
    </row>
    <row r="2387" spans="1:5" x14ac:dyDescent="0.3">
      <c r="A2387" s="87">
        <v>37949</v>
      </c>
      <c r="B2387" t="s">
        <v>18727</v>
      </c>
      <c r="C2387" s="87" t="s">
        <v>16331</v>
      </c>
      <c r="D2387" t="s">
        <v>16332</v>
      </c>
      <c r="E2387" s="116">
        <v>2.44</v>
      </c>
    </row>
    <row r="2388" spans="1:5" x14ac:dyDescent="0.3">
      <c r="A2388" s="87">
        <v>3526</v>
      </c>
      <c r="B2388" t="s">
        <v>18728</v>
      </c>
      <c r="C2388" s="87" t="s">
        <v>16331</v>
      </c>
      <c r="D2388" t="s">
        <v>16332</v>
      </c>
      <c r="E2388" s="116">
        <v>3.35</v>
      </c>
    </row>
    <row r="2389" spans="1:5" x14ac:dyDescent="0.3">
      <c r="A2389" s="87">
        <v>3509</v>
      </c>
      <c r="B2389" t="s">
        <v>18729</v>
      </c>
      <c r="C2389" s="87" t="s">
        <v>16331</v>
      </c>
      <c r="D2389" t="s">
        <v>16332</v>
      </c>
      <c r="E2389" s="116">
        <v>7.62</v>
      </c>
    </row>
    <row r="2390" spans="1:5" x14ac:dyDescent="0.3">
      <c r="A2390" s="87">
        <v>3530</v>
      </c>
      <c r="B2390" t="s">
        <v>18730</v>
      </c>
      <c r="C2390" s="87" t="s">
        <v>16331</v>
      </c>
      <c r="D2390" t="s">
        <v>16332</v>
      </c>
      <c r="E2390" s="116">
        <v>198.7</v>
      </c>
    </row>
    <row r="2391" spans="1:5" x14ac:dyDescent="0.3">
      <c r="A2391" s="87">
        <v>3542</v>
      </c>
      <c r="B2391" t="s">
        <v>18731</v>
      </c>
      <c r="C2391" s="87" t="s">
        <v>16331</v>
      </c>
      <c r="D2391" t="s">
        <v>16332</v>
      </c>
      <c r="E2391" s="116">
        <v>0.56999999999999995</v>
      </c>
    </row>
    <row r="2392" spans="1:5" x14ac:dyDescent="0.3">
      <c r="A2392" s="87">
        <v>3529</v>
      </c>
      <c r="B2392" t="s">
        <v>18732</v>
      </c>
      <c r="C2392" s="87" t="s">
        <v>16331</v>
      </c>
      <c r="D2392" t="s">
        <v>16332</v>
      </c>
      <c r="E2392" s="116">
        <v>0.7</v>
      </c>
    </row>
    <row r="2393" spans="1:5" x14ac:dyDescent="0.3">
      <c r="A2393" s="87">
        <v>3536</v>
      </c>
      <c r="B2393" t="s">
        <v>18733</v>
      </c>
      <c r="C2393" s="87" t="s">
        <v>16331</v>
      </c>
      <c r="D2393" t="s">
        <v>16332</v>
      </c>
      <c r="E2393" s="116">
        <v>2.33</v>
      </c>
    </row>
    <row r="2394" spans="1:5" x14ac:dyDescent="0.3">
      <c r="A2394" s="87">
        <v>3535</v>
      </c>
      <c r="B2394" t="s">
        <v>18734</v>
      </c>
      <c r="C2394" s="87" t="s">
        <v>16331</v>
      </c>
      <c r="D2394" t="s">
        <v>16332</v>
      </c>
      <c r="E2394" s="116">
        <v>5.67</v>
      </c>
    </row>
    <row r="2395" spans="1:5" x14ac:dyDescent="0.3">
      <c r="A2395" s="87">
        <v>3540</v>
      </c>
      <c r="B2395" t="s">
        <v>18735</v>
      </c>
      <c r="C2395" s="87" t="s">
        <v>16331</v>
      </c>
      <c r="D2395" t="s">
        <v>16332</v>
      </c>
      <c r="E2395" s="116">
        <v>4.8</v>
      </c>
    </row>
    <row r="2396" spans="1:5" x14ac:dyDescent="0.3">
      <c r="A2396" s="87">
        <v>3539</v>
      </c>
      <c r="B2396" t="s">
        <v>18736</v>
      </c>
      <c r="C2396" s="87" t="s">
        <v>16331</v>
      </c>
      <c r="D2396" t="s">
        <v>16332</v>
      </c>
      <c r="E2396" s="116">
        <v>27.81</v>
      </c>
    </row>
    <row r="2397" spans="1:5" x14ac:dyDescent="0.3">
      <c r="A2397" s="87">
        <v>3513</v>
      </c>
      <c r="B2397" t="s">
        <v>18737</v>
      </c>
      <c r="C2397" s="87" t="s">
        <v>16331</v>
      </c>
      <c r="D2397" t="s">
        <v>16332</v>
      </c>
      <c r="E2397" s="116">
        <v>98.06</v>
      </c>
    </row>
    <row r="2398" spans="1:5" x14ac:dyDescent="0.3">
      <c r="A2398" s="87">
        <v>3510</v>
      </c>
      <c r="B2398" t="s">
        <v>18738</v>
      </c>
      <c r="C2398" s="87" t="s">
        <v>16331</v>
      </c>
      <c r="D2398" t="s">
        <v>16332</v>
      </c>
      <c r="E2398" s="116">
        <v>12.11</v>
      </c>
    </row>
    <row r="2399" spans="1:5" x14ac:dyDescent="0.3">
      <c r="A2399" s="87">
        <v>38913</v>
      </c>
      <c r="B2399" t="s">
        <v>18739</v>
      </c>
      <c r="C2399" s="87" t="s">
        <v>16331</v>
      </c>
      <c r="D2399" t="s">
        <v>16332</v>
      </c>
      <c r="E2399" s="116">
        <v>10.78</v>
      </c>
    </row>
    <row r="2400" spans="1:5" x14ac:dyDescent="0.3">
      <c r="A2400" s="87">
        <v>38914</v>
      </c>
      <c r="B2400" t="s">
        <v>18740</v>
      </c>
      <c r="C2400" s="87" t="s">
        <v>16331</v>
      </c>
      <c r="D2400" t="s">
        <v>16332</v>
      </c>
      <c r="E2400" s="116">
        <v>13.23</v>
      </c>
    </row>
    <row r="2401" spans="1:5" x14ac:dyDescent="0.3">
      <c r="A2401" s="87">
        <v>38915</v>
      </c>
      <c r="B2401" t="s">
        <v>18741</v>
      </c>
      <c r="C2401" s="87" t="s">
        <v>16331</v>
      </c>
      <c r="D2401" t="s">
        <v>16332</v>
      </c>
      <c r="E2401" s="116">
        <v>25.5</v>
      </c>
    </row>
    <row r="2402" spans="1:5" x14ac:dyDescent="0.3">
      <c r="A2402" s="87">
        <v>38916</v>
      </c>
      <c r="B2402" t="s">
        <v>18742</v>
      </c>
      <c r="C2402" s="87" t="s">
        <v>16331</v>
      </c>
      <c r="D2402" t="s">
        <v>16332</v>
      </c>
      <c r="E2402" s="116">
        <v>35.299999999999997</v>
      </c>
    </row>
    <row r="2403" spans="1:5" x14ac:dyDescent="0.3">
      <c r="A2403" s="87">
        <v>39300</v>
      </c>
      <c r="B2403" t="s">
        <v>18743</v>
      </c>
      <c r="C2403" s="87" t="s">
        <v>16331</v>
      </c>
      <c r="D2403" t="s">
        <v>16332</v>
      </c>
      <c r="E2403" s="116">
        <v>9.6199999999999992</v>
      </c>
    </row>
    <row r="2404" spans="1:5" x14ac:dyDescent="0.3">
      <c r="A2404" s="87">
        <v>39301</v>
      </c>
      <c r="B2404" t="s">
        <v>18744</v>
      </c>
      <c r="C2404" s="87" t="s">
        <v>16331</v>
      </c>
      <c r="D2404" t="s">
        <v>16332</v>
      </c>
      <c r="E2404" s="116">
        <v>12.89</v>
      </c>
    </row>
    <row r="2405" spans="1:5" x14ac:dyDescent="0.3">
      <c r="A2405" s="87">
        <v>39302</v>
      </c>
      <c r="B2405" t="s">
        <v>18745</v>
      </c>
      <c r="C2405" s="87" t="s">
        <v>16331</v>
      </c>
      <c r="D2405" t="s">
        <v>16332</v>
      </c>
      <c r="E2405" s="116">
        <v>23.42</v>
      </c>
    </row>
    <row r="2406" spans="1:5" x14ac:dyDescent="0.3">
      <c r="A2406" s="87">
        <v>38941</v>
      </c>
      <c r="B2406" t="s">
        <v>18746</v>
      </c>
      <c r="C2406" s="87" t="s">
        <v>16331</v>
      </c>
      <c r="D2406" t="s">
        <v>16332</v>
      </c>
      <c r="E2406" s="116">
        <v>17.39</v>
      </c>
    </row>
    <row r="2407" spans="1:5" x14ac:dyDescent="0.3">
      <c r="A2407" s="87">
        <v>38923</v>
      </c>
      <c r="B2407" t="s">
        <v>18747</v>
      </c>
      <c r="C2407" s="87" t="s">
        <v>16331</v>
      </c>
      <c r="D2407" t="s">
        <v>16332</v>
      </c>
      <c r="E2407" s="116">
        <v>11.53</v>
      </c>
    </row>
    <row r="2408" spans="1:5" x14ac:dyDescent="0.3">
      <c r="A2408" s="87">
        <v>38925</v>
      </c>
      <c r="B2408" t="s">
        <v>18748</v>
      </c>
      <c r="C2408" s="87" t="s">
        <v>16331</v>
      </c>
      <c r="D2408" t="s">
        <v>16332</v>
      </c>
      <c r="E2408" s="116">
        <v>13.38</v>
      </c>
    </row>
    <row r="2409" spans="1:5" x14ac:dyDescent="0.3">
      <c r="A2409" s="87">
        <v>38926</v>
      </c>
      <c r="B2409" t="s">
        <v>18749</v>
      </c>
      <c r="C2409" s="87" t="s">
        <v>16331</v>
      </c>
      <c r="D2409" t="s">
        <v>16332</v>
      </c>
      <c r="E2409" s="116">
        <v>15.87</v>
      </c>
    </row>
    <row r="2410" spans="1:5" x14ac:dyDescent="0.3">
      <c r="A2410" s="87">
        <v>38927</v>
      </c>
      <c r="B2410" t="s">
        <v>18750</v>
      </c>
      <c r="C2410" s="87" t="s">
        <v>16331</v>
      </c>
      <c r="D2410" t="s">
        <v>16332</v>
      </c>
      <c r="E2410" s="116">
        <v>20.05</v>
      </c>
    </row>
    <row r="2411" spans="1:5" x14ac:dyDescent="0.3">
      <c r="A2411" s="87">
        <v>39304</v>
      </c>
      <c r="B2411" t="s">
        <v>18751</v>
      </c>
      <c r="C2411" s="87" t="s">
        <v>16331</v>
      </c>
      <c r="D2411" t="s">
        <v>16332</v>
      </c>
      <c r="E2411" s="116">
        <v>11.39</v>
      </c>
    </row>
    <row r="2412" spans="1:5" x14ac:dyDescent="0.3">
      <c r="A2412" s="87">
        <v>39305</v>
      </c>
      <c r="B2412" t="s">
        <v>18752</v>
      </c>
      <c r="C2412" s="87" t="s">
        <v>16331</v>
      </c>
      <c r="D2412" t="s">
        <v>16332</v>
      </c>
      <c r="E2412" s="116">
        <v>12.49</v>
      </c>
    </row>
    <row r="2413" spans="1:5" x14ac:dyDescent="0.3">
      <c r="A2413" s="87">
        <v>39306</v>
      </c>
      <c r="B2413" t="s">
        <v>18753</v>
      </c>
      <c r="C2413" s="87" t="s">
        <v>16331</v>
      </c>
      <c r="D2413" t="s">
        <v>16332</v>
      </c>
      <c r="E2413" s="116">
        <v>16.79</v>
      </c>
    </row>
    <row r="2414" spans="1:5" x14ac:dyDescent="0.3">
      <c r="A2414" s="87">
        <v>38928</v>
      </c>
      <c r="B2414" t="s">
        <v>18754</v>
      </c>
      <c r="C2414" s="87" t="s">
        <v>16331</v>
      </c>
      <c r="D2414" t="s">
        <v>16332</v>
      </c>
      <c r="E2414" s="116">
        <v>22.19</v>
      </c>
    </row>
    <row r="2415" spans="1:5" x14ac:dyDescent="0.3">
      <c r="A2415" s="87">
        <v>38917</v>
      </c>
      <c r="B2415" t="s">
        <v>18755</v>
      </c>
      <c r="C2415" s="87" t="s">
        <v>16331</v>
      </c>
      <c r="D2415" t="s">
        <v>16332</v>
      </c>
      <c r="E2415" s="116">
        <v>12.4</v>
      </c>
    </row>
    <row r="2416" spans="1:5" x14ac:dyDescent="0.3">
      <c r="A2416" s="87">
        <v>38919</v>
      </c>
      <c r="B2416" t="s">
        <v>18756</v>
      </c>
      <c r="C2416" s="87" t="s">
        <v>16331</v>
      </c>
      <c r="D2416" t="s">
        <v>16332</v>
      </c>
      <c r="E2416" s="116">
        <v>14.56</v>
      </c>
    </row>
    <row r="2417" spans="1:5" x14ac:dyDescent="0.3">
      <c r="A2417" s="87">
        <v>38922</v>
      </c>
      <c r="B2417" t="s">
        <v>18757</v>
      </c>
      <c r="C2417" s="87" t="s">
        <v>16331</v>
      </c>
      <c r="D2417" t="s">
        <v>16332</v>
      </c>
      <c r="E2417" s="116">
        <v>19.53</v>
      </c>
    </row>
    <row r="2418" spans="1:5" x14ac:dyDescent="0.3">
      <c r="A2418" s="87">
        <v>20151</v>
      </c>
      <c r="B2418" t="s">
        <v>18758</v>
      </c>
      <c r="C2418" s="87" t="s">
        <v>16331</v>
      </c>
      <c r="D2418" t="s">
        <v>16332</v>
      </c>
      <c r="E2418" s="116">
        <v>22.4</v>
      </c>
    </row>
    <row r="2419" spans="1:5" x14ac:dyDescent="0.3">
      <c r="A2419" s="87">
        <v>20152</v>
      </c>
      <c r="B2419" t="s">
        <v>18759</v>
      </c>
      <c r="C2419" s="87" t="s">
        <v>16331</v>
      </c>
      <c r="D2419" t="s">
        <v>16332</v>
      </c>
      <c r="E2419" s="116">
        <v>81.06</v>
      </c>
    </row>
    <row r="2420" spans="1:5" x14ac:dyDescent="0.3">
      <c r="A2420" s="87">
        <v>20148</v>
      </c>
      <c r="B2420" t="s">
        <v>18760</v>
      </c>
      <c r="C2420" s="87" t="s">
        <v>16331</v>
      </c>
      <c r="D2420" t="s">
        <v>16332</v>
      </c>
      <c r="E2420" s="116">
        <v>4.4000000000000004</v>
      </c>
    </row>
    <row r="2421" spans="1:5" x14ac:dyDescent="0.3">
      <c r="A2421" s="87">
        <v>20149</v>
      </c>
      <c r="B2421" t="s">
        <v>18761</v>
      </c>
      <c r="C2421" s="87" t="s">
        <v>16331</v>
      </c>
      <c r="D2421" t="s">
        <v>16332</v>
      </c>
      <c r="E2421" s="116">
        <v>7.36</v>
      </c>
    </row>
    <row r="2422" spans="1:5" x14ac:dyDescent="0.3">
      <c r="A2422" s="87">
        <v>20150</v>
      </c>
      <c r="B2422" t="s">
        <v>18762</v>
      </c>
      <c r="C2422" s="87" t="s">
        <v>16331</v>
      </c>
      <c r="D2422" t="s">
        <v>16332</v>
      </c>
      <c r="E2422" s="116">
        <v>18.96</v>
      </c>
    </row>
    <row r="2423" spans="1:5" x14ac:dyDescent="0.3">
      <c r="A2423" s="87">
        <v>20157</v>
      </c>
      <c r="B2423" t="s">
        <v>18763</v>
      </c>
      <c r="C2423" s="87" t="s">
        <v>16331</v>
      </c>
      <c r="D2423" t="s">
        <v>16332</v>
      </c>
      <c r="E2423" s="116">
        <v>21.28</v>
      </c>
    </row>
    <row r="2424" spans="1:5" x14ac:dyDescent="0.3">
      <c r="A2424" s="87">
        <v>20158</v>
      </c>
      <c r="B2424" t="s">
        <v>18764</v>
      </c>
      <c r="C2424" s="87" t="s">
        <v>16331</v>
      </c>
      <c r="D2424" t="s">
        <v>16332</v>
      </c>
      <c r="E2424" s="116">
        <v>84.5</v>
      </c>
    </row>
    <row r="2425" spans="1:5" x14ac:dyDescent="0.3">
      <c r="A2425" s="87">
        <v>20154</v>
      </c>
      <c r="B2425" t="s">
        <v>18765</v>
      </c>
      <c r="C2425" s="87" t="s">
        <v>16331</v>
      </c>
      <c r="D2425" t="s">
        <v>16332</v>
      </c>
      <c r="E2425" s="116">
        <v>4.3099999999999996</v>
      </c>
    </row>
    <row r="2426" spans="1:5" x14ac:dyDescent="0.3">
      <c r="A2426" s="87">
        <v>20155</v>
      </c>
      <c r="B2426" t="s">
        <v>18766</v>
      </c>
      <c r="C2426" s="87" t="s">
        <v>16331</v>
      </c>
      <c r="D2426" t="s">
        <v>16332</v>
      </c>
      <c r="E2426" s="116">
        <v>6.57</v>
      </c>
    </row>
    <row r="2427" spans="1:5" x14ac:dyDescent="0.3">
      <c r="A2427" s="87">
        <v>20156</v>
      </c>
      <c r="B2427" t="s">
        <v>18767</v>
      </c>
      <c r="C2427" s="87" t="s">
        <v>16331</v>
      </c>
      <c r="D2427" t="s">
        <v>16332</v>
      </c>
      <c r="E2427" s="116">
        <v>18.46</v>
      </c>
    </row>
    <row r="2428" spans="1:5" x14ac:dyDescent="0.3">
      <c r="A2428" s="87">
        <v>3499</v>
      </c>
      <c r="B2428" t="s">
        <v>18768</v>
      </c>
      <c r="C2428" s="87" t="s">
        <v>16331</v>
      </c>
      <c r="D2428" t="s">
        <v>16332</v>
      </c>
      <c r="E2428" s="116">
        <v>1.0900000000000001</v>
      </c>
    </row>
    <row r="2429" spans="1:5" x14ac:dyDescent="0.3">
      <c r="A2429" s="87">
        <v>3500</v>
      </c>
      <c r="B2429" t="s">
        <v>18769</v>
      </c>
      <c r="C2429" s="87" t="s">
        <v>16331</v>
      </c>
      <c r="D2429" t="s">
        <v>16332</v>
      </c>
      <c r="E2429" s="116">
        <v>1.44</v>
      </c>
    </row>
    <row r="2430" spans="1:5" x14ac:dyDescent="0.3">
      <c r="A2430" s="87">
        <v>3501</v>
      </c>
      <c r="B2430" t="s">
        <v>18770</v>
      </c>
      <c r="C2430" s="87" t="s">
        <v>16331</v>
      </c>
      <c r="D2430" t="s">
        <v>16332</v>
      </c>
      <c r="E2430" s="116">
        <v>3.98</v>
      </c>
    </row>
    <row r="2431" spans="1:5" x14ac:dyDescent="0.3">
      <c r="A2431" s="87">
        <v>3502</v>
      </c>
      <c r="B2431" t="s">
        <v>18771</v>
      </c>
      <c r="C2431" s="87" t="s">
        <v>16331</v>
      </c>
      <c r="D2431" t="s">
        <v>16332</v>
      </c>
      <c r="E2431" s="116">
        <v>5.72</v>
      </c>
    </row>
    <row r="2432" spans="1:5" x14ac:dyDescent="0.3">
      <c r="A2432" s="87">
        <v>3503</v>
      </c>
      <c r="B2432" t="s">
        <v>18772</v>
      </c>
      <c r="C2432" s="87" t="s">
        <v>16331</v>
      </c>
      <c r="D2432" t="s">
        <v>16332</v>
      </c>
      <c r="E2432" s="116">
        <v>7.19</v>
      </c>
    </row>
    <row r="2433" spans="1:5" x14ac:dyDescent="0.3">
      <c r="A2433" s="87">
        <v>3477</v>
      </c>
      <c r="B2433" t="s">
        <v>18773</v>
      </c>
      <c r="C2433" s="87" t="s">
        <v>16331</v>
      </c>
      <c r="D2433" t="s">
        <v>16332</v>
      </c>
      <c r="E2433" s="116">
        <v>26.13</v>
      </c>
    </row>
    <row r="2434" spans="1:5" x14ac:dyDescent="0.3">
      <c r="A2434" s="87">
        <v>3478</v>
      </c>
      <c r="B2434" t="s">
        <v>18774</v>
      </c>
      <c r="C2434" s="87" t="s">
        <v>16331</v>
      </c>
      <c r="D2434" t="s">
        <v>16332</v>
      </c>
      <c r="E2434" s="116">
        <v>62.66</v>
      </c>
    </row>
    <row r="2435" spans="1:5" x14ac:dyDescent="0.3">
      <c r="A2435" s="87">
        <v>3525</v>
      </c>
      <c r="B2435" t="s">
        <v>18775</v>
      </c>
      <c r="C2435" s="87" t="s">
        <v>16331</v>
      </c>
      <c r="D2435" t="s">
        <v>16332</v>
      </c>
      <c r="E2435" s="116">
        <v>77.33</v>
      </c>
    </row>
    <row r="2436" spans="1:5" x14ac:dyDescent="0.3">
      <c r="A2436" s="87">
        <v>3511</v>
      </c>
      <c r="B2436" t="s">
        <v>18776</v>
      </c>
      <c r="C2436" s="87" t="s">
        <v>16331</v>
      </c>
      <c r="D2436" t="s">
        <v>16332</v>
      </c>
      <c r="E2436" s="116">
        <v>82.02</v>
      </c>
    </row>
    <row r="2437" spans="1:5" x14ac:dyDescent="0.3">
      <c r="A2437" s="87">
        <v>12032</v>
      </c>
      <c r="B2437" t="s">
        <v>18777</v>
      </c>
      <c r="C2437" s="87" t="s">
        <v>16784</v>
      </c>
      <c r="D2437" t="s">
        <v>16332</v>
      </c>
      <c r="E2437" s="116">
        <v>52.4</v>
      </c>
    </row>
    <row r="2438" spans="1:5" x14ac:dyDescent="0.3">
      <c r="A2438" s="87">
        <v>12030</v>
      </c>
      <c r="B2438" t="s">
        <v>18778</v>
      </c>
      <c r="C2438" s="87" t="s">
        <v>16784</v>
      </c>
      <c r="D2438" t="s">
        <v>16332</v>
      </c>
      <c r="E2438" s="116">
        <v>49.24</v>
      </c>
    </row>
    <row r="2439" spans="1:5" x14ac:dyDescent="0.3">
      <c r="A2439" s="87">
        <v>10908</v>
      </c>
      <c r="B2439" t="s">
        <v>18779</v>
      </c>
      <c r="C2439" s="87" t="s">
        <v>16331</v>
      </c>
      <c r="D2439" t="s">
        <v>16332</v>
      </c>
      <c r="E2439" s="116">
        <v>20.92</v>
      </c>
    </row>
    <row r="2440" spans="1:5" x14ac:dyDescent="0.3">
      <c r="A2440" s="87">
        <v>10909</v>
      </c>
      <c r="B2440" t="s">
        <v>18780</v>
      </c>
      <c r="C2440" s="87" t="s">
        <v>16331</v>
      </c>
      <c r="D2440" t="s">
        <v>16332</v>
      </c>
      <c r="E2440" s="116">
        <v>24.33</v>
      </c>
    </row>
    <row r="2441" spans="1:5" x14ac:dyDescent="0.3">
      <c r="A2441" s="87">
        <v>3669</v>
      </c>
      <c r="B2441" t="s">
        <v>18781</v>
      </c>
      <c r="C2441" s="87" t="s">
        <v>16331</v>
      </c>
      <c r="D2441" t="s">
        <v>16332</v>
      </c>
      <c r="E2441" s="116">
        <v>14.95</v>
      </c>
    </row>
    <row r="2442" spans="1:5" x14ac:dyDescent="0.3">
      <c r="A2442" s="87">
        <v>20139</v>
      </c>
      <c r="B2442" t="s">
        <v>18782</v>
      </c>
      <c r="C2442" s="87" t="s">
        <v>16331</v>
      </c>
      <c r="D2442" t="s">
        <v>16332</v>
      </c>
      <c r="E2442" s="116">
        <v>128.55000000000001</v>
      </c>
    </row>
    <row r="2443" spans="1:5" x14ac:dyDescent="0.3">
      <c r="A2443" s="87">
        <v>3668</v>
      </c>
      <c r="B2443" t="s">
        <v>18783</v>
      </c>
      <c r="C2443" s="87" t="s">
        <v>16331</v>
      </c>
      <c r="D2443" t="s">
        <v>16332</v>
      </c>
      <c r="E2443" s="116">
        <v>45.92</v>
      </c>
    </row>
    <row r="2444" spans="1:5" x14ac:dyDescent="0.3">
      <c r="A2444" s="87">
        <v>10911</v>
      </c>
      <c r="B2444" t="s">
        <v>18784</v>
      </c>
      <c r="C2444" s="87" t="s">
        <v>16331</v>
      </c>
      <c r="D2444" t="s">
        <v>16332</v>
      </c>
      <c r="E2444" s="116">
        <v>20.13</v>
      </c>
    </row>
    <row r="2445" spans="1:5" x14ac:dyDescent="0.3">
      <c r="A2445" s="87">
        <v>3659</v>
      </c>
      <c r="B2445" t="s">
        <v>18785</v>
      </c>
      <c r="C2445" s="87" t="s">
        <v>16331</v>
      </c>
      <c r="D2445" t="s">
        <v>16332</v>
      </c>
      <c r="E2445" s="116">
        <v>20.51</v>
      </c>
    </row>
    <row r="2446" spans="1:5" x14ac:dyDescent="0.3">
      <c r="A2446" s="87">
        <v>3660</v>
      </c>
      <c r="B2446" t="s">
        <v>18786</v>
      </c>
      <c r="C2446" s="87" t="s">
        <v>16331</v>
      </c>
      <c r="D2446" t="s">
        <v>16332</v>
      </c>
      <c r="E2446" s="116">
        <v>26.52</v>
      </c>
    </row>
    <row r="2447" spans="1:5" x14ac:dyDescent="0.3">
      <c r="A2447" s="87">
        <v>20144</v>
      </c>
      <c r="B2447" t="s">
        <v>18787</v>
      </c>
      <c r="C2447" s="87" t="s">
        <v>16331</v>
      </c>
      <c r="D2447" t="s">
        <v>16332</v>
      </c>
      <c r="E2447" s="116">
        <v>59.4</v>
      </c>
    </row>
    <row r="2448" spans="1:5" x14ac:dyDescent="0.3">
      <c r="A2448" s="87">
        <v>20143</v>
      </c>
      <c r="B2448" t="s">
        <v>18788</v>
      </c>
      <c r="C2448" s="87" t="s">
        <v>16331</v>
      </c>
      <c r="D2448" t="s">
        <v>16332</v>
      </c>
      <c r="E2448" s="116">
        <v>75.989999999999995</v>
      </c>
    </row>
    <row r="2449" spans="1:5" x14ac:dyDescent="0.3">
      <c r="A2449" s="87">
        <v>20145</v>
      </c>
      <c r="B2449" t="s">
        <v>18789</v>
      </c>
      <c r="C2449" s="87" t="s">
        <v>16331</v>
      </c>
      <c r="D2449" t="s">
        <v>16332</v>
      </c>
      <c r="E2449" s="116">
        <v>146.59</v>
      </c>
    </row>
    <row r="2450" spans="1:5" x14ac:dyDescent="0.3">
      <c r="A2450" s="87">
        <v>20146</v>
      </c>
      <c r="B2450" t="s">
        <v>18790</v>
      </c>
      <c r="C2450" s="87" t="s">
        <v>16331</v>
      </c>
      <c r="D2450" t="s">
        <v>16332</v>
      </c>
      <c r="E2450" s="116">
        <v>200.38</v>
      </c>
    </row>
    <row r="2451" spans="1:5" x14ac:dyDescent="0.3">
      <c r="A2451" s="87">
        <v>20140</v>
      </c>
      <c r="B2451" t="s">
        <v>18791</v>
      </c>
      <c r="C2451" s="87" t="s">
        <v>16331</v>
      </c>
      <c r="D2451" t="s">
        <v>16332</v>
      </c>
      <c r="E2451" s="116">
        <v>9.4</v>
      </c>
    </row>
    <row r="2452" spans="1:5" x14ac:dyDescent="0.3">
      <c r="A2452" s="87">
        <v>20141</v>
      </c>
      <c r="B2452" t="s">
        <v>18792</v>
      </c>
      <c r="C2452" s="87" t="s">
        <v>16331</v>
      </c>
      <c r="D2452" t="s">
        <v>16332</v>
      </c>
      <c r="E2452" s="116">
        <v>23.02</v>
      </c>
    </row>
    <row r="2453" spans="1:5" x14ac:dyDescent="0.3">
      <c r="A2453" s="87">
        <v>20142</v>
      </c>
      <c r="B2453" t="s">
        <v>18793</v>
      </c>
      <c r="C2453" s="87" t="s">
        <v>16331</v>
      </c>
      <c r="D2453" t="s">
        <v>16332</v>
      </c>
      <c r="E2453" s="116">
        <v>40.5</v>
      </c>
    </row>
    <row r="2454" spans="1:5" x14ac:dyDescent="0.3">
      <c r="A2454" s="87">
        <v>3670</v>
      </c>
      <c r="B2454" t="s">
        <v>18794</v>
      </c>
      <c r="C2454" s="87" t="s">
        <v>16331</v>
      </c>
      <c r="D2454" t="s">
        <v>16332</v>
      </c>
      <c r="E2454" s="116">
        <v>26.34</v>
      </c>
    </row>
    <row r="2455" spans="1:5" x14ac:dyDescent="0.3">
      <c r="A2455" s="87">
        <v>3666</v>
      </c>
      <c r="B2455" t="s">
        <v>18795</v>
      </c>
      <c r="C2455" s="87" t="s">
        <v>16331</v>
      </c>
      <c r="D2455" t="s">
        <v>16332</v>
      </c>
      <c r="E2455" s="116">
        <v>4.1399999999999997</v>
      </c>
    </row>
    <row r="2456" spans="1:5" x14ac:dyDescent="0.3">
      <c r="A2456" s="87">
        <v>3662</v>
      </c>
      <c r="B2456" t="s">
        <v>18796</v>
      </c>
      <c r="C2456" s="87" t="s">
        <v>16331</v>
      </c>
      <c r="D2456" t="s">
        <v>16332</v>
      </c>
      <c r="E2456" s="116">
        <v>10.81</v>
      </c>
    </row>
    <row r="2457" spans="1:5" x14ac:dyDescent="0.3">
      <c r="A2457" s="87">
        <v>3658</v>
      </c>
      <c r="B2457" t="s">
        <v>18797</v>
      </c>
      <c r="C2457" s="87" t="s">
        <v>16331</v>
      </c>
      <c r="D2457" t="s">
        <v>16332</v>
      </c>
      <c r="E2457" s="116">
        <v>20.47</v>
      </c>
    </row>
    <row r="2458" spans="1:5" x14ac:dyDescent="0.3">
      <c r="A2458" s="87">
        <v>14157</v>
      </c>
      <c r="B2458" t="s">
        <v>18798</v>
      </c>
      <c r="C2458" s="87" t="s">
        <v>16331</v>
      </c>
      <c r="D2458" t="s">
        <v>16332</v>
      </c>
      <c r="E2458" s="116">
        <v>1.39</v>
      </c>
    </row>
    <row r="2459" spans="1:5" x14ac:dyDescent="0.3">
      <c r="A2459" s="87">
        <v>42696</v>
      </c>
      <c r="B2459" t="s">
        <v>18799</v>
      </c>
      <c r="C2459" s="87" t="s">
        <v>16331</v>
      </c>
      <c r="D2459" t="s">
        <v>16332</v>
      </c>
      <c r="E2459" s="116">
        <v>162.37</v>
      </c>
    </row>
    <row r="2460" spans="1:5" x14ac:dyDescent="0.3">
      <c r="A2460" s="87">
        <v>39875</v>
      </c>
      <c r="B2460" t="s">
        <v>18800</v>
      </c>
      <c r="C2460" s="87" t="s">
        <v>16331</v>
      </c>
      <c r="D2460" t="s">
        <v>16332</v>
      </c>
      <c r="E2460" s="116">
        <v>653.01</v>
      </c>
    </row>
    <row r="2461" spans="1:5" x14ac:dyDescent="0.3">
      <c r="A2461" s="87">
        <v>39876</v>
      </c>
      <c r="B2461" t="s">
        <v>18801</v>
      </c>
      <c r="C2461" s="87" t="s">
        <v>16331</v>
      </c>
      <c r="D2461" t="s">
        <v>16332</v>
      </c>
      <c r="E2461" s="116">
        <v>817.56</v>
      </c>
    </row>
    <row r="2462" spans="1:5" x14ac:dyDescent="0.3">
      <c r="A2462" s="87">
        <v>39877</v>
      </c>
      <c r="B2462" t="s">
        <v>18802</v>
      </c>
      <c r="C2462" s="87" t="s">
        <v>16331</v>
      </c>
      <c r="D2462" t="s">
        <v>16332</v>
      </c>
      <c r="E2462" s="116">
        <v>1133.92</v>
      </c>
    </row>
    <row r="2463" spans="1:5" x14ac:dyDescent="0.3">
      <c r="A2463" s="87">
        <v>39878</v>
      </c>
      <c r="B2463" t="s">
        <v>18803</v>
      </c>
      <c r="C2463" s="87" t="s">
        <v>16331</v>
      </c>
      <c r="D2463" t="s">
        <v>16332</v>
      </c>
      <c r="E2463" s="116">
        <v>1497.73</v>
      </c>
    </row>
    <row r="2464" spans="1:5" x14ac:dyDescent="0.3">
      <c r="A2464" s="87">
        <v>39872</v>
      </c>
      <c r="B2464" t="s">
        <v>18804</v>
      </c>
      <c r="C2464" s="87" t="s">
        <v>16331</v>
      </c>
      <c r="D2464" t="s">
        <v>16332</v>
      </c>
      <c r="E2464" s="116">
        <v>447.81</v>
      </c>
    </row>
    <row r="2465" spans="1:5" x14ac:dyDescent="0.3">
      <c r="A2465" s="87">
        <v>39873</v>
      </c>
      <c r="B2465" t="s">
        <v>18805</v>
      </c>
      <c r="C2465" s="87" t="s">
        <v>16331</v>
      </c>
      <c r="D2465" t="s">
        <v>16332</v>
      </c>
      <c r="E2465" s="116">
        <v>519.44000000000005</v>
      </c>
    </row>
    <row r="2466" spans="1:5" x14ac:dyDescent="0.3">
      <c r="A2466" s="87">
        <v>39874</v>
      </c>
      <c r="B2466" t="s">
        <v>18806</v>
      </c>
      <c r="C2466" s="87" t="s">
        <v>16331</v>
      </c>
      <c r="D2466" t="s">
        <v>16332</v>
      </c>
      <c r="E2466" s="116">
        <v>570.53</v>
      </c>
    </row>
    <row r="2467" spans="1:5" x14ac:dyDescent="0.3">
      <c r="A2467" s="87">
        <v>3674</v>
      </c>
      <c r="B2467" t="s">
        <v>18807</v>
      </c>
      <c r="C2467" s="87" t="s">
        <v>16376</v>
      </c>
      <c r="D2467" t="s">
        <v>16332</v>
      </c>
      <c r="E2467" s="116">
        <v>89.24</v>
      </c>
    </row>
    <row r="2468" spans="1:5" x14ac:dyDescent="0.3">
      <c r="A2468" s="87">
        <v>3681</v>
      </c>
      <c r="B2468" t="s">
        <v>18808</v>
      </c>
      <c r="C2468" s="87" t="s">
        <v>16376</v>
      </c>
      <c r="D2468" t="s">
        <v>16332</v>
      </c>
      <c r="E2468" s="116">
        <v>132.78</v>
      </c>
    </row>
    <row r="2469" spans="1:5" x14ac:dyDescent="0.3">
      <c r="A2469" s="87">
        <v>3676</v>
      </c>
      <c r="B2469" t="s">
        <v>18809</v>
      </c>
      <c r="C2469" s="87" t="s">
        <v>16376</v>
      </c>
      <c r="D2469" t="s">
        <v>16332</v>
      </c>
      <c r="E2469" s="116">
        <v>499.69</v>
      </c>
    </row>
    <row r="2470" spans="1:5" x14ac:dyDescent="0.3">
      <c r="A2470" s="87">
        <v>3679</v>
      </c>
      <c r="B2470" t="s">
        <v>18810</v>
      </c>
      <c r="C2470" s="87" t="s">
        <v>16376</v>
      </c>
      <c r="D2470" t="s">
        <v>16332</v>
      </c>
      <c r="E2470" s="116">
        <v>413.41</v>
      </c>
    </row>
    <row r="2471" spans="1:5" x14ac:dyDescent="0.3">
      <c r="A2471" s="87">
        <v>3672</v>
      </c>
      <c r="B2471" t="s">
        <v>18811</v>
      </c>
      <c r="C2471" s="87" t="s">
        <v>16376</v>
      </c>
      <c r="D2471" t="s">
        <v>16332</v>
      </c>
      <c r="E2471" s="116">
        <v>1.41</v>
      </c>
    </row>
    <row r="2472" spans="1:5" x14ac:dyDescent="0.3">
      <c r="A2472" s="87">
        <v>3671</v>
      </c>
      <c r="B2472" t="s">
        <v>18812</v>
      </c>
      <c r="C2472" s="87" t="s">
        <v>16376</v>
      </c>
      <c r="D2472" t="s">
        <v>16337</v>
      </c>
      <c r="E2472" s="116">
        <v>1.33</v>
      </c>
    </row>
    <row r="2473" spans="1:5" x14ac:dyDescent="0.3">
      <c r="A2473" s="87">
        <v>3673</v>
      </c>
      <c r="B2473" t="s">
        <v>18813</v>
      </c>
      <c r="C2473" s="87" t="s">
        <v>16376</v>
      </c>
      <c r="D2473" t="s">
        <v>16332</v>
      </c>
      <c r="E2473" s="116">
        <v>2.09</v>
      </c>
    </row>
    <row r="2474" spans="1:5" x14ac:dyDescent="0.3">
      <c r="A2474" s="87">
        <v>38394</v>
      </c>
      <c r="B2474" t="s">
        <v>18814</v>
      </c>
      <c r="C2474" s="87" t="s">
        <v>16331</v>
      </c>
      <c r="D2474" t="s">
        <v>16332</v>
      </c>
      <c r="E2474" s="116">
        <v>403.48</v>
      </c>
    </row>
    <row r="2475" spans="1:5" x14ac:dyDescent="0.3">
      <c r="A2475" s="87">
        <v>3729</v>
      </c>
      <c r="B2475" t="s">
        <v>18815</v>
      </c>
      <c r="C2475" s="87" t="s">
        <v>16331</v>
      </c>
      <c r="D2475" t="s">
        <v>16332</v>
      </c>
      <c r="E2475" s="116">
        <v>133.22999999999999</v>
      </c>
    </row>
    <row r="2476" spans="1:5" x14ac:dyDescent="0.3">
      <c r="A2476" s="87">
        <v>39357</v>
      </c>
      <c r="B2476" t="s">
        <v>18816</v>
      </c>
      <c r="C2476" s="87" t="s">
        <v>16331</v>
      </c>
      <c r="D2476" t="s">
        <v>16332</v>
      </c>
      <c r="E2476" s="116">
        <v>59.73</v>
      </c>
    </row>
    <row r="2477" spans="1:5" x14ac:dyDescent="0.3">
      <c r="A2477" s="87">
        <v>39358</v>
      </c>
      <c r="B2477" t="s">
        <v>18817</v>
      </c>
      <c r="C2477" s="87" t="s">
        <v>16331</v>
      </c>
      <c r="D2477" t="s">
        <v>16332</v>
      </c>
      <c r="E2477" s="116">
        <v>59.73</v>
      </c>
    </row>
    <row r="2478" spans="1:5" x14ac:dyDescent="0.3">
      <c r="A2478" s="87">
        <v>39355</v>
      </c>
      <c r="B2478" t="s">
        <v>18818</v>
      </c>
      <c r="C2478" s="87" t="s">
        <v>16331</v>
      </c>
      <c r="D2478" t="s">
        <v>16332</v>
      </c>
      <c r="E2478" s="116">
        <v>87.03</v>
      </c>
    </row>
    <row r="2479" spans="1:5" x14ac:dyDescent="0.3">
      <c r="A2479" s="87">
        <v>39356</v>
      </c>
      <c r="B2479" t="s">
        <v>18819</v>
      </c>
      <c r="C2479" s="87" t="s">
        <v>16331</v>
      </c>
      <c r="D2479" t="s">
        <v>16332</v>
      </c>
      <c r="E2479" s="116">
        <v>83.06</v>
      </c>
    </row>
    <row r="2480" spans="1:5" x14ac:dyDescent="0.3">
      <c r="A2480" s="87">
        <v>39353</v>
      </c>
      <c r="B2480" t="s">
        <v>18820</v>
      </c>
      <c r="C2480" s="87" t="s">
        <v>16331</v>
      </c>
      <c r="D2480" t="s">
        <v>16332</v>
      </c>
      <c r="E2480" s="116">
        <v>190.67</v>
      </c>
    </row>
    <row r="2481" spans="1:5" x14ac:dyDescent="0.3">
      <c r="A2481" s="87">
        <v>39354</v>
      </c>
      <c r="B2481" t="s">
        <v>18821</v>
      </c>
      <c r="C2481" s="87" t="s">
        <v>16331</v>
      </c>
      <c r="D2481" t="s">
        <v>16332</v>
      </c>
      <c r="E2481" s="116">
        <v>402.27</v>
      </c>
    </row>
    <row r="2482" spans="1:5" x14ac:dyDescent="0.3">
      <c r="A2482" s="87">
        <v>39398</v>
      </c>
      <c r="B2482" t="s">
        <v>18822</v>
      </c>
      <c r="C2482" s="87" t="s">
        <v>16331</v>
      </c>
      <c r="D2482" t="s">
        <v>16332</v>
      </c>
      <c r="E2482" s="116">
        <v>121.27</v>
      </c>
    </row>
    <row r="2483" spans="1:5" x14ac:dyDescent="0.3">
      <c r="A2483" s="87">
        <v>13343</v>
      </c>
      <c r="B2483" t="s">
        <v>18823</v>
      </c>
      <c r="C2483" s="87" t="s">
        <v>16331</v>
      </c>
      <c r="D2483" t="s">
        <v>16332</v>
      </c>
      <c r="E2483" s="116">
        <v>48.43</v>
      </c>
    </row>
    <row r="2484" spans="1:5" x14ac:dyDescent="0.3">
      <c r="A2484" s="87">
        <v>12118</v>
      </c>
      <c r="B2484" t="s">
        <v>18824</v>
      </c>
      <c r="C2484" s="87" t="s">
        <v>16331</v>
      </c>
      <c r="D2484" t="s">
        <v>16332</v>
      </c>
      <c r="E2484" s="116">
        <v>23.88</v>
      </c>
    </row>
    <row r="2485" spans="1:5" x14ac:dyDescent="0.3">
      <c r="A2485" s="87">
        <v>39482</v>
      </c>
      <c r="B2485" t="s">
        <v>18825</v>
      </c>
      <c r="C2485" s="87" t="s">
        <v>16331</v>
      </c>
      <c r="D2485" t="s">
        <v>16332</v>
      </c>
      <c r="E2485" s="116">
        <v>689.6</v>
      </c>
    </row>
    <row r="2486" spans="1:5" x14ac:dyDescent="0.3">
      <c r="A2486" s="87">
        <v>39486</v>
      </c>
      <c r="B2486" t="s">
        <v>18826</v>
      </c>
      <c r="C2486" s="87" t="s">
        <v>16331</v>
      </c>
      <c r="D2486" t="s">
        <v>16332</v>
      </c>
      <c r="E2486" s="116">
        <v>562.80999999999995</v>
      </c>
    </row>
    <row r="2487" spans="1:5" x14ac:dyDescent="0.3">
      <c r="A2487" s="87">
        <v>39484</v>
      </c>
      <c r="B2487" t="s">
        <v>18827</v>
      </c>
      <c r="C2487" s="87" t="s">
        <v>16331</v>
      </c>
      <c r="D2487" t="s">
        <v>16332</v>
      </c>
      <c r="E2487" s="116">
        <v>689.6</v>
      </c>
    </row>
    <row r="2488" spans="1:5" x14ac:dyDescent="0.3">
      <c r="A2488" s="87">
        <v>39488</v>
      </c>
      <c r="B2488" t="s">
        <v>18828</v>
      </c>
      <c r="C2488" s="87" t="s">
        <v>16331</v>
      </c>
      <c r="D2488" t="s">
        <v>16332</v>
      </c>
      <c r="E2488" s="116">
        <v>572.02</v>
      </c>
    </row>
    <row r="2489" spans="1:5" x14ac:dyDescent="0.3">
      <c r="A2489" s="87">
        <v>39485</v>
      </c>
      <c r="B2489" t="s">
        <v>18829</v>
      </c>
      <c r="C2489" s="87" t="s">
        <v>16331</v>
      </c>
      <c r="D2489" t="s">
        <v>16332</v>
      </c>
      <c r="E2489" s="116">
        <v>689.6</v>
      </c>
    </row>
    <row r="2490" spans="1:5" x14ac:dyDescent="0.3">
      <c r="A2490" s="87">
        <v>39489</v>
      </c>
      <c r="B2490" t="s">
        <v>18830</v>
      </c>
      <c r="C2490" s="87" t="s">
        <v>16331</v>
      </c>
      <c r="D2490" t="s">
        <v>16332</v>
      </c>
      <c r="E2490" s="116">
        <v>581.72</v>
      </c>
    </row>
    <row r="2491" spans="1:5" x14ac:dyDescent="0.3">
      <c r="A2491" s="87">
        <v>39490</v>
      </c>
      <c r="B2491" t="s">
        <v>18831</v>
      </c>
      <c r="C2491" s="87" t="s">
        <v>16331</v>
      </c>
      <c r="D2491" t="s">
        <v>16332</v>
      </c>
      <c r="E2491" s="116">
        <v>866.84</v>
      </c>
    </row>
    <row r="2492" spans="1:5" x14ac:dyDescent="0.3">
      <c r="A2492" s="87">
        <v>39494</v>
      </c>
      <c r="B2492" t="s">
        <v>18832</v>
      </c>
      <c r="C2492" s="87" t="s">
        <v>16331</v>
      </c>
      <c r="D2492" t="s">
        <v>16332</v>
      </c>
      <c r="E2492" s="116">
        <v>622.46</v>
      </c>
    </row>
    <row r="2493" spans="1:5" x14ac:dyDescent="0.3">
      <c r="A2493" s="87">
        <v>39495</v>
      </c>
      <c r="B2493" t="s">
        <v>18833</v>
      </c>
      <c r="C2493" s="87" t="s">
        <v>16331</v>
      </c>
      <c r="D2493" t="s">
        <v>16332</v>
      </c>
      <c r="E2493" s="116">
        <v>701.43</v>
      </c>
    </row>
    <row r="2494" spans="1:5" x14ac:dyDescent="0.3">
      <c r="A2494" s="87">
        <v>39496</v>
      </c>
      <c r="B2494" t="s">
        <v>18834</v>
      </c>
      <c r="C2494" s="87" t="s">
        <v>16331</v>
      </c>
      <c r="D2494" t="s">
        <v>16332</v>
      </c>
      <c r="E2494" s="116">
        <v>771.57</v>
      </c>
    </row>
    <row r="2495" spans="1:5" x14ac:dyDescent="0.3">
      <c r="A2495" s="87">
        <v>39492</v>
      </c>
      <c r="B2495" t="s">
        <v>18835</v>
      </c>
      <c r="C2495" s="87" t="s">
        <v>16331</v>
      </c>
      <c r="D2495" t="s">
        <v>16332</v>
      </c>
      <c r="E2495" s="116">
        <v>893.27</v>
      </c>
    </row>
    <row r="2496" spans="1:5" x14ac:dyDescent="0.3">
      <c r="A2496" s="87">
        <v>39497</v>
      </c>
      <c r="B2496" t="s">
        <v>18836</v>
      </c>
      <c r="C2496" s="87" t="s">
        <v>16331</v>
      </c>
      <c r="D2496" t="s">
        <v>16332</v>
      </c>
      <c r="E2496" s="116">
        <v>806.86</v>
      </c>
    </row>
    <row r="2497" spans="1:5" x14ac:dyDescent="0.3">
      <c r="A2497" s="87">
        <v>39493</v>
      </c>
      <c r="B2497" t="s">
        <v>18837</v>
      </c>
      <c r="C2497" s="87" t="s">
        <v>16331</v>
      </c>
      <c r="D2497" t="s">
        <v>16332</v>
      </c>
      <c r="E2497" s="116">
        <v>958.12</v>
      </c>
    </row>
    <row r="2498" spans="1:5" x14ac:dyDescent="0.3">
      <c r="A2498" s="87">
        <v>43628</v>
      </c>
      <c r="B2498" t="s">
        <v>18838</v>
      </c>
      <c r="C2498" s="87" t="s">
        <v>16331</v>
      </c>
      <c r="D2498" t="s">
        <v>16332</v>
      </c>
      <c r="E2498" s="116">
        <v>1016.25</v>
      </c>
    </row>
    <row r="2499" spans="1:5" x14ac:dyDescent="0.3">
      <c r="A2499" s="87">
        <v>39500</v>
      </c>
      <c r="B2499" t="s">
        <v>18839</v>
      </c>
      <c r="C2499" s="87" t="s">
        <v>16331</v>
      </c>
      <c r="D2499" t="s">
        <v>16332</v>
      </c>
      <c r="E2499" s="116">
        <v>1045.3900000000001</v>
      </c>
    </row>
    <row r="2500" spans="1:5" x14ac:dyDescent="0.3">
      <c r="A2500" s="87">
        <v>39498</v>
      </c>
      <c r="B2500" t="s">
        <v>18840</v>
      </c>
      <c r="C2500" s="87" t="s">
        <v>16331</v>
      </c>
      <c r="D2500" t="s">
        <v>16332</v>
      </c>
      <c r="E2500" s="116">
        <v>1289.31</v>
      </c>
    </row>
    <row r="2501" spans="1:5" x14ac:dyDescent="0.3">
      <c r="A2501" s="87">
        <v>43621</v>
      </c>
      <c r="B2501" t="s">
        <v>18841</v>
      </c>
      <c r="C2501" s="87" t="s">
        <v>16331</v>
      </c>
      <c r="D2501" t="s">
        <v>16332</v>
      </c>
      <c r="E2501" s="116">
        <v>1079.77</v>
      </c>
    </row>
    <row r="2502" spans="1:5" x14ac:dyDescent="0.3">
      <c r="A2502" s="87">
        <v>39501</v>
      </c>
      <c r="B2502" t="s">
        <v>18842</v>
      </c>
      <c r="C2502" s="87" t="s">
        <v>16331</v>
      </c>
      <c r="D2502" t="s">
        <v>16332</v>
      </c>
      <c r="E2502" s="116">
        <v>1073.7</v>
      </c>
    </row>
    <row r="2503" spans="1:5" x14ac:dyDescent="0.3">
      <c r="A2503" s="87">
        <v>39499</v>
      </c>
      <c r="B2503" t="s">
        <v>18843</v>
      </c>
      <c r="C2503" s="87" t="s">
        <v>16331</v>
      </c>
      <c r="D2503" t="s">
        <v>16332</v>
      </c>
      <c r="E2503" s="116">
        <v>1307.6199999999999</v>
      </c>
    </row>
    <row r="2504" spans="1:5" x14ac:dyDescent="0.3">
      <c r="A2504" s="87">
        <v>3733</v>
      </c>
      <c r="B2504" t="s">
        <v>18844</v>
      </c>
      <c r="C2504" s="87" t="s">
        <v>16735</v>
      </c>
      <c r="D2504" t="s">
        <v>16332</v>
      </c>
      <c r="E2504" s="116">
        <v>91.57</v>
      </c>
    </row>
    <row r="2505" spans="1:5" x14ac:dyDescent="0.3">
      <c r="A2505" s="87">
        <v>3731</v>
      </c>
      <c r="B2505" t="s">
        <v>18845</v>
      </c>
      <c r="C2505" s="87" t="s">
        <v>16735</v>
      </c>
      <c r="D2505" t="s">
        <v>16337</v>
      </c>
      <c r="E2505" s="116">
        <v>85</v>
      </c>
    </row>
    <row r="2506" spans="1:5" x14ac:dyDescent="0.3">
      <c r="A2506" s="87">
        <v>38137</v>
      </c>
      <c r="B2506" t="s">
        <v>18846</v>
      </c>
      <c r="C2506" s="87" t="s">
        <v>16735</v>
      </c>
      <c r="D2506" t="s">
        <v>16332</v>
      </c>
      <c r="E2506" s="116">
        <v>85.5</v>
      </c>
    </row>
    <row r="2507" spans="1:5" x14ac:dyDescent="0.3">
      <c r="A2507" s="87">
        <v>38138</v>
      </c>
      <c r="B2507" t="s">
        <v>18847</v>
      </c>
      <c r="C2507" s="87" t="s">
        <v>16735</v>
      </c>
      <c r="D2507" t="s">
        <v>16332</v>
      </c>
      <c r="E2507" s="116">
        <v>83.96</v>
      </c>
    </row>
    <row r="2508" spans="1:5" x14ac:dyDescent="0.3">
      <c r="A2508" s="87">
        <v>3736</v>
      </c>
      <c r="B2508" t="s">
        <v>18848</v>
      </c>
      <c r="C2508" s="87" t="s">
        <v>16735</v>
      </c>
      <c r="D2508" t="s">
        <v>16337</v>
      </c>
      <c r="E2508" s="116">
        <v>47.8</v>
      </c>
    </row>
    <row r="2509" spans="1:5" x14ac:dyDescent="0.3">
      <c r="A2509" s="87">
        <v>3741</v>
      </c>
      <c r="B2509" t="s">
        <v>18849</v>
      </c>
      <c r="C2509" s="87" t="s">
        <v>16735</v>
      </c>
      <c r="D2509" t="s">
        <v>16332</v>
      </c>
      <c r="E2509" s="116">
        <v>49.82</v>
      </c>
    </row>
    <row r="2510" spans="1:5" x14ac:dyDescent="0.3">
      <c r="A2510" s="87">
        <v>3745</v>
      </c>
      <c r="B2510" t="s">
        <v>18850</v>
      </c>
      <c r="C2510" s="87" t="s">
        <v>16735</v>
      </c>
      <c r="D2510" t="s">
        <v>16332</v>
      </c>
      <c r="E2510" s="116">
        <v>53.72</v>
      </c>
    </row>
    <row r="2511" spans="1:5" x14ac:dyDescent="0.3">
      <c r="A2511" s="87">
        <v>3743</v>
      </c>
      <c r="B2511" t="s">
        <v>18851</v>
      </c>
      <c r="C2511" s="87" t="s">
        <v>16735</v>
      </c>
      <c r="D2511" t="s">
        <v>16332</v>
      </c>
      <c r="E2511" s="116">
        <v>49.65</v>
      </c>
    </row>
    <row r="2512" spans="1:5" x14ac:dyDescent="0.3">
      <c r="A2512" s="87">
        <v>3744</v>
      </c>
      <c r="B2512" t="s">
        <v>18852</v>
      </c>
      <c r="C2512" s="87" t="s">
        <v>16735</v>
      </c>
      <c r="D2512" t="s">
        <v>16332</v>
      </c>
      <c r="E2512" s="116">
        <v>54.65</v>
      </c>
    </row>
    <row r="2513" spans="1:5" x14ac:dyDescent="0.3">
      <c r="A2513" s="87">
        <v>3739</v>
      </c>
      <c r="B2513" t="s">
        <v>18853</v>
      </c>
      <c r="C2513" s="87" t="s">
        <v>16735</v>
      </c>
      <c r="D2513" t="s">
        <v>16332</v>
      </c>
      <c r="E2513" s="116">
        <v>57.43</v>
      </c>
    </row>
    <row r="2514" spans="1:5" x14ac:dyDescent="0.3">
      <c r="A2514" s="87">
        <v>3737</v>
      </c>
      <c r="B2514" t="s">
        <v>18854</v>
      </c>
      <c r="C2514" s="87" t="s">
        <v>16735</v>
      </c>
      <c r="D2514" t="s">
        <v>16332</v>
      </c>
      <c r="E2514" s="116">
        <v>60.21</v>
      </c>
    </row>
    <row r="2515" spans="1:5" x14ac:dyDescent="0.3">
      <c r="A2515" s="87">
        <v>3738</v>
      </c>
      <c r="B2515" t="s">
        <v>18855</v>
      </c>
      <c r="C2515" s="87" t="s">
        <v>16735</v>
      </c>
      <c r="D2515" t="s">
        <v>16332</v>
      </c>
      <c r="E2515" s="116">
        <v>69.47</v>
      </c>
    </row>
    <row r="2516" spans="1:5" x14ac:dyDescent="0.3">
      <c r="A2516" s="87">
        <v>3747</v>
      </c>
      <c r="B2516" t="s">
        <v>18856</v>
      </c>
      <c r="C2516" s="87" t="s">
        <v>16735</v>
      </c>
      <c r="D2516" t="s">
        <v>16332</v>
      </c>
      <c r="E2516" s="116">
        <v>54.65</v>
      </c>
    </row>
    <row r="2517" spans="1:5" x14ac:dyDescent="0.3">
      <c r="A2517" s="87">
        <v>11649</v>
      </c>
      <c r="B2517" t="s">
        <v>18857</v>
      </c>
      <c r="C2517" s="87" t="s">
        <v>16331</v>
      </c>
      <c r="D2517" t="s">
        <v>16332</v>
      </c>
      <c r="E2517" s="116">
        <v>396.48</v>
      </c>
    </row>
    <row r="2518" spans="1:5" x14ac:dyDescent="0.3">
      <c r="A2518" s="87">
        <v>11650</v>
      </c>
      <c r="B2518" t="s">
        <v>18858</v>
      </c>
      <c r="C2518" s="87" t="s">
        <v>16331</v>
      </c>
      <c r="D2518" t="s">
        <v>16332</v>
      </c>
      <c r="E2518" s="116">
        <v>675.77</v>
      </c>
    </row>
    <row r="2519" spans="1:5" x14ac:dyDescent="0.3">
      <c r="A2519" s="87">
        <v>3742</v>
      </c>
      <c r="B2519" t="s">
        <v>18859</v>
      </c>
      <c r="C2519" s="87" t="s">
        <v>16735</v>
      </c>
      <c r="D2519" t="s">
        <v>16332</v>
      </c>
      <c r="E2519" s="116">
        <v>72.069999999999993</v>
      </c>
    </row>
    <row r="2520" spans="1:5" x14ac:dyDescent="0.3">
      <c r="A2520" s="87">
        <v>3746</v>
      </c>
      <c r="B2520" t="s">
        <v>18860</v>
      </c>
      <c r="C2520" s="87" t="s">
        <v>16735</v>
      </c>
      <c r="D2520" t="s">
        <v>16332</v>
      </c>
      <c r="E2520" s="116">
        <v>84.15</v>
      </c>
    </row>
    <row r="2521" spans="1:5" x14ac:dyDescent="0.3">
      <c r="A2521" s="87">
        <v>21106</v>
      </c>
      <c r="B2521" t="s">
        <v>18861</v>
      </c>
      <c r="C2521" s="87" t="s">
        <v>16380</v>
      </c>
      <c r="D2521" t="s">
        <v>16332</v>
      </c>
      <c r="E2521" s="116">
        <v>41.02</v>
      </c>
    </row>
    <row r="2522" spans="1:5" x14ac:dyDescent="0.3">
      <c r="A2522" s="87">
        <v>39388</v>
      </c>
      <c r="B2522" t="s">
        <v>18862</v>
      </c>
      <c r="C2522" s="87" t="s">
        <v>16331</v>
      </c>
      <c r="D2522" t="s">
        <v>16332</v>
      </c>
      <c r="E2522" s="116">
        <v>5.43</v>
      </c>
    </row>
    <row r="2523" spans="1:5" x14ac:dyDescent="0.3">
      <c r="A2523" s="87">
        <v>39387</v>
      </c>
      <c r="B2523" t="s">
        <v>18863</v>
      </c>
      <c r="C2523" s="87" t="s">
        <v>16331</v>
      </c>
      <c r="D2523" t="s">
        <v>16332</v>
      </c>
      <c r="E2523" s="116">
        <v>8.4700000000000006</v>
      </c>
    </row>
    <row r="2524" spans="1:5" x14ac:dyDescent="0.3">
      <c r="A2524" s="87">
        <v>39386</v>
      </c>
      <c r="B2524" t="s">
        <v>18864</v>
      </c>
      <c r="C2524" s="87" t="s">
        <v>16331</v>
      </c>
      <c r="D2524" t="s">
        <v>16332</v>
      </c>
      <c r="E2524" s="116">
        <v>5.91</v>
      </c>
    </row>
    <row r="2525" spans="1:5" x14ac:dyDescent="0.3">
      <c r="A2525" s="87">
        <v>38194</v>
      </c>
      <c r="B2525" t="s">
        <v>18865</v>
      </c>
      <c r="C2525" s="87" t="s">
        <v>16331</v>
      </c>
      <c r="D2525" t="s">
        <v>16337</v>
      </c>
      <c r="E2525" s="116">
        <v>4.42</v>
      </c>
    </row>
    <row r="2526" spans="1:5" x14ac:dyDescent="0.3">
      <c r="A2526" s="87">
        <v>38193</v>
      </c>
      <c r="B2526" t="s">
        <v>18866</v>
      </c>
      <c r="C2526" s="87" t="s">
        <v>16331</v>
      </c>
      <c r="D2526" t="s">
        <v>16332</v>
      </c>
      <c r="E2526" s="116">
        <v>3.84</v>
      </c>
    </row>
    <row r="2527" spans="1:5" x14ac:dyDescent="0.3">
      <c r="A2527" s="87">
        <v>746</v>
      </c>
      <c r="B2527" t="s">
        <v>18867</v>
      </c>
      <c r="C2527" s="87" t="s">
        <v>16331</v>
      </c>
      <c r="D2527" t="s">
        <v>16337</v>
      </c>
      <c r="E2527" s="116">
        <v>3262.27</v>
      </c>
    </row>
    <row r="2528" spans="1:5" x14ac:dyDescent="0.3">
      <c r="A2528" s="87">
        <v>20269</v>
      </c>
      <c r="B2528" t="s">
        <v>18868</v>
      </c>
      <c r="C2528" s="87" t="s">
        <v>16331</v>
      </c>
      <c r="D2528" t="s">
        <v>16332</v>
      </c>
      <c r="E2528" s="116">
        <v>92.02</v>
      </c>
    </row>
    <row r="2529" spans="1:5" x14ac:dyDescent="0.3">
      <c r="A2529" s="87">
        <v>20270</v>
      </c>
      <c r="B2529" t="s">
        <v>18869</v>
      </c>
      <c r="C2529" s="87" t="s">
        <v>16331</v>
      </c>
      <c r="D2529" t="s">
        <v>16332</v>
      </c>
      <c r="E2529" s="116">
        <v>101.68</v>
      </c>
    </row>
    <row r="2530" spans="1:5" x14ac:dyDescent="0.3">
      <c r="A2530" s="87">
        <v>11696</v>
      </c>
      <c r="B2530" t="s">
        <v>18870</v>
      </c>
      <c r="C2530" s="87" t="s">
        <v>16331</v>
      </c>
      <c r="D2530" t="s">
        <v>16332</v>
      </c>
      <c r="E2530" s="116">
        <v>162.77000000000001</v>
      </c>
    </row>
    <row r="2531" spans="1:5" x14ac:dyDescent="0.3">
      <c r="A2531" s="87">
        <v>10427</v>
      </c>
      <c r="B2531" t="s">
        <v>18871</v>
      </c>
      <c r="C2531" s="87" t="s">
        <v>16331</v>
      </c>
      <c r="D2531" t="s">
        <v>16332</v>
      </c>
      <c r="E2531" s="116">
        <v>455.49</v>
      </c>
    </row>
    <row r="2532" spans="1:5" x14ac:dyDescent="0.3">
      <c r="A2532" s="87">
        <v>10428</v>
      </c>
      <c r="B2532" t="s">
        <v>18872</v>
      </c>
      <c r="C2532" s="87" t="s">
        <v>16331</v>
      </c>
      <c r="D2532" t="s">
        <v>16332</v>
      </c>
      <c r="E2532" s="116">
        <v>469.3</v>
      </c>
    </row>
    <row r="2533" spans="1:5" x14ac:dyDescent="0.3">
      <c r="A2533" s="87">
        <v>36521</v>
      </c>
      <c r="B2533" t="s">
        <v>18873</v>
      </c>
      <c r="C2533" s="87" t="s">
        <v>16331</v>
      </c>
      <c r="D2533" t="s">
        <v>16332</v>
      </c>
      <c r="E2533" s="116">
        <v>146.43</v>
      </c>
    </row>
    <row r="2534" spans="1:5" x14ac:dyDescent="0.3">
      <c r="A2534" s="87">
        <v>36794</v>
      </c>
      <c r="B2534" t="s">
        <v>18874</v>
      </c>
      <c r="C2534" s="87" t="s">
        <v>16331</v>
      </c>
      <c r="D2534" t="s">
        <v>16332</v>
      </c>
      <c r="E2534" s="116">
        <v>155.88</v>
      </c>
    </row>
    <row r="2535" spans="1:5" x14ac:dyDescent="0.3">
      <c r="A2535" s="87">
        <v>10426</v>
      </c>
      <c r="B2535" t="s">
        <v>18875</v>
      </c>
      <c r="C2535" s="87" t="s">
        <v>16331</v>
      </c>
      <c r="D2535" t="s">
        <v>16332</v>
      </c>
      <c r="E2535" s="116">
        <v>174.56</v>
      </c>
    </row>
    <row r="2536" spans="1:5" x14ac:dyDescent="0.3">
      <c r="A2536" s="87">
        <v>10425</v>
      </c>
      <c r="B2536" t="s">
        <v>18876</v>
      </c>
      <c r="C2536" s="87" t="s">
        <v>16331</v>
      </c>
      <c r="D2536" t="s">
        <v>16332</v>
      </c>
      <c r="E2536" s="116">
        <v>88.55</v>
      </c>
    </row>
    <row r="2537" spans="1:5" x14ac:dyDescent="0.3">
      <c r="A2537" s="87">
        <v>10431</v>
      </c>
      <c r="B2537" t="s">
        <v>18877</v>
      </c>
      <c r="C2537" s="87" t="s">
        <v>16331</v>
      </c>
      <c r="D2537" t="s">
        <v>16332</v>
      </c>
      <c r="E2537" s="116">
        <v>303.18</v>
      </c>
    </row>
    <row r="2538" spans="1:5" x14ac:dyDescent="0.3">
      <c r="A2538" s="87">
        <v>10429</v>
      </c>
      <c r="B2538" t="s">
        <v>18878</v>
      </c>
      <c r="C2538" s="87" t="s">
        <v>16331</v>
      </c>
      <c r="D2538" t="s">
        <v>16332</v>
      </c>
      <c r="E2538" s="116">
        <v>149.56</v>
      </c>
    </row>
    <row r="2539" spans="1:5" x14ac:dyDescent="0.3">
      <c r="A2539" s="87">
        <v>10853</v>
      </c>
      <c r="B2539" t="s">
        <v>18879</v>
      </c>
      <c r="C2539" s="87" t="s">
        <v>16331</v>
      </c>
      <c r="D2539" t="s">
        <v>16332</v>
      </c>
      <c r="E2539" s="116">
        <v>91.38</v>
      </c>
    </row>
    <row r="2540" spans="1:5" x14ac:dyDescent="0.3">
      <c r="A2540" s="87">
        <v>5093</v>
      </c>
      <c r="B2540" t="s">
        <v>18880</v>
      </c>
      <c r="C2540" s="87" t="s">
        <v>16749</v>
      </c>
      <c r="D2540" t="s">
        <v>16332</v>
      </c>
      <c r="E2540" s="116">
        <v>16.649999999999999</v>
      </c>
    </row>
    <row r="2541" spans="1:5" x14ac:dyDescent="0.3">
      <c r="A2541" s="87">
        <v>44331</v>
      </c>
      <c r="B2541" t="s">
        <v>18881</v>
      </c>
      <c r="C2541" s="87" t="s">
        <v>16382</v>
      </c>
      <c r="D2541" t="s">
        <v>16332</v>
      </c>
      <c r="E2541" s="116">
        <v>52.2</v>
      </c>
    </row>
    <row r="2542" spans="1:5" x14ac:dyDescent="0.3">
      <c r="A2542" s="87">
        <v>37768</v>
      </c>
      <c r="B2542" t="s">
        <v>18882</v>
      </c>
      <c r="C2542" s="87" t="s">
        <v>16331</v>
      </c>
      <c r="D2542" t="s">
        <v>16337</v>
      </c>
      <c r="E2542" s="116">
        <v>295000</v>
      </c>
    </row>
    <row r="2543" spans="1:5" x14ac:dyDescent="0.3">
      <c r="A2543" s="87">
        <v>37773</v>
      </c>
      <c r="B2543" t="s">
        <v>18883</v>
      </c>
      <c r="C2543" s="87" t="s">
        <v>16331</v>
      </c>
      <c r="D2543" t="s">
        <v>16332</v>
      </c>
      <c r="E2543" s="116">
        <v>250504.73</v>
      </c>
    </row>
    <row r="2544" spans="1:5" x14ac:dyDescent="0.3">
      <c r="A2544" s="87">
        <v>37769</v>
      </c>
      <c r="B2544" t="s">
        <v>18884</v>
      </c>
      <c r="C2544" s="87" t="s">
        <v>16331</v>
      </c>
      <c r="D2544" t="s">
        <v>16332</v>
      </c>
      <c r="E2544" s="116">
        <v>419376.48</v>
      </c>
    </row>
    <row r="2545" spans="1:5" x14ac:dyDescent="0.3">
      <c r="A2545" s="87">
        <v>37770</v>
      </c>
      <c r="B2545" t="s">
        <v>18885</v>
      </c>
      <c r="C2545" s="87" t="s">
        <v>16331</v>
      </c>
      <c r="D2545" t="s">
        <v>16332</v>
      </c>
      <c r="E2545" s="116">
        <v>711748.8</v>
      </c>
    </row>
    <row r="2546" spans="1:5" x14ac:dyDescent="0.3">
      <c r="A2546" s="87">
        <v>38382</v>
      </c>
      <c r="B2546" t="s">
        <v>18886</v>
      </c>
      <c r="C2546" s="87" t="s">
        <v>16331</v>
      </c>
      <c r="D2546" t="s">
        <v>16332</v>
      </c>
      <c r="E2546" s="116">
        <v>14.68</v>
      </c>
    </row>
    <row r="2547" spans="1:5" x14ac:dyDescent="0.3">
      <c r="A2547" s="87">
        <v>38383</v>
      </c>
      <c r="B2547" t="s">
        <v>18887</v>
      </c>
      <c r="C2547" s="87" t="s">
        <v>16331</v>
      </c>
      <c r="D2547" t="s">
        <v>16332</v>
      </c>
      <c r="E2547" s="116">
        <v>2.75</v>
      </c>
    </row>
    <row r="2548" spans="1:5" x14ac:dyDescent="0.3">
      <c r="A2548" s="87">
        <v>3768</v>
      </c>
      <c r="B2548" t="s">
        <v>18888</v>
      </c>
      <c r="C2548" s="87" t="s">
        <v>16331</v>
      </c>
      <c r="D2548" t="s">
        <v>16332</v>
      </c>
      <c r="E2548" s="116">
        <v>3.63</v>
      </c>
    </row>
    <row r="2549" spans="1:5" x14ac:dyDescent="0.3">
      <c r="A2549" s="87">
        <v>3767</v>
      </c>
      <c r="B2549" t="s">
        <v>18889</v>
      </c>
      <c r="C2549" s="87" t="s">
        <v>16331</v>
      </c>
      <c r="D2549" t="s">
        <v>16332</v>
      </c>
      <c r="E2549" s="116">
        <v>1.21</v>
      </c>
    </row>
    <row r="2550" spans="1:5" x14ac:dyDescent="0.3">
      <c r="A2550" s="87">
        <v>13192</v>
      </c>
      <c r="B2550" t="s">
        <v>18890</v>
      </c>
      <c r="C2550" s="87" t="s">
        <v>16331</v>
      </c>
      <c r="D2550" t="s">
        <v>16332</v>
      </c>
      <c r="E2550" s="116">
        <v>5298.79</v>
      </c>
    </row>
    <row r="2551" spans="1:5" x14ac:dyDescent="0.3">
      <c r="A2551" s="87">
        <v>38413</v>
      </c>
      <c r="B2551" t="s">
        <v>18891</v>
      </c>
      <c r="C2551" s="87" t="s">
        <v>16331</v>
      </c>
      <c r="D2551" t="s">
        <v>16332</v>
      </c>
      <c r="E2551" s="116">
        <v>876.34</v>
      </c>
    </row>
    <row r="2552" spans="1:5" x14ac:dyDescent="0.3">
      <c r="A2552" s="87">
        <v>42440</v>
      </c>
      <c r="B2552" t="s">
        <v>18892</v>
      </c>
      <c r="C2552" s="87" t="s">
        <v>16331</v>
      </c>
      <c r="D2552" t="s">
        <v>16332</v>
      </c>
      <c r="E2552" s="116">
        <v>1235.9100000000001</v>
      </c>
    </row>
    <row r="2553" spans="1:5" x14ac:dyDescent="0.3">
      <c r="A2553" s="87">
        <v>20193</v>
      </c>
      <c r="B2553" t="s">
        <v>18893</v>
      </c>
      <c r="C2553" s="87" t="s">
        <v>18894</v>
      </c>
      <c r="D2553" t="s">
        <v>16332</v>
      </c>
      <c r="E2553" s="116">
        <v>21</v>
      </c>
    </row>
    <row r="2554" spans="1:5" x14ac:dyDescent="0.3">
      <c r="A2554" s="87">
        <v>10527</v>
      </c>
      <c r="B2554" t="s">
        <v>18895</v>
      </c>
      <c r="C2554" s="87" t="s">
        <v>18896</v>
      </c>
      <c r="D2554" t="s">
        <v>16337</v>
      </c>
      <c r="E2554" s="116">
        <v>28</v>
      </c>
    </row>
    <row r="2555" spans="1:5" x14ac:dyDescent="0.3">
      <c r="A2555" s="87">
        <v>41805</v>
      </c>
      <c r="B2555" t="s">
        <v>18897</v>
      </c>
      <c r="C2555" s="87" t="s">
        <v>16482</v>
      </c>
      <c r="D2555" t="s">
        <v>16332</v>
      </c>
      <c r="E2555" s="116">
        <v>805</v>
      </c>
    </row>
    <row r="2556" spans="1:5" x14ac:dyDescent="0.3">
      <c r="A2556" s="87">
        <v>40271</v>
      </c>
      <c r="B2556" t="s">
        <v>18898</v>
      </c>
      <c r="C2556" s="87" t="s">
        <v>18899</v>
      </c>
      <c r="D2556" t="s">
        <v>16332</v>
      </c>
      <c r="E2556" s="116">
        <v>21.43</v>
      </c>
    </row>
    <row r="2557" spans="1:5" x14ac:dyDescent="0.3">
      <c r="A2557" s="87">
        <v>40287</v>
      </c>
      <c r="B2557" t="s">
        <v>18900</v>
      </c>
      <c r="C2557" s="87" t="s">
        <v>16482</v>
      </c>
      <c r="D2557" t="s">
        <v>16332</v>
      </c>
      <c r="E2557" s="116">
        <v>8.25</v>
      </c>
    </row>
    <row r="2558" spans="1:5" x14ac:dyDescent="0.3">
      <c r="A2558" s="87">
        <v>4084</v>
      </c>
      <c r="B2558" t="s">
        <v>18901</v>
      </c>
      <c r="C2558" s="87" t="s">
        <v>16480</v>
      </c>
      <c r="D2558" t="s">
        <v>16332</v>
      </c>
      <c r="E2558" s="116">
        <v>1.89</v>
      </c>
    </row>
    <row r="2559" spans="1:5" x14ac:dyDescent="0.3">
      <c r="A2559" s="87">
        <v>743</v>
      </c>
      <c r="B2559" t="s">
        <v>18902</v>
      </c>
      <c r="C2559" s="87" t="s">
        <v>16480</v>
      </c>
      <c r="D2559" t="s">
        <v>16337</v>
      </c>
      <c r="E2559" s="116">
        <v>1.89</v>
      </c>
    </row>
    <row r="2560" spans="1:5" x14ac:dyDescent="0.3">
      <c r="A2560" s="87">
        <v>40293</v>
      </c>
      <c r="B2560" t="s">
        <v>18903</v>
      </c>
      <c r="C2560" s="87" t="s">
        <v>16480</v>
      </c>
      <c r="D2560" t="s">
        <v>16332</v>
      </c>
      <c r="E2560" s="116">
        <v>2.2599999999999998</v>
      </c>
    </row>
    <row r="2561" spans="1:5" x14ac:dyDescent="0.3">
      <c r="A2561" s="87">
        <v>40294</v>
      </c>
      <c r="B2561" t="s">
        <v>18904</v>
      </c>
      <c r="C2561" s="87" t="s">
        <v>16480</v>
      </c>
      <c r="D2561" t="s">
        <v>16332</v>
      </c>
      <c r="E2561" s="116">
        <v>1.89</v>
      </c>
    </row>
    <row r="2562" spans="1:5" x14ac:dyDescent="0.3">
      <c r="A2562" s="87">
        <v>4085</v>
      </c>
      <c r="B2562" t="s">
        <v>18905</v>
      </c>
      <c r="C2562" s="87" t="s">
        <v>16480</v>
      </c>
      <c r="D2562" t="s">
        <v>16332</v>
      </c>
      <c r="E2562" s="116">
        <v>2.64</v>
      </c>
    </row>
    <row r="2563" spans="1:5" x14ac:dyDescent="0.3">
      <c r="A2563" s="87">
        <v>10779</v>
      </c>
      <c r="B2563" t="s">
        <v>18906</v>
      </c>
      <c r="C2563" s="87" t="s">
        <v>16482</v>
      </c>
      <c r="D2563" t="s">
        <v>16332</v>
      </c>
      <c r="E2563" s="116">
        <v>1040.6199999999999</v>
      </c>
    </row>
    <row r="2564" spans="1:5" x14ac:dyDescent="0.3">
      <c r="A2564" s="87">
        <v>10777</v>
      </c>
      <c r="B2564" t="s">
        <v>18907</v>
      </c>
      <c r="C2564" s="87" t="s">
        <v>16482</v>
      </c>
      <c r="D2564" t="s">
        <v>16332</v>
      </c>
      <c r="E2564" s="116">
        <v>945.23</v>
      </c>
    </row>
    <row r="2565" spans="1:5" x14ac:dyDescent="0.3">
      <c r="A2565" s="87">
        <v>10775</v>
      </c>
      <c r="B2565" t="s">
        <v>18908</v>
      </c>
      <c r="C2565" s="87" t="s">
        <v>16482</v>
      </c>
      <c r="D2565" t="s">
        <v>16337</v>
      </c>
      <c r="E2565" s="116">
        <v>832.5</v>
      </c>
    </row>
    <row r="2566" spans="1:5" x14ac:dyDescent="0.3">
      <c r="A2566" s="87">
        <v>10776</v>
      </c>
      <c r="B2566" t="s">
        <v>18909</v>
      </c>
      <c r="C2566" s="87" t="s">
        <v>16482</v>
      </c>
      <c r="D2566" t="s">
        <v>16332</v>
      </c>
      <c r="E2566" s="116">
        <v>650.39</v>
      </c>
    </row>
    <row r="2567" spans="1:5" x14ac:dyDescent="0.3">
      <c r="A2567" s="87">
        <v>10778</v>
      </c>
      <c r="B2567" t="s">
        <v>18910</v>
      </c>
      <c r="C2567" s="87" t="s">
        <v>16482</v>
      </c>
      <c r="D2567" t="s">
        <v>16332</v>
      </c>
      <c r="E2567" s="116">
        <v>1040.6199999999999</v>
      </c>
    </row>
    <row r="2568" spans="1:5" x14ac:dyDescent="0.3">
      <c r="A2568" s="87">
        <v>40339</v>
      </c>
      <c r="B2568" t="s">
        <v>18911</v>
      </c>
      <c r="C2568" s="87" t="s">
        <v>18899</v>
      </c>
      <c r="D2568" t="s">
        <v>16332</v>
      </c>
      <c r="E2568" s="116">
        <v>7.51</v>
      </c>
    </row>
    <row r="2569" spans="1:5" x14ac:dyDescent="0.3">
      <c r="A2569" s="87">
        <v>10749</v>
      </c>
      <c r="B2569" t="s">
        <v>18912</v>
      </c>
      <c r="C2569" s="87" t="s">
        <v>18899</v>
      </c>
      <c r="D2569" t="s">
        <v>16332</v>
      </c>
      <c r="E2569" s="116">
        <v>24.85</v>
      </c>
    </row>
    <row r="2570" spans="1:5" x14ac:dyDescent="0.3">
      <c r="A2570" s="87">
        <v>40290</v>
      </c>
      <c r="B2570" t="s">
        <v>18913</v>
      </c>
      <c r="C2570" s="87" t="s">
        <v>18899</v>
      </c>
      <c r="D2570" t="s">
        <v>16332</v>
      </c>
      <c r="E2570" s="116">
        <v>13.44</v>
      </c>
    </row>
    <row r="2571" spans="1:5" x14ac:dyDescent="0.3">
      <c r="A2571" s="87">
        <v>3346</v>
      </c>
      <c r="B2571" t="s">
        <v>18914</v>
      </c>
      <c r="C2571" s="87" t="s">
        <v>16480</v>
      </c>
      <c r="D2571" t="s">
        <v>16337</v>
      </c>
      <c r="E2571" s="116">
        <v>19.309999999999999</v>
      </c>
    </row>
    <row r="2572" spans="1:5" x14ac:dyDescent="0.3">
      <c r="A2572" s="87">
        <v>3348</v>
      </c>
      <c r="B2572" t="s">
        <v>18915</v>
      </c>
      <c r="C2572" s="87" t="s">
        <v>16480</v>
      </c>
      <c r="D2572" t="s">
        <v>16332</v>
      </c>
      <c r="E2572" s="116">
        <v>23.1</v>
      </c>
    </row>
    <row r="2573" spans="1:5" x14ac:dyDescent="0.3">
      <c r="A2573" s="87">
        <v>39833</v>
      </c>
      <c r="B2573" t="s">
        <v>18916</v>
      </c>
      <c r="C2573" s="87" t="s">
        <v>16480</v>
      </c>
      <c r="D2573" t="s">
        <v>16332</v>
      </c>
      <c r="E2573" s="116">
        <v>31.64</v>
      </c>
    </row>
    <row r="2574" spans="1:5" x14ac:dyDescent="0.3">
      <c r="A2574" s="87">
        <v>7252</v>
      </c>
      <c r="B2574" t="s">
        <v>18917</v>
      </c>
      <c r="C2574" s="87" t="s">
        <v>16480</v>
      </c>
      <c r="D2574" t="s">
        <v>16332</v>
      </c>
      <c r="E2574" s="116">
        <v>2.34</v>
      </c>
    </row>
    <row r="2575" spans="1:5" x14ac:dyDescent="0.3">
      <c r="A2575" s="87">
        <v>7247</v>
      </c>
      <c r="B2575" t="s">
        <v>18918</v>
      </c>
      <c r="C2575" s="87" t="s">
        <v>16480</v>
      </c>
      <c r="D2575" t="s">
        <v>16337</v>
      </c>
      <c r="E2575" s="116">
        <v>2.34</v>
      </c>
    </row>
    <row r="2576" spans="1:5" x14ac:dyDescent="0.3">
      <c r="A2576" s="87">
        <v>40291</v>
      </c>
      <c r="B2576" t="s">
        <v>18919</v>
      </c>
      <c r="C2576" s="87" t="s">
        <v>18899</v>
      </c>
      <c r="D2576" t="s">
        <v>16332</v>
      </c>
      <c r="E2576" s="116">
        <v>700</v>
      </c>
    </row>
    <row r="2577" spans="1:5" x14ac:dyDescent="0.3">
      <c r="A2577" s="87">
        <v>40275</v>
      </c>
      <c r="B2577" t="s">
        <v>18920</v>
      </c>
      <c r="C2577" s="87" t="s">
        <v>18899</v>
      </c>
      <c r="D2577" t="s">
        <v>16332</v>
      </c>
      <c r="E2577" s="116">
        <v>22.4</v>
      </c>
    </row>
    <row r="2578" spans="1:5" x14ac:dyDescent="0.3">
      <c r="A2578" s="87">
        <v>42408</v>
      </c>
      <c r="B2578" t="s">
        <v>18921</v>
      </c>
      <c r="C2578" s="87" t="s">
        <v>16735</v>
      </c>
      <c r="D2578" t="s">
        <v>16332</v>
      </c>
      <c r="E2578" s="116">
        <v>1.1499999999999999</v>
      </c>
    </row>
    <row r="2579" spans="1:5" x14ac:dyDescent="0.3">
      <c r="A2579" s="87">
        <v>3777</v>
      </c>
      <c r="B2579" t="s">
        <v>18922</v>
      </c>
      <c r="C2579" s="87" t="s">
        <v>16735</v>
      </c>
      <c r="D2579" t="s">
        <v>16337</v>
      </c>
      <c r="E2579" s="116">
        <v>0.83</v>
      </c>
    </row>
    <row r="2580" spans="1:5" x14ac:dyDescent="0.3">
      <c r="A2580" s="87">
        <v>44699</v>
      </c>
      <c r="B2580" t="s">
        <v>18923</v>
      </c>
      <c r="C2580" s="87" t="s">
        <v>16380</v>
      </c>
      <c r="D2580" t="s">
        <v>16332</v>
      </c>
      <c r="E2580" s="116">
        <v>47.67</v>
      </c>
    </row>
    <row r="2581" spans="1:5" x14ac:dyDescent="0.3">
      <c r="A2581" s="87">
        <v>3798</v>
      </c>
      <c r="B2581" t="s">
        <v>18924</v>
      </c>
      <c r="C2581" s="87" t="s">
        <v>16331</v>
      </c>
      <c r="D2581" t="s">
        <v>16332</v>
      </c>
      <c r="E2581" s="116">
        <v>83.57</v>
      </c>
    </row>
    <row r="2582" spans="1:5" x14ac:dyDescent="0.3">
      <c r="A2582" s="87">
        <v>38769</v>
      </c>
      <c r="B2582" t="s">
        <v>18925</v>
      </c>
      <c r="C2582" s="87" t="s">
        <v>16331</v>
      </c>
      <c r="D2582" t="s">
        <v>16332</v>
      </c>
      <c r="E2582" s="116">
        <v>65.27</v>
      </c>
    </row>
    <row r="2583" spans="1:5" x14ac:dyDescent="0.3">
      <c r="A2583" s="87">
        <v>38774</v>
      </c>
      <c r="B2583" t="s">
        <v>18926</v>
      </c>
      <c r="C2583" s="87" t="s">
        <v>16331</v>
      </c>
      <c r="D2583" t="s">
        <v>16332</v>
      </c>
      <c r="E2583" s="116">
        <v>11.1</v>
      </c>
    </row>
    <row r="2584" spans="1:5" x14ac:dyDescent="0.3">
      <c r="A2584" s="87">
        <v>42247</v>
      </c>
      <c r="B2584" t="s">
        <v>18927</v>
      </c>
      <c r="C2584" s="87" t="s">
        <v>16331</v>
      </c>
      <c r="D2584" t="s">
        <v>16332</v>
      </c>
      <c r="E2584" s="116">
        <v>379.01</v>
      </c>
    </row>
    <row r="2585" spans="1:5" x14ac:dyDescent="0.3">
      <c r="A2585" s="87">
        <v>42248</v>
      </c>
      <c r="B2585" t="s">
        <v>18928</v>
      </c>
      <c r="C2585" s="87" t="s">
        <v>16331</v>
      </c>
      <c r="D2585" t="s">
        <v>16332</v>
      </c>
      <c r="E2585" s="116">
        <v>440.24</v>
      </c>
    </row>
    <row r="2586" spans="1:5" x14ac:dyDescent="0.3">
      <c r="A2586" s="87">
        <v>42249</v>
      </c>
      <c r="B2586" t="s">
        <v>18929</v>
      </c>
      <c r="C2586" s="87" t="s">
        <v>16331</v>
      </c>
      <c r="D2586" t="s">
        <v>16332</v>
      </c>
      <c r="E2586" s="116">
        <v>729.33</v>
      </c>
    </row>
    <row r="2587" spans="1:5" x14ac:dyDescent="0.3">
      <c r="A2587" s="87">
        <v>42244</v>
      </c>
      <c r="B2587" t="s">
        <v>18930</v>
      </c>
      <c r="C2587" s="87" t="s">
        <v>16331</v>
      </c>
      <c r="D2587" t="s">
        <v>16332</v>
      </c>
      <c r="E2587" s="116">
        <v>113.9</v>
      </c>
    </row>
    <row r="2588" spans="1:5" x14ac:dyDescent="0.3">
      <c r="A2588" s="87">
        <v>42245</v>
      </c>
      <c r="B2588" t="s">
        <v>18931</v>
      </c>
      <c r="C2588" s="87" t="s">
        <v>16331</v>
      </c>
      <c r="D2588" t="s">
        <v>16332</v>
      </c>
      <c r="E2588" s="116">
        <v>210.18</v>
      </c>
    </row>
    <row r="2589" spans="1:5" x14ac:dyDescent="0.3">
      <c r="A2589" s="87">
        <v>42246</v>
      </c>
      <c r="B2589" t="s">
        <v>18932</v>
      </c>
      <c r="C2589" s="87" t="s">
        <v>16331</v>
      </c>
      <c r="D2589" t="s">
        <v>16332</v>
      </c>
      <c r="E2589" s="116">
        <v>232.66</v>
      </c>
    </row>
    <row r="2590" spans="1:5" x14ac:dyDescent="0.3">
      <c r="A2590" s="87">
        <v>42243</v>
      </c>
      <c r="B2590" t="s">
        <v>18933</v>
      </c>
      <c r="C2590" s="87" t="s">
        <v>16331</v>
      </c>
      <c r="D2590" t="s">
        <v>16332</v>
      </c>
      <c r="E2590" s="116">
        <v>280.54000000000002</v>
      </c>
    </row>
    <row r="2591" spans="1:5" x14ac:dyDescent="0.3">
      <c r="A2591" s="87">
        <v>38889</v>
      </c>
      <c r="B2591" t="s">
        <v>18934</v>
      </c>
      <c r="C2591" s="87" t="s">
        <v>16331</v>
      </c>
      <c r="D2591" t="s">
        <v>16332</v>
      </c>
      <c r="E2591" s="116">
        <v>50.02</v>
      </c>
    </row>
    <row r="2592" spans="1:5" x14ac:dyDescent="0.3">
      <c r="A2592" s="87">
        <v>38784</v>
      </c>
      <c r="B2592" t="s">
        <v>18935</v>
      </c>
      <c r="C2592" s="87" t="s">
        <v>16331</v>
      </c>
      <c r="D2592" t="s">
        <v>16332</v>
      </c>
      <c r="E2592" s="116">
        <v>66.92</v>
      </c>
    </row>
    <row r="2593" spans="1:5" x14ac:dyDescent="0.3">
      <c r="A2593" s="87">
        <v>3780</v>
      </c>
      <c r="B2593" t="s">
        <v>18936</v>
      </c>
      <c r="C2593" s="87" t="s">
        <v>16331</v>
      </c>
      <c r="D2593" t="s">
        <v>16337</v>
      </c>
      <c r="E2593" s="116">
        <v>102.9</v>
      </c>
    </row>
    <row r="2594" spans="1:5" x14ac:dyDescent="0.3">
      <c r="A2594" s="87">
        <v>38773</v>
      </c>
      <c r="B2594" t="s">
        <v>18937</v>
      </c>
      <c r="C2594" s="87" t="s">
        <v>16331</v>
      </c>
      <c r="D2594" t="s">
        <v>16332</v>
      </c>
      <c r="E2594" s="116">
        <v>6.56</v>
      </c>
    </row>
    <row r="2595" spans="1:5" x14ac:dyDescent="0.3">
      <c r="A2595" s="87">
        <v>12271</v>
      </c>
      <c r="B2595" t="s">
        <v>18938</v>
      </c>
      <c r="C2595" s="87" t="s">
        <v>16331</v>
      </c>
      <c r="D2595" t="s">
        <v>16332</v>
      </c>
      <c r="E2595" s="116">
        <v>365.99</v>
      </c>
    </row>
    <row r="2596" spans="1:5" x14ac:dyDescent="0.3">
      <c r="A2596" s="87">
        <v>39385</v>
      </c>
      <c r="B2596" t="s">
        <v>18939</v>
      </c>
      <c r="C2596" s="87" t="s">
        <v>16331</v>
      </c>
      <c r="D2596" t="s">
        <v>16332</v>
      </c>
      <c r="E2596" s="116">
        <v>10.15</v>
      </c>
    </row>
    <row r="2597" spans="1:5" x14ac:dyDescent="0.3">
      <c r="A2597" s="87">
        <v>39389</v>
      </c>
      <c r="B2597" t="s">
        <v>18940</v>
      </c>
      <c r="C2597" s="87" t="s">
        <v>16331</v>
      </c>
      <c r="D2597" t="s">
        <v>16332</v>
      </c>
      <c r="E2597" s="116">
        <v>11.02</v>
      </c>
    </row>
    <row r="2598" spans="1:5" x14ac:dyDescent="0.3">
      <c r="A2598" s="87">
        <v>39390</v>
      </c>
      <c r="B2598" t="s">
        <v>18941</v>
      </c>
      <c r="C2598" s="87" t="s">
        <v>16331</v>
      </c>
      <c r="D2598" t="s">
        <v>16332</v>
      </c>
      <c r="E2598" s="116">
        <v>23.09</v>
      </c>
    </row>
    <row r="2599" spans="1:5" x14ac:dyDescent="0.3">
      <c r="A2599" s="87">
        <v>39391</v>
      </c>
      <c r="B2599" t="s">
        <v>18942</v>
      </c>
      <c r="C2599" s="87" t="s">
        <v>16331</v>
      </c>
      <c r="D2599" t="s">
        <v>16332</v>
      </c>
      <c r="E2599" s="116">
        <v>25.93</v>
      </c>
    </row>
    <row r="2600" spans="1:5" x14ac:dyDescent="0.3">
      <c r="A2600" s="87">
        <v>3803</v>
      </c>
      <c r="B2600" t="s">
        <v>18943</v>
      </c>
      <c r="C2600" s="87" t="s">
        <v>16331</v>
      </c>
      <c r="D2600" t="s">
        <v>16332</v>
      </c>
      <c r="E2600" s="116">
        <v>61.89</v>
      </c>
    </row>
    <row r="2601" spans="1:5" x14ac:dyDescent="0.3">
      <c r="A2601" s="87">
        <v>38770</v>
      </c>
      <c r="B2601" t="s">
        <v>18944</v>
      </c>
      <c r="C2601" s="87" t="s">
        <v>16331</v>
      </c>
      <c r="D2601" t="s">
        <v>16332</v>
      </c>
      <c r="E2601" s="116">
        <v>71.66</v>
      </c>
    </row>
    <row r="2602" spans="1:5" x14ac:dyDescent="0.3">
      <c r="A2602" s="87">
        <v>12267</v>
      </c>
      <c r="B2602" t="s">
        <v>18945</v>
      </c>
      <c r="C2602" s="87" t="s">
        <v>16331</v>
      </c>
      <c r="D2602" t="s">
        <v>16332</v>
      </c>
      <c r="E2602" s="116">
        <v>210</v>
      </c>
    </row>
    <row r="2603" spans="1:5" x14ac:dyDescent="0.3">
      <c r="A2603" s="87">
        <v>43265</v>
      </c>
      <c r="B2603" t="s">
        <v>18946</v>
      </c>
      <c r="C2603" s="87" t="s">
        <v>16331</v>
      </c>
      <c r="D2603" t="s">
        <v>16332</v>
      </c>
      <c r="E2603" s="116">
        <v>31.76</v>
      </c>
    </row>
    <row r="2604" spans="1:5" x14ac:dyDescent="0.3">
      <c r="A2604" s="87">
        <v>12266</v>
      </c>
      <c r="B2604" t="s">
        <v>18947</v>
      </c>
      <c r="C2604" s="87" t="s">
        <v>16331</v>
      </c>
      <c r="D2604" t="s">
        <v>16332</v>
      </c>
      <c r="E2604" s="116">
        <v>107.48</v>
      </c>
    </row>
    <row r="2605" spans="1:5" x14ac:dyDescent="0.3">
      <c r="A2605" s="87">
        <v>39378</v>
      </c>
      <c r="B2605" t="s">
        <v>18948</v>
      </c>
      <c r="C2605" s="87" t="s">
        <v>16331</v>
      </c>
      <c r="D2605" t="s">
        <v>16332</v>
      </c>
      <c r="E2605" s="116">
        <v>76.2</v>
      </c>
    </row>
    <row r="2606" spans="1:5" x14ac:dyDescent="0.3">
      <c r="A2606" s="87">
        <v>43543</v>
      </c>
      <c r="B2606" t="s">
        <v>18949</v>
      </c>
      <c r="C2606" s="87" t="s">
        <v>16331</v>
      </c>
      <c r="D2606" t="s">
        <v>16332</v>
      </c>
      <c r="E2606" s="116">
        <v>158.76</v>
      </c>
    </row>
    <row r="2607" spans="1:5" x14ac:dyDescent="0.3">
      <c r="A2607" s="87">
        <v>38775</v>
      </c>
      <c r="B2607" t="s">
        <v>18950</v>
      </c>
      <c r="C2607" s="87" t="s">
        <v>16331</v>
      </c>
      <c r="D2607" t="s">
        <v>16332</v>
      </c>
      <c r="E2607" s="116">
        <v>80.790000000000006</v>
      </c>
    </row>
    <row r="2608" spans="1:5" x14ac:dyDescent="0.3">
      <c r="A2608" s="87">
        <v>44252</v>
      </c>
      <c r="B2608" t="s">
        <v>18951</v>
      </c>
      <c r="C2608" s="87" t="s">
        <v>16331</v>
      </c>
      <c r="D2608" t="s">
        <v>16332</v>
      </c>
      <c r="E2608" s="116">
        <v>193.43</v>
      </c>
    </row>
    <row r="2609" spans="1:5" x14ac:dyDescent="0.3">
      <c r="A2609" s="87">
        <v>21119</v>
      </c>
      <c r="B2609" t="s">
        <v>18952</v>
      </c>
      <c r="C2609" s="87" t="s">
        <v>16331</v>
      </c>
      <c r="D2609" t="s">
        <v>16332</v>
      </c>
      <c r="E2609" s="116">
        <v>1.94</v>
      </c>
    </row>
    <row r="2610" spans="1:5" x14ac:dyDescent="0.3">
      <c r="A2610" s="87">
        <v>37974</v>
      </c>
      <c r="B2610" t="s">
        <v>18953</v>
      </c>
      <c r="C2610" s="87" t="s">
        <v>16331</v>
      </c>
      <c r="D2610" t="s">
        <v>16332</v>
      </c>
      <c r="E2610" s="116">
        <v>2.5099999999999998</v>
      </c>
    </row>
    <row r="2611" spans="1:5" x14ac:dyDescent="0.3">
      <c r="A2611" s="87">
        <v>37975</v>
      </c>
      <c r="B2611" t="s">
        <v>18954</v>
      </c>
      <c r="C2611" s="87" t="s">
        <v>16331</v>
      </c>
      <c r="D2611" t="s">
        <v>16332</v>
      </c>
      <c r="E2611" s="116">
        <v>5.58</v>
      </c>
    </row>
    <row r="2612" spans="1:5" x14ac:dyDescent="0.3">
      <c r="A2612" s="87">
        <v>37976</v>
      </c>
      <c r="B2612" t="s">
        <v>18955</v>
      </c>
      <c r="C2612" s="87" t="s">
        <v>16331</v>
      </c>
      <c r="D2612" t="s">
        <v>16332</v>
      </c>
      <c r="E2612" s="116">
        <v>12.44</v>
      </c>
    </row>
    <row r="2613" spans="1:5" x14ac:dyDescent="0.3">
      <c r="A2613" s="87">
        <v>37977</v>
      </c>
      <c r="B2613" t="s">
        <v>18956</v>
      </c>
      <c r="C2613" s="87" t="s">
        <v>16331</v>
      </c>
      <c r="D2613" t="s">
        <v>16332</v>
      </c>
      <c r="E2613" s="116">
        <v>17.21</v>
      </c>
    </row>
    <row r="2614" spans="1:5" x14ac:dyDescent="0.3">
      <c r="A2614" s="87">
        <v>37978</v>
      </c>
      <c r="B2614" t="s">
        <v>18957</v>
      </c>
      <c r="C2614" s="87" t="s">
        <v>16331</v>
      </c>
      <c r="D2614" t="s">
        <v>16332</v>
      </c>
      <c r="E2614" s="116">
        <v>34.119999999999997</v>
      </c>
    </row>
    <row r="2615" spans="1:5" x14ac:dyDescent="0.3">
      <c r="A2615" s="87">
        <v>37979</v>
      </c>
      <c r="B2615" t="s">
        <v>18958</v>
      </c>
      <c r="C2615" s="87" t="s">
        <v>16331</v>
      </c>
      <c r="D2615" t="s">
        <v>16332</v>
      </c>
      <c r="E2615" s="116">
        <v>144.81</v>
      </c>
    </row>
    <row r="2616" spans="1:5" x14ac:dyDescent="0.3">
      <c r="A2616" s="87">
        <v>37980</v>
      </c>
      <c r="B2616" t="s">
        <v>18959</v>
      </c>
      <c r="C2616" s="87" t="s">
        <v>16331</v>
      </c>
      <c r="D2616" t="s">
        <v>16332</v>
      </c>
      <c r="E2616" s="116">
        <v>166.34</v>
      </c>
    </row>
    <row r="2617" spans="1:5" x14ac:dyDescent="0.3">
      <c r="A2617" s="87">
        <v>36147</v>
      </c>
      <c r="B2617" t="s">
        <v>18960</v>
      </c>
      <c r="C2617" s="87" t="s">
        <v>16749</v>
      </c>
      <c r="D2617" t="s">
        <v>16332</v>
      </c>
      <c r="E2617" s="116">
        <v>388.14</v>
      </c>
    </row>
    <row r="2618" spans="1:5" x14ac:dyDescent="0.3">
      <c r="A2618" s="87">
        <v>12731</v>
      </c>
      <c r="B2618" t="s">
        <v>18961</v>
      </c>
      <c r="C2618" s="87" t="s">
        <v>16331</v>
      </c>
      <c r="D2618" t="s">
        <v>16332</v>
      </c>
      <c r="E2618" s="116">
        <v>372.67</v>
      </c>
    </row>
    <row r="2619" spans="1:5" x14ac:dyDescent="0.3">
      <c r="A2619" s="87">
        <v>12723</v>
      </c>
      <c r="B2619" t="s">
        <v>18962</v>
      </c>
      <c r="C2619" s="87" t="s">
        <v>16331</v>
      </c>
      <c r="D2619" t="s">
        <v>16332</v>
      </c>
      <c r="E2619" s="116">
        <v>2.89</v>
      </c>
    </row>
    <row r="2620" spans="1:5" x14ac:dyDescent="0.3">
      <c r="A2620" s="87">
        <v>12724</v>
      </c>
      <c r="B2620" t="s">
        <v>18963</v>
      </c>
      <c r="C2620" s="87" t="s">
        <v>16331</v>
      </c>
      <c r="D2620" t="s">
        <v>16332</v>
      </c>
      <c r="E2620" s="116">
        <v>5.55</v>
      </c>
    </row>
    <row r="2621" spans="1:5" x14ac:dyDescent="0.3">
      <c r="A2621" s="87">
        <v>12725</v>
      </c>
      <c r="B2621" t="s">
        <v>18964</v>
      </c>
      <c r="C2621" s="87" t="s">
        <v>16331</v>
      </c>
      <c r="D2621" t="s">
        <v>16332</v>
      </c>
      <c r="E2621" s="116">
        <v>11.14</v>
      </c>
    </row>
    <row r="2622" spans="1:5" x14ac:dyDescent="0.3">
      <c r="A2622" s="87">
        <v>12726</v>
      </c>
      <c r="B2622" t="s">
        <v>18965</v>
      </c>
      <c r="C2622" s="87" t="s">
        <v>16331</v>
      </c>
      <c r="D2622" t="s">
        <v>16332</v>
      </c>
      <c r="E2622" s="116">
        <v>24.58</v>
      </c>
    </row>
    <row r="2623" spans="1:5" x14ac:dyDescent="0.3">
      <c r="A2623" s="87">
        <v>12727</v>
      </c>
      <c r="B2623" t="s">
        <v>18966</v>
      </c>
      <c r="C2623" s="87" t="s">
        <v>16331</v>
      </c>
      <c r="D2623" t="s">
        <v>16332</v>
      </c>
      <c r="E2623" s="116">
        <v>31.18</v>
      </c>
    </row>
    <row r="2624" spans="1:5" x14ac:dyDescent="0.3">
      <c r="A2624" s="87">
        <v>12728</v>
      </c>
      <c r="B2624" t="s">
        <v>18967</v>
      </c>
      <c r="C2624" s="87" t="s">
        <v>16331</v>
      </c>
      <c r="D2624" t="s">
        <v>16332</v>
      </c>
      <c r="E2624" s="116">
        <v>50.93</v>
      </c>
    </row>
    <row r="2625" spans="1:5" x14ac:dyDescent="0.3">
      <c r="A2625" s="87">
        <v>12729</v>
      </c>
      <c r="B2625" t="s">
        <v>18968</v>
      </c>
      <c r="C2625" s="87" t="s">
        <v>16331</v>
      </c>
      <c r="D2625" t="s">
        <v>16332</v>
      </c>
      <c r="E2625" s="116">
        <v>166.92</v>
      </c>
    </row>
    <row r="2626" spans="1:5" x14ac:dyDescent="0.3">
      <c r="A2626" s="87">
        <v>12730</v>
      </c>
      <c r="B2626" t="s">
        <v>18969</v>
      </c>
      <c r="C2626" s="87" t="s">
        <v>16331</v>
      </c>
      <c r="D2626" t="s">
        <v>16332</v>
      </c>
      <c r="E2626" s="116">
        <v>255.57</v>
      </c>
    </row>
    <row r="2627" spans="1:5" x14ac:dyDescent="0.3">
      <c r="A2627" s="87">
        <v>3840</v>
      </c>
      <c r="B2627" t="s">
        <v>18970</v>
      </c>
      <c r="C2627" s="87" t="s">
        <v>16331</v>
      </c>
      <c r="D2627" t="s">
        <v>16332</v>
      </c>
      <c r="E2627" s="116">
        <v>53.04</v>
      </c>
    </row>
    <row r="2628" spans="1:5" x14ac:dyDescent="0.3">
      <c r="A2628" s="87">
        <v>3838</v>
      </c>
      <c r="B2628" t="s">
        <v>18971</v>
      </c>
      <c r="C2628" s="87" t="s">
        <v>16331</v>
      </c>
      <c r="D2628" t="s">
        <v>16332</v>
      </c>
      <c r="E2628" s="116">
        <v>117.07</v>
      </c>
    </row>
    <row r="2629" spans="1:5" x14ac:dyDescent="0.3">
      <c r="A2629" s="87">
        <v>3844</v>
      </c>
      <c r="B2629" t="s">
        <v>18972</v>
      </c>
      <c r="C2629" s="87" t="s">
        <v>16331</v>
      </c>
      <c r="D2629" t="s">
        <v>16332</v>
      </c>
      <c r="E2629" s="116">
        <v>208.82</v>
      </c>
    </row>
    <row r="2630" spans="1:5" x14ac:dyDescent="0.3">
      <c r="A2630" s="87">
        <v>3839</v>
      </c>
      <c r="B2630" t="s">
        <v>18973</v>
      </c>
      <c r="C2630" s="87" t="s">
        <v>16331</v>
      </c>
      <c r="D2630" t="s">
        <v>16332</v>
      </c>
      <c r="E2630" s="116">
        <v>380.35</v>
      </c>
    </row>
    <row r="2631" spans="1:5" x14ac:dyDescent="0.3">
      <c r="A2631" s="87">
        <v>3843</v>
      </c>
      <c r="B2631" t="s">
        <v>18974</v>
      </c>
      <c r="C2631" s="87" t="s">
        <v>16331</v>
      </c>
      <c r="D2631" t="s">
        <v>16332</v>
      </c>
      <c r="E2631" s="116">
        <v>522.04</v>
      </c>
    </row>
    <row r="2632" spans="1:5" x14ac:dyDescent="0.3">
      <c r="A2632" s="87">
        <v>3900</v>
      </c>
      <c r="B2632" t="s">
        <v>18975</v>
      </c>
      <c r="C2632" s="87" t="s">
        <v>16331</v>
      </c>
      <c r="D2632" t="s">
        <v>16332</v>
      </c>
      <c r="E2632" s="116">
        <v>44.8</v>
      </c>
    </row>
    <row r="2633" spans="1:5" x14ac:dyDescent="0.3">
      <c r="A2633" s="87">
        <v>3846</v>
      </c>
      <c r="B2633" t="s">
        <v>18976</v>
      </c>
      <c r="C2633" s="87" t="s">
        <v>16331</v>
      </c>
      <c r="D2633" t="s">
        <v>16332</v>
      </c>
      <c r="E2633" s="116">
        <v>13.46</v>
      </c>
    </row>
    <row r="2634" spans="1:5" x14ac:dyDescent="0.3">
      <c r="A2634" s="87">
        <v>3886</v>
      </c>
      <c r="B2634" t="s">
        <v>18977</v>
      </c>
      <c r="C2634" s="87" t="s">
        <v>16331</v>
      </c>
      <c r="D2634" t="s">
        <v>16332</v>
      </c>
      <c r="E2634" s="116">
        <v>17.87</v>
      </c>
    </row>
    <row r="2635" spans="1:5" x14ac:dyDescent="0.3">
      <c r="A2635" s="87">
        <v>3854</v>
      </c>
      <c r="B2635" t="s">
        <v>18978</v>
      </c>
      <c r="C2635" s="87" t="s">
        <v>16331</v>
      </c>
      <c r="D2635" t="s">
        <v>16332</v>
      </c>
      <c r="E2635" s="116">
        <v>10.18</v>
      </c>
    </row>
    <row r="2636" spans="1:5" x14ac:dyDescent="0.3">
      <c r="A2636" s="87">
        <v>3873</v>
      </c>
      <c r="B2636" t="s">
        <v>18979</v>
      </c>
      <c r="C2636" s="87" t="s">
        <v>16331</v>
      </c>
      <c r="D2636" t="s">
        <v>16332</v>
      </c>
      <c r="E2636" s="116">
        <v>11.86</v>
      </c>
    </row>
    <row r="2637" spans="1:5" x14ac:dyDescent="0.3">
      <c r="A2637" s="87">
        <v>38021</v>
      </c>
      <c r="B2637" t="s">
        <v>18980</v>
      </c>
      <c r="C2637" s="87" t="s">
        <v>16331</v>
      </c>
      <c r="D2637" t="s">
        <v>16332</v>
      </c>
      <c r="E2637" s="116">
        <v>21.05</v>
      </c>
    </row>
    <row r="2638" spans="1:5" x14ac:dyDescent="0.3">
      <c r="A2638" s="87">
        <v>43838</v>
      </c>
      <c r="B2638" t="s">
        <v>18981</v>
      </c>
      <c r="C2638" s="87" t="s">
        <v>16331</v>
      </c>
      <c r="D2638" t="s">
        <v>16332</v>
      </c>
      <c r="E2638" s="116">
        <v>27.21</v>
      </c>
    </row>
    <row r="2639" spans="1:5" x14ac:dyDescent="0.3">
      <c r="A2639" s="87">
        <v>3847</v>
      </c>
      <c r="B2639" t="s">
        <v>18982</v>
      </c>
      <c r="C2639" s="87" t="s">
        <v>16331</v>
      </c>
      <c r="D2639" t="s">
        <v>16332</v>
      </c>
      <c r="E2639" s="116">
        <v>27.44</v>
      </c>
    </row>
    <row r="2640" spans="1:5" x14ac:dyDescent="0.3">
      <c r="A2640" s="87">
        <v>38022</v>
      </c>
      <c r="B2640" t="s">
        <v>18983</v>
      </c>
      <c r="C2640" s="87" t="s">
        <v>16331</v>
      </c>
      <c r="D2640" t="s">
        <v>16332</v>
      </c>
      <c r="E2640" s="116">
        <v>37.71</v>
      </c>
    </row>
    <row r="2641" spans="1:5" x14ac:dyDescent="0.3">
      <c r="A2641" s="87">
        <v>3826</v>
      </c>
      <c r="B2641" t="s">
        <v>18984</v>
      </c>
      <c r="C2641" s="87" t="s">
        <v>16331</v>
      </c>
      <c r="D2641" t="s">
        <v>16332</v>
      </c>
      <c r="E2641" s="116">
        <v>52.63</v>
      </c>
    </row>
    <row r="2642" spans="1:5" x14ac:dyDescent="0.3">
      <c r="A2642" s="87">
        <v>3825</v>
      </c>
      <c r="B2642" t="s">
        <v>18985</v>
      </c>
      <c r="C2642" s="87" t="s">
        <v>16331</v>
      </c>
      <c r="D2642" t="s">
        <v>16332</v>
      </c>
      <c r="E2642" s="116">
        <v>15.13</v>
      </c>
    </row>
    <row r="2643" spans="1:5" x14ac:dyDescent="0.3">
      <c r="A2643" s="87">
        <v>3827</v>
      </c>
      <c r="B2643" t="s">
        <v>18986</v>
      </c>
      <c r="C2643" s="87" t="s">
        <v>16331</v>
      </c>
      <c r="D2643" t="s">
        <v>16332</v>
      </c>
      <c r="E2643" s="116">
        <v>33.07</v>
      </c>
    </row>
    <row r="2644" spans="1:5" x14ac:dyDescent="0.3">
      <c r="A2644" s="87">
        <v>3830</v>
      </c>
      <c r="B2644" t="s">
        <v>18987</v>
      </c>
      <c r="C2644" s="87" t="s">
        <v>16331</v>
      </c>
      <c r="D2644" t="s">
        <v>16332</v>
      </c>
      <c r="E2644" s="116">
        <v>216.73</v>
      </c>
    </row>
    <row r="2645" spans="1:5" x14ac:dyDescent="0.3">
      <c r="A2645" s="87">
        <v>37981</v>
      </c>
      <c r="B2645" t="s">
        <v>18988</v>
      </c>
      <c r="C2645" s="87" t="s">
        <v>16331</v>
      </c>
      <c r="D2645" t="s">
        <v>16332</v>
      </c>
      <c r="E2645" s="116">
        <v>7.24</v>
      </c>
    </row>
    <row r="2646" spans="1:5" x14ac:dyDescent="0.3">
      <c r="A2646" s="87">
        <v>37982</v>
      </c>
      <c r="B2646" t="s">
        <v>18989</v>
      </c>
      <c r="C2646" s="87" t="s">
        <v>16331</v>
      </c>
      <c r="D2646" t="s">
        <v>16332</v>
      </c>
      <c r="E2646" s="116">
        <v>10.51</v>
      </c>
    </row>
    <row r="2647" spans="1:5" x14ac:dyDescent="0.3">
      <c r="A2647" s="87">
        <v>37983</v>
      </c>
      <c r="B2647" t="s">
        <v>18990</v>
      </c>
      <c r="C2647" s="87" t="s">
        <v>16331</v>
      </c>
      <c r="D2647" t="s">
        <v>16332</v>
      </c>
      <c r="E2647" s="116">
        <v>15.54</v>
      </c>
    </row>
    <row r="2648" spans="1:5" x14ac:dyDescent="0.3">
      <c r="A2648" s="87">
        <v>37984</v>
      </c>
      <c r="B2648" t="s">
        <v>18991</v>
      </c>
      <c r="C2648" s="87" t="s">
        <v>16331</v>
      </c>
      <c r="D2648" t="s">
        <v>16332</v>
      </c>
      <c r="E2648" s="116">
        <v>21.83</v>
      </c>
    </row>
    <row r="2649" spans="1:5" x14ac:dyDescent="0.3">
      <c r="A2649" s="87">
        <v>37985</v>
      </c>
      <c r="B2649" t="s">
        <v>18992</v>
      </c>
      <c r="C2649" s="87" t="s">
        <v>16331</v>
      </c>
      <c r="D2649" t="s">
        <v>16332</v>
      </c>
      <c r="E2649" s="116">
        <v>31.02</v>
      </c>
    </row>
    <row r="2650" spans="1:5" x14ac:dyDescent="0.3">
      <c r="A2650" s="87">
        <v>20165</v>
      </c>
      <c r="B2650" t="s">
        <v>18993</v>
      </c>
      <c r="C2650" s="87" t="s">
        <v>16331</v>
      </c>
      <c r="D2650" t="s">
        <v>16332</v>
      </c>
      <c r="E2650" s="116">
        <v>26.86</v>
      </c>
    </row>
    <row r="2651" spans="1:5" x14ac:dyDescent="0.3">
      <c r="A2651" s="87">
        <v>20166</v>
      </c>
      <c r="B2651" t="s">
        <v>18994</v>
      </c>
      <c r="C2651" s="87" t="s">
        <v>16331</v>
      </c>
      <c r="D2651" t="s">
        <v>16332</v>
      </c>
      <c r="E2651" s="116">
        <v>82.05</v>
      </c>
    </row>
    <row r="2652" spans="1:5" x14ac:dyDescent="0.3">
      <c r="A2652" s="87">
        <v>20164</v>
      </c>
      <c r="B2652" t="s">
        <v>18995</v>
      </c>
      <c r="C2652" s="87" t="s">
        <v>16331</v>
      </c>
      <c r="D2652" t="s">
        <v>16332</v>
      </c>
      <c r="E2652" s="116">
        <v>12.91</v>
      </c>
    </row>
    <row r="2653" spans="1:5" x14ac:dyDescent="0.3">
      <c r="A2653" s="87">
        <v>3893</v>
      </c>
      <c r="B2653" t="s">
        <v>18996</v>
      </c>
      <c r="C2653" s="87" t="s">
        <v>16331</v>
      </c>
      <c r="D2653" t="s">
        <v>16332</v>
      </c>
      <c r="E2653" s="116">
        <v>20.23</v>
      </c>
    </row>
    <row r="2654" spans="1:5" x14ac:dyDescent="0.3">
      <c r="A2654" s="87">
        <v>3848</v>
      </c>
      <c r="B2654" t="s">
        <v>18997</v>
      </c>
      <c r="C2654" s="87" t="s">
        <v>16331</v>
      </c>
      <c r="D2654" t="s">
        <v>16332</v>
      </c>
      <c r="E2654" s="116">
        <v>12.33</v>
      </c>
    </row>
    <row r="2655" spans="1:5" x14ac:dyDescent="0.3">
      <c r="A2655" s="87">
        <v>3895</v>
      </c>
      <c r="B2655" t="s">
        <v>18998</v>
      </c>
      <c r="C2655" s="87" t="s">
        <v>16331</v>
      </c>
      <c r="D2655" t="s">
        <v>16332</v>
      </c>
      <c r="E2655" s="116">
        <v>13.7</v>
      </c>
    </row>
    <row r="2656" spans="1:5" x14ac:dyDescent="0.3">
      <c r="A2656" s="87">
        <v>12404</v>
      </c>
      <c r="B2656" t="s">
        <v>18999</v>
      </c>
      <c r="C2656" s="87" t="s">
        <v>16331</v>
      </c>
      <c r="D2656" t="s">
        <v>16332</v>
      </c>
      <c r="E2656" s="116">
        <v>12.43</v>
      </c>
    </row>
    <row r="2657" spans="1:5" x14ac:dyDescent="0.3">
      <c r="A2657" s="87">
        <v>3939</v>
      </c>
      <c r="B2657" t="s">
        <v>19000</v>
      </c>
      <c r="C2657" s="87" t="s">
        <v>16331</v>
      </c>
      <c r="D2657" t="s">
        <v>16332</v>
      </c>
      <c r="E2657" s="116">
        <v>25.6</v>
      </c>
    </row>
    <row r="2658" spans="1:5" x14ac:dyDescent="0.3">
      <c r="A2658" s="87">
        <v>3911</v>
      </c>
      <c r="B2658" t="s">
        <v>19001</v>
      </c>
      <c r="C2658" s="87" t="s">
        <v>16331</v>
      </c>
      <c r="D2658" t="s">
        <v>16332</v>
      </c>
      <c r="E2658" s="116">
        <v>20.92</v>
      </c>
    </row>
    <row r="2659" spans="1:5" x14ac:dyDescent="0.3">
      <c r="A2659" s="87">
        <v>3908</v>
      </c>
      <c r="B2659" t="s">
        <v>19002</v>
      </c>
      <c r="C2659" s="87" t="s">
        <v>16331</v>
      </c>
      <c r="D2659" t="s">
        <v>16332</v>
      </c>
      <c r="E2659" s="116">
        <v>6.76</v>
      </c>
    </row>
    <row r="2660" spans="1:5" x14ac:dyDescent="0.3">
      <c r="A2660" s="87">
        <v>3910</v>
      </c>
      <c r="B2660" t="s">
        <v>19003</v>
      </c>
      <c r="C2660" s="87" t="s">
        <v>16331</v>
      </c>
      <c r="D2660" t="s">
        <v>16332</v>
      </c>
      <c r="E2660" s="116">
        <v>14.96</v>
      </c>
    </row>
    <row r="2661" spans="1:5" x14ac:dyDescent="0.3">
      <c r="A2661" s="87">
        <v>3913</v>
      </c>
      <c r="B2661" t="s">
        <v>19004</v>
      </c>
      <c r="C2661" s="87" t="s">
        <v>16331</v>
      </c>
      <c r="D2661" t="s">
        <v>16332</v>
      </c>
      <c r="E2661" s="116">
        <v>71.53</v>
      </c>
    </row>
    <row r="2662" spans="1:5" x14ac:dyDescent="0.3">
      <c r="A2662" s="87">
        <v>3912</v>
      </c>
      <c r="B2662" t="s">
        <v>19005</v>
      </c>
      <c r="C2662" s="87" t="s">
        <v>16331</v>
      </c>
      <c r="D2662" t="s">
        <v>16332</v>
      </c>
      <c r="E2662" s="116">
        <v>39.21</v>
      </c>
    </row>
    <row r="2663" spans="1:5" x14ac:dyDescent="0.3">
      <c r="A2663" s="87">
        <v>3909</v>
      </c>
      <c r="B2663" t="s">
        <v>19006</v>
      </c>
      <c r="C2663" s="87" t="s">
        <v>16331</v>
      </c>
      <c r="D2663" t="s">
        <v>16332</v>
      </c>
      <c r="E2663" s="116">
        <v>9.1999999999999993</v>
      </c>
    </row>
    <row r="2664" spans="1:5" x14ac:dyDescent="0.3">
      <c r="A2664" s="87">
        <v>3914</v>
      </c>
      <c r="B2664" t="s">
        <v>19007</v>
      </c>
      <c r="C2664" s="87" t="s">
        <v>16331</v>
      </c>
      <c r="D2664" t="s">
        <v>16332</v>
      </c>
      <c r="E2664" s="116">
        <v>107.91</v>
      </c>
    </row>
    <row r="2665" spans="1:5" x14ac:dyDescent="0.3">
      <c r="A2665" s="87">
        <v>3915</v>
      </c>
      <c r="B2665" t="s">
        <v>19008</v>
      </c>
      <c r="C2665" s="87" t="s">
        <v>16331</v>
      </c>
      <c r="D2665" t="s">
        <v>16332</v>
      </c>
      <c r="E2665" s="116">
        <v>170.17</v>
      </c>
    </row>
    <row r="2666" spans="1:5" x14ac:dyDescent="0.3">
      <c r="A2666" s="87">
        <v>3916</v>
      </c>
      <c r="B2666" t="s">
        <v>19009</v>
      </c>
      <c r="C2666" s="87" t="s">
        <v>16331</v>
      </c>
      <c r="D2666" t="s">
        <v>16332</v>
      </c>
      <c r="E2666" s="116">
        <v>310.02</v>
      </c>
    </row>
    <row r="2667" spans="1:5" x14ac:dyDescent="0.3">
      <c r="A2667" s="87">
        <v>3917</v>
      </c>
      <c r="B2667" t="s">
        <v>19010</v>
      </c>
      <c r="C2667" s="87" t="s">
        <v>16331</v>
      </c>
      <c r="D2667" t="s">
        <v>16332</v>
      </c>
      <c r="E2667" s="116">
        <v>511.33</v>
      </c>
    </row>
    <row r="2668" spans="1:5" x14ac:dyDescent="0.3">
      <c r="A2668" s="87">
        <v>1904</v>
      </c>
      <c r="B2668" t="s">
        <v>19011</v>
      </c>
      <c r="C2668" s="87" t="s">
        <v>16331</v>
      </c>
      <c r="D2668" t="s">
        <v>16332</v>
      </c>
      <c r="E2668" s="116">
        <v>0.76</v>
      </c>
    </row>
    <row r="2669" spans="1:5" x14ac:dyDescent="0.3">
      <c r="A2669" s="87">
        <v>1899</v>
      </c>
      <c r="B2669" t="s">
        <v>19012</v>
      </c>
      <c r="C2669" s="87" t="s">
        <v>16331</v>
      </c>
      <c r="D2669" t="s">
        <v>16332</v>
      </c>
      <c r="E2669" s="116">
        <v>0.87</v>
      </c>
    </row>
    <row r="2670" spans="1:5" x14ac:dyDescent="0.3">
      <c r="A2670" s="87">
        <v>1900</v>
      </c>
      <c r="B2670" t="s">
        <v>19013</v>
      </c>
      <c r="C2670" s="87" t="s">
        <v>16331</v>
      </c>
      <c r="D2670" t="s">
        <v>16332</v>
      </c>
      <c r="E2670" s="116">
        <v>1.4</v>
      </c>
    </row>
    <row r="2671" spans="1:5" x14ac:dyDescent="0.3">
      <c r="A2671" s="87">
        <v>12407</v>
      </c>
      <c r="B2671" t="s">
        <v>19014</v>
      </c>
      <c r="C2671" s="87" t="s">
        <v>16331</v>
      </c>
      <c r="D2671" t="s">
        <v>16332</v>
      </c>
      <c r="E2671" s="116">
        <v>38.71</v>
      </c>
    </row>
    <row r="2672" spans="1:5" x14ac:dyDescent="0.3">
      <c r="A2672" s="87">
        <v>12408</v>
      </c>
      <c r="B2672" t="s">
        <v>19015</v>
      </c>
      <c r="C2672" s="87" t="s">
        <v>16331</v>
      </c>
      <c r="D2672" t="s">
        <v>16332</v>
      </c>
      <c r="E2672" s="116">
        <v>21.85</v>
      </c>
    </row>
    <row r="2673" spans="1:5" x14ac:dyDescent="0.3">
      <c r="A2673" s="87">
        <v>12409</v>
      </c>
      <c r="B2673" t="s">
        <v>19016</v>
      </c>
      <c r="C2673" s="87" t="s">
        <v>16331</v>
      </c>
      <c r="D2673" t="s">
        <v>16332</v>
      </c>
      <c r="E2673" s="116">
        <v>21.85</v>
      </c>
    </row>
    <row r="2674" spans="1:5" x14ac:dyDescent="0.3">
      <c r="A2674" s="87">
        <v>12410</v>
      </c>
      <c r="B2674" t="s">
        <v>19017</v>
      </c>
      <c r="C2674" s="87" t="s">
        <v>16331</v>
      </c>
      <c r="D2674" t="s">
        <v>16332</v>
      </c>
      <c r="E2674" s="116">
        <v>15.05</v>
      </c>
    </row>
    <row r="2675" spans="1:5" x14ac:dyDescent="0.3">
      <c r="A2675" s="87">
        <v>3936</v>
      </c>
      <c r="B2675" t="s">
        <v>19018</v>
      </c>
      <c r="C2675" s="87" t="s">
        <v>16331</v>
      </c>
      <c r="D2675" t="s">
        <v>16332</v>
      </c>
      <c r="E2675" s="116">
        <v>27.2</v>
      </c>
    </row>
    <row r="2676" spans="1:5" x14ac:dyDescent="0.3">
      <c r="A2676" s="87">
        <v>3922</v>
      </c>
      <c r="B2676" t="s">
        <v>19019</v>
      </c>
      <c r="C2676" s="87" t="s">
        <v>16331</v>
      </c>
      <c r="D2676" t="s">
        <v>16332</v>
      </c>
      <c r="E2676" s="116">
        <v>25.02</v>
      </c>
    </row>
    <row r="2677" spans="1:5" x14ac:dyDescent="0.3">
      <c r="A2677" s="87">
        <v>3924</v>
      </c>
      <c r="B2677" t="s">
        <v>19020</v>
      </c>
      <c r="C2677" s="87" t="s">
        <v>16331</v>
      </c>
      <c r="D2677" t="s">
        <v>16332</v>
      </c>
      <c r="E2677" s="116">
        <v>27.2</v>
      </c>
    </row>
    <row r="2678" spans="1:5" x14ac:dyDescent="0.3">
      <c r="A2678" s="87">
        <v>3923</v>
      </c>
      <c r="B2678" t="s">
        <v>19021</v>
      </c>
      <c r="C2678" s="87" t="s">
        <v>16331</v>
      </c>
      <c r="D2678" t="s">
        <v>16332</v>
      </c>
      <c r="E2678" s="116">
        <v>27.2</v>
      </c>
    </row>
    <row r="2679" spans="1:5" x14ac:dyDescent="0.3">
      <c r="A2679" s="87">
        <v>3937</v>
      </c>
      <c r="B2679" t="s">
        <v>19022</v>
      </c>
      <c r="C2679" s="87" t="s">
        <v>16331</v>
      </c>
      <c r="D2679" t="s">
        <v>16332</v>
      </c>
      <c r="E2679" s="116">
        <v>22.44</v>
      </c>
    </row>
    <row r="2680" spans="1:5" x14ac:dyDescent="0.3">
      <c r="A2680" s="87">
        <v>3921</v>
      </c>
      <c r="B2680" t="s">
        <v>19023</v>
      </c>
      <c r="C2680" s="87" t="s">
        <v>16331</v>
      </c>
      <c r="D2680" t="s">
        <v>16332</v>
      </c>
      <c r="E2680" s="116">
        <v>22.45</v>
      </c>
    </row>
    <row r="2681" spans="1:5" x14ac:dyDescent="0.3">
      <c r="A2681" s="87">
        <v>3920</v>
      </c>
      <c r="B2681" t="s">
        <v>19024</v>
      </c>
      <c r="C2681" s="87" t="s">
        <v>16331</v>
      </c>
      <c r="D2681" t="s">
        <v>16332</v>
      </c>
      <c r="E2681" s="116">
        <v>22.44</v>
      </c>
    </row>
    <row r="2682" spans="1:5" x14ac:dyDescent="0.3">
      <c r="A2682" s="87">
        <v>3938</v>
      </c>
      <c r="B2682" t="s">
        <v>19025</v>
      </c>
      <c r="C2682" s="87" t="s">
        <v>16331</v>
      </c>
      <c r="D2682" t="s">
        <v>16332</v>
      </c>
      <c r="E2682" s="116">
        <v>14.79</v>
      </c>
    </row>
    <row r="2683" spans="1:5" x14ac:dyDescent="0.3">
      <c r="A2683" s="87">
        <v>3919</v>
      </c>
      <c r="B2683" t="s">
        <v>19026</v>
      </c>
      <c r="C2683" s="87" t="s">
        <v>16331</v>
      </c>
      <c r="D2683" t="s">
        <v>16332</v>
      </c>
      <c r="E2683" s="116">
        <v>15.08</v>
      </c>
    </row>
    <row r="2684" spans="1:5" x14ac:dyDescent="0.3">
      <c r="A2684" s="87">
        <v>3927</v>
      </c>
      <c r="B2684" t="s">
        <v>19027</v>
      </c>
      <c r="C2684" s="87" t="s">
        <v>16331</v>
      </c>
      <c r="D2684" t="s">
        <v>16332</v>
      </c>
      <c r="E2684" s="116">
        <v>76.38</v>
      </c>
    </row>
    <row r="2685" spans="1:5" x14ac:dyDescent="0.3">
      <c r="A2685" s="87">
        <v>3928</v>
      </c>
      <c r="B2685" t="s">
        <v>19028</v>
      </c>
      <c r="C2685" s="87" t="s">
        <v>16331</v>
      </c>
      <c r="D2685" t="s">
        <v>16332</v>
      </c>
      <c r="E2685" s="116">
        <v>76.38</v>
      </c>
    </row>
    <row r="2686" spans="1:5" x14ac:dyDescent="0.3">
      <c r="A2686" s="87">
        <v>3926</v>
      </c>
      <c r="B2686" t="s">
        <v>19029</v>
      </c>
      <c r="C2686" s="87" t="s">
        <v>16331</v>
      </c>
      <c r="D2686" t="s">
        <v>16332</v>
      </c>
      <c r="E2686" s="116">
        <v>43.54</v>
      </c>
    </row>
    <row r="2687" spans="1:5" x14ac:dyDescent="0.3">
      <c r="A2687" s="87">
        <v>3935</v>
      </c>
      <c r="B2687" t="s">
        <v>19030</v>
      </c>
      <c r="C2687" s="87" t="s">
        <v>16331</v>
      </c>
      <c r="D2687" t="s">
        <v>16332</v>
      </c>
      <c r="E2687" s="116">
        <v>43.54</v>
      </c>
    </row>
    <row r="2688" spans="1:5" x14ac:dyDescent="0.3">
      <c r="A2688" s="87">
        <v>3925</v>
      </c>
      <c r="B2688" t="s">
        <v>19031</v>
      </c>
      <c r="C2688" s="87" t="s">
        <v>16331</v>
      </c>
      <c r="D2688" t="s">
        <v>16332</v>
      </c>
      <c r="E2688" s="116">
        <v>43.54</v>
      </c>
    </row>
    <row r="2689" spans="1:5" x14ac:dyDescent="0.3">
      <c r="A2689" s="87">
        <v>12406</v>
      </c>
      <c r="B2689" t="s">
        <v>19032</v>
      </c>
      <c r="C2689" s="87" t="s">
        <v>16331</v>
      </c>
      <c r="D2689" t="s">
        <v>16332</v>
      </c>
      <c r="E2689" s="116">
        <v>10.69</v>
      </c>
    </row>
    <row r="2690" spans="1:5" x14ac:dyDescent="0.3">
      <c r="A2690" s="87">
        <v>3929</v>
      </c>
      <c r="B2690" t="s">
        <v>19033</v>
      </c>
      <c r="C2690" s="87" t="s">
        <v>16331</v>
      </c>
      <c r="D2690" t="s">
        <v>16332</v>
      </c>
      <c r="E2690" s="116">
        <v>116.37</v>
      </c>
    </row>
    <row r="2691" spans="1:5" x14ac:dyDescent="0.3">
      <c r="A2691" s="87">
        <v>3931</v>
      </c>
      <c r="B2691" t="s">
        <v>19034</v>
      </c>
      <c r="C2691" s="87" t="s">
        <v>16331</v>
      </c>
      <c r="D2691" t="s">
        <v>16332</v>
      </c>
      <c r="E2691" s="116">
        <v>116.37</v>
      </c>
    </row>
    <row r="2692" spans="1:5" x14ac:dyDescent="0.3">
      <c r="A2692" s="87">
        <v>3930</v>
      </c>
      <c r="B2692" t="s">
        <v>19035</v>
      </c>
      <c r="C2692" s="87" t="s">
        <v>16331</v>
      </c>
      <c r="D2692" t="s">
        <v>16332</v>
      </c>
      <c r="E2692" s="116">
        <v>116.37</v>
      </c>
    </row>
    <row r="2693" spans="1:5" x14ac:dyDescent="0.3">
      <c r="A2693" s="87">
        <v>3932</v>
      </c>
      <c r="B2693" t="s">
        <v>19036</v>
      </c>
      <c r="C2693" s="87" t="s">
        <v>16331</v>
      </c>
      <c r="D2693" t="s">
        <v>16332</v>
      </c>
      <c r="E2693" s="116">
        <v>200.94</v>
      </c>
    </row>
    <row r="2694" spans="1:5" x14ac:dyDescent="0.3">
      <c r="A2694" s="87">
        <v>3933</v>
      </c>
      <c r="B2694" t="s">
        <v>19037</v>
      </c>
      <c r="C2694" s="87" t="s">
        <v>16331</v>
      </c>
      <c r="D2694" t="s">
        <v>16332</v>
      </c>
      <c r="E2694" s="116">
        <v>200.94</v>
      </c>
    </row>
    <row r="2695" spans="1:5" x14ac:dyDescent="0.3">
      <c r="A2695" s="87">
        <v>3934</v>
      </c>
      <c r="B2695" t="s">
        <v>19038</v>
      </c>
      <c r="C2695" s="87" t="s">
        <v>16331</v>
      </c>
      <c r="D2695" t="s">
        <v>16332</v>
      </c>
      <c r="E2695" s="116">
        <v>200.94</v>
      </c>
    </row>
    <row r="2696" spans="1:5" x14ac:dyDescent="0.3">
      <c r="A2696" s="87">
        <v>40364</v>
      </c>
      <c r="B2696" t="s">
        <v>19039</v>
      </c>
      <c r="C2696" s="87" t="s">
        <v>16331</v>
      </c>
      <c r="D2696" t="s">
        <v>16332</v>
      </c>
      <c r="E2696" s="116">
        <v>58.62</v>
      </c>
    </row>
    <row r="2697" spans="1:5" x14ac:dyDescent="0.3">
      <c r="A2697" s="87">
        <v>40361</v>
      </c>
      <c r="B2697" t="s">
        <v>19040</v>
      </c>
      <c r="C2697" s="87" t="s">
        <v>16331</v>
      </c>
      <c r="D2697" t="s">
        <v>16332</v>
      </c>
      <c r="E2697" s="116">
        <v>45.83</v>
      </c>
    </row>
    <row r="2698" spans="1:5" x14ac:dyDescent="0.3">
      <c r="A2698" s="87">
        <v>40358</v>
      </c>
      <c r="B2698" t="s">
        <v>19041</v>
      </c>
      <c r="C2698" s="87" t="s">
        <v>16331</v>
      </c>
      <c r="D2698" t="s">
        <v>16332</v>
      </c>
      <c r="E2698" s="116">
        <v>17.47</v>
      </c>
    </row>
    <row r="2699" spans="1:5" x14ac:dyDescent="0.3">
      <c r="A2699" s="87">
        <v>40370</v>
      </c>
      <c r="B2699" t="s">
        <v>19042</v>
      </c>
      <c r="C2699" s="87" t="s">
        <v>16331</v>
      </c>
      <c r="D2699" t="s">
        <v>16332</v>
      </c>
      <c r="E2699" s="116">
        <v>186</v>
      </c>
    </row>
    <row r="2700" spans="1:5" x14ac:dyDescent="0.3">
      <c r="A2700" s="87">
        <v>40367</v>
      </c>
      <c r="B2700" t="s">
        <v>19043</v>
      </c>
      <c r="C2700" s="87" t="s">
        <v>16331</v>
      </c>
      <c r="D2700" t="s">
        <v>16332</v>
      </c>
      <c r="E2700" s="116">
        <v>92.45</v>
      </c>
    </row>
    <row r="2701" spans="1:5" x14ac:dyDescent="0.3">
      <c r="A2701" s="87">
        <v>40373</v>
      </c>
      <c r="B2701" t="s">
        <v>19044</v>
      </c>
      <c r="C2701" s="87" t="s">
        <v>16331</v>
      </c>
      <c r="D2701" t="s">
        <v>16332</v>
      </c>
      <c r="E2701" s="116">
        <v>251.52</v>
      </c>
    </row>
    <row r="2702" spans="1:5" x14ac:dyDescent="0.3">
      <c r="A2702" s="87">
        <v>40355</v>
      </c>
      <c r="B2702" t="s">
        <v>19045</v>
      </c>
      <c r="C2702" s="87" t="s">
        <v>16331</v>
      </c>
      <c r="D2702" t="s">
        <v>16332</v>
      </c>
      <c r="E2702" s="116">
        <v>12.51</v>
      </c>
    </row>
    <row r="2703" spans="1:5" x14ac:dyDescent="0.3">
      <c r="A2703" s="87">
        <v>3907</v>
      </c>
      <c r="B2703" t="s">
        <v>19046</v>
      </c>
      <c r="C2703" s="87" t="s">
        <v>16331</v>
      </c>
      <c r="D2703" t="s">
        <v>16332</v>
      </c>
      <c r="E2703" s="116">
        <v>5.16</v>
      </c>
    </row>
    <row r="2704" spans="1:5" x14ac:dyDescent="0.3">
      <c r="A2704" s="87">
        <v>3889</v>
      </c>
      <c r="B2704" t="s">
        <v>19047</v>
      </c>
      <c r="C2704" s="87" t="s">
        <v>16331</v>
      </c>
      <c r="D2704" t="s">
        <v>16332</v>
      </c>
      <c r="E2704" s="116">
        <v>3.67</v>
      </c>
    </row>
    <row r="2705" spans="1:5" x14ac:dyDescent="0.3">
      <c r="A2705" s="87">
        <v>3868</v>
      </c>
      <c r="B2705" t="s">
        <v>19048</v>
      </c>
      <c r="C2705" s="87" t="s">
        <v>16331</v>
      </c>
      <c r="D2705" t="s">
        <v>16332</v>
      </c>
      <c r="E2705" s="116">
        <v>1.35</v>
      </c>
    </row>
    <row r="2706" spans="1:5" x14ac:dyDescent="0.3">
      <c r="A2706" s="87">
        <v>3869</v>
      </c>
      <c r="B2706" t="s">
        <v>19049</v>
      </c>
      <c r="C2706" s="87" t="s">
        <v>16331</v>
      </c>
      <c r="D2706" t="s">
        <v>16332</v>
      </c>
      <c r="E2706" s="116">
        <v>2.98</v>
      </c>
    </row>
    <row r="2707" spans="1:5" x14ac:dyDescent="0.3">
      <c r="A2707" s="87">
        <v>3872</v>
      </c>
      <c r="B2707" t="s">
        <v>19050</v>
      </c>
      <c r="C2707" s="87" t="s">
        <v>16331</v>
      </c>
      <c r="D2707" t="s">
        <v>16332</v>
      </c>
      <c r="E2707" s="116">
        <v>5.09</v>
      </c>
    </row>
    <row r="2708" spans="1:5" x14ac:dyDescent="0.3">
      <c r="A2708" s="87">
        <v>3850</v>
      </c>
      <c r="B2708" t="s">
        <v>19051</v>
      </c>
      <c r="C2708" s="87" t="s">
        <v>16331</v>
      </c>
      <c r="D2708" t="s">
        <v>16332</v>
      </c>
      <c r="E2708" s="116">
        <v>11.75</v>
      </c>
    </row>
    <row r="2709" spans="1:5" x14ac:dyDescent="0.3">
      <c r="A2709" s="87">
        <v>38023</v>
      </c>
      <c r="B2709" t="s">
        <v>19052</v>
      </c>
      <c r="C2709" s="87" t="s">
        <v>16331</v>
      </c>
      <c r="D2709" t="s">
        <v>16332</v>
      </c>
      <c r="E2709" s="116">
        <v>5.98</v>
      </c>
    </row>
    <row r="2710" spans="1:5" x14ac:dyDescent="0.3">
      <c r="A2710" s="87">
        <v>37986</v>
      </c>
      <c r="B2710" t="s">
        <v>19053</v>
      </c>
      <c r="C2710" s="87" t="s">
        <v>16331</v>
      </c>
      <c r="D2710" t="s">
        <v>16332</v>
      </c>
      <c r="E2710" s="116">
        <v>2.4700000000000002</v>
      </c>
    </row>
    <row r="2711" spans="1:5" x14ac:dyDescent="0.3">
      <c r="A2711" s="87">
        <v>37987</v>
      </c>
      <c r="B2711" t="s">
        <v>19054</v>
      </c>
      <c r="C2711" s="87" t="s">
        <v>16331</v>
      </c>
      <c r="D2711" t="s">
        <v>16332</v>
      </c>
      <c r="E2711" s="116">
        <v>123.4</v>
      </c>
    </row>
    <row r="2712" spans="1:5" x14ac:dyDescent="0.3">
      <c r="A2712" s="87">
        <v>37988</v>
      </c>
      <c r="B2712" t="s">
        <v>19055</v>
      </c>
      <c r="C2712" s="87" t="s">
        <v>16331</v>
      </c>
      <c r="D2712" t="s">
        <v>16332</v>
      </c>
      <c r="E2712" s="116">
        <v>196.08</v>
      </c>
    </row>
    <row r="2713" spans="1:5" x14ac:dyDescent="0.3">
      <c r="A2713" s="87">
        <v>21120</v>
      </c>
      <c r="B2713" t="s">
        <v>19056</v>
      </c>
      <c r="C2713" s="87" t="s">
        <v>16331</v>
      </c>
      <c r="D2713" t="s">
        <v>16332</v>
      </c>
      <c r="E2713" s="116">
        <v>12.62</v>
      </c>
    </row>
    <row r="2714" spans="1:5" x14ac:dyDescent="0.3">
      <c r="A2714" s="87">
        <v>39318</v>
      </c>
      <c r="B2714" t="s">
        <v>19057</v>
      </c>
      <c r="C2714" s="87" t="s">
        <v>16331</v>
      </c>
      <c r="D2714" t="s">
        <v>16332</v>
      </c>
      <c r="E2714" s="116">
        <v>11.73</v>
      </c>
    </row>
    <row r="2715" spans="1:5" x14ac:dyDescent="0.3">
      <c r="A2715" s="87">
        <v>40366</v>
      </c>
      <c r="B2715" t="s">
        <v>19058</v>
      </c>
      <c r="C2715" s="87" t="s">
        <v>16331</v>
      </c>
      <c r="D2715" t="s">
        <v>16332</v>
      </c>
      <c r="E2715" s="116">
        <v>45.72</v>
      </c>
    </row>
    <row r="2716" spans="1:5" x14ac:dyDescent="0.3">
      <c r="A2716" s="87">
        <v>40363</v>
      </c>
      <c r="B2716" t="s">
        <v>19059</v>
      </c>
      <c r="C2716" s="87" t="s">
        <v>16331</v>
      </c>
      <c r="D2716" t="s">
        <v>16332</v>
      </c>
      <c r="E2716" s="116">
        <v>35.76</v>
      </c>
    </row>
    <row r="2717" spans="1:5" x14ac:dyDescent="0.3">
      <c r="A2717" s="87">
        <v>40354</v>
      </c>
      <c r="B2717" t="s">
        <v>19060</v>
      </c>
      <c r="C2717" s="87" t="s">
        <v>16331</v>
      </c>
      <c r="D2717" t="s">
        <v>16337</v>
      </c>
      <c r="E2717" s="116">
        <v>15.57</v>
      </c>
    </row>
    <row r="2718" spans="1:5" x14ac:dyDescent="0.3">
      <c r="A2718" s="87">
        <v>40360</v>
      </c>
      <c r="B2718" t="s">
        <v>19061</v>
      </c>
      <c r="C2718" s="87" t="s">
        <v>16331</v>
      </c>
      <c r="D2718" t="s">
        <v>16332</v>
      </c>
      <c r="E2718" s="116">
        <v>23.44</v>
      </c>
    </row>
    <row r="2719" spans="1:5" x14ac:dyDescent="0.3">
      <c r="A2719" s="87">
        <v>40372</v>
      </c>
      <c r="B2719" t="s">
        <v>19062</v>
      </c>
      <c r="C2719" s="87" t="s">
        <v>16331</v>
      </c>
      <c r="D2719" t="s">
        <v>16332</v>
      </c>
      <c r="E2719" s="116">
        <v>144.79</v>
      </c>
    </row>
    <row r="2720" spans="1:5" x14ac:dyDescent="0.3">
      <c r="A2720" s="87">
        <v>40369</v>
      </c>
      <c r="B2720" t="s">
        <v>19063</v>
      </c>
      <c r="C2720" s="87" t="s">
        <v>16331</v>
      </c>
      <c r="D2720" t="s">
        <v>16332</v>
      </c>
      <c r="E2720" s="116">
        <v>72.06</v>
      </c>
    </row>
    <row r="2721" spans="1:5" x14ac:dyDescent="0.3">
      <c r="A2721" s="87">
        <v>40357</v>
      </c>
      <c r="B2721" t="s">
        <v>19064</v>
      </c>
      <c r="C2721" s="87" t="s">
        <v>16331</v>
      </c>
      <c r="D2721" t="s">
        <v>16332</v>
      </c>
      <c r="E2721" s="116">
        <v>17.47</v>
      </c>
    </row>
    <row r="2722" spans="1:5" x14ac:dyDescent="0.3">
      <c r="A2722" s="87">
        <v>40375</v>
      </c>
      <c r="B2722" t="s">
        <v>19065</v>
      </c>
      <c r="C2722" s="87" t="s">
        <v>16331</v>
      </c>
      <c r="D2722" t="s">
        <v>16332</v>
      </c>
      <c r="E2722" s="116">
        <v>196</v>
      </c>
    </row>
    <row r="2723" spans="1:5" x14ac:dyDescent="0.3">
      <c r="A2723" s="87">
        <v>1893</v>
      </c>
      <c r="B2723" t="s">
        <v>19066</v>
      </c>
      <c r="C2723" s="87" t="s">
        <v>16331</v>
      </c>
      <c r="D2723" t="s">
        <v>16332</v>
      </c>
      <c r="E2723" s="116">
        <v>2.89</v>
      </c>
    </row>
    <row r="2724" spans="1:5" x14ac:dyDescent="0.3">
      <c r="A2724" s="87">
        <v>1902</v>
      </c>
      <c r="B2724" t="s">
        <v>19067</v>
      </c>
      <c r="C2724" s="87" t="s">
        <v>16331</v>
      </c>
      <c r="D2724" t="s">
        <v>16332</v>
      </c>
      <c r="E2724" s="116">
        <v>2.1</v>
      </c>
    </row>
    <row r="2725" spans="1:5" x14ac:dyDescent="0.3">
      <c r="A2725" s="87">
        <v>1901</v>
      </c>
      <c r="B2725" t="s">
        <v>19068</v>
      </c>
      <c r="C2725" s="87" t="s">
        <v>16331</v>
      </c>
      <c r="D2725" t="s">
        <v>16332</v>
      </c>
      <c r="E2725" s="116">
        <v>0.65</v>
      </c>
    </row>
    <row r="2726" spans="1:5" x14ac:dyDescent="0.3">
      <c r="A2726" s="87">
        <v>1892</v>
      </c>
      <c r="B2726" t="s">
        <v>19069</v>
      </c>
      <c r="C2726" s="87" t="s">
        <v>16331</v>
      </c>
      <c r="D2726" t="s">
        <v>16332</v>
      </c>
      <c r="E2726" s="116">
        <v>1.35</v>
      </c>
    </row>
    <row r="2727" spans="1:5" x14ac:dyDescent="0.3">
      <c r="A2727" s="87">
        <v>1907</v>
      </c>
      <c r="B2727" t="s">
        <v>19070</v>
      </c>
      <c r="C2727" s="87" t="s">
        <v>16331</v>
      </c>
      <c r="D2727" t="s">
        <v>16332</v>
      </c>
      <c r="E2727" s="116">
        <v>9.31</v>
      </c>
    </row>
    <row r="2728" spans="1:5" x14ac:dyDescent="0.3">
      <c r="A2728" s="87">
        <v>1894</v>
      </c>
      <c r="B2728" t="s">
        <v>19071</v>
      </c>
      <c r="C2728" s="87" t="s">
        <v>16331</v>
      </c>
      <c r="D2728" t="s">
        <v>16332</v>
      </c>
      <c r="E2728" s="116">
        <v>4.18</v>
      </c>
    </row>
    <row r="2729" spans="1:5" x14ac:dyDescent="0.3">
      <c r="A2729" s="87">
        <v>1891</v>
      </c>
      <c r="B2729" t="s">
        <v>19072</v>
      </c>
      <c r="C2729" s="87" t="s">
        <v>16331</v>
      </c>
      <c r="D2729" t="s">
        <v>16332</v>
      </c>
      <c r="E2729" s="116">
        <v>0.97</v>
      </c>
    </row>
    <row r="2730" spans="1:5" x14ac:dyDescent="0.3">
      <c r="A2730" s="87">
        <v>1896</v>
      </c>
      <c r="B2730" t="s">
        <v>19073</v>
      </c>
      <c r="C2730" s="87" t="s">
        <v>16331</v>
      </c>
      <c r="D2730" t="s">
        <v>16332</v>
      </c>
      <c r="E2730" s="116">
        <v>12.5</v>
      </c>
    </row>
    <row r="2731" spans="1:5" x14ac:dyDescent="0.3">
      <c r="A2731" s="87">
        <v>1895</v>
      </c>
      <c r="B2731" t="s">
        <v>19074</v>
      </c>
      <c r="C2731" s="87" t="s">
        <v>16331</v>
      </c>
      <c r="D2731" t="s">
        <v>16332</v>
      </c>
      <c r="E2731" s="116">
        <v>21.97</v>
      </c>
    </row>
    <row r="2732" spans="1:5" x14ac:dyDescent="0.3">
      <c r="A2732" s="87">
        <v>2641</v>
      </c>
      <c r="B2732" t="s">
        <v>19075</v>
      </c>
      <c r="C2732" s="87" t="s">
        <v>16331</v>
      </c>
      <c r="D2732" t="s">
        <v>16332</v>
      </c>
      <c r="E2732" s="116">
        <v>25.99</v>
      </c>
    </row>
    <row r="2733" spans="1:5" x14ac:dyDescent="0.3">
      <c r="A2733" s="87">
        <v>2636</v>
      </c>
      <c r="B2733" t="s">
        <v>19076</v>
      </c>
      <c r="C2733" s="87" t="s">
        <v>16331</v>
      </c>
      <c r="D2733" t="s">
        <v>16332</v>
      </c>
      <c r="E2733" s="116">
        <v>1.67</v>
      </c>
    </row>
    <row r="2734" spans="1:5" x14ac:dyDescent="0.3">
      <c r="A2734" s="87">
        <v>2637</v>
      </c>
      <c r="B2734" t="s">
        <v>19077</v>
      </c>
      <c r="C2734" s="87" t="s">
        <v>16331</v>
      </c>
      <c r="D2734" t="s">
        <v>16332</v>
      </c>
      <c r="E2734" s="116">
        <v>1.78</v>
      </c>
    </row>
    <row r="2735" spans="1:5" x14ac:dyDescent="0.3">
      <c r="A2735" s="87">
        <v>2638</v>
      </c>
      <c r="B2735" t="s">
        <v>19078</v>
      </c>
      <c r="C2735" s="87" t="s">
        <v>16331</v>
      </c>
      <c r="D2735" t="s">
        <v>16332</v>
      </c>
      <c r="E2735" s="116">
        <v>2.0699999999999998</v>
      </c>
    </row>
    <row r="2736" spans="1:5" x14ac:dyDescent="0.3">
      <c r="A2736" s="87">
        <v>2639</v>
      </c>
      <c r="B2736" t="s">
        <v>19079</v>
      </c>
      <c r="C2736" s="87" t="s">
        <v>16331</v>
      </c>
      <c r="D2736" t="s">
        <v>16332</v>
      </c>
      <c r="E2736" s="116">
        <v>3.67</v>
      </c>
    </row>
    <row r="2737" spans="1:5" x14ac:dyDescent="0.3">
      <c r="A2737" s="87">
        <v>2644</v>
      </c>
      <c r="B2737" t="s">
        <v>19080</v>
      </c>
      <c r="C2737" s="87" t="s">
        <v>16331</v>
      </c>
      <c r="D2737" t="s">
        <v>16332</v>
      </c>
      <c r="E2737" s="116">
        <v>5.31</v>
      </c>
    </row>
    <row r="2738" spans="1:5" x14ac:dyDescent="0.3">
      <c r="A2738" s="87">
        <v>2640</v>
      </c>
      <c r="B2738" t="s">
        <v>19081</v>
      </c>
      <c r="C2738" s="87" t="s">
        <v>16331</v>
      </c>
      <c r="D2738" t="s">
        <v>16332</v>
      </c>
      <c r="E2738" s="116">
        <v>10.81</v>
      </c>
    </row>
    <row r="2739" spans="1:5" x14ac:dyDescent="0.3">
      <c r="A2739" s="87">
        <v>2642</v>
      </c>
      <c r="B2739" t="s">
        <v>19082</v>
      </c>
      <c r="C2739" s="87" t="s">
        <v>16331</v>
      </c>
      <c r="D2739" t="s">
        <v>16332</v>
      </c>
      <c r="E2739" s="116">
        <v>16.47</v>
      </c>
    </row>
    <row r="2740" spans="1:5" x14ac:dyDescent="0.3">
      <c r="A2740" s="87">
        <v>2643</v>
      </c>
      <c r="B2740" t="s">
        <v>19083</v>
      </c>
      <c r="C2740" s="87" t="s">
        <v>16331</v>
      </c>
      <c r="D2740" t="s">
        <v>16332</v>
      </c>
      <c r="E2740" s="116">
        <v>7.41</v>
      </c>
    </row>
    <row r="2741" spans="1:5" x14ac:dyDescent="0.3">
      <c r="A2741" s="87">
        <v>44281</v>
      </c>
      <c r="B2741" t="s">
        <v>19084</v>
      </c>
      <c r="C2741" s="87" t="s">
        <v>16331</v>
      </c>
      <c r="D2741" t="s">
        <v>16332</v>
      </c>
      <c r="E2741" s="116">
        <v>265.22000000000003</v>
      </c>
    </row>
    <row r="2742" spans="1:5" x14ac:dyDescent="0.3">
      <c r="A2742" s="87">
        <v>39855</v>
      </c>
      <c r="B2742" t="s">
        <v>19085</v>
      </c>
      <c r="C2742" s="87" t="s">
        <v>16331</v>
      </c>
      <c r="D2742" t="s">
        <v>16332</v>
      </c>
      <c r="E2742" s="116">
        <v>2.92</v>
      </c>
    </row>
    <row r="2743" spans="1:5" x14ac:dyDescent="0.3">
      <c r="A2743" s="87">
        <v>39856</v>
      </c>
      <c r="B2743" t="s">
        <v>19086</v>
      </c>
      <c r="C2743" s="87" t="s">
        <v>16331</v>
      </c>
      <c r="D2743" t="s">
        <v>16332</v>
      </c>
      <c r="E2743" s="116">
        <v>6.88</v>
      </c>
    </row>
    <row r="2744" spans="1:5" x14ac:dyDescent="0.3">
      <c r="A2744" s="87">
        <v>39857</v>
      </c>
      <c r="B2744" t="s">
        <v>19087</v>
      </c>
      <c r="C2744" s="87" t="s">
        <v>16331</v>
      </c>
      <c r="D2744" t="s">
        <v>16332</v>
      </c>
      <c r="E2744" s="116">
        <v>11.14</v>
      </c>
    </row>
    <row r="2745" spans="1:5" x14ac:dyDescent="0.3">
      <c r="A2745" s="87">
        <v>39858</v>
      </c>
      <c r="B2745" t="s">
        <v>19088</v>
      </c>
      <c r="C2745" s="87" t="s">
        <v>16331</v>
      </c>
      <c r="D2745" t="s">
        <v>16332</v>
      </c>
      <c r="E2745" s="116">
        <v>24.71</v>
      </c>
    </row>
    <row r="2746" spans="1:5" x14ac:dyDescent="0.3">
      <c r="A2746" s="87">
        <v>39859</v>
      </c>
      <c r="B2746" t="s">
        <v>19089</v>
      </c>
      <c r="C2746" s="87" t="s">
        <v>16331</v>
      </c>
      <c r="D2746" t="s">
        <v>16332</v>
      </c>
      <c r="E2746" s="116">
        <v>38.1</v>
      </c>
    </row>
    <row r="2747" spans="1:5" x14ac:dyDescent="0.3">
      <c r="A2747" s="87">
        <v>39860</v>
      </c>
      <c r="B2747" t="s">
        <v>19090</v>
      </c>
      <c r="C2747" s="87" t="s">
        <v>16331</v>
      </c>
      <c r="D2747" t="s">
        <v>16332</v>
      </c>
      <c r="E2747" s="116">
        <v>58.46</v>
      </c>
    </row>
    <row r="2748" spans="1:5" x14ac:dyDescent="0.3">
      <c r="A2748" s="87">
        <v>39861</v>
      </c>
      <c r="B2748" t="s">
        <v>19091</v>
      </c>
      <c r="C2748" s="87" t="s">
        <v>16331</v>
      </c>
      <c r="D2748" t="s">
        <v>16332</v>
      </c>
      <c r="E2748" s="116">
        <v>166.92</v>
      </c>
    </row>
    <row r="2749" spans="1:5" x14ac:dyDescent="0.3">
      <c r="A2749" s="87">
        <v>3867</v>
      </c>
      <c r="B2749" t="s">
        <v>19092</v>
      </c>
      <c r="C2749" s="87" t="s">
        <v>16331</v>
      </c>
      <c r="D2749" t="s">
        <v>16332</v>
      </c>
      <c r="E2749" s="116">
        <v>71.540000000000006</v>
      </c>
    </row>
    <row r="2750" spans="1:5" x14ac:dyDescent="0.3">
      <c r="A2750" s="87">
        <v>3861</v>
      </c>
      <c r="B2750" t="s">
        <v>19093</v>
      </c>
      <c r="C2750" s="87" t="s">
        <v>16331</v>
      </c>
      <c r="D2750" t="s">
        <v>16332</v>
      </c>
      <c r="E2750" s="116">
        <v>0.74</v>
      </c>
    </row>
    <row r="2751" spans="1:5" x14ac:dyDescent="0.3">
      <c r="A2751" s="87">
        <v>3904</v>
      </c>
      <c r="B2751" t="s">
        <v>19094</v>
      </c>
      <c r="C2751" s="87" t="s">
        <v>16331</v>
      </c>
      <c r="D2751" t="s">
        <v>16332</v>
      </c>
      <c r="E2751" s="116">
        <v>0.79</v>
      </c>
    </row>
    <row r="2752" spans="1:5" x14ac:dyDescent="0.3">
      <c r="A2752" s="87">
        <v>3903</v>
      </c>
      <c r="B2752" t="s">
        <v>19095</v>
      </c>
      <c r="C2752" s="87" t="s">
        <v>16331</v>
      </c>
      <c r="D2752" t="s">
        <v>16332</v>
      </c>
      <c r="E2752" s="116">
        <v>1.92</v>
      </c>
    </row>
    <row r="2753" spans="1:5" x14ac:dyDescent="0.3">
      <c r="A2753" s="87">
        <v>3862</v>
      </c>
      <c r="B2753" t="s">
        <v>19096</v>
      </c>
      <c r="C2753" s="87" t="s">
        <v>16331</v>
      </c>
      <c r="D2753" t="s">
        <v>16332</v>
      </c>
      <c r="E2753" s="116">
        <v>4.09</v>
      </c>
    </row>
    <row r="2754" spans="1:5" x14ac:dyDescent="0.3">
      <c r="A2754" s="87">
        <v>3863</v>
      </c>
      <c r="B2754" t="s">
        <v>19097</v>
      </c>
      <c r="C2754" s="87" t="s">
        <v>16331</v>
      </c>
      <c r="D2754" t="s">
        <v>16332</v>
      </c>
      <c r="E2754" s="116">
        <v>4.1900000000000004</v>
      </c>
    </row>
    <row r="2755" spans="1:5" x14ac:dyDescent="0.3">
      <c r="A2755" s="87">
        <v>3864</v>
      </c>
      <c r="B2755" t="s">
        <v>19098</v>
      </c>
      <c r="C2755" s="87" t="s">
        <v>16331</v>
      </c>
      <c r="D2755" t="s">
        <v>16332</v>
      </c>
      <c r="E2755" s="116">
        <v>12.83</v>
      </c>
    </row>
    <row r="2756" spans="1:5" x14ac:dyDescent="0.3">
      <c r="A2756" s="87">
        <v>3865</v>
      </c>
      <c r="B2756" t="s">
        <v>19099</v>
      </c>
      <c r="C2756" s="87" t="s">
        <v>16331</v>
      </c>
      <c r="D2756" t="s">
        <v>16332</v>
      </c>
      <c r="E2756" s="116">
        <v>18.77</v>
      </c>
    </row>
    <row r="2757" spans="1:5" x14ac:dyDescent="0.3">
      <c r="A2757" s="87">
        <v>3866</v>
      </c>
      <c r="B2757" t="s">
        <v>19100</v>
      </c>
      <c r="C2757" s="87" t="s">
        <v>16331</v>
      </c>
      <c r="D2757" t="s">
        <v>16332</v>
      </c>
      <c r="E2757" s="116">
        <v>42.13</v>
      </c>
    </row>
    <row r="2758" spans="1:5" x14ac:dyDescent="0.3">
      <c r="A2758" s="87">
        <v>3878</v>
      </c>
      <c r="B2758" t="s">
        <v>19101</v>
      </c>
      <c r="C2758" s="87" t="s">
        <v>16331</v>
      </c>
      <c r="D2758" t="s">
        <v>16332</v>
      </c>
      <c r="E2758" s="116">
        <v>11.49</v>
      </c>
    </row>
    <row r="2759" spans="1:5" x14ac:dyDescent="0.3">
      <c r="A2759" s="87">
        <v>3883</v>
      </c>
      <c r="B2759" t="s">
        <v>19102</v>
      </c>
      <c r="C2759" s="87" t="s">
        <v>16331</v>
      </c>
      <c r="D2759" t="s">
        <v>16332</v>
      </c>
      <c r="E2759" s="116">
        <v>1.47</v>
      </c>
    </row>
    <row r="2760" spans="1:5" x14ac:dyDescent="0.3">
      <c r="A2760" s="87">
        <v>3876</v>
      </c>
      <c r="B2760" t="s">
        <v>19103</v>
      </c>
      <c r="C2760" s="87" t="s">
        <v>16331</v>
      </c>
      <c r="D2760" t="s">
        <v>16332</v>
      </c>
      <c r="E2760" s="116">
        <v>4.57</v>
      </c>
    </row>
    <row r="2761" spans="1:5" x14ac:dyDescent="0.3">
      <c r="A2761" s="87">
        <v>3884</v>
      </c>
      <c r="B2761" t="s">
        <v>19104</v>
      </c>
      <c r="C2761" s="87" t="s">
        <v>16331</v>
      </c>
      <c r="D2761" t="s">
        <v>16332</v>
      </c>
      <c r="E2761" s="116">
        <v>2.3199999999999998</v>
      </c>
    </row>
    <row r="2762" spans="1:5" x14ac:dyDescent="0.3">
      <c r="A2762" s="87">
        <v>12892</v>
      </c>
      <c r="B2762" t="s">
        <v>19105</v>
      </c>
      <c r="C2762" s="87" t="s">
        <v>16749</v>
      </c>
      <c r="D2762" t="s">
        <v>16332</v>
      </c>
      <c r="E2762" s="116">
        <v>13.5</v>
      </c>
    </row>
    <row r="2763" spans="1:5" x14ac:dyDescent="0.3">
      <c r="A2763" s="87">
        <v>38447</v>
      </c>
      <c r="B2763" t="s">
        <v>19106</v>
      </c>
      <c r="C2763" s="87" t="s">
        <v>16331</v>
      </c>
      <c r="D2763" t="s">
        <v>16332</v>
      </c>
      <c r="E2763" s="116">
        <v>77.81</v>
      </c>
    </row>
    <row r="2764" spans="1:5" x14ac:dyDescent="0.3">
      <c r="A2764" s="87">
        <v>36320</v>
      </c>
      <c r="B2764" t="s">
        <v>19107</v>
      </c>
      <c r="C2764" s="87" t="s">
        <v>16331</v>
      </c>
      <c r="D2764" t="s">
        <v>16332</v>
      </c>
      <c r="E2764" s="116">
        <v>2.09</v>
      </c>
    </row>
    <row r="2765" spans="1:5" x14ac:dyDescent="0.3">
      <c r="A2765" s="87">
        <v>36324</v>
      </c>
      <c r="B2765" t="s">
        <v>19108</v>
      </c>
      <c r="C2765" s="87" t="s">
        <v>16331</v>
      </c>
      <c r="D2765" t="s">
        <v>16332</v>
      </c>
      <c r="E2765" s="116">
        <v>1.91</v>
      </c>
    </row>
    <row r="2766" spans="1:5" x14ac:dyDescent="0.3">
      <c r="A2766" s="87">
        <v>38441</v>
      </c>
      <c r="B2766" t="s">
        <v>19109</v>
      </c>
      <c r="C2766" s="87" t="s">
        <v>16331</v>
      </c>
      <c r="D2766" t="s">
        <v>16332</v>
      </c>
      <c r="E2766" s="116">
        <v>3.42</v>
      </c>
    </row>
    <row r="2767" spans="1:5" x14ac:dyDescent="0.3">
      <c r="A2767" s="87">
        <v>38442</v>
      </c>
      <c r="B2767" t="s">
        <v>19110</v>
      </c>
      <c r="C2767" s="87" t="s">
        <v>16331</v>
      </c>
      <c r="D2767" t="s">
        <v>16332</v>
      </c>
      <c r="E2767" s="116">
        <v>9.7200000000000006</v>
      </c>
    </row>
    <row r="2768" spans="1:5" x14ac:dyDescent="0.3">
      <c r="A2768" s="87">
        <v>38443</v>
      </c>
      <c r="B2768" t="s">
        <v>19111</v>
      </c>
      <c r="C2768" s="87" t="s">
        <v>16331</v>
      </c>
      <c r="D2768" t="s">
        <v>16332</v>
      </c>
      <c r="E2768" s="116">
        <v>11.79</v>
      </c>
    </row>
    <row r="2769" spans="1:5" x14ac:dyDescent="0.3">
      <c r="A2769" s="87">
        <v>38444</v>
      </c>
      <c r="B2769" t="s">
        <v>19112</v>
      </c>
      <c r="C2769" s="87" t="s">
        <v>16331</v>
      </c>
      <c r="D2769" t="s">
        <v>16332</v>
      </c>
      <c r="E2769" s="116">
        <v>19.809999999999999</v>
      </c>
    </row>
    <row r="2770" spans="1:5" x14ac:dyDescent="0.3">
      <c r="A2770" s="87">
        <v>38445</v>
      </c>
      <c r="B2770" t="s">
        <v>19113</v>
      </c>
      <c r="C2770" s="87" t="s">
        <v>16331</v>
      </c>
      <c r="D2770" t="s">
        <v>16332</v>
      </c>
      <c r="E2770" s="116">
        <v>36.729999999999997</v>
      </c>
    </row>
    <row r="2771" spans="1:5" x14ac:dyDescent="0.3">
      <c r="A2771" s="87">
        <v>38446</v>
      </c>
      <c r="B2771" t="s">
        <v>19114</v>
      </c>
      <c r="C2771" s="87" t="s">
        <v>16331</v>
      </c>
      <c r="D2771" t="s">
        <v>16332</v>
      </c>
      <c r="E2771" s="116">
        <v>60.12</v>
      </c>
    </row>
    <row r="2772" spans="1:5" x14ac:dyDescent="0.3">
      <c r="A2772" s="87">
        <v>3837</v>
      </c>
      <c r="B2772" t="s">
        <v>19115</v>
      </c>
      <c r="C2772" s="87" t="s">
        <v>16331</v>
      </c>
      <c r="D2772" t="s">
        <v>16332</v>
      </c>
      <c r="E2772" s="116">
        <v>45.69</v>
      </c>
    </row>
    <row r="2773" spans="1:5" x14ac:dyDescent="0.3">
      <c r="A2773" s="87">
        <v>3845</v>
      </c>
      <c r="B2773" t="s">
        <v>19116</v>
      </c>
      <c r="C2773" s="87" t="s">
        <v>16331</v>
      </c>
      <c r="D2773" t="s">
        <v>16332</v>
      </c>
      <c r="E2773" s="116">
        <v>16.690000000000001</v>
      </c>
    </row>
    <row r="2774" spans="1:5" x14ac:dyDescent="0.3">
      <c r="A2774" s="87">
        <v>11045</v>
      </c>
      <c r="B2774" t="s">
        <v>19117</v>
      </c>
      <c r="C2774" s="87" t="s">
        <v>16331</v>
      </c>
      <c r="D2774" t="s">
        <v>16332</v>
      </c>
      <c r="E2774" s="116">
        <v>32.19</v>
      </c>
    </row>
    <row r="2775" spans="1:5" x14ac:dyDescent="0.3">
      <c r="A2775" s="87">
        <v>20170</v>
      </c>
      <c r="B2775" t="s">
        <v>19118</v>
      </c>
      <c r="C2775" s="87" t="s">
        <v>16331</v>
      </c>
      <c r="D2775" t="s">
        <v>16332</v>
      </c>
      <c r="E2775" s="116">
        <v>14.88</v>
      </c>
    </row>
    <row r="2776" spans="1:5" x14ac:dyDescent="0.3">
      <c r="A2776" s="87">
        <v>20171</v>
      </c>
      <c r="B2776" t="s">
        <v>19119</v>
      </c>
      <c r="C2776" s="87" t="s">
        <v>16331</v>
      </c>
      <c r="D2776" t="s">
        <v>16332</v>
      </c>
      <c r="E2776" s="116">
        <v>42.91</v>
      </c>
    </row>
    <row r="2777" spans="1:5" x14ac:dyDescent="0.3">
      <c r="A2777" s="87">
        <v>20167</v>
      </c>
      <c r="B2777" t="s">
        <v>19120</v>
      </c>
      <c r="C2777" s="87" t="s">
        <v>16331</v>
      </c>
      <c r="D2777" t="s">
        <v>16332</v>
      </c>
      <c r="E2777" s="116">
        <v>5.4</v>
      </c>
    </row>
    <row r="2778" spans="1:5" x14ac:dyDescent="0.3">
      <c r="A2778" s="87">
        <v>20168</v>
      </c>
      <c r="B2778" t="s">
        <v>19121</v>
      </c>
      <c r="C2778" s="87" t="s">
        <v>16331</v>
      </c>
      <c r="D2778" t="s">
        <v>16332</v>
      </c>
      <c r="E2778" s="116">
        <v>11.1</v>
      </c>
    </row>
    <row r="2779" spans="1:5" x14ac:dyDescent="0.3">
      <c r="A2779" s="87">
        <v>20169</v>
      </c>
      <c r="B2779" t="s">
        <v>19122</v>
      </c>
      <c r="C2779" s="87" t="s">
        <v>16331</v>
      </c>
      <c r="D2779" t="s">
        <v>16332</v>
      </c>
      <c r="E2779" s="116">
        <v>12.96</v>
      </c>
    </row>
    <row r="2780" spans="1:5" x14ac:dyDescent="0.3">
      <c r="A2780" s="87">
        <v>3899</v>
      </c>
      <c r="B2780" t="s">
        <v>19123</v>
      </c>
      <c r="C2780" s="87" t="s">
        <v>16331</v>
      </c>
      <c r="D2780" t="s">
        <v>16332</v>
      </c>
      <c r="E2780" s="116">
        <v>7.19</v>
      </c>
    </row>
    <row r="2781" spans="1:5" x14ac:dyDescent="0.3">
      <c r="A2781" s="87">
        <v>38676</v>
      </c>
      <c r="B2781" t="s">
        <v>19124</v>
      </c>
      <c r="C2781" s="87" t="s">
        <v>16331</v>
      </c>
      <c r="D2781" t="s">
        <v>16332</v>
      </c>
      <c r="E2781" s="116">
        <v>35.96</v>
      </c>
    </row>
    <row r="2782" spans="1:5" x14ac:dyDescent="0.3">
      <c r="A2782" s="87">
        <v>3897</v>
      </c>
      <c r="B2782" t="s">
        <v>19125</v>
      </c>
      <c r="C2782" s="87" t="s">
        <v>16331</v>
      </c>
      <c r="D2782" t="s">
        <v>16332</v>
      </c>
      <c r="E2782" s="116">
        <v>1.75</v>
      </c>
    </row>
    <row r="2783" spans="1:5" x14ac:dyDescent="0.3">
      <c r="A2783" s="87">
        <v>3875</v>
      </c>
      <c r="B2783" t="s">
        <v>19126</v>
      </c>
      <c r="C2783" s="87" t="s">
        <v>16331</v>
      </c>
      <c r="D2783" t="s">
        <v>16332</v>
      </c>
      <c r="E2783" s="116">
        <v>3.62</v>
      </c>
    </row>
    <row r="2784" spans="1:5" x14ac:dyDescent="0.3">
      <c r="A2784" s="87">
        <v>3898</v>
      </c>
      <c r="B2784" t="s">
        <v>19127</v>
      </c>
      <c r="C2784" s="87" t="s">
        <v>16331</v>
      </c>
      <c r="D2784" t="s">
        <v>16332</v>
      </c>
      <c r="E2784" s="116">
        <v>7.36</v>
      </c>
    </row>
    <row r="2785" spans="1:5" x14ac:dyDescent="0.3">
      <c r="A2785" s="87">
        <v>3855</v>
      </c>
      <c r="B2785" t="s">
        <v>19128</v>
      </c>
      <c r="C2785" s="87" t="s">
        <v>16331</v>
      </c>
      <c r="D2785" t="s">
        <v>16332</v>
      </c>
      <c r="E2785" s="116">
        <v>4.96</v>
      </c>
    </row>
    <row r="2786" spans="1:5" x14ac:dyDescent="0.3">
      <c r="A2786" s="87">
        <v>3874</v>
      </c>
      <c r="B2786" t="s">
        <v>19129</v>
      </c>
      <c r="C2786" s="87" t="s">
        <v>16331</v>
      </c>
      <c r="D2786" t="s">
        <v>16332</v>
      </c>
      <c r="E2786" s="116">
        <v>5.75</v>
      </c>
    </row>
    <row r="2787" spans="1:5" x14ac:dyDescent="0.3">
      <c r="A2787" s="87">
        <v>3870</v>
      </c>
      <c r="B2787" t="s">
        <v>19130</v>
      </c>
      <c r="C2787" s="87" t="s">
        <v>16331</v>
      </c>
      <c r="D2787" t="s">
        <v>16332</v>
      </c>
      <c r="E2787" s="116">
        <v>6.31</v>
      </c>
    </row>
    <row r="2788" spans="1:5" x14ac:dyDescent="0.3">
      <c r="A2788" s="87">
        <v>38678</v>
      </c>
      <c r="B2788" t="s">
        <v>19131</v>
      </c>
      <c r="C2788" s="87" t="s">
        <v>16331</v>
      </c>
      <c r="D2788" t="s">
        <v>16332</v>
      </c>
      <c r="E2788" s="116">
        <v>16.690000000000001</v>
      </c>
    </row>
    <row r="2789" spans="1:5" x14ac:dyDescent="0.3">
      <c r="A2789" s="87">
        <v>3859</v>
      </c>
      <c r="B2789" t="s">
        <v>19132</v>
      </c>
      <c r="C2789" s="87" t="s">
        <v>16331</v>
      </c>
      <c r="D2789" t="s">
        <v>16332</v>
      </c>
      <c r="E2789" s="116">
        <v>1.27</v>
      </c>
    </row>
    <row r="2790" spans="1:5" x14ac:dyDescent="0.3">
      <c r="A2790" s="87">
        <v>3856</v>
      </c>
      <c r="B2790" t="s">
        <v>19133</v>
      </c>
      <c r="C2790" s="87" t="s">
        <v>16331</v>
      </c>
      <c r="D2790" t="s">
        <v>16332</v>
      </c>
      <c r="E2790" s="116">
        <v>1.76</v>
      </c>
    </row>
    <row r="2791" spans="1:5" x14ac:dyDescent="0.3">
      <c r="A2791" s="87">
        <v>3906</v>
      </c>
      <c r="B2791" t="s">
        <v>19134</v>
      </c>
      <c r="C2791" s="87" t="s">
        <v>16331</v>
      </c>
      <c r="D2791" t="s">
        <v>16332</v>
      </c>
      <c r="E2791" s="116">
        <v>1.45</v>
      </c>
    </row>
    <row r="2792" spans="1:5" x14ac:dyDescent="0.3">
      <c r="A2792" s="87">
        <v>3860</v>
      </c>
      <c r="B2792" t="s">
        <v>19135</v>
      </c>
      <c r="C2792" s="87" t="s">
        <v>16331</v>
      </c>
      <c r="D2792" t="s">
        <v>16332</v>
      </c>
      <c r="E2792" s="116">
        <v>4.33</v>
      </c>
    </row>
    <row r="2793" spans="1:5" x14ac:dyDescent="0.3">
      <c r="A2793" s="87">
        <v>3905</v>
      </c>
      <c r="B2793" t="s">
        <v>19136</v>
      </c>
      <c r="C2793" s="87" t="s">
        <v>16331</v>
      </c>
      <c r="D2793" t="s">
        <v>16332</v>
      </c>
      <c r="E2793" s="116">
        <v>9.92</v>
      </c>
    </row>
    <row r="2794" spans="1:5" x14ac:dyDescent="0.3">
      <c r="A2794" s="87">
        <v>3871</v>
      </c>
      <c r="B2794" t="s">
        <v>19137</v>
      </c>
      <c r="C2794" s="87" t="s">
        <v>16331</v>
      </c>
      <c r="D2794" t="s">
        <v>16332</v>
      </c>
      <c r="E2794" s="116">
        <v>17.55</v>
      </c>
    </row>
    <row r="2795" spans="1:5" x14ac:dyDescent="0.3">
      <c r="A2795" s="87">
        <v>39292</v>
      </c>
      <c r="B2795" t="s">
        <v>19138</v>
      </c>
      <c r="C2795" s="87" t="s">
        <v>16331</v>
      </c>
      <c r="D2795" t="s">
        <v>16332</v>
      </c>
      <c r="E2795" s="116">
        <v>8.67</v>
      </c>
    </row>
    <row r="2796" spans="1:5" x14ac:dyDescent="0.3">
      <c r="A2796" s="87">
        <v>39293</v>
      </c>
      <c r="B2796" t="s">
        <v>19139</v>
      </c>
      <c r="C2796" s="87" t="s">
        <v>16331</v>
      </c>
      <c r="D2796" t="s">
        <v>16332</v>
      </c>
      <c r="E2796" s="116">
        <v>13.48</v>
      </c>
    </row>
    <row r="2797" spans="1:5" x14ac:dyDescent="0.3">
      <c r="A2797" s="87">
        <v>39294</v>
      </c>
      <c r="B2797" t="s">
        <v>19140</v>
      </c>
      <c r="C2797" s="87" t="s">
        <v>16331</v>
      </c>
      <c r="D2797" t="s">
        <v>16332</v>
      </c>
      <c r="E2797" s="116">
        <v>14.41</v>
      </c>
    </row>
    <row r="2798" spans="1:5" x14ac:dyDescent="0.3">
      <c r="A2798" s="87">
        <v>39295</v>
      </c>
      <c r="B2798" t="s">
        <v>19141</v>
      </c>
      <c r="C2798" s="87" t="s">
        <v>16331</v>
      </c>
      <c r="D2798" t="s">
        <v>16332</v>
      </c>
      <c r="E2798" s="116">
        <v>19.809999999999999</v>
      </c>
    </row>
    <row r="2799" spans="1:5" x14ac:dyDescent="0.3">
      <c r="A2799" s="87">
        <v>39312</v>
      </c>
      <c r="B2799" t="s">
        <v>19142</v>
      </c>
      <c r="C2799" s="87" t="s">
        <v>16331</v>
      </c>
      <c r="D2799" t="s">
        <v>16332</v>
      </c>
      <c r="E2799" s="116">
        <v>13.3</v>
      </c>
    </row>
    <row r="2800" spans="1:5" x14ac:dyDescent="0.3">
      <c r="A2800" s="87">
        <v>39313</v>
      </c>
      <c r="B2800" t="s">
        <v>19143</v>
      </c>
      <c r="C2800" s="87" t="s">
        <v>16331</v>
      </c>
      <c r="D2800" t="s">
        <v>16332</v>
      </c>
      <c r="E2800" s="116">
        <v>17.86</v>
      </c>
    </row>
    <row r="2801" spans="1:5" x14ac:dyDescent="0.3">
      <c r="A2801" s="87">
        <v>39314</v>
      </c>
      <c r="B2801" t="s">
        <v>19144</v>
      </c>
      <c r="C2801" s="87" t="s">
        <v>16331</v>
      </c>
      <c r="D2801" t="s">
        <v>16332</v>
      </c>
      <c r="E2801" s="116">
        <v>26.28</v>
      </c>
    </row>
    <row r="2802" spans="1:5" x14ac:dyDescent="0.3">
      <c r="A2802" s="87">
        <v>39296</v>
      </c>
      <c r="B2802" t="s">
        <v>19145</v>
      </c>
      <c r="C2802" s="87" t="s">
        <v>16331</v>
      </c>
      <c r="D2802" t="s">
        <v>16332</v>
      </c>
      <c r="E2802" s="116">
        <v>7.91</v>
      </c>
    </row>
    <row r="2803" spans="1:5" x14ac:dyDescent="0.3">
      <c r="A2803" s="87">
        <v>39297</v>
      </c>
      <c r="B2803" t="s">
        <v>19146</v>
      </c>
      <c r="C2803" s="87" t="s">
        <v>16331</v>
      </c>
      <c r="D2803" t="s">
        <v>16332</v>
      </c>
      <c r="E2803" s="116">
        <v>10.72</v>
      </c>
    </row>
    <row r="2804" spans="1:5" x14ac:dyDescent="0.3">
      <c r="A2804" s="87">
        <v>39298</v>
      </c>
      <c r="B2804" t="s">
        <v>19147</v>
      </c>
      <c r="C2804" s="87" t="s">
        <v>16331</v>
      </c>
      <c r="D2804" t="s">
        <v>16332</v>
      </c>
      <c r="E2804" s="116">
        <v>20.59</v>
      </c>
    </row>
    <row r="2805" spans="1:5" x14ac:dyDescent="0.3">
      <c r="A2805" s="87">
        <v>39299</v>
      </c>
      <c r="B2805" t="s">
        <v>19148</v>
      </c>
      <c r="C2805" s="87" t="s">
        <v>16331</v>
      </c>
      <c r="D2805" t="s">
        <v>16332</v>
      </c>
      <c r="E2805" s="116">
        <v>24.4</v>
      </c>
    </row>
    <row r="2806" spans="1:5" x14ac:dyDescent="0.3">
      <c r="A2806" s="87">
        <v>39308</v>
      </c>
      <c r="B2806" t="s">
        <v>19149</v>
      </c>
      <c r="C2806" s="87" t="s">
        <v>16331</v>
      </c>
      <c r="D2806" t="s">
        <v>16332</v>
      </c>
      <c r="E2806" s="116">
        <v>6.6</v>
      </c>
    </row>
    <row r="2807" spans="1:5" x14ac:dyDescent="0.3">
      <c r="A2807" s="87">
        <v>39309</v>
      </c>
      <c r="B2807" t="s">
        <v>19150</v>
      </c>
      <c r="C2807" s="87" t="s">
        <v>16331</v>
      </c>
      <c r="D2807" t="s">
        <v>16332</v>
      </c>
      <c r="E2807" s="116">
        <v>7.52</v>
      </c>
    </row>
    <row r="2808" spans="1:5" x14ac:dyDescent="0.3">
      <c r="A2808" s="87">
        <v>39310</v>
      </c>
      <c r="B2808" t="s">
        <v>19151</v>
      </c>
      <c r="C2808" s="87" t="s">
        <v>16331</v>
      </c>
      <c r="D2808" t="s">
        <v>16332</v>
      </c>
      <c r="E2808" s="116">
        <v>14.04</v>
      </c>
    </row>
    <row r="2809" spans="1:5" x14ac:dyDescent="0.3">
      <c r="A2809" s="87">
        <v>39311</v>
      </c>
      <c r="B2809" t="s">
        <v>19152</v>
      </c>
      <c r="C2809" s="87" t="s">
        <v>16331</v>
      </c>
      <c r="D2809" t="s">
        <v>16332</v>
      </c>
      <c r="E2809" s="116">
        <v>19.88</v>
      </c>
    </row>
    <row r="2810" spans="1:5" x14ac:dyDescent="0.3">
      <c r="A2810" s="87">
        <v>37427</v>
      </c>
      <c r="B2810" t="s">
        <v>19153</v>
      </c>
      <c r="C2810" s="87" t="s">
        <v>16331</v>
      </c>
      <c r="D2810" t="s">
        <v>16332</v>
      </c>
      <c r="E2810" s="116">
        <v>59.52</v>
      </c>
    </row>
    <row r="2811" spans="1:5" x14ac:dyDescent="0.3">
      <c r="A2811" s="87">
        <v>37424</v>
      </c>
      <c r="B2811" t="s">
        <v>19154</v>
      </c>
      <c r="C2811" s="87" t="s">
        <v>16331</v>
      </c>
      <c r="D2811" t="s">
        <v>16332</v>
      </c>
      <c r="E2811" s="116">
        <v>11.47</v>
      </c>
    </row>
    <row r="2812" spans="1:5" x14ac:dyDescent="0.3">
      <c r="A2812" s="87">
        <v>37428</v>
      </c>
      <c r="B2812" t="s">
        <v>19155</v>
      </c>
      <c r="C2812" s="87" t="s">
        <v>16331</v>
      </c>
      <c r="D2812" t="s">
        <v>16332</v>
      </c>
      <c r="E2812" s="116">
        <v>205.14</v>
      </c>
    </row>
    <row r="2813" spans="1:5" x14ac:dyDescent="0.3">
      <c r="A2813" s="87">
        <v>37425</v>
      </c>
      <c r="B2813" t="s">
        <v>19156</v>
      </c>
      <c r="C2813" s="87" t="s">
        <v>16331</v>
      </c>
      <c r="D2813" t="s">
        <v>16332</v>
      </c>
      <c r="E2813" s="116">
        <v>12.36</v>
      </c>
    </row>
    <row r="2814" spans="1:5" x14ac:dyDescent="0.3">
      <c r="A2814" s="87">
        <v>37429</v>
      </c>
      <c r="B2814" t="s">
        <v>19157</v>
      </c>
      <c r="C2814" s="87" t="s">
        <v>16331</v>
      </c>
      <c r="D2814" t="s">
        <v>16332</v>
      </c>
      <c r="E2814" s="116">
        <v>2594.1799999999998</v>
      </c>
    </row>
    <row r="2815" spans="1:5" x14ac:dyDescent="0.3">
      <c r="A2815" s="87">
        <v>37426</v>
      </c>
      <c r="B2815" t="s">
        <v>19158</v>
      </c>
      <c r="C2815" s="87" t="s">
        <v>16331</v>
      </c>
      <c r="D2815" t="s">
        <v>16332</v>
      </c>
      <c r="E2815" s="116">
        <v>24.95</v>
      </c>
    </row>
    <row r="2816" spans="1:5" x14ac:dyDescent="0.3">
      <c r="A2816" s="87">
        <v>11519</v>
      </c>
      <c r="B2816" t="s">
        <v>19159</v>
      </c>
      <c r="C2816" s="87" t="s">
        <v>16749</v>
      </c>
      <c r="D2816" t="s">
        <v>16332</v>
      </c>
      <c r="E2816" s="116">
        <v>58.37</v>
      </c>
    </row>
    <row r="2817" spans="1:5" x14ac:dyDescent="0.3">
      <c r="A2817" s="87">
        <v>11520</v>
      </c>
      <c r="B2817" t="s">
        <v>19160</v>
      </c>
      <c r="C2817" s="87" t="s">
        <v>16749</v>
      </c>
      <c r="D2817" t="s">
        <v>16332</v>
      </c>
      <c r="E2817" s="116">
        <v>26.99</v>
      </c>
    </row>
    <row r="2818" spans="1:5" x14ac:dyDescent="0.3">
      <c r="A2818" s="87">
        <v>11518</v>
      </c>
      <c r="B2818" t="s">
        <v>19161</v>
      </c>
      <c r="C2818" s="87" t="s">
        <v>16749</v>
      </c>
      <c r="D2818" t="s">
        <v>16332</v>
      </c>
      <c r="E2818" s="116">
        <v>98.13</v>
      </c>
    </row>
    <row r="2819" spans="1:5" x14ac:dyDescent="0.3">
      <c r="A2819" s="87">
        <v>38473</v>
      </c>
      <c r="B2819" t="s">
        <v>19162</v>
      </c>
      <c r="C2819" s="87" t="s">
        <v>16331</v>
      </c>
      <c r="D2819" t="s">
        <v>16332</v>
      </c>
      <c r="E2819" s="116">
        <v>184.83</v>
      </c>
    </row>
    <row r="2820" spans="1:5" x14ac:dyDescent="0.3">
      <c r="A2820" s="87">
        <v>4244</v>
      </c>
      <c r="B2820" t="s">
        <v>19163</v>
      </c>
      <c r="C2820" s="87" t="s">
        <v>16480</v>
      </c>
      <c r="D2820" t="s">
        <v>16332</v>
      </c>
      <c r="E2820" s="116">
        <v>24.56</v>
      </c>
    </row>
    <row r="2821" spans="1:5" x14ac:dyDescent="0.3">
      <c r="A2821" s="87">
        <v>40977</v>
      </c>
      <c r="B2821" t="s">
        <v>19164</v>
      </c>
      <c r="C2821" s="87" t="s">
        <v>16482</v>
      </c>
      <c r="D2821" t="s">
        <v>16332</v>
      </c>
      <c r="E2821" s="116">
        <v>4297.41</v>
      </c>
    </row>
    <row r="2822" spans="1:5" x14ac:dyDescent="0.3">
      <c r="A2822" s="87">
        <v>4115</v>
      </c>
      <c r="B2822" t="s">
        <v>19165</v>
      </c>
      <c r="C2822" s="87" t="s">
        <v>16376</v>
      </c>
      <c r="D2822" t="s">
        <v>16332</v>
      </c>
      <c r="E2822" s="116">
        <v>26.13</v>
      </c>
    </row>
    <row r="2823" spans="1:5" x14ac:dyDescent="0.3">
      <c r="A2823" s="87">
        <v>4119</v>
      </c>
      <c r="B2823" t="s">
        <v>19166</v>
      </c>
      <c r="C2823" s="87" t="s">
        <v>16376</v>
      </c>
      <c r="D2823" t="s">
        <v>16332</v>
      </c>
      <c r="E2823" s="116">
        <v>52.78</v>
      </c>
    </row>
    <row r="2824" spans="1:5" x14ac:dyDescent="0.3">
      <c r="A2824" s="87">
        <v>2794</v>
      </c>
      <c r="B2824" t="s">
        <v>19167</v>
      </c>
      <c r="C2824" s="87" t="s">
        <v>16376</v>
      </c>
      <c r="D2824" t="s">
        <v>16332</v>
      </c>
      <c r="E2824" s="116">
        <v>140.02000000000001</v>
      </c>
    </row>
    <row r="2825" spans="1:5" x14ac:dyDescent="0.3">
      <c r="A2825" s="87">
        <v>2788</v>
      </c>
      <c r="B2825" t="s">
        <v>19168</v>
      </c>
      <c r="C2825" s="87" t="s">
        <v>16376</v>
      </c>
      <c r="D2825" t="s">
        <v>16332</v>
      </c>
      <c r="E2825" s="116">
        <v>203.98</v>
      </c>
    </row>
    <row r="2826" spans="1:5" x14ac:dyDescent="0.3">
      <c r="A2826" s="87">
        <v>4006</v>
      </c>
      <c r="B2826" t="s">
        <v>19169</v>
      </c>
      <c r="C2826" s="87" t="s">
        <v>16478</v>
      </c>
      <c r="D2826" t="s">
        <v>16332</v>
      </c>
      <c r="E2826" s="116">
        <v>1657.41</v>
      </c>
    </row>
    <row r="2827" spans="1:5" x14ac:dyDescent="0.3">
      <c r="A2827" s="87">
        <v>36151</v>
      </c>
      <c r="B2827" t="s">
        <v>19170</v>
      </c>
      <c r="C2827" s="87" t="s">
        <v>16331</v>
      </c>
      <c r="D2827" t="s">
        <v>16332</v>
      </c>
      <c r="E2827" s="116">
        <v>30</v>
      </c>
    </row>
    <row r="2828" spans="1:5" x14ac:dyDescent="0.3">
      <c r="A2828" s="87">
        <v>37461</v>
      </c>
      <c r="B2828" t="s">
        <v>19171</v>
      </c>
      <c r="C2828" s="87" t="s">
        <v>16376</v>
      </c>
      <c r="D2828" t="s">
        <v>16332</v>
      </c>
      <c r="E2828" s="116">
        <v>12.91</v>
      </c>
    </row>
    <row r="2829" spans="1:5" x14ac:dyDescent="0.3">
      <c r="A2829" s="87">
        <v>37460</v>
      </c>
      <c r="B2829" t="s">
        <v>19172</v>
      </c>
      <c r="C2829" s="87" t="s">
        <v>16376</v>
      </c>
      <c r="D2829" t="s">
        <v>16332</v>
      </c>
      <c r="E2829" s="116">
        <v>17.64</v>
      </c>
    </row>
    <row r="2830" spans="1:5" x14ac:dyDescent="0.3">
      <c r="A2830" s="87">
        <v>37458</v>
      </c>
      <c r="B2830" t="s">
        <v>19173</v>
      </c>
      <c r="C2830" s="87" t="s">
        <v>16376</v>
      </c>
      <c r="D2830" t="s">
        <v>16337</v>
      </c>
      <c r="E2830" s="116">
        <v>5.17</v>
      </c>
    </row>
    <row r="2831" spans="1:5" x14ac:dyDescent="0.3">
      <c r="A2831" s="87">
        <v>37454</v>
      </c>
      <c r="B2831" t="s">
        <v>19174</v>
      </c>
      <c r="C2831" s="87" t="s">
        <v>16376</v>
      </c>
      <c r="D2831" t="s">
        <v>16332</v>
      </c>
      <c r="E2831" s="116">
        <v>1.35</v>
      </c>
    </row>
    <row r="2832" spans="1:5" x14ac:dyDescent="0.3">
      <c r="A2832" s="87">
        <v>37455</v>
      </c>
      <c r="B2832" t="s">
        <v>19175</v>
      </c>
      <c r="C2832" s="87" t="s">
        <v>16376</v>
      </c>
      <c r="D2832" t="s">
        <v>16332</v>
      </c>
      <c r="E2832" s="116">
        <v>2.2799999999999998</v>
      </c>
    </row>
    <row r="2833" spans="1:5" x14ac:dyDescent="0.3">
      <c r="A2833" s="87">
        <v>37459</v>
      </c>
      <c r="B2833" t="s">
        <v>19176</v>
      </c>
      <c r="C2833" s="87" t="s">
        <v>16376</v>
      </c>
      <c r="D2833" t="s">
        <v>16332</v>
      </c>
      <c r="E2833" s="116">
        <v>7.26</v>
      </c>
    </row>
    <row r="2834" spans="1:5" x14ac:dyDescent="0.3">
      <c r="A2834" s="87">
        <v>37457</v>
      </c>
      <c r="B2834" t="s">
        <v>19177</v>
      </c>
      <c r="C2834" s="87" t="s">
        <v>16376</v>
      </c>
      <c r="D2834" t="s">
        <v>16332</v>
      </c>
      <c r="E2834" s="116">
        <v>3.48</v>
      </c>
    </row>
    <row r="2835" spans="1:5" x14ac:dyDescent="0.3">
      <c r="A2835" s="87">
        <v>37456</v>
      </c>
      <c r="B2835" t="s">
        <v>19178</v>
      </c>
      <c r="C2835" s="87" t="s">
        <v>16376</v>
      </c>
      <c r="D2835" t="s">
        <v>16332</v>
      </c>
      <c r="E2835" s="116">
        <v>1.83</v>
      </c>
    </row>
    <row r="2836" spans="1:5" x14ac:dyDescent="0.3">
      <c r="A2836" s="87">
        <v>21029</v>
      </c>
      <c r="B2836" t="s">
        <v>19179</v>
      </c>
      <c r="C2836" s="87" t="s">
        <v>16331</v>
      </c>
      <c r="D2836" t="s">
        <v>16337</v>
      </c>
      <c r="E2836" s="116">
        <v>360</v>
      </c>
    </row>
    <row r="2837" spans="1:5" x14ac:dyDescent="0.3">
      <c r="A2837" s="87">
        <v>21030</v>
      </c>
      <c r="B2837" t="s">
        <v>19180</v>
      </c>
      <c r="C2837" s="87" t="s">
        <v>16331</v>
      </c>
      <c r="D2837" t="s">
        <v>16332</v>
      </c>
      <c r="E2837" s="116">
        <v>443.76</v>
      </c>
    </row>
    <row r="2838" spans="1:5" x14ac:dyDescent="0.3">
      <c r="A2838" s="87">
        <v>21031</v>
      </c>
      <c r="B2838" t="s">
        <v>19181</v>
      </c>
      <c r="C2838" s="87" t="s">
        <v>16331</v>
      </c>
      <c r="D2838" t="s">
        <v>16332</v>
      </c>
      <c r="E2838" s="116">
        <v>552.47</v>
      </c>
    </row>
    <row r="2839" spans="1:5" x14ac:dyDescent="0.3">
      <c r="A2839" s="87">
        <v>21032</v>
      </c>
      <c r="B2839" t="s">
        <v>19182</v>
      </c>
      <c r="C2839" s="87" t="s">
        <v>16331</v>
      </c>
      <c r="D2839" t="s">
        <v>16332</v>
      </c>
      <c r="E2839" s="116">
        <v>589.9</v>
      </c>
    </row>
    <row r="2840" spans="1:5" x14ac:dyDescent="0.3">
      <c r="A2840" s="87">
        <v>37527</v>
      </c>
      <c r="B2840" t="s">
        <v>19183</v>
      </c>
      <c r="C2840" s="87" t="s">
        <v>16331</v>
      </c>
      <c r="D2840" t="s">
        <v>16332</v>
      </c>
      <c r="E2840" s="116">
        <v>532.87</v>
      </c>
    </row>
    <row r="2841" spans="1:5" x14ac:dyDescent="0.3">
      <c r="A2841" s="87">
        <v>37528</v>
      </c>
      <c r="B2841" t="s">
        <v>19184</v>
      </c>
      <c r="C2841" s="87" t="s">
        <v>16331</v>
      </c>
      <c r="D2841" t="s">
        <v>16332</v>
      </c>
      <c r="E2841" s="116">
        <v>635.34</v>
      </c>
    </row>
    <row r="2842" spans="1:5" x14ac:dyDescent="0.3">
      <c r="A2842" s="87">
        <v>37529</v>
      </c>
      <c r="B2842" t="s">
        <v>19185</v>
      </c>
      <c r="C2842" s="87" t="s">
        <v>16331</v>
      </c>
      <c r="D2842" t="s">
        <v>16332</v>
      </c>
      <c r="E2842" s="116">
        <v>641.58000000000004</v>
      </c>
    </row>
    <row r="2843" spans="1:5" x14ac:dyDescent="0.3">
      <c r="A2843" s="87">
        <v>37530</v>
      </c>
      <c r="B2843" t="s">
        <v>19186</v>
      </c>
      <c r="C2843" s="87" t="s">
        <v>16331</v>
      </c>
      <c r="D2843" t="s">
        <v>16332</v>
      </c>
      <c r="E2843" s="116">
        <v>837.62</v>
      </c>
    </row>
    <row r="2844" spans="1:5" x14ac:dyDescent="0.3">
      <c r="A2844" s="87">
        <v>21034</v>
      </c>
      <c r="B2844" t="s">
        <v>19187</v>
      </c>
      <c r="C2844" s="87" t="s">
        <v>16331</v>
      </c>
      <c r="D2844" t="s">
        <v>16332</v>
      </c>
      <c r="E2844" s="116">
        <v>714.65</v>
      </c>
    </row>
    <row r="2845" spans="1:5" x14ac:dyDescent="0.3">
      <c r="A2845" s="87">
        <v>37531</v>
      </c>
      <c r="B2845" t="s">
        <v>19188</v>
      </c>
      <c r="C2845" s="87" t="s">
        <v>16331</v>
      </c>
      <c r="D2845" t="s">
        <v>16332</v>
      </c>
      <c r="E2845" s="116">
        <v>900</v>
      </c>
    </row>
    <row r="2846" spans="1:5" x14ac:dyDescent="0.3">
      <c r="A2846" s="87">
        <v>21036</v>
      </c>
      <c r="B2846" t="s">
        <v>19189</v>
      </c>
      <c r="C2846" s="87" t="s">
        <v>16331</v>
      </c>
      <c r="D2846" t="s">
        <v>16332</v>
      </c>
      <c r="E2846" s="116">
        <v>1094.25</v>
      </c>
    </row>
    <row r="2847" spans="1:5" x14ac:dyDescent="0.3">
      <c r="A2847" s="87">
        <v>21037</v>
      </c>
      <c r="B2847" t="s">
        <v>19190</v>
      </c>
      <c r="C2847" s="87" t="s">
        <v>16331</v>
      </c>
      <c r="D2847" t="s">
        <v>16332</v>
      </c>
      <c r="E2847" s="116">
        <v>1247.52</v>
      </c>
    </row>
    <row r="2848" spans="1:5" x14ac:dyDescent="0.3">
      <c r="A2848" s="87">
        <v>20185</v>
      </c>
      <c r="B2848" t="s">
        <v>19191</v>
      </c>
      <c r="C2848" s="87" t="s">
        <v>16376</v>
      </c>
      <c r="D2848" t="s">
        <v>16332</v>
      </c>
      <c r="E2848" s="116">
        <v>21</v>
      </c>
    </row>
    <row r="2849" spans="1:5" x14ac:dyDescent="0.3">
      <c r="A2849" s="87">
        <v>20260</v>
      </c>
      <c r="B2849" t="s">
        <v>19192</v>
      </c>
      <c r="C2849" s="87" t="s">
        <v>16331</v>
      </c>
      <c r="D2849" t="s">
        <v>16332</v>
      </c>
      <c r="E2849" s="116">
        <v>16.89</v>
      </c>
    </row>
    <row r="2850" spans="1:5" x14ac:dyDescent="0.3">
      <c r="A2850" s="87">
        <v>37523</v>
      </c>
      <c r="B2850" t="s">
        <v>19193</v>
      </c>
      <c r="C2850" s="87" t="s">
        <v>16331</v>
      </c>
      <c r="D2850" t="s">
        <v>16332</v>
      </c>
      <c r="E2850" s="116">
        <v>693602.96</v>
      </c>
    </row>
    <row r="2851" spans="1:5" x14ac:dyDescent="0.3">
      <c r="A2851" s="87">
        <v>37515</v>
      </c>
      <c r="B2851" t="s">
        <v>19194</v>
      </c>
      <c r="C2851" s="87" t="s">
        <v>16331</v>
      </c>
      <c r="D2851" t="s">
        <v>16337</v>
      </c>
      <c r="E2851" s="116">
        <v>616648.5</v>
      </c>
    </row>
    <row r="2852" spans="1:5" x14ac:dyDescent="0.3">
      <c r="A2852" s="87">
        <v>12899</v>
      </c>
      <c r="B2852" t="s">
        <v>19195</v>
      </c>
      <c r="C2852" s="87" t="s">
        <v>16331</v>
      </c>
      <c r="D2852" t="s">
        <v>16332</v>
      </c>
      <c r="E2852" s="116">
        <v>122.65</v>
      </c>
    </row>
    <row r="2853" spans="1:5" x14ac:dyDescent="0.3">
      <c r="A2853" s="87">
        <v>12898</v>
      </c>
      <c r="B2853" t="s">
        <v>19196</v>
      </c>
      <c r="C2853" s="87" t="s">
        <v>16331</v>
      </c>
      <c r="D2853" t="s">
        <v>16337</v>
      </c>
      <c r="E2853" s="116">
        <v>194.55</v>
      </c>
    </row>
    <row r="2854" spans="1:5" x14ac:dyDescent="0.3">
      <c r="A2854" s="87">
        <v>39699</v>
      </c>
      <c r="B2854" t="s">
        <v>19197</v>
      </c>
      <c r="C2854" s="87" t="s">
        <v>16735</v>
      </c>
      <c r="D2854" t="s">
        <v>16332</v>
      </c>
      <c r="E2854" s="116">
        <v>16.309999999999999</v>
      </c>
    </row>
    <row r="2855" spans="1:5" x14ac:dyDescent="0.3">
      <c r="A2855" s="87">
        <v>42528</v>
      </c>
      <c r="B2855" t="s">
        <v>19198</v>
      </c>
      <c r="C2855" s="87" t="s">
        <v>16735</v>
      </c>
      <c r="D2855" t="s">
        <v>16332</v>
      </c>
      <c r="E2855" s="116">
        <v>9.14</v>
      </c>
    </row>
    <row r="2856" spans="1:5" x14ac:dyDescent="0.3">
      <c r="A2856" s="87">
        <v>39696</v>
      </c>
      <c r="B2856" t="s">
        <v>19199</v>
      </c>
      <c r="C2856" s="87" t="s">
        <v>16735</v>
      </c>
      <c r="D2856" t="s">
        <v>16337</v>
      </c>
      <c r="E2856" s="116">
        <v>6.43</v>
      </c>
    </row>
    <row r="2857" spans="1:5" x14ac:dyDescent="0.3">
      <c r="A2857" s="87">
        <v>39700</v>
      </c>
      <c r="B2857" t="s">
        <v>19200</v>
      </c>
      <c r="C2857" s="87" t="s">
        <v>16735</v>
      </c>
      <c r="D2857" t="s">
        <v>16332</v>
      </c>
      <c r="E2857" s="116">
        <v>27.69</v>
      </c>
    </row>
    <row r="2858" spans="1:5" x14ac:dyDescent="0.3">
      <c r="A2858" s="87">
        <v>11621</v>
      </c>
      <c r="B2858" t="s">
        <v>19201</v>
      </c>
      <c r="C2858" s="87" t="s">
        <v>16735</v>
      </c>
      <c r="D2858" t="s">
        <v>16332</v>
      </c>
      <c r="E2858" s="116">
        <v>55.11</v>
      </c>
    </row>
    <row r="2859" spans="1:5" x14ac:dyDescent="0.3">
      <c r="A2859" s="87">
        <v>4014</v>
      </c>
      <c r="B2859" t="s">
        <v>19202</v>
      </c>
      <c r="C2859" s="87" t="s">
        <v>16735</v>
      </c>
      <c r="D2859" t="s">
        <v>16332</v>
      </c>
      <c r="E2859" s="116">
        <v>57.02</v>
      </c>
    </row>
    <row r="2860" spans="1:5" x14ac:dyDescent="0.3">
      <c r="A2860" s="87">
        <v>4015</v>
      </c>
      <c r="B2860" t="s">
        <v>19203</v>
      </c>
      <c r="C2860" s="87" t="s">
        <v>16735</v>
      </c>
      <c r="D2860" t="s">
        <v>16332</v>
      </c>
      <c r="E2860" s="116">
        <v>70.02</v>
      </c>
    </row>
    <row r="2861" spans="1:5" x14ac:dyDescent="0.3">
      <c r="A2861" s="87">
        <v>4017</v>
      </c>
      <c r="B2861" t="s">
        <v>19204</v>
      </c>
      <c r="C2861" s="87" t="s">
        <v>16735</v>
      </c>
      <c r="D2861" t="s">
        <v>16332</v>
      </c>
      <c r="E2861" s="116">
        <v>101.88</v>
      </c>
    </row>
    <row r="2862" spans="1:5" x14ac:dyDescent="0.3">
      <c r="A2862" s="87">
        <v>4016</v>
      </c>
      <c r="B2862" t="s">
        <v>19205</v>
      </c>
      <c r="C2862" s="87" t="s">
        <v>16735</v>
      </c>
      <c r="D2862" t="s">
        <v>16337</v>
      </c>
      <c r="E2862" s="116">
        <v>40.24</v>
      </c>
    </row>
    <row r="2863" spans="1:5" x14ac:dyDescent="0.3">
      <c r="A2863" s="87">
        <v>38544</v>
      </c>
      <c r="B2863" t="s">
        <v>19206</v>
      </c>
      <c r="C2863" s="87" t="s">
        <v>16735</v>
      </c>
      <c r="D2863" t="s">
        <v>16332</v>
      </c>
      <c r="E2863" s="116">
        <v>10.32</v>
      </c>
    </row>
    <row r="2864" spans="1:5" x14ac:dyDescent="0.3">
      <c r="A2864" s="87">
        <v>38545</v>
      </c>
      <c r="B2864" t="s">
        <v>19207</v>
      </c>
      <c r="C2864" s="87" t="s">
        <v>16735</v>
      </c>
      <c r="D2864" t="s">
        <v>16332</v>
      </c>
      <c r="E2864" s="116">
        <v>6.63</v>
      </c>
    </row>
    <row r="2865" spans="1:5" x14ac:dyDescent="0.3">
      <c r="A2865" s="87">
        <v>42527</v>
      </c>
      <c r="B2865" t="s">
        <v>19208</v>
      </c>
      <c r="C2865" s="87" t="s">
        <v>16735</v>
      </c>
      <c r="D2865" t="s">
        <v>16332</v>
      </c>
      <c r="E2865" s="116">
        <v>24.16</v>
      </c>
    </row>
    <row r="2866" spans="1:5" x14ac:dyDescent="0.3">
      <c r="A2866" s="87">
        <v>39323</v>
      </c>
      <c r="B2866" t="s">
        <v>19209</v>
      </c>
      <c r="C2866" s="87" t="s">
        <v>16735</v>
      </c>
      <c r="D2866" t="s">
        <v>16332</v>
      </c>
      <c r="E2866" s="116">
        <v>25.31</v>
      </c>
    </row>
    <row r="2867" spans="1:5" x14ac:dyDescent="0.3">
      <c r="A2867" s="87">
        <v>626</v>
      </c>
      <c r="B2867" t="s">
        <v>19210</v>
      </c>
      <c r="C2867" s="87" t="s">
        <v>16380</v>
      </c>
      <c r="D2867" t="s">
        <v>16337</v>
      </c>
      <c r="E2867" s="116">
        <v>17.97</v>
      </c>
    </row>
    <row r="2868" spans="1:5" x14ac:dyDescent="0.3">
      <c r="A2868" s="87">
        <v>44504</v>
      </c>
      <c r="B2868" t="s">
        <v>19211</v>
      </c>
      <c r="C2868" s="87" t="s">
        <v>16735</v>
      </c>
      <c r="D2868" t="s">
        <v>16332</v>
      </c>
      <c r="E2868" s="116">
        <v>13.09</v>
      </c>
    </row>
    <row r="2869" spans="1:5" x14ac:dyDescent="0.3">
      <c r="A2869" s="87">
        <v>44505</v>
      </c>
      <c r="B2869" t="s">
        <v>19212</v>
      </c>
      <c r="C2869" s="87" t="s">
        <v>16735</v>
      </c>
      <c r="D2869" t="s">
        <v>16332</v>
      </c>
      <c r="E2869" s="116">
        <v>19.75</v>
      </c>
    </row>
    <row r="2870" spans="1:5" x14ac:dyDescent="0.3">
      <c r="A2870" s="87">
        <v>44506</v>
      </c>
      <c r="B2870" t="s">
        <v>19213</v>
      </c>
      <c r="C2870" s="87" t="s">
        <v>16735</v>
      </c>
      <c r="D2870" t="s">
        <v>16332</v>
      </c>
      <c r="E2870" s="116">
        <v>20.97</v>
      </c>
    </row>
    <row r="2871" spans="1:5" x14ac:dyDescent="0.3">
      <c r="A2871" s="87">
        <v>44507</v>
      </c>
      <c r="B2871" t="s">
        <v>19214</v>
      </c>
      <c r="C2871" s="87" t="s">
        <v>16735</v>
      </c>
      <c r="D2871" t="s">
        <v>16332</v>
      </c>
      <c r="E2871" s="116">
        <v>26.21</v>
      </c>
    </row>
    <row r="2872" spans="1:5" x14ac:dyDescent="0.3">
      <c r="A2872" s="87">
        <v>44508</v>
      </c>
      <c r="B2872" t="s">
        <v>19215</v>
      </c>
      <c r="C2872" s="87" t="s">
        <v>16735</v>
      </c>
      <c r="D2872" t="s">
        <v>16332</v>
      </c>
      <c r="E2872" s="116">
        <v>39.31</v>
      </c>
    </row>
    <row r="2873" spans="1:5" x14ac:dyDescent="0.3">
      <c r="A2873" s="87">
        <v>44509</v>
      </c>
      <c r="B2873" t="s">
        <v>19216</v>
      </c>
      <c r="C2873" s="87" t="s">
        <v>16735</v>
      </c>
      <c r="D2873" t="s">
        <v>16332</v>
      </c>
      <c r="E2873" s="116">
        <v>52.66</v>
      </c>
    </row>
    <row r="2874" spans="1:5" x14ac:dyDescent="0.3">
      <c r="A2874" s="87">
        <v>44510</v>
      </c>
      <c r="B2874" t="s">
        <v>19217</v>
      </c>
      <c r="C2874" s="87" t="s">
        <v>16735</v>
      </c>
      <c r="D2874" t="s">
        <v>16332</v>
      </c>
      <c r="E2874" s="116">
        <v>65.39</v>
      </c>
    </row>
    <row r="2875" spans="1:5" x14ac:dyDescent="0.3">
      <c r="A2875" s="87">
        <v>44512</v>
      </c>
      <c r="B2875" t="s">
        <v>19218</v>
      </c>
      <c r="C2875" s="87" t="s">
        <v>16735</v>
      </c>
      <c r="D2875" t="s">
        <v>16332</v>
      </c>
      <c r="E2875" s="116">
        <v>14.59</v>
      </c>
    </row>
    <row r="2876" spans="1:5" x14ac:dyDescent="0.3">
      <c r="A2876" s="87">
        <v>44513</v>
      </c>
      <c r="B2876" t="s">
        <v>19219</v>
      </c>
      <c r="C2876" s="87" t="s">
        <v>16735</v>
      </c>
      <c r="D2876" t="s">
        <v>16332</v>
      </c>
      <c r="E2876" s="116">
        <v>20.6</v>
      </c>
    </row>
    <row r="2877" spans="1:5" x14ac:dyDescent="0.3">
      <c r="A2877" s="87">
        <v>44514</v>
      </c>
      <c r="B2877" t="s">
        <v>19220</v>
      </c>
      <c r="C2877" s="87" t="s">
        <v>16735</v>
      </c>
      <c r="D2877" t="s">
        <v>16332</v>
      </c>
      <c r="E2877" s="116">
        <v>23.35</v>
      </c>
    </row>
    <row r="2878" spans="1:5" x14ac:dyDescent="0.3">
      <c r="A2878" s="87">
        <v>44515</v>
      </c>
      <c r="B2878" t="s">
        <v>19221</v>
      </c>
      <c r="C2878" s="87" t="s">
        <v>16735</v>
      </c>
      <c r="D2878" t="s">
        <v>16332</v>
      </c>
      <c r="E2878" s="116">
        <v>28.67</v>
      </c>
    </row>
    <row r="2879" spans="1:5" x14ac:dyDescent="0.3">
      <c r="A2879" s="87">
        <v>44511</v>
      </c>
      <c r="B2879" t="s">
        <v>19222</v>
      </c>
      <c r="C2879" s="87" t="s">
        <v>16735</v>
      </c>
      <c r="D2879" t="s">
        <v>16332</v>
      </c>
      <c r="E2879" s="116">
        <v>42.44</v>
      </c>
    </row>
    <row r="2880" spans="1:5" x14ac:dyDescent="0.3">
      <c r="A2880" s="87">
        <v>44516</v>
      </c>
      <c r="B2880" t="s">
        <v>19223</v>
      </c>
      <c r="C2880" s="87" t="s">
        <v>16735</v>
      </c>
      <c r="D2880" t="s">
        <v>16332</v>
      </c>
      <c r="E2880" s="116">
        <v>57.36</v>
      </c>
    </row>
    <row r="2881" spans="1:5" x14ac:dyDescent="0.3">
      <c r="A2881" s="87">
        <v>44517</v>
      </c>
      <c r="B2881" t="s">
        <v>19224</v>
      </c>
      <c r="C2881" s="87" t="s">
        <v>16735</v>
      </c>
      <c r="D2881" t="s">
        <v>16332</v>
      </c>
      <c r="E2881" s="116">
        <v>71.540000000000006</v>
      </c>
    </row>
    <row r="2882" spans="1:5" x14ac:dyDescent="0.3">
      <c r="A2882" s="87">
        <v>11479</v>
      </c>
      <c r="B2882" t="s">
        <v>19225</v>
      </c>
      <c r="C2882" s="87" t="s">
        <v>16331</v>
      </c>
      <c r="D2882" t="s">
        <v>16332</v>
      </c>
      <c r="E2882" s="116">
        <v>40.99</v>
      </c>
    </row>
    <row r="2883" spans="1:5" x14ac:dyDescent="0.3">
      <c r="A2883" s="87">
        <v>11481</v>
      </c>
      <c r="B2883" t="s">
        <v>19226</v>
      </c>
      <c r="C2883" s="87" t="s">
        <v>16331</v>
      </c>
      <c r="D2883" t="s">
        <v>16332</v>
      </c>
      <c r="E2883" s="116">
        <v>37.08</v>
      </c>
    </row>
    <row r="2884" spans="1:5" x14ac:dyDescent="0.3">
      <c r="A2884" s="87">
        <v>43609</v>
      </c>
      <c r="B2884" t="s">
        <v>19227</v>
      </c>
      <c r="C2884" s="87" t="s">
        <v>16331</v>
      </c>
      <c r="D2884" t="s">
        <v>16332</v>
      </c>
      <c r="E2884" s="116">
        <v>37.08</v>
      </c>
    </row>
    <row r="2885" spans="1:5" x14ac:dyDescent="0.3">
      <c r="A2885" s="87">
        <v>11478</v>
      </c>
      <c r="B2885" t="s">
        <v>19228</v>
      </c>
      <c r="C2885" s="87" t="s">
        <v>16331</v>
      </c>
      <c r="D2885" t="s">
        <v>16332</v>
      </c>
      <c r="E2885" s="116">
        <v>70.33</v>
      </c>
    </row>
    <row r="2886" spans="1:5" x14ac:dyDescent="0.3">
      <c r="A2886" s="87">
        <v>43608</v>
      </c>
      <c r="B2886" t="s">
        <v>19229</v>
      </c>
      <c r="C2886" s="87" t="s">
        <v>16331</v>
      </c>
      <c r="D2886" t="s">
        <v>16332</v>
      </c>
      <c r="E2886" s="116">
        <v>53.66</v>
      </c>
    </row>
    <row r="2887" spans="1:5" x14ac:dyDescent="0.3">
      <c r="A2887" s="87">
        <v>11476</v>
      </c>
      <c r="B2887" t="s">
        <v>19230</v>
      </c>
      <c r="C2887" s="87" t="s">
        <v>16331</v>
      </c>
      <c r="D2887" t="s">
        <v>16332</v>
      </c>
      <c r="E2887" s="116">
        <v>53.66</v>
      </c>
    </row>
    <row r="2888" spans="1:5" x14ac:dyDescent="0.3">
      <c r="A2888" s="87">
        <v>40637</v>
      </c>
      <c r="B2888" t="s">
        <v>19231</v>
      </c>
      <c r="C2888" s="87" t="s">
        <v>16331</v>
      </c>
      <c r="D2888" t="s">
        <v>16332</v>
      </c>
      <c r="E2888" s="116">
        <v>793072.01</v>
      </c>
    </row>
    <row r="2889" spans="1:5" x14ac:dyDescent="0.3">
      <c r="A2889" s="87">
        <v>13836</v>
      </c>
      <c r="B2889" t="s">
        <v>19232</v>
      </c>
      <c r="C2889" s="87" t="s">
        <v>16331</v>
      </c>
      <c r="D2889" t="s">
        <v>16332</v>
      </c>
      <c r="E2889" s="116">
        <v>67210.86</v>
      </c>
    </row>
    <row r="2890" spans="1:5" x14ac:dyDescent="0.3">
      <c r="A2890" s="87">
        <v>14534</v>
      </c>
      <c r="B2890" t="s">
        <v>19233</v>
      </c>
      <c r="C2890" s="87" t="s">
        <v>16331</v>
      </c>
      <c r="D2890" t="s">
        <v>16332</v>
      </c>
      <c r="E2890" s="116">
        <v>28136.25</v>
      </c>
    </row>
    <row r="2891" spans="1:5" x14ac:dyDescent="0.3">
      <c r="A2891" s="87">
        <v>14619</v>
      </c>
      <c r="B2891" t="s">
        <v>19234</v>
      </c>
      <c r="C2891" s="87" t="s">
        <v>16331</v>
      </c>
      <c r="D2891" t="s">
        <v>16332</v>
      </c>
      <c r="E2891" s="116">
        <v>14978.23</v>
      </c>
    </row>
    <row r="2892" spans="1:5" x14ac:dyDescent="0.3">
      <c r="A2892" s="87">
        <v>14535</v>
      </c>
      <c r="B2892" t="s">
        <v>19235</v>
      </c>
      <c r="C2892" s="87" t="s">
        <v>16331</v>
      </c>
      <c r="D2892" t="s">
        <v>16332</v>
      </c>
      <c r="E2892" s="116">
        <v>279254.93</v>
      </c>
    </row>
    <row r="2893" spans="1:5" x14ac:dyDescent="0.3">
      <c r="A2893" s="87">
        <v>39813</v>
      </c>
      <c r="B2893" t="s">
        <v>19236</v>
      </c>
      <c r="C2893" s="87" t="s">
        <v>16331</v>
      </c>
      <c r="D2893" t="s">
        <v>16332</v>
      </c>
      <c r="E2893" s="116">
        <v>39429.910000000003</v>
      </c>
    </row>
    <row r="2894" spans="1:5" x14ac:dyDescent="0.3">
      <c r="A2894" s="87">
        <v>40403</v>
      </c>
      <c r="B2894" t="s">
        <v>19237</v>
      </c>
      <c r="C2894" s="87" t="s">
        <v>16331</v>
      </c>
      <c r="D2894" t="s">
        <v>16332</v>
      </c>
      <c r="E2894" s="116">
        <v>406.47</v>
      </c>
    </row>
    <row r="2895" spans="1:5" x14ac:dyDescent="0.3">
      <c r="A2895" s="87">
        <v>12868</v>
      </c>
      <c r="B2895" t="s">
        <v>19238</v>
      </c>
      <c r="C2895" s="87" t="s">
        <v>16480</v>
      </c>
      <c r="D2895" t="s">
        <v>16332</v>
      </c>
      <c r="E2895" s="116">
        <v>21.23</v>
      </c>
    </row>
    <row r="2896" spans="1:5" x14ac:dyDescent="0.3">
      <c r="A2896" s="87">
        <v>40916</v>
      </c>
      <c r="B2896" t="s">
        <v>19239</v>
      </c>
      <c r="C2896" s="87" t="s">
        <v>16482</v>
      </c>
      <c r="D2896" t="s">
        <v>16332</v>
      </c>
      <c r="E2896" s="116">
        <v>3715.07</v>
      </c>
    </row>
    <row r="2897" spans="1:5" x14ac:dyDescent="0.3">
      <c r="A2897" s="87">
        <v>4755</v>
      </c>
      <c r="B2897" t="s">
        <v>19240</v>
      </c>
      <c r="C2897" s="87" t="s">
        <v>16480</v>
      </c>
      <c r="D2897" t="s">
        <v>16332</v>
      </c>
      <c r="E2897" s="116">
        <v>21.99</v>
      </c>
    </row>
    <row r="2898" spans="1:5" x14ac:dyDescent="0.3">
      <c r="A2898" s="87">
        <v>41067</v>
      </c>
      <c r="B2898" t="s">
        <v>19241</v>
      </c>
      <c r="C2898" s="87" t="s">
        <v>16482</v>
      </c>
      <c r="D2898" t="s">
        <v>16332</v>
      </c>
      <c r="E2898" s="116">
        <v>3849.73</v>
      </c>
    </row>
    <row r="2899" spans="1:5" x14ac:dyDescent="0.3">
      <c r="A2899" s="87">
        <v>38463</v>
      </c>
      <c r="B2899" t="s">
        <v>19242</v>
      </c>
      <c r="C2899" s="87" t="s">
        <v>16331</v>
      </c>
      <c r="D2899" t="s">
        <v>16332</v>
      </c>
      <c r="E2899" s="116">
        <v>44.9</v>
      </c>
    </row>
    <row r="2900" spans="1:5" x14ac:dyDescent="0.3">
      <c r="A2900" s="87">
        <v>40703</v>
      </c>
      <c r="B2900" t="s">
        <v>19243</v>
      </c>
      <c r="C2900" s="87" t="s">
        <v>16331</v>
      </c>
      <c r="D2900" t="s">
        <v>16337</v>
      </c>
      <c r="E2900" s="116">
        <v>12046.67</v>
      </c>
    </row>
    <row r="2901" spans="1:5" x14ac:dyDescent="0.3">
      <c r="A2901" s="87">
        <v>14531</v>
      </c>
      <c r="B2901" t="s">
        <v>19244</v>
      </c>
      <c r="C2901" s="87" t="s">
        <v>16331</v>
      </c>
      <c r="D2901" t="s">
        <v>16332</v>
      </c>
      <c r="E2901" s="116">
        <v>22459.53</v>
      </c>
    </row>
    <row r="2902" spans="1:5" x14ac:dyDescent="0.3">
      <c r="A2902" s="87">
        <v>36533</v>
      </c>
      <c r="B2902" t="s">
        <v>19245</v>
      </c>
      <c r="C2902" s="87" t="s">
        <v>16331</v>
      </c>
      <c r="D2902" t="s">
        <v>16332</v>
      </c>
      <c r="E2902" s="116">
        <v>25845.18</v>
      </c>
    </row>
    <row r="2903" spans="1:5" x14ac:dyDescent="0.3">
      <c r="A2903" s="87">
        <v>11616</v>
      </c>
      <c r="B2903" t="s">
        <v>19246</v>
      </c>
      <c r="C2903" s="87" t="s">
        <v>16331</v>
      </c>
      <c r="D2903" t="s">
        <v>16332</v>
      </c>
      <c r="E2903" s="116">
        <v>24410.39</v>
      </c>
    </row>
    <row r="2904" spans="1:5" x14ac:dyDescent="0.3">
      <c r="A2904" s="87">
        <v>41898</v>
      </c>
      <c r="B2904" t="s">
        <v>19247</v>
      </c>
      <c r="C2904" s="87" t="s">
        <v>16331</v>
      </c>
      <c r="D2904" t="s">
        <v>16332</v>
      </c>
      <c r="E2904" s="116">
        <v>27465.01</v>
      </c>
    </row>
    <row r="2905" spans="1:5" x14ac:dyDescent="0.3">
      <c r="A2905" s="87">
        <v>13447</v>
      </c>
      <c r="B2905" t="s">
        <v>19248</v>
      </c>
      <c r="C2905" s="87" t="s">
        <v>16331</v>
      </c>
      <c r="D2905" t="s">
        <v>16332</v>
      </c>
      <c r="E2905" s="116">
        <v>50537.5</v>
      </c>
    </row>
    <row r="2906" spans="1:5" x14ac:dyDescent="0.3">
      <c r="A2906" s="87">
        <v>14529</v>
      </c>
      <c r="B2906" t="s">
        <v>19249</v>
      </c>
      <c r="C2906" s="87" t="s">
        <v>16331</v>
      </c>
      <c r="D2906" t="s">
        <v>16332</v>
      </c>
      <c r="E2906" s="116">
        <v>28264.34</v>
      </c>
    </row>
    <row r="2907" spans="1:5" x14ac:dyDescent="0.3">
      <c r="A2907" s="87">
        <v>10747</v>
      </c>
      <c r="B2907" t="s">
        <v>19250</v>
      </c>
      <c r="C2907" s="87" t="s">
        <v>16331</v>
      </c>
      <c r="D2907" t="s">
        <v>16332</v>
      </c>
      <c r="E2907" s="116">
        <v>27731.64</v>
      </c>
    </row>
    <row r="2908" spans="1:5" x14ac:dyDescent="0.3">
      <c r="A2908" s="87">
        <v>36141</v>
      </c>
      <c r="B2908" t="s">
        <v>19251</v>
      </c>
      <c r="C2908" s="87" t="s">
        <v>16331</v>
      </c>
      <c r="D2908" t="s">
        <v>16332</v>
      </c>
      <c r="E2908" s="116">
        <v>40.5</v>
      </c>
    </row>
    <row r="2909" spans="1:5" x14ac:dyDescent="0.3">
      <c r="A2909" s="87">
        <v>43651</v>
      </c>
      <c r="B2909" t="s">
        <v>19252</v>
      </c>
      <c r="C2909" s="87" t="s">
        <v>16380</v>
      </c>
      <c r="D2909" t="s">
        <v>16332</v>
      </c>
      <c r="E2909" s="116">
        <v>6.47</v>
      </c>
    </row>
    <row r="2910" spans="1:5" x14ac:dyDescent="0.3">
      <c r="A2910" s="87">
        <v>43626</v>
      </c>
      <c r="B2910" t="s">
        <v>19253</v>
      </c>
      <c r="C2910" s="87" t="s">
        <v>16380</v>
      </c>
      <c r="D2910" t="s">
        <v>16337</v>
      </c>
      <c r="E2910" s="116">
        <v>3.6</v>
      </c>
    </row>
    <row r="2911" spans="1:5" x14ac:dyDescent="0.3">
      <c r="A2911" s="87">
        <v>39434</v>
      </c>
      <c r="B2911" t="s">
        <v>19254</v>
      </c>
      <c r="C2911" s="87" t="s">
        <v>16380</v>
      </c>
      <c r="D2911" t="s">
        <v>16332</v>
      </c>
      <c r="E2911" s="116">
        <v>3.4</v>
      </c>
    </row>
    <row r="2912" spans="1:5" x14ac:dyDescent="0.3">
      <c r="A2912" s="87">
        <v>39433</v>
      </c>
      <c r="B2912" t="s">
        <v>19255</v>
      </c>
      <c r="C2912" s="87" t="s">
        <v>16380</v>
      </c>
      <c r="D2912" t="s">
        <v>16332</v>
      </c>
      <c r="E2912" s="116">
        <v>2.7</v>
      </c>
    </row>
    <row r="2913" spans="1:5" x14ac:dyDescent="0.3">
      <c r="A2913" s="87">
        <v>4049</v>
      </c>
      <c r="B2913" t="s">
        <v>19256</v>
      </c>
      <c r="C2913" s="87" t="s">
        <v>16382</v>
      </c>
      <c r="D2913" t="s">
        <v>16332</v>
      </c>
      <c r="E2913" s="116">
        <v>72.25</v>
      </c>
    </row>
    <row r="2914" spans="1:5" x14ac:dyDescent="0.3">
      <c r="A2914" s="87">
        <v>38120</v>
      </c>
      <c r="B2914" t="s">
        <v>19257</v>
      </c>
      <c r="C2914" s="87" t="s">
        <v>16380</v>
      </c>
      <c r="D2914" t="s">
        <v>16332</v>
      </c>
      <c r="E2914" s="116">
        <v>127.88</v>
      </c>
    </row>
    <row r="2915" spans="1:5" x14ac:dyDescent="0.3">
      <c r="A2915" s="87">
        <v>43652</v>
      </c>
      <c r="B2915" t="s">
        <v>19258</v>
      </c>
      <c r="C2915" s="87" t="s">
        <v>16380</v>
      </c>
      <c r="D2915" t="s">
        <v>16332</v>
      </c>
      <c r="E2915" s="116">
        <v>14.51</v>
      </c>
    </row>
    <row r="2916" spans="1:5" x14ac:dyDescent="0.3">
      <c r="A2916" s="87">
        <v>10498</v>
      </c>
      <c r="B2916" t="s">
        <v>19259</v>
      </c>
      <c r="C2916" s="87" t="s">
        <v>16380</v>
      </c>
      <c r="D2916" t="s">
        <v>16332</v>
      </c>
      <c r="E2916" s="116">
        <v>11.46</v>
      </c>
    </row>
    <row r="2917" spans="1:5" x14ac:dyDescent="0.3">
      <c r="A2917" s="87">
        <v>4823</v>
      </c>
      <c r="B2917" t="s">
        <v>19260</v>
      </c>
      <c r="C2917" s="87" t="s">
        <v>16380</v>
      </c>
      <c r="D2917" t="s">
        <v>16332</v>
      </c>
      <c r="E2917" s="116">
        <v>35.76</v>
      </c>
    </row>
    <row r="2918" spans="1:5" x14ac:dyDescent="0.3">
      <c r="A2918" s="87">
        <v>38877</v>
      </c>
      <c r="B2918" t="s">
        <v>19261</v>
      </c>
      <c r="C2918" s="87" t="s">
        <v>16380</v>
      </c>
      <c r="D2918" t="s">
        <v>16332</v>
      </c>
      <c r="E2918" s="116">
        <v>7.35</v>
      </c>
    </row>
    <row r="2919" spans="1:5" x14ac:dyDescent="0.3">
      <c r="A2919" s="87">
        <v>34546</v>
      </c>
      <c r="B2919" t="s">
        <v>19262</v>
      </c>
      <c r="C2919" s="87" t="s">
        <v>16380</v>
      </c>
      <c r="D2919" t="s">
        <v>16332</v>
      </c>
      <c r="E2919" s="116">
        <v>7.55</v>
      </c>
    </row>
    <row r="2920" spans="1:5" x14ac:dyDescent="0.3">
      <c r="A2920" s="87">
        <v>41387</v>
      </c>
      <c r="B2920" t="s">
        <v>19263</v>
      </c>
      <c r="C2920" s="87" t="s">
        <v>16376</v>
      </c>
      <c r="D2920" t="s">
        <v>16332</v>
      </c>
      <c r="E2920" s="116">
        <v>54.41</v>
      </c>
    </row>
    <row r="2921" spans="1:5" x14ac:dyDescent="0.3">
      <c r="A2921" s="87">
        <v>41388</v>
      </c>
      <c r="B2921" t="s">
        <v>19264</v>
      </c>
      <c r="C2921" s="87" t="s">
        <v>16376</v>
      </c>
      <c r="D2921" t="s">
        <v>16332</v>
      </c>
      <c r="E2921" s="116">
        <v>65.28</v>
      </c>
    </row>
    <row r="2922" spans="1:5" x14ac:dyDescent="0.3">
      <c r="A2922" s="87">
        <v>41380</v>
      </c>
      <c r="B2922" t="s">
        <v>19265</v>
      </c>
      <c r="C2922" s="87" t="s">
        <v>16331</v>
      </c>
      <c r="D2922" t="s">
        <v>16332</v>
      </c>
      <c r="E2922" s="116">
        <v>434.33</v>
      </c>
    </row>
    <row r="2923" spans="1:5" x14ac:dyDescent="0.3">
      <c r="A2923" s="87">
        <v>41381</v>
      </c>
      <c r="B2923" t="s">
        <v>19266</v>
      </c>
      <c r="C2923" s="87" t="s">
        <v>16331</v>
      </c>
      <c r="D2923" t="s">
        <v>16332</v>
      </c>
      <c r="E2923" s="116">
        <v>455.01</v>
      </c>
    </row>
    <row r="2924" spans="1:5" x14ac:dyDescent="0.3">
      <c r="A2924" s="87">
        <v>41382</v>
      </c>
      <c r="B2924" t="s">
        <v>19267</v>
      </c>
      <c r="C2924" s="87" t="s">
        <v>16331</v>
      </c>
      <c r="D2924" t="s">
        <v>16332</v>
      </c>
      <c r="E2924" s="116">
        <v>440.42</v>
      </c>
    </row>
    <row r="2925" spans="1:5" x14ac:dyDescent="0.3">
      <c r="A2925" s="87">
        <v>41383</v>
      </c>
      <c r="B2925" t="s">
        <v>19268</v>
      </c>
      <c r="C2925" s="87" t="s">
        <v>16331</v>
      </c>
      <c r="D2925" t="s">
        <v>16332</v>
      </c>
      <c r="E2925" s="116">
        <v>597.79</v>
      </c>
    </row>
    <row r="2926" spans="1:5" x14ac:dyDescent="0.3">
      <c r="A2926" s="87">
        <v>41385</v>
      </c>
      <c r="B2926" t="s">
        <v>19269</v>
      </c>
      <c r="C2926" s="87" t="s">
        <v>16331</v>
      </c>
      <c r="D2926" t="s">
        <v>16332</v>
      </c>
      <c r="E2926" s="116">
        <v>743.87</v>
      </c>
    </row>
    <row r="2927" spans="1:5" x14ac:dyDescent="0.3">
      <c r="A2927" s="87">
        <v>4058</v>
      </c>
      <c r="B2927" t="s">
        <v>19270</v>
      </c>
      <c r="C2927" s="87" t="s">
        <v>16480</v>
      </c>
      <c r="D2927" t="s">
        <v>16332</v>
      </c>
      <c r="E2927" s="116">
        <v>28.81</v>
      </c>
    </row>
    <row r="2928" spans="1:5" x14ac:dyDescent="0.3">
      <c r="A2928" s="87">
        <v>40974</v>
      </c>
      <c r="B2928" t="s">
        <v>19271</v>
      </c>
      <c r="C2928" s="87" t="s">
        <v>16482</v>
      </c>
      <c r="D2928" t="s">
        <v>16332</v>
      </c>
      <c r="E2928" s="116">
        <v>5043.1400000000003</v>
      </c>
    </row>
    <row r="2929" spans="1:5" x14ac:dyDescent="0.3">
      <c r="A2929" s="87">
        <v>34794</v>
      </c>
      <c r="B2929" t="s">
        <v>19272</v>
      </c>
      <c r="C2929" s="87" t="s">
        <v>16480</v>
      </c>
      <c r="D2929" t="s">
        <v>16332</v>
      </c>
      <c r="E2929" s="116">
        <v>28.79</v>
      </c>
    </row>
    <row r="2930" spans="1:5" x14ac:dyDescent="0.3">
      <c r="A2930" s="87">
        <v>40925</v>
      </c>
      <c r="B2930" t="s">
        <v>19273</v>
      </c>
      <c r="C2930" s="87" t="s">
        <v>16482</v>
      </c>
      <c r="D2930" t="s">
        <v>16332</v>
      </c>
      <c r="E2930" s="116">
        <v>5040.72</v>
      </c>
    </row>
    <row r="2931" spans="1:5" x14ac:dyDescent="0.3">
      <c r="A2931" s="87">
        <v>13741</v>
      </c>
      <c r="B2931" t="s">
        <v>19274</v>
      </c>
      <c r="C2931" s="87" t="s">
        <v>16331</v>
      </c>
      <c r="D2931" t="s">
        <v>16332</v>
      </c>
      <c r="E2931" s="116">
        <v>2232.5300000000002</v>
      </c>
    </row>
    <row r="2932" spans="1:5" x14ac:dyDescent="0.3">
      <c r="A2932" s="87">
        <v>3288</v>
      </c>
      <c r="B2932" t="s">
        <v>19275</v>
      </c>
      <c r="C2932" s="87" t="s">
        <v>16376</v>
      </c>
      <c r="D2932" t="s">
        <v>16337</v>
      </c>
      <c r="E2932" s="116">
        <v>6.5</v>
      </c>
    </row>
    <row r="2933" spans="1:5" x14ac:dyDescent="0.3">
      <c r="A2933" s="87">
        <v>13587</v>
      </c>
      <c r="B2933" t="s">
        <v>19276</v>
      </c>
      <c r="C2933" s="87" t="s">
        <v>16376</v>
      </c>
      <c r="D2933" t="s">
        <v>16332</v>
      </c>
      <c r="E2933" s="116">
        <v>3.92</v>
      </c>
    </row>
    <row r="2934" spans="1:5" x14ac:dyDescent="0.3">
      <c r="A2934" s="87">
        <v>38598</v>
      </c>
      <c r="B2934" t="s">
        <v>19277</v>
      </c>
      <c r="C2934" s="87" t="s">
        <v>16331</v>
      </c>
      <c r="D2934" t="s">
        <v>16332</v>
      </c>
      <c r="E2934" s="116">
        <v>3.37</v>
      </c>
    </row>
    <row r="2935" spans="1:5" x14ac:dyDescent="0.3">
      <c r="A2935" s="87">
        <v>38595</v>
      </c>
      <c r="B2935" t="s">
        <v>19278</v>
      </c>
      <c r="C2935" s="87" t="s">
        <v>16331</v>
      </c>
      <c r="D2935" t="s">
        <v>16332</v>
      </c>
      <c r="E2935" s="116">
        <v>2.85</v>
      </c>
    </row>
    <row r="2936" spans="1:5" x14ac:dyDescent="0.3">
      <c r="A2936" s="87">
        <v>38592</v>
      </c>
      <c r="B2936" t="s">
        <v>19279</v>
      </c>
      <c r="C2936" s="87" t="s">
        <v>16331</v>
      </c>
      <c r="D2936" t="s">
        <v>16332</v>
      </c>
      <c r="E2936" s="116">
        <v>2.88</v>
      </c>
    </row>
    <row r="2937" spans="1:5" x14ac:dyDescent="0.3">
      <c r="A2937" s="87">
        <v>38588</v>
      </c>
      <c r="B2937" t="s">
        <v>19280</v>
      </c>
      <c r="C2937" s="87" t="s">
        <v>16331</v>
      </c>
      <c r="D2937" t="s">
        <v>16332</v>
      </c>
      <c r="E2937" s="116">
        <v>2.31</v>
      </c>
    </row>
    <row r="2938" spans="1:5" x14ac:dyDescent="0.3">
      <c r="A2938" s="87">
        <v>38593</v>
      </c>
      <c r="B2938" t="s">
        <v>19281</v>
      </c>
      <c r="C2938" s="87" t="s">
        <v>16331</v>
      </c>
      <c r="D2938" t="s">
        <v>16332</v>
      </c>
      <c r="E2938" s="116">
        <v>3.19</v>
      </c>
    </row>
    <row r="2939" spans="1:5" x14ac:dyDescent="0.3">
      <c r="A2939" s="87">
        <v>38589</v>
      </c>
      <c r="B2939" t="s">
        <v>19282</v>
      </c>
      <c r="C2939" s="87" t="s">
        <v>16331</v>
      </c>
      <c r="D2939" t="s">
        <v>16332</v>
      </c>
      <c r="E2939" s="116">
        <v>2.42</v>
      </c>
    </row>
    <row r="2940" spans="1:5" x14ac:dyDescent="0.3">
      <c r="A2940" s="87">
        <v>38594</v>
      </c>
      <c r="B2940" t="s">
        <v>19283</v>
      </c>
      <c r="C2940" s="87" t="s">
        <v>16331</v>
      </c>
      <c r="D2940" t="s">
        <v>16332</v>
      </c>
      <c r="E2940" s="116">
        <v>5.03</v>
      </c>
    </row>
    <row r="2941" spans="1:5" x14ac:dyDescent="0.3">
      <c r="A2941" s="87">
        <v>34773</v>
      </c>
      <c r="B2941" t="s">
        <v>19284</v>
      </c>
      <c r="C2941" s="87" t="s">
        <v>16331</v>
      </c>
      <c r="D2941" t="s">
        <v>16332</v>
      </c>
      <c r="E2941" s="116">
        <v>2.38</v>
      </c>
    </row>
    <row r="2942" spans="1:5" x14ac:dyDescent="0.3">
      <c r="A2942" s="87">
        <v>34769</v>
      </c>
      <c r="B2942" t="s">
        <v>19285</v>
      </c>
      <c r="C2942" s="87" t="s">
        <v>16331</v>
      </c>
      <c r="D2942" t="s">
        <v>16332</v>
      </c>
      <c r="E2942" s="116">
        <v>2.94</v>
      </c>
    </row>
    <row r="2943" spans="1:5" x14ac:dyDescent="0.3">
      <c r="A2943" s="87">
        <v>34763</v>
      </c>
      <c r="B2943" t="s">
        <v>19286</v>
      </c>
      <c r="C2943" s="87" t="s">
        <v>16331</v>
      </c>
      <c r="D2943" t="s">
        <v>16332</v>
      </c>
      <c r="E2943" s="116">
        <v>1.81</v>
      </c>
    </row>
    <row r="2944" spans="1:5" x14ac:dyDescent="0.3">
      <c r="A2944" s="87">
        <v>34774</v>
      </c>
      <c r="B2944" t="s">
        <v>19287</v>
      </c>
      <c r="C2944" s="87" t="s">
        <v>16331</v>
      </c>
      <c r="D2944" t="s">
        <v>16332</v>
      </c>
      <c r="E2944" s="116">
        <v>2.2599999999999998</v>
      </c>
    </row>
    <row r="2945" spans="1:5" x14ac:dyDescent="0.3">
      <c r="A2945" s="87">
        <v>34771</v>
      </c>
      <c r="B2945" t="s">
        <v>19288</v>
      </c>
      <c r="C2945" s="87" t="s">
        <v>16331</v>
      </c>
      <c r="D2945" t="s">
        <v>16332</v>
      </c>
      <c r="E2945" s="116">
        <v>2.72</v>
      </c>
    </row>
    <row r="2946" spans="1:5" x14ac:dyDescent="0.3">
      <c r="A2946" s="87">
        <v>34764</v>
      </c>
      <c r="B2946" t="s">
        <v>19289</v>
      </c>
      <c r="C2946" s="87" t="s">
        <v>16331</v>
      </c>
      <c r="D2946" t="s">
        <v>16332</v>
      </c>
      <c r="E2946" s="116">
        <v>1.78</v>
      </c>
    </row>
    <row r="2947" spans="1:5" x14ac:dyDescent="0.3">
      <c r="A2947" s="87">
        <v>34788</v>
      </c>
      <c r="B2947" t="s">
        <v>19290</v>
      </c>
      <c r="C2947" s="87" t="s">
        <v>16331</v>
      </c>
      <c r="D2947" t="s">
        <v>16332</v>
      </c>
      <c r="E2947" s="116">
        <v>1.23</v>
      </c>
    </row>
    <row r="2948" spans="1:5" x14ac:dyDescent="0.3">
      <c r="A2948" s="87">
        <v>34781</v>
      </c>
      <c r="B2948" t="s">
        <v>19291</v>
      </c>
      <c r="C2948" s="87" t="s">
        <v>16331</v>
      </c>
      <c r="D2948" t="s">
        <v>16332</v>
      </c>
      <c r="E2948" s="116">
        <v>1.69</v>
      </c>
    </row>
    <row r="2949" spans="1:5" x14ac:dyDescent="0.3">
      <c r="A2949" s="87">
        <v>41682</v>
      </c>
      <c r="B2949" t="s">
        <v>19292</v>
      </c>
      <c r="C2949" s="87" t="s">
        <v>16331</v>
      </c>
      <c r="D2949" t="s">
        <v>16332</v>
      </c>
      <c r="E2949" s="116">
        <v>29.47</v>
      </c>
    </row>
    <row r="2950" spans="1:5" x14ac:dyDescent="0.3">
      <c r="A2950" s="87">
        <v>41683</v>
      </c>
      <c r="B2950" t="s">
        <v>19293</v>
      </c>
      <c r="C2950" s="87" t="s">
        <v>16331</v>
      </c>
      <c r="D2950" t="s">
        <v>16332</v>
      </c>
      <c r="E2950" s="116">
        <v>21.68</v>
      </c>
    </row>
    <row r="2951" spans="1:5" x14ac:dyDescent="0.3">
      <c r="A2951" s="87">
        <v>41680</v>
      </c>
      <c r="B2951" t="s">
        <v>19294</v>
      </c>
      <c r="C2951" s="87" t="s">
        <v>16331</v>
      </c>
      <c r="D2951" t="s">
        <v>16332</v>
      </c>
      <c r="E2951" s="116">
        <v>11.67</v>
      </c>
    </row>
    <row r="2952" spans="1:5" x14ac:dyDescent="0.3">
      <c r="A2952" s="87">
        <v>41679</v>
      </c>
      <c r="B2952" t="s">
        <v>19295</v>
      </c>
      <c r="C2952" s="87" t="s">
        <v>16331</v>
      </c>
      <c r="D2952" t="s">
        <v>16332</v>
      </c>
      <c r="E2952" s="116">
        <v>26.69</v>
      </c>
    </row>
    <row r="2953" spans="1:5" x14ac:dyDescent="0.3">
      <c r="A2953" s="87">
        <v>41681</v>
      </c>
      <c r="B2953" t="s">
        <v>19296</v>
      </c>
      <c r="C2953" s="87" t="s">
        <v>16331</v>
      </c>
      <c r="D2953" t="s">
        <v>16332</v>
      </c>
      <c r="E2953" s="116">
        <v>18.260000000000002</v>
      </c>
    </row>
    <row r="2954" spans="1:5" x14ac:dyDescent="0.3">
      <c r="A2954" s="87">
        <v>43386</v>
      </c>
      <c r="B2954" t="s">
        <v>19297</v>
      </c>
      <c r="C2954" s="87" t="s">
        <v>16331</v>
      </c>
      <c r="D2954" t="s">
        <v>16332</v>
      </c>
      <c r="E2954" s="116">
        <v>41.7</v>
      </c>
    </row>
    <row r="2955" spans="1:5" x14ac:dyDescent="0.3">
      <c r="A2955" s="87">
        <v>4059</v>
      </c>
      <c r="B2955" t="s">
        <v>19298</v>
      </c>
      <c r="C2955" s="87" t="s">
        <v>16376</v>
      </c>
      <c r="D2955" t="s">
        <v>16332</v>
      </c>
      <c r="E2955" s="116">
        <v>29.47</v>
      </c>
    </row>
    <row r="2956" spans="1:5" x14ac:dyDescent="0.3">
      <c r="A2956" s="87">
        <v>4062</v>
      </c>
      <c r="B2956" t="s">
        <v>19299</v>
      </c>
      <c r="C2956" s="87" t="s">
        <v>16331</v>
      </c>
      <c r="D2956" t="s">
        <v>16332</v>
      </c>
      <c r="E2956" s="116">
        <v>29.47</v>
      </c>
    </row>
    <row r="2957" spans="1:5" x14ac:dyDescent="0.3">
      <c r="A2957" s="87">
        <v>4061</v>
      </c>
      <c r="B2957" t="s">
        <v>19300</v>
      </c>
      <c r="C2957" s="87" t="s">
        <v>16331</v>
      </c>
      <c r="D2957" t="s">
        <v>16332</v>
      </c>
      <c r="E2957" s="116">
        <v>36.700000000000003</v>
      </c>
    </row>
    <row r="2958" spans="1:5" x14ac:dyDescent="0.3">
      <c r="A2958" s="87">
        <v>41315</v>
      </c>
      <c r="B2958" t="s">
        <v>19301</v>
      </c>
      <c r="C2958" s="87" t="s">
        <v>16380</v>
      </c>
      <c r="D2958" t="s">
        <v>16332</v>
      </c>
      <c r="E2958" s="116">
        <v>87.13</v>
      </c>
    </row>
    <row r="2959" spans="1:5" x14ac:dyDescent="0.3">
      <c r="A2959" s="87">
        <v>43148</v>
      </c>
      <c r="B2959" t="s">
        <v>19302</v>
      </c>
      <c r="C2959" s="87" t="s">
        <v>16380</v>
      </c>
      <c r="D2959" t="s">
        <v>16332</v>
      </c>
      <c r="E2959" s="116">
        <v>59.14</v>
      </c>
    </row>
    <row r="2960" spans="1:5" x14ac:dyDescent="0.3">
      <c r="A2960" s="87">
        <v>43147</v>
      </c>
      <c r="B2960" t="s">
        <v>19303</v>
      </c>
      <c r="C2960" s="87" t="s">
        <v>16380</v>
      </c>
      <c r="D2960" t="s">
        <v>16332</v>
      </c>
      <c r="E2960" s="116">
        <v>22.9</v>
      </c>
    </row>
    <row r="2961" spans="1:5" x14ac:dyDescent="0.3">
      <c r="A2961" s="87">
        <v>10608</v>
      </c>
      <c r="B2961" t="s">
        <v>19304</v>
      </c>
      <c r="C2961" s="87" t="s">
        <v>16331</v>
      </c>
      <c r="D2961" t="s">
        <v>16337</v>
      </c>
      <c r="E2961" s="116">
        <v>9614.7999999999993</v>
      </c>
    </row>
    <row r="2962" spans="1:5" x14ac:dyDescent="0.3">
      <c r="A2962" s="87">
        <v>4069</v>
      </c>
      <c r="B2962" t="s">
        <v>19305</v>
      </c>
      <c r="C2962" s="87" t="s">
        <v>16480</v>
      </c>
      <c r="D2962" t="s">
        <v>16332</v>
      </c>
      <c r="E2962" s="116">
        <v>63.76</v>
      </c>
    </row>
    <row r="2963" spans="1:5" x14ac:dyDescent="0.3">
      <c r="A2963" s="87">
        <v>40819</v>
      </c>
      <c r="B2963" t="s">
        <v>19306</v>
      </c>
      <c r="C2963" s="87" t="s">
        <v>16482</v>
      </c>
      <c r="D2963" t="s">
        <v>16332</v>
      </c>
      <c r="E2963" s="116">
        <v>11155.38</v>
      </c>
    </row>
    <row r="2964" spans="1:5" x14ac:dyDescent="0.3">
      <c r="A2964" s="87">
        <v>34361</v>
      </c>
      <c r="B2964" t="s">
        <v>19307</v>
      </c>
      <c r="C2964" s="87" t="s">
        <v>16380</v>
      </c>
      <c r="D2964" t="s">
        <v>16332</v>
      </c>
      <c r="E2964" s="116">
        <v>16.670000000000002</v>
      </c>
    </row>
    <row r="2965" spans="1:5" x14ac:dyDescent="0.3">
      <c r="A2965" s="87">
        <v>36512</v>
      </c>
      <c r="B2965" t="s">
        <v>19308</v>
      </c>
      <c r="C2965" s="87" t="s">
        <v>16331</v>
      </c>
      <c r="D2965" t="s">
        <v>16332</v>
      </c>
      <c r="E2965" s="116">
        <v>21421.23</v>
      </c>
    </row>
    <row r="2966" spans="1:5" x14ac:dyDescent="0.3">
      <c r="A2966" s="87">
        <v>44478</v>
      </c>
      <c r="B2966" t="s">
        <v>19309</v>
      </c>
      <c r="C2966" s="87" t="s">
        <v>16380</v>
      </c>
      <c r="D2966" t="s">
        <v>16332</v>
      </c>
      <c r="E2966" s="116">
        <v>14.99</v>
      </c>
    </row>
    <row r="2967" spans="1:5" x14ac:dyDescent="0.3">
      <c r="A2967" s="87">
        <v>44477</v>
      </c>
      <c r="B2967" t="s">
        <v>19310</v>
      </c>
      <c r="C2967" s="87" t="s">
        <v>16380</v>
      </c>
      <c r="D2967" t="s">
        <v>16332</v>
      </c>
      <c r="E2967" s="116">
        <v>14.99</v>
      </c>
    </row>
    <row r="2968" spans="1:5" x14ac:dyDescent="0.3">
      <c r="A2968" s="87">
        <v>11697</v>
      </c>
      <c r="B2968" t="s">
        <v>19311</v>
      </c>
      <c r="C2968" s="87" t="s">
        <v>16331</v>
      </c>
      <c r="D2968" t="s">
        <v>16332</v>
      </c>
      <c r="E2968" s="116">
        <v>625.27</v>
      </c>
    </row>
    <row r="2969" spans="1:5" x14ac:dyDescent="0.3">
      <c r="A2969" s="87">
        <v>11698</v>
      </c>
      <c r="B2969" t="s">
        <v>19312</v>
      </c>
      <c r="C2969" s="87" t="s">
        <v>16331</v>
      </c>
      <c r="D2969" t="s">
        <v>16332</v>
      </c>
      <c r="E2969" s="116">
        <v>745.91</v>
      </c>
    </row>
    <row r="2970" spans="1:5" x14ac:dyDescent="0.3">
      <c r="A2970" s="87">
        <v>11699</v>
      </c>
      <c r="B2970" t="s">
        <v>19313</v>
      </c>
      <c r="C2970" s="87" t="s">
        <v>16331</v>
      </c>
      <c r="D2970" t="s">
        <v>16332</v>
      </c>
      <c r="E2970" s="116">
        <v>824.4</v>
      </c>
    </row>
    <row r="2971" spans="1:5" x14ac:dyDescent="0.3">
      <c r="A2971" s="87">
        <v>10432</v>
      </c>
      <c r="B2971" t="s">
        <v>19314</v>
      </c>
      <c r="C2971" s="87" t="s">
        <v>16331</v>
      </c>
      <c r="D2971" t="s">
        <v>16332</v>
      </c>
      <c r="E2971" s="116">
        <v>340.55</v>
      </c>
    </row>
    <row r="2972" spans="1:5" x14ac:dyDescent="0.3">
      <c r="A2972" s="87">
        <v>44020</v>
      </c>
      <c r="B2972" t="s">
        <v>19315</v>
      </c>
      <c r="C2972" s="87" t="s">
        <v>16331</v>
      </c>
      <c r="D2972" t="s">
        <v>16332</v>
      </c>
      <c r="E2972" s="116">
        <v>840.19</v>
      </c>
    </row>
    <row r="2973" spans="1:5" x14ac:dyDescent="0.3">
      <c r="A2973" s="87">
        <v>41419</v>
      </c>
      <c r="B2973" t="s">
        <v>19316</v>
      </c>
      <c r="C2973" s="87" t="s">
        <v>16331</v>
      </c>
      <c r="D2973" t="s">
        <v>16332</v>
      </c>
      <c r="E2973" s="116">
        <v>8.14</v>
      </c>
    </row>
    <row r="2974" spans="1:5" x14ac:dyDescent="0.3">
      <c r="A2974" s="87">
        <v>41420</v>
      </c>
      <c r="B2974" t="s">
        <v>19317</v>
      </c>
      <c r="C2974" s="87" t="s">
        <v>16331</v>
      </c>
      <c r="D2974" t="s">
        <v>16332</v>
      </c>
      <c r="E2974" s="116">
        <v>11.07</v>
      </c>
    </row>
    <row r="2975" spans="1:5" x14ac:dyDescent="0.3">
      <c r="A2975" s="87">
        <v>41421</v>
      </c>
      <c r="B2975" t="s">
        <v>19318</v>
      </c>
      <c r="C2975" s="87" t="s">
        <v>16331</v>
      </c>
      <c r="D2975" t="s">
        <v>16332</v>
      </c>
      <c r="E2975" s="116">
        <v>11.04</v>
      </c>
    </row>
    <row r="2976" spans="1:5" x14ac:dyDescent="0.3">
      <c r="A2976" s="87">
        <v>41422</v>
      </c>
      <c r="B2976" t="s">
        <v>19319</v>
      </c>
      <c r="C2976" s="87" t="s">
        <v>16331</v>
      </c>
      <c r="D2976" t="s">
        <v>16332</v>
      </c>
      <c r="E2976" s="116">
        <v>15.12</v>
      </c>
    </row>
    <row r="2977" spans="1:5" x14ac:dyDescent="0.3">
      <c r="A2977" s="87">
        <v>41425</v>
      </c>
      <c r="B2977" t="s">
        <v>19320</v>
      </c>
      <c r="C2977" s="87" t="s">
        <v>16331</v>
      </c>
      <c r="D2977" t="s">
        <v>16332</v>
      </c>
      <c r="E2977" s="116">
        <v>7.74</v>
      </c>
    </row>
    <row r="2978" spans="1:5" x14ac:dyDescent="0.3">
      <c r="A2978" s="87">
        <v>41426</v>
      </c>
      <c r="B2978" t="s">
        <v>19321</v>
      </c>
      <c r="C2978" s="87" t="s">
        <v>16331</v>
      </c>
      <c r="D2978" t="s">
        <v>16332</v>
      </c>
      <c r="E2978" s="116">
        <v>13.95</v>
      </c>
    </row>
    <row r="2979" spans="1:5" x14ac:dyDescent="0.3">
      <c r="A2979" s="87">
        <v>41414</v>
      </c>
      <c r="B2979" t="s">
        <v>19322</v>
      </c>
      <c r="C2979" s="87" t="s">
        <v>16331</v>
      </c>
      <c r="D2979" t="s">
        <v>16332</v>
      </c>
      <c r="E2979" s="116">
        <v>25.61</v>
      </c>
    </row>
    <row r="2980" spans="1:5" x14ac:dyDescent="0.3">
      <c r="A2980" s="87">
        <v>41415</v>
      </c>
      <c r="B2980" t="s">
        <v>19323</v>
      </c>
      <c r="C2980" s="87" t="s">
        <v>16331</v>
      </c>
      <c r="D2980" t="s">
        <v>16332</v>
      </c>
      <c r="E2980" s="116">
        <v>29.82</v>
      </c>
    </row>
    <row r="2981" spans="1:5" x14ac:dyDescent="0.3">
      <c r="A2981" s="87">
        <v>37514</v>
      </c>
      <c r="B2981" t="s">
        <v>19324</v>
      </c>
      <c r="C2981" s="87" t="s">
        <v>16331</v>
      </c>
      <c r="D2981" t="s">
        <v>16337</v>
      </c>
      <c r="E2981" s="116">
        <v>360000</v>
      </c>
    </row>
    <row r="2982" spans="1:5" x14ac:dyDescent="0.3">
      <c r="A2982" s="87">
        <v>37519</v>
      </c>
      <c r="B2982" t="s">
        <v>19325</v>
      </c>
      <c r="C2982" s="87" t="s">
        <v>16331</v>
      </c>
      <c r="D2982" t="s">
        <v>16332</v>
      </c>
      <c r="E2982" s="116">
        <v>555585.62</v>
      </c>
    </row>
    <row r="2983" spans="1:5" x14ac:dyDescent="0.3">
      <c r="A2983" s="87">
        <v>37520</v>
      </c>
      <c r="B2983" t="s">
        <v>19326</v>
      </c>
      <c r="C2983" s="87" t="s">
        <v>16331</v>
      </c>
      <c r="D2983" t="s">
        <v>16332</v>
      </c>
      <c r="E2983" s="116">
        <v>546477.66</v>
      </c>
    </row>
    <row r="2984" spans="1:5" x14ac:dyDescent="0.3">
      <c r="A2984" s="87">
        <v>37521</v>
      </c>
      <c r="B2984" t="s">
        <v>19327</v>
      </c>
      <c r="C2984" s="87" t="s">
        <v>16331</v>
      </c>
      <c r="D2984" t="s">
        <v>16332</v>
      </c>
      <c r="E2984" s="116">
        <v>666702.75</v>
      </c>
    </row>
    <row r="2985" spans="1:5" x14ac:dyDescent="0.3">
      <c r="A2985" s="87">
        <v>37522</v>
      </c>
      <c r="B2985" t="s">
        <v>19328</v>
      </c>
      <c r="C2985" s="87" t="s">
        <v>16331</v>
      </c>
      <c r="D2985" t="s">
        <v>16332</v>
      </c>
      <c r="E2985" s="116">
        <v>686761.02</v>
      </c>
    </row>
    <row r="2986" spans="1:5" x14ac:dyDescent="0.3">
      <c r="A2986" s="87">
        <v>37546</v>
      </c>
      <c r="B2986" t="s">
        <v>19329</v>
      </c>
      <c r="C2986" s="87" t="s">
        <v>16331</v>
      </c>
      <c r="D2986" t="s">
        <v>16332</v>
      </c>
      <c r="E2986" s="116">
        <v>12028.65</v>
      </c>
    </row>
    <row r="2987" spans="1:5" x14ac:dyDescent="0.3">
      <c r="A2987" s="87">
        <v>37544</v>
      </c>
      <c r="B2987" t="s">
        <v>19330</v>
      </c>
      <c r="C2987" s="87" t="s">
        <v>16331</v>
      </c>
      <c r="D2987" t="s">
        <v>16332</v>
      </c>
      <c r="E2987" s="116">
        <v>12722.32</v>
      </c>
    </row>
    <row r="2988" spans="1:5" x14ac:dyDescent="0.3">
      <c r="A2988" s="87">
        <v>37545</v>
      </c>
      <c r="B2988" t="s">
        <v>19331</v>
      </c>
      <c r="C2988" s="87" t="s">
        <v>16331</v>
      </c>
      <c r="D2988" t="s">
        <v>16332</v>
      </c>
      <c r="E2988" s="116">
        <v>15137.86</v>
      </c>
    </row>
    <row r="2989" spans="1:5" x14ac:dyDescent="0.3">
      <c r="A2989" s="87">
        <v>36793</v>
      </c>
      <c r="B2989" t="s">
        <v>19332</v>
      </c>
      <c r="C2989" s="87" t="s">
        <v>16331</v>
      </c>
      <c r="D2989" t="s">
        <v>16332</v>
      </c>
      <c r="E2989" s="116">
        <v>797.37</v>
      </c>
    </row>
    <row r="2990" spans="1:5" x14ac:dyDescent="0.3">
      <c r="A2990" s="87">
        <v>11769</v>
      </c>
      <c r="B2990" t="s">
        <v>19333</v>
      </c>
      <c r="C2990" s="87" t="s">
        <v>16331</v>
      </c>
      <c r="D2990" t="s">
        <v>16332</v>
      </c>
      <c r="E2990" s="116">
        <v>352.38</v>
      </c>
    </row>
    <row r="2991" spans="1:5" x14ac:dyDescent="0.3">
      <c r="A2991" s="87">
        <v>11771</v>
      </c>
      <c r="B2991" t="s">
        <v>19334</v>
      </c>
      <c r="C2991" s="87" t="s">
        <v>16331</v>
      </c>
      <c r="D2991" t="s">
        <v>16332</v>
      </c>
      <c r="E2991" s="116">
        <v>431.62</v>
      </c>
    </row>
    <row r="2992" spans="1:5" x14ac:dyDescent="0.3">
      <c r="A2992" s="87">
        <v>39919</v>
      </c>
      <c r="B2992" t="s">
        <v>19335</v>
      </c>
      <c r="C2992" s="87" t="s">
        <v>16331</v>
      </c>
      <c r="D2992" t="s">
        <v>16332</v>
      </c>
      <c r="E2992" s="116">
        <v>60210.080000000002</v>
      </c>
    </row>
    <row r="2993" spans="1:5" x14ac:dyDescent="0.3">
      <c r="A2993" s="87">
        <v>38385</v>
      </c>
      <c r="B2993" t="s">
        <v>19336</v>
      </c>
      <c r="C2993" s="87" t="s">
        <v>16331</v>
      </c>
      <c r="D2993" t="s">
        <v>16332</v>
      </c>
      <c r="E2993" s="116">
        <v>60.17</v>
      </c>
    </row>
    <row r="2994" spans="1:5" x14ac:dyDescent="0.3">
      <c r="A2994" s="87">
        <v>36800</v>
      </c>
      <c r="B2994" t="s">
        <v>19337</v>
      </c>
      <c r="C2994" s="87" t="s">
        <v>16331</v>
      </c>
      <c r="D2994" t="s">
        <v>16332</v>
      </c>
      <c r="E2994" s="116">
        <v>211.73</v>
      </c>
    </row>
    <row r="2995" spans="1:5" x14ac:dyDescent="0.3">
      <c r="A2995" s="87">
        <v>37587</v>
      </c>
      <c r="B2995" t="s">
        <v>19338</v>
      </c>
      <c r="C2995" s="87" t="s">
        <v>16331</v>
      </c>
      <c r="D2995" t="s">
        <v>16332</v>
      </c>
      <c r="E2995" s="116">
        <v>465.18</v>
      </c>
    </row>
    <row r="2996" spans="1:5" x14ac:dyDescent="0.3">
      <c r="A2996" s="87">
        <v>11561</v>
      </c>
      <c r="B2996" t="s">
        <v>19339</v>
      </c>
      <c r="C2996" s="87" t="s">
        <v>16331</v>
      </c>
      <c r="D2996" t="s">
        <v>16332</v>
      </c>
      <c r="E2996" s="116">
        <v>222.21</v>
      </c>
    </row>
    <row r="2997" spans="1:5" x14ac:dyDescent="0.3">
      <c r="A2997" s="87">
        <v>43604</v>
      </c>
      <c r="B2997" t="s">
        <v>19340</v>
      </c>
      <c r="C2997" s="87" t="s">
        <v>16331</v>
      </c>
      <c r="D2997" t="s">
        <v>16332</v>
      </c>
      <c r="E2997" s="116">
        <v>118.46</v>
      </c>
    </row>
    <row r="2998" spans="1:5" x14ac:dyDescent="0.3">
      <c r="A2998" s="87">
        <v>11560</v>
      </c>
      <c r="B2998" t="s">
        <v>19341</v>
      </c>
      <c r="C2998" s="87" t="s">
        <v>16331</v>
      </c>
      <c r="D2998" t="s">
        <v>16332</v>
      </c>
      <c r="E2998" s="116">
        <v>171.51</v>
      </c>
    </row>
    <row r="2999" spans="1:5" x14ac:dyDescent="0.3">
      <c r="A2999" s="87">
        <v>11499</v>
      </c>
      <c r="B2999" t="s">
        <v>19342</v>
      </c>
      <c r="C2999" s="87" t="s">
        <v>16331</v>
      </c>
      <c r="D2999" t="s">
        <v>16332</v>
      </c>
      <c r="E2999" s="116">
        <v>968.84</v>
      </c>
    </row>
    <row r="3000" spans="1:5" x14ac:dyDescent="0.3">
      <c r="A3000" s="87">
        <v>34761</v>
      </c>
      <c r="B3000" t="s">
        <v>19343</v>
      </c>
      <c r="C3000" s="87" t="s">
        <v>16480</v>
      </c>
      <c r="D3000" t="s">
        <v>16332</v>
      </c>
      <c r="E3000" s="116">
        <v>28.42</v>
      </c>
    </row>
    <row r="3001" spans="1:5" x14ac:dyDescent="0.3">
      <c r="A3001" s="87">
        <v>40924</v>
      </c>
      <c r="B3001" t="s">
        <v>19344</v>
      </c>
      <c r="C3001" s="87" t="s">
        <v>16482</v>
      </c>
      <c r="D3001" t="s">
        <v>16332</v>
      </c>
      <c r="E3001" s="116">
        <v>4974</v>
      </c>
    </row>
    <row r="3002" spans="1:5" x14ac:dyDescent="0.3">
      <c r="A3002" s="87">
        <v>40983</v>
      </c>
      <c r="B3002" t="s">
        <v>19345</v>
      </c>
      <c r="C3002" s="87" t="s">
        <v>16482</v>
      </c>
      <c r="D3002" t="s">
        <v>16332</v>
      </c>
      <c r="E3002" s="116">
        <v>3204.55</v>
      </c>
    </row>
    <row r="3003" spans="1:5" x14ac:dyDescent="0.3">
      <c r="A3003" s="87">
        <v>44497</v>
      </c>
      <c r="B3003" t="s">
        <v>19346</v>
      </c>
      <c r="C3003" s="87" t="s">
        <v>16480</v>
      </c>
      <c r="D3003" t="s">
        <v>16332</v>
      </c>
      <c r="E3003" s="116">
        <v>18.3</v>
      </c>
    </row>
    <row r="3004" spans="1:5" x14ac:dyDescent="0.3">
      <c r="A3004" s="87">
        <v>2437</v>
      </c>
      <c r="B3004" t="s">
        <v>19347</v>
      </c>
      <c r="C3004" s="87" t="s">
        <v>16480</v>
      </c>
      <c r="D3004" t="s">
        <v>16332</v>
      </c>
      <c r="E3004" s="116">
        <v>21.94</v>
      </c>
    </row>
    <row r="3005" spans="1:5" x14ac:dyDescent="0.3">
      <c r="A3005" s="87">
        <v>40921</v>
      </c>
      <c r="B3005" t="s">
        <v>19348</v>
      </c>
      <c r="C3005" s="87" t="s">
        <v>16482</v>
      </c>
      <c r="D3005" t="s">
        <v>16332</v>
      </c>
      <c r="E3005" s="116">
        <v>3840.04</v>
      </c>
    </row>
    <row r="3006" spans="1:5" x14ac:dyDescent="0.3">
      <c r="A3006" s="87">
        <v>14252</v>
      </c>
      <c r="B3006" t="s">
        <v>19349</v>
      </c>
      <c r="C3006" s="87" t="s">
        <v>16331</v>
      </c>
      <c r="D3006" t="s">
        <v>16332</v>
      </c>
      <c r="E3006" s="116">
        <v>3160.05</v>
      </c>
    </row>
    <row r="3007" spans="1:5" x14ac:dyDescent="0.3">
      <c r="A3007" s="87">
        <v>730</v>
      </c>
      <c r="B3007" t="s">
        <v>19350</v>
      </c>
      <c r="C3007" s="87" t="s">
        <v>16331</v>
      </c>
      <c r="D3007" t="s">
        <v>16332</v>
      </c>
      <c r="E3007" s="116">
        <v>8443.07</v>
      </c>
    </row>
    <row r="3008" spans="1:5" x14ac:dyDescent="0.3">
      <c r="A3008" s="87">
        <v>723</v>
      </c>
      <c r="B3008" t="s">
        <v>19351</v>
      </c>
      <c r="C3008" s="87" t="s">
        <v>16331</v>
      </c>
      <c r="D3008" t="s">
        <v>16332</v>
      </c>
      <c r="E3008" s="116">
        <v>4196.5</v>
      </c>
    </row>
    <row r="3009" spans="1:5" x14ac:dyDescent="0.3">
      <c r="A3009" s="87">
        <v>36502</v>
      </c>
      <c r="B3009" t="s">
        <v>19352</v>
      </c>
      <c r="C3009" s="87" t="s">
        <v>16331</v>
      </c>
      <c r="D3009" t="s">
        <v>16332</v>
      </c>
      <c r="E3009" s="116">
        <v>3944.21</v>
      </c>
    </row>
    <row r="3010" spans="1:5" x14ac:dyDescent="0.3">
      <c r="A3010" s="87">
        <v>36503</v>
      </c>
      <c r="B3010" t="s">
        <v>19353</v>
      </c>
      <c r="C3010" s="87" t="s">
        <v>16331</v>
      </c>
      <c r="D3010" t="s">
        <v>16332</v>
      </c>
      <c r="E3010" s="116">
        <v>4863.68</v>
      </c>
    </row>
    <row r="3011" spans="1:5" x14ac:dyDescent="0.3">
      <c r="A3011" s="87">
        <v>4090</v>
      </c>
      <c r="B3011" t="s">
        <v>19354</v>
      </c>
      <c r="C3011" s="87" t="s">
        <v>16331</v>
      </c>
      <c r="D3011" t="s">
        <v>16337</v>
      </c>
      <c r="E3011" s="116">
        <v>1170000</v>
      </c>
    </row>
    <row r="3012" spans="1:5" x14ac:dyDescent="0.3">
      <c r="A3012" s="87">
        <v>13227</v>
      </c>
      <c r="B3012" t="s">
        <v>19355</v>
      </c>
      <c r="C3012" s="87" t="s">
        <v>16331</v>
      </c>
      <c r="D3012" t="s">
        <v>16332</v>
      </c>
      <c r="E3012" s="116">
        <v>1453870.89</v>
      </c>
    </row>
    <row r="3013" spans="1:5" x14ac:dyDescent="0.3">
      <c r="A3013" s="87">
        <v>10597</v>
      </c>
      <c r="B3013" t="s">
        <v>19356</v>
      </c>
      <c r="C3013" s="87" t="s">
        <v>16331</v>
      </c>
      <c r="D3013" t="s">
        <v>16332</v>
      </c>
      <c r="E3013" s="116">
        <v>1530386.67</v>
      </c>
    </row>
    <row r="3014" spans="1:5" x14ac:dyDescent="0.3">
      <c r="A3014" s="87">
        <v>39628</v>
      </c>
      <c r="B3014" t="s">
        <v>19357</v>
      </c>
      <c r="C3014" s="87" t="s">
        <v>16331</v>
      </c>
      <c r="D3014" t="s">
        <v>16332</v>
      </c>
      <c r="E3014" s="116">
        <v>4422.18</v>
      </c>
    </row>
    <row r="3015" spans="1:5" x14ac:dyDescent="0.3">
      <c r="A3015" s="87">
        <v>39404</v>
      </c>
      <c r="B3015" t="s">
        <v>19358</v>
      </c>
      <c r="C3015" s="87" t="s">
        <v>16331</v>
      </c>
      <c r="D3015" t="s">
        <v>16332</v>
      </c>
      <c r="E3015" s="116">
        <v>2192.81</v>
      </c>
    </row>
    <row r="3016" spans="1:5" x14ac:dyDescent="0.3">
      <c r="A3016" s="87">
        <v>39402</v>
      </c>
      <c r="B3016" t="s">
        <v>19359</v>
      </c>
      <c r="C3016" s="87" t="s">
        <v>16331</v>
      </c>
      <c r="D3016" t="s">
        <v>16332</v>
      </c>
      <c r="E3016" s="116">
        <v>1806.46</v>
      </c>
    </row>
    <row r="3017" spans="1:5" x14ac:dyDescent="0.3">
      <c r="A3017" s="87">
        <v>39403</v>
      </c>
      <c r="B3017" t="s">
        <v>19360</v>
      </c>
      <c r="C3017" s="87" t="s">
        <v>16331</v>
      </c>
      <c r="D3017" t="s">
        <v>16332</v>
      </c>
      <c r="E3017" s="116">
        <v>1767.17</v>
      </c>
    </row>
    <row r="3018" spans="1:5" x14ac:dyDescent="0.3">
      <c r="A3018" s="87">
        <v>4093</v>
      </c>
      <c r="B3018" t="s">
        <v>19361</v>
      </c>
      <c r="C3018" s="87" t="s">
        <v>16480</v>
      </c>
      <c r="D3018" t="s">
        <v>16337</v>
      </c>
      <c r="E3018" s="116">
        <v>24.43</v>
      </c>
    </row>
    <row r="3019" spans="1:5" x14ac:dyDescent="0.3">
      <c r="A3019" s="87">
        <v>10512</v>
      </c>
      <c r="B3019" t="s">
        <v>19362</v>
      </c>
      <c r="C3019" s="87" t="s">
        <v>16482</v>
      </c>
      <c r="D3019" t="s">
        <v>16332</v>
      </c>
      <c r="E3019" s="116">
        <v>4274.1099999999997</v>
      </c>
    </row>
    <row r="3020" spans="1:5" x14ac:dyDescent="0.3">
      <c r="A3020" s="87">
        <v>4243</v>
      </c>
      <c r="B3020" t="s">
        <v>19363</v>
      </c>
      <c r="C3020" s="87" t="s">
        <v>16480</v>
      </c>
      <c r="D3020" t="s">
        <v>16332</v>
      </c>
      <c r="E3020" s="116">
        <v>19.760000000000002</v>
      </c>
    </row>
    <row r="3021" spans="1:5" x14ac:dyDescent="0.3">
      <c r="A3021" s="87">
        <v>20020</v>
      </c>
      <c r="B3021" t="s">
        <v>19364</v>
      </c>
      <c r="C3021" s="87" t="s">
        <v>16480</v>
      </c>
      <c r="D3021" t="s">
        <v>16332</v>
      </c>
      <c r="E3021" s="116">
        <v>25.38</v>
      </c>
    </row>
    <row r="3022" spans="1:5" x14ac:dyDescent="0.3">
      <c r="A3022" s="87">
        <v>41038</v>
      </c>
      <c r="B3022" t="s">
        <v>19365</v>
      </c>
      <c r="C3022" s="87" t="s">
        <v>16482</v>
      </c>
      <c r="D3022" t="s">
        <v>16332</v>
      </c>
      <c r="E3022" s="116">
        <v>4441.68</v>
      </c>
    </row>
    <row r="3023" spans="1:5" x14ac:dyDescent="0.3">
      <c r="A3023" s="87">
        <v>4094</v>
      </c>
      <c r="B3023" t="s">
        <v>19366</v>
      </c>
      <c r="C3023" s="87" t="s">
        <v>16480</v>
      </c>
      <c r="D3023" t="s">
        <v>16332</v>
      </c>
      <c r="E3023" s="116">
        <v>30.37</v>
      </c>
    </row>
    <row r="3024" spans="1:5" x14ac:dyDescent="0.3">
      <c r="A3024" s="87">
        <v>40988</v>
      </c>
      <c r="B3024" t="s">
        <v>19367</v>
      </c>
      <c r="C3024" s="87" t="s">
        <v>16482</v>
      </c>
      <c r="D3024" t="s">
        <v>16332</v>
      </c>
      <c r="E3024" s="116">
        <v>5316.24</v>
      </c>
    </row>
    <row r="3025" spans="1:5" x14ac:dyDescent="0.3">
      <c r="A3025" s="87">
        <v>4095</v>
      </c>
      <c r="B3025" t="s">
        <v>19368</v>
      </c>
      <c r="C3025" s="87" t="s">
        <v>16480</v>
      </c>
      <c r="D3025" t="s">
        <v>16332</v>
      </c>
      <c r="E3025" s="116">
        <v>20.34</v>
      </c>
    </row>
    <row r="3026" spans="1:5" x14ac:dyDescent="0.3">
      <c r="A3026" s="87">
        <v>40990</v>
      </c>
      <c r="B3026" t="s">
        <v>19369</v>
      </c>
      <c r="C3026" s="87" t="s">
        <v>16482</v>
      </c>
      <c r="D3026" t="s">
        <v>16332</v>
      </c>
      <c r="E3026" s="116">
        <v>3560.22</v>
      </c>
    </row>
    <row r="3027" spans="1:5" x14ac:dyDescent="0.3">
      <c r="A3027" s="87">
        <v>4096</v>
      </c>
      <c r="B3027" t="s">
        <v>19370</v>
      </c>
      <c r="C3027" s="87" t="s">
        <v>16480</v>
      </c>
      <c r="D3027" t="s">
        <v>16332</v>
      </c>
      <c r="E3027" s="116">
        <v>27.38</v>
      </c>
    </row>
    <row r="3028" spans="1:5" x14ac:dyDescent="0.3">
      <c r="A3028" s="87">
        <v>40992</v>
      </c>
      <c r="B3028" t="s">
        <v>19371</v>
      </c>
      <c r="C3028" s="87" t="s">
        <v>16482</v>
      </c>
      <c r="D3028" t="s">
        <v>16332</v>
      </c>
      <c r="E3028" s="116">
        <v>4792.87</v>
      </c>
    </row>
    <row r="3029" spans="1:5" x14ac:dyDescent="0.3">
      <c r="A3029" s="87">
        <v>4114</v>
      </c>
      <c r="B3029" t="s">
        <v>19372</v>
      </c>
      <c r="C3029" s="87" t="s">
        <v>16331</v>
      </c>
      <c r="D3029" t="s">
        <v>16332</v>
      </c>
      <c r="E3029" s="116">
        <v>67.56</v>
      </c>
    </row>
    <row r="3030" spans="1:5" x14ac:dyDescent="0.3">
      <c r="A3030" s="87">
        <v>36797</v>
      </c>
      <c r="B3030" t="s">
        <v>19373</v>
      </c>
      <c r="C3030" s="87" t="s">
        <v>16331</v>
      </c>
      <c r="D3030" t="s">
        <v>16332</v>
      </c>
      <c r="E3030" s="116">
        <v>60.15</v>
      </c>
    </row>
    <row r="3031" spans="1:5" x14ac:dyDescent="0.3">
      <c r="A3031" s="87">
        <v>4107</v>
      </c>
      <c r="B3031" t="s">
        <v>19374</v>
      </c>
      <c r="C3031" s="87" t="s">
        <v>16331</v>
      </c>
      <c r="D3031" t="s">
        <v>16332</v>
      </c>
      <c r="E3031" s="116">
        <v>56.71</v>
      </c>
    </row>
    <row r="3032" spans="1:5" x14ac:dyDescent="0.3">
      <c r="A3032" s="87">
        <v>4102</v>
      </c>
      <c r="B3032" t="s">
        <v>19375</v>
      </c>
      <c r="C3032" s="87" t="s">
        <v>16331</v>
      </c>
      <c r="D3032" t="s">
        <v>16337</v>
      </c>
      <c r="E3032" s="116">
        <v>69.23</v>
      </c>
    </row>
    <row r="3033" spans="1:5" x14ac:dyDescent="0.3">
      <c r="A3033" s="87">
        <v>36799</v>
      </c>
      <c r="B3033" t="s">
        <v>19376</v>
      </c>
      <c r="C3033" s="87" t="s">
        <v>16331</v>
      </c>
      <c r="D3033" t="s">
        <v>16332</v>
      </c>
      <c r="E3033" s="116">
        <v>58.38</v>
      </c>
    </row>
    <row r="3034" spans="1:5" x14ac:dyDescent="0.3">
      <c r="A3034" s="87">
        <v>2747</v>
      </c>
      <c r="B3034" t="s">
        <v>19377</v>
      </c>
      <c r="C3034" s="87" t="s">
        <v>16376</v>
      </c>
      <c r="D3034" t="s">
        <v>16332</v>
      </c>
      <c r="E3034" s="116">
        <v>29.62</v>
      </c>
    </row>
    <row r="3035" spans="1:5" x14ac:dyDescent="0.3">
      <c r="A3035" s="87">
        <v>21138</v>
      </c>
      <c r="B3035" t="s">
        <v>19378</v>
      </c>
      <c r="C3035" s="87" t="s">
        <v>16376</v>
      </c>
      <c r="D3035" t="s">
        <v>16337</v>
      </c>
      <c r="E3035" s="116">
        <v>9.39</v>
      </c>
    </row>
    <row r="3036" spans="1:5" x14ac:dyDescent="0.3">
      <c r="A3036" s="87">
        <v>10826</v>
      </c>
      <c r="B3036" t="s">
        <v>19379</v>
      </c>
      <c r="C3036" s="87" t="s">
        <v>16331</v>
      </c>
      <c r="D3036" t="s">
        <v>16332</v>
      </c>
      <c r="E3036" s="116">
        <v>70.97</v>
      </c>
    </row>
    <row r="3037" spans="1:5" x14ac:dyDescent="0.3">
      <c r="A3037" s="87">
        <v>365</v>
      </c>
      <c r="B3037" t="s">
        <v>19380</v>
      </c>
      <c r="C3037" s="87" t="s">
        <v>16331</v>
      </c>
      <c r="D3037" t="s">
        <v>16332</v>
      </c>
      <c r="E3037" s="116">
        <v>44</v>
      </c>
    </row>
    <row r="3038" spans="1:5" x14ac:dyDescent="0.3">
      <c r="A3038" s="87">
        <v>38639</v>
      </c>
      <c r="B3038" t="s">
        <v>19381</v>
      </c>
      <c r="C3038" s="87" t="s">
        <v>16331</v>
      </c>
      <c r="D3038" t="s">
        <v>16332</v>
      </c>
      <c r="E3038" s="116">
        <v>170.34</v>
      </c>
    </row>
    <row r="3039" spans="1:5" x14ac:dyDescent="0.3">
      <c r="A3039" s="87">
        <v>38640</v>
      </c>
      <c r="B3039" t="s">
        <v>19382</v>
      </c>
      <c r="C3039" s="87" t="s">
        <v>16331</v>
      </c>
      <c r="D3039" t="s">
        <v>16332</v>
      </c>
      <c r="E3039" s="116">
        <v>2.5499999999999998</v>
      </c>
    </row>
    <row r="3040" spans="1:5" x14ac:dyDescent="0.3">
      <c r="A3040" s="87">
        <v>358</v>
      </c>
      <c r="B3040" t="s">
        <v>19383</v>
      </c>
      <c r="C3040" s="87" t="s">
        <v>16331</v>
      </c>
      <c r="D3040" t="s">
        <v>16332</v>
      </c>
      <c r="E3040" s="116">
        <v>52.52</v>
      </c>
    </row>
    <row r="3041" spans="1:5" x14ac:dyDescent="0.3">
      <c r="A3041" s="87">
        <v>359</v>
      </c>
      <c r="B3041" t="s">
        <v>19384</v>
      </c>
      <c r="C3041" s="87" t="s">
        <v>16331</v>
      </c>
      <c r="D3041" t="s">
        <v>16332</v>
      </c>
      <c r="E3041" s="116">
        <v>107.88</v>
      </c>
    </row>
    <row r="3042" spans="1:5" x14ac:dyDescent="0.3">
      <c r="A3042" s="87">
        <v>38641</v>
      </c>
      <c r="B3042" t="s">
        <v>19385</v>
      </c>
      <c r="C3042" s="87" t="s">
        <v>16331</v>
      </c>
      <c r="D3042" t="s">
        <v>16332</v>
      </c>
      <c r="E3042" s="116">
        <v>106.46</v>
      </c>
    </row>
    <row r="3043" spans="1:5" x14ac:dyDescent="0.3">
      <c r="A3043" s="87">
        <v>360</v>
      </c>
      <c r="B3043" t="s">
        <v>19386</v>
      </c>
      <c r="C3043" s="87" t="s">
        <v>16331</v>
      </c>
      <c r="D3043" t="s">
        <v>16337</v>
      </c>
      <c r="E3043" s="116">
        <v>2.4700000000000002</v>
      </c>
    </row>
    <row r="3044" spans="1:5" x14ac:dyDescent="0.3">
      <c r="A3044" s="87">
        <v>42430</v>
      </c>
      <c r="B3044" t="s">
        <v>19387</v>
      </c>
      <c r="C3044" s="87" t="s">
        <v>16331</v>
      </c>
      <c r="D3044" t="s">
        <v>16332</v>
      </c>
      <c r="E3044" s="116">
        <v>6434.22</v>
      </c>
    </row>
    <row r="3045" spans="1:5" x14ac:dyDescent="0.3">
      <c r="A3045" s="87">
        <v>4209</v>
      </c>
      <c r="B3045" t="s">
        <v>19388</v>
      </c>
      <c r="C3045" s="87" t="s">
        <v>16331</v>
      </c>
      <c r="D3045" t="s">
        <v>16332</v>
      </c>
      <c r="E3045" s="116">
        <v>25.23</v>
      </c>
    </row>
    <row r="3046" spans="1:5" x14ac:dyDescent="0.3">
      <c r="A3046" s="87">
        <v>4180</v>
      </c>
      <c r="B3046" t="s">
        <v>19389</v>
      </c>
      <c r="C3046" s="87" t="s">
        <v>16331</v>
      </c>
      <c r="D3046" t="s">
        <v>16332</v>
      </c>
      <c r="E3046" s="116">
        <v>18.989999999999998</v>
      </c>
    </row>
    <row r="3047" spans="1:5" x14ac:dyDescent="0.3">
      <c r="A3047" s="87">
        <v>4177</v>
      </c>
      <c r="B3047" t="s">
        <v>19390</v>
      </c>
      <c r="C3047" s="87" t="s">
        <v>16331</v>
      </c>
      <c r="D3047" t="s">
        <v>16332</v>
      </c>
      <c r="E3047" s="116">
        <v>6.3</v>
      </c>
    </row>
    <row r="3048" spans="1:5" x14ac:dyDescent="0.3">
      <c r="A3048" s="87">
        <v>4179</v>
      </c>
      <c r="B3048" t="s">
        <v>19391</v>
      </c>
      <c r="C3048" s="87" t="s">
        <v>16331</v>
      </c>
      <c r="D3048" t="s">
        <v>16332</v>
      </c>
      <c r="E3048" s="116">
        <v>12.9</v>
      </c>
    </row>
    <row r="3049" spans="1:5" x14ac:dyDescent="0.3">
      <c r="A3049" s="87">
        <v>4208</v>
      </c>
      <c r="B3049" t="s">
        <v>19392</v>
      </c>
      <c r="C3049" s="87" t="s">
        <v>16331</v>
      </c>
      <c r="D3049" t="s">
        <v>16332</v>
      </c>
      <c r="E3049" s="116">
        <v>60.06</v>
      </c>
    </row>
    <row r="3050" spans="1:5" x14ac:dyDescent="0.3">
      <c r="A3050" s="87">
        <v>4181</v>
      </c>
      <c r="B3050" t="s">
        <v>19393</v>
      </c>
      <c r="C3050" s="87" t="s">
        <v>16331</v>
      </c>
      <c r="D3050" t="s">
        <v>16332</v>
      </c>
      <c r="E3050" s="116">
        <v>39.24</v>
      </c>
    </row>
    <row r="3051" spans="1:5" x14ac:dyDescent="0.3">
      <c r="A3051" s="87">
        <v>4178</v>
      </c>
      <c r="B3051" t="s">
        <v>19394</v>
      </c>
      <c r="C3051" s="87" t="s">
        <v>16331</v>
      </c>
      <c r="D3051" t="s">
        <v>16332</v>
      </c>
      <c r="E3051" s="116">
        <v>8.74</v>
      </c>
    </row>
    <row r="3052" spans="1:5" x14ac:dyDescent="0.3">
      <c r="A3052" s="87">
        <v>4182</v>
      </c>
      <c r="B3052" t="s">
        <v>19395</v>
      </c>
      <c r="C3052" s="87" t="s">
        <v>16331</v>
      </c>
      <c r="D3052" t="s">
        <v>16332</v>
      </c>
      <c r="E3052" s="116">
        <v>97.7</v>
      </c>
    </row>
    <row r="3053" spans="1:5" x14ac:dyDescent="0.3">
      <c r="A3053" s="87">
        <v>4183</v>
      </c>
      <c r="B3053" t="s">
        <v>19396</v>
      </c>
      <c r="C3053" s="87" t="s">
        <v>16331</v>
      </c>
      <c r="D3053" t="s">
        <v>16332</v>
      </c>
      <c r="E3053" s="116">
        <v>157.29</v>
      </c>
    </row>
    <row r="3054" spans="1:5" x14ac:dyDescent="0.3">
      <c r="A3054" s="87">
        <v>4184</v>
      </c>
      <c r="B3054" t="s">
        <v>19397</v>
      </c>
      <c r="C3054" s="87" t="s">
        <v>16331</v>
      </c>
      <c r="D3054" t="s">
        <v>16332</v>
      </c>
      <c r="E3054" s="116">
        <v>347.21</v>
      </c>
    </row>
    <row r="3055" spans="1:5" x14ac:dyDescent="0.3">
      <c r="A3055" s="87">
        <v>4185</v>
      </c>
      <c r="B3055" t="s">
        <v>19398</v>
      </c>
      <c r="C3055" s="87" t="s">
        <v>16331</v>
      </c>
      <c r="D3055" t="s">
        <v>16332</v>
      </c>
      <c r="E3055" s="116">
        <v>576.91</v>
      </c>
    </row>
    <row r="3056" spans="1:5" x14ac:dyDescent="0.3">
      <c r="A3056" s="87">
        <v>4205</v>
      </c>
      <c r="B3056" t="s">
        <v>19399</v>
      </c>
      <c r="C3056" s="87" t="s">
        <v>16331</v>
      </c>
      <c r="D3056" t="s">
        <v>16332</v>
      </c>
      <c r="E3056" s="116">
        <v>33.32</v>
      </c>
    </row>
    <row r="3057" spans="1:5" x14ac:dyDescent="0.3">
      <c r="A3057" s="87">
        <v>4192</v>
      </c>
      <c r="B3057" t="s">
        <v>19400</v>
      </c>
      <c r="C3057" s="87" t="s">
        <v>16331</v>
      </c>
      <c r="D3057" t="s">
        <v>16332</v>
      </c>
      <c r="E3057" s="116">
        <v>33.32</v>
      </c>
    </row>
    <row r="3058" spans="1:5" x14ac:dyDescent="0.3">
      <c r="A3058" s="87">
        <v>4191</v>
      </c>
      <c r="B3058" t="s">
        <v>19401</v>
      </c>
      <c r="C3058" s="87" t="s">
        <v>16331</v>
      </c>
      <c r="D3058" t="s">
        <v>16332</v>
      </c>
      <c r="E3058" s="116">
        <v>33.32</v>
      </c>
    </row>
    <row r="3059" spans="1:5" x14ac:dyDescent="0.3">
      <c r="A3059" s="87">
        <v>4207</v>
      </c>
      <c r="B3059" t="s">
        <v>19402</v>
      </c>
      <c r="C3059" s="87" t="s">
        <v>16331</v>
      </c>
      <c r="D3059" t="s">
        <v>16332</v>
      </c>
      <c r="E3059" s="116">
        <v>26.81</v>
      </c>
    </row>
    <row r="3060" spans="1:5" x14ac:dyDescent="0.3">
      <c r="A3060" s="87">
        <v>4206</v>
      </c>
      <c r="B3060" t="s">
        <v>19403</v>
      </c>
      <c r="C3060" s="87" t="s">
        <v>16331</v>
      </c>
      <c r="D3060" t="s">
        <v>16332</v>
      </c>
      <c r="E3060" s="116">
        <v>26.03</v>
      </c>
    </row>
    <row r="3061" spans="1:5" x14ac:dyDescent="0.3">
      <c r="A3061" s="87">
        <v>4190</v>
      </c>
      <c r="B3061" t="s">
        <v>19404</v>
      </c>
      <c r="C3061" s="87" t="s">
        <v>16331</v>
      </c>
      <c r="D3061" t="s">
        <v>16332</v>
      </c>
      <c r="E3061" s="116">
        <v>26.03</v>
      </c>
    </row>
    <row r="3062" spans="1:5" x14ac:dyDescent="0.3">
      <c r="A3062" s="87">
        <v>4186</v>
      </c>
      <c r="B3062" t="s">
        <v>19405</v>
      </c>
      <c r="C3062" s="87" t="s">
        <v>16331</v>
      </c>
      <c r="D3062" t="s">
        <v>16332</v>
      </c>
      <c r="E3062" s="116">
        <v>7.69</v>
      </c>
    </row>
    <row r="3063" spans="1:5" x14ac:dyDescent="0.3">
      <c r="A3063" s="87">
        <v>4188</v>
      </c>
      <c r="B3063" t="s">
        <v>19406</v>
      </c>
      <c r="C3063" s="87" t="s">
        <v>16331</v>
      </c>
      <c r="D3063" t="s">
        <v>16332</v>
      </c>
      <c r="E3063" s="116">
        <v>15.71</v>
      </c>
    </row>
    <row r="3064" spans="1:5" x14ac:dyDescent="0.3">
      <c r="A3064" s="87">
        <v>4189</v>
      </c>
      <c r="B3064" t="s">
        <v>19407</v>
      </c>
      <c r="C3064" s="87" t="s">
        <v>16331</v>
      </c>
      <c r="D3064" t="s">
        <v>16332</v>
      </c>
      <c r="E3064" s="116">
        <v>15.71</v>
      </c>
    </row>
    <row r="3065" spans="1:5" x14ac:dyDescent="0.3">
      <c r="A3065" s="87">
        <v>4197</v>
      </c>
      <c r="B3065" t="s">
        <v>19408</v>
      </c>
      <c r="C3065" s="87" t="s">
        <v>16331</v>
      </c>
      <c r="D3065" t="s">
        <v>16332</v>
      </c>
      <c r="E3065" s="116">
        <v>83.19</v>
      </c>
    </row>
    <row r="3066" spans="1:5" x14ac:dyDescent="0.3">
      <c r="A3066" s="87">
        <v>4194</v>
      </c>
      <c r="B3066" t="s">
        <v>19409</v>
      </c>
      <c r="C3066" s="87" t="s">
        <v>16331</v>
      </c>
      <c r="D3066" t="s">
        <v>16332</v>
      </c>
      <c r="E3066" s="116">
        <v>50.27</v>
      </c>
    </row>
    <row r="3067" spans="1:5" x14ac:dyDescent="0.3">
      <c r="A3067" s="87">
        <v>4193</v>
      </c>
      <c r="B3067" t="s">
        <v>19410</v>
      </c>
      <c r="C3067" s="87" t="s">
        <v>16331</v>
      </c>
      <c r="D3067" t="s">
        <v>16332</v>
      </c>
      <c r="E3067" s="116">
        <v>50.27</v>
      </c>
    </row>
    <row r="3068" spans="1:5" x14ac:dyDescent="0.3">
      <c r="A3068" s="87">
        <v>4204</v>
      </c>
      <c r="B3068" t="s">
        <v>19411</v>
      </c>
      <c r="C3068" s="87" t="s">
        <v>16331</v>
      </c>
      <c r="D3068" t="s">
        <v>16332</v>
      </c>
      <c r="E3068" s="116">
        <v>50.27</v>
      </c>
    </row>
    <row r="3069" spans="1:5" x14ac:dyDescent="0.3">
      <c r="A3069" s="87">
        <v>4187</v>
      </c>
      <c r="B3069" t="s">
        <v>19412</v>
      </c>
      <c r="C3069" s="87" t="s">
        <v>16331</v>
      </c>
      <c r="D3069" t="s">
        <v>16332</v>
      </c>
      <c r="E3069" s="116">
        <v>10.02</v>
      </c>
    </row>
    <row r="3070" spans="1:5" x14ac:dyDescent="0.3">
      <c r="A3070" s="87">
        <v>4202</v>
      </c>
      <c r="B3070" t="s">
        <v>19413</v>
      </c>
      <c r="C3070" s="87" t="s">
        <v>16331</v>
      </c>
      <c r="D3070" t="s">
        <v>16332</v>
      </c>
      <c r="E3070" s="116">
        <v>151.93</v>
      </c>
    </row>
    <row r="3071" spans="1:5" x14ac:dyDescent="0.3">
      <c r="A3071" s="87">
        <v>4203</v>
      </c>
      <c r="B3071" t="s">
        <v>19414</v>
      </c>
      <c r="C3071" s="87" t="s">
        <v>16331</v>
      </c>
      <c r="D3071" t="s">
        <v>16332</v>
      </c>
      <c r="E3071" s="116">
        <v>134.18</v>
      </c>
    </row>
    <row r="3072" spans="1:5" x14ac:dyDescent="0.3">
      <c r="A3072" s="87">
        <v>40368</v>
      </c>
      <c r="B3072" t="s">
        <v>19415</v>
      </c>
      <c r="C3072" s="87" t="s">
        <v>16331</v>
      </c>
      <c r="D3072" t="s">
        <v>16332</v>
      </c>
      <c r="E3072" s="116">
        <v>56.02</v>
      </c>
    </row>
    <row r="3073" spans="1:5" x14ac:dyDescent="0.3">
      <c r="A3073" s="87">
        <v>40365</v>
      </c>
      <c r="B3073" t="s">
        <v>19416</v>
      </c>
      <c r="C3073" s="87" t="s">
        <v>16331</v>
      </c>
      <c r="D3073" t="s">
        <v>16332</v>
      </c>
      <c r="E3073" s="116">
        <v>37.79</v>
      </c>
    </row>
    <row r="3074" spans="1:5" x14ac:dyDescent="0.3">
      <c r="A3074" s="87">
        <v>40356</v>
      </c>
      <c r="B3074" t="s">
        <v>19417</v>
      </c>
      <c r="C3074" s="87" t="s">
        <v>16331</v>
      </c>
      <c r="D3074" t="s">
        <v>16332</v>
      </c>
      <c r="E3074" s="116">
        <v>12.91</v>
      </c>
    </row>
    <row r="3075" spans="1:5" x14ac:dyDescent="0.3">
      <c r="A3075" s="87">
        <v>40362</v>
      </c>
      <c r="B3075" t="s">
        <v>19418</v>
      </c>
      <c r="C3075" s="87" t="s">
        <v>16331</v>
      </c>
      <c r="D3075" t="s">
        <v>16332</v>
      </c>
      <c r="E3075" s="116">
        <v>25.03</v>
      </c>
    </row>
    <row r="3076" spans="1:5" x14ac:dyDescent="0.3">
      <c r="A3076" s="87">
        <v>40374</v>
      </c>
      <c r="B3076" t="s">
        <v>19419</v>
      </c>
      <c r="C3076" s="87" t="s">
        <v>16331</v>
      </c>
      <c r="D3076" t="s">
        <v>16332</v>
      </c>
      <c r="E3076" s="116">
        <v>146.41</v>
      </c>
    </row>
    <row r="3077" spans="1:5" x14ac:dyDescent="0.3">
      <c r="A3077" s="87">
        <v>40371</v>
      </c>
      <c r="B3077" t="s">
        <v>19420</v>
      </c>
      <c r="C3077" s="87" t="s">
        <v>16331</v>
      </c>
      <c r="D3077" t="s">
        <v>16332</v>
      </c>
      <c r="E3077" s="116">
        <v>92.16</v>
      </c>
    </row>
    <row r="3078" spans="1:5" x14ac:dyDescent="0.3">
      <c r="A3078" s="87">
        <v>40359</v>
      </c>
      <c r="B3078" t="s">
        <v>19421</v>
      </c>
      <c r="C3078" s="87" t="s">
        <v>16331</v>
      </c>
      <c r="D3078" t="s">
        <v>16332</v>
      </c>
      <c r="E3078" s="116">
        <v>16.68</v>
      </c>
    </row>
    <row r="3079" spans="1:5" x14ac:dyDescent="0.3">
      <c r="A3079" s="87">
        <v>7595</v>
      </c>
      <c r="B3079" t="s">
        <v>19422</v>
      </c>
      <c r="C3079" s="87" t="s">
        <v>16480</v>
      </c>
      <c r="D3079" t="s">
        <v>16332</v>
      </c>
      <c r="E3079" s="116">
        <v>19.670000000000002</v>
      </c>
    </row>
    <row r="3080" spans="1:5" x14ac:dyDescent="0.3">
      <c r="A3080" s="87">
        <v>41094</v>
      </c>
      <c r="B3080" t="s">
        <v>19423</v>
      </c>
      <c r="C3080" s="87" t="s">
        <v>16482</v>
      </c>
      <c r="D3080" t="s">
        <v>16332</v>
      </c>
      <c r="E3080" s="116">
        <v>3442.77</v>
      </c>
    </row>
    <row r="3081" spans="1:5" x14ac:dyDescent="0.3">
      <c r="A3081" s="87">
        <v>39609</v>
      </c>
      <c r="B3081" t="s">
        <v>19424</v>
      </c>
      <c r="C3081" s="87" t="s">
        <v>16331</v>
      </c>
      <c r="D3081" t="s">
        <v>16332</v>
      </c>
      <c r="E3081" s="116">
        <v>54421.120000000003</v>
      </c>
    </row>
    <row r="3082" spans="1:5" x14ac:dyDescent="0.3">
      <c r="A3082" s="87">
        <v>39610</v>
      </c>
      <c r="B3082" t="s">
        <v>19425</v>
      </c>
      <c r="C3082" s="87" t="s">
        <v>16331</v>
      </c>
      <c r="D3082" t="s">
        <v>16332</v>
      </c>
      <c r="E3082" s="116">
        <v>79437.86</v>
      </c>
    </row>
    <row r="3083" spans="1:5" x14ac:dyDescent="0.3">
      <c r="A3083" s="87">
        <v>39611</v>
      </c>
      <c r="B3083" t="s">
        <v>19426</v>
      </c>
      <c r="C3083" s="87" t="s">
        <v>16331</v>
      </c>
      <c r="D3083" t="s">
        <v>16332</v>
      </c>
      <c r="E3083" s="116">
        <v>96132.82</v>
      </c>
    </row>
    <row r="3084" spans="1:5" x14ac:dyDescent="0.3">
      <c r="A3084" s="87">
        <v>39612</v>
      </c>
      <c r="B3084" t="s">
        <v>19427</v>
      </c>
      <c r="C3084" s="87" t="s">
        <v>16331</v>
      </c>
      <c r="D3084" t="s">
        <v>16332</v>
      </c>
      <c r="E3084" s="116">
        <v>150594.23000000001</v>
      </c>
    </row>
    <row r="3085" spans="1:5" x14ac:dyDescent="0.3">
      <c r="A3085" s="87">
        <v>39608</v>
      </c>
      <c r="B3085" t="s">
        <v>19428</v>
      </c>
      <c r="C3085" s="87" t="s">
        <v>16331</v>
      </c>
      <c r="D3085" t="s">
        <v>16332</v>
      </c>
      <c r="E3085" s="116">
        <v>43514.559999999998</v>
      </c>
    </row>
    <row r="3086" spans="1:5" x14ac:dyDescent="0.3">
      <c r="A3086" s="87">
        <v>38175</v>
      </c>
      <c r="B3086" t="s">
        <v>19429</v>
      </c>
      <c r="C3086" s="87" t="s">
        <v>16331</v>
      </c>
      <c r="D3086" t="s">
        <v>16332</v>
      </c>
      <c r="E3086" s="116">
        <v>4.45</v>
      </c>
    </row>
    <row r="3087" spans="1:5" x14ac:dyDescent="0.3">
      <c r="A3087" s="87">
        <v>38176</v>
      </c>
      <c r="B3087" t="s">
        <v>19430</v>
      </c>
      <c r="C3087" s="87" t="s">
        <v>16331</v>
      </c>
      <c r="D3087" t="s">
        <v>16332</v>
      </c>
      <c r="E3087" s="116">
        <v>13.11</v>
      </c>
    </row>
    <row r="3088" spans="1:5" x14ac:dyDescent="0.3">
      <c r="A3088" s="87">
        <v>36152</v>
      </c>
      <c r="B3088" t="s">
        <v>19431</v>
      </c>
      <c r="C3088" s="87" t="s">
        <v>16331</v>
      </c>
      <c r="D3088" t="s">
        <v>16332</v>
      </c>
      <c r="E3088" s="116">
        <v>5.85</v>
      </c>
    </row>
    <row r="3089" spans="1:5" x14ac:dyDescent="0.3">
      <c r="A3089" s="87">
        <v>4221</v>
      </c>
      <c r="B3089" t="s">
        <v>19432</v>
      </c>
      <c r="C3089" s="87" t="s">
        <v>16382</v>
      </c>
      <c r="D3089" t="s">
        <v>16337</v>
      </c>
      <c r="E3089" s="116">
        <v>5.97</v>
      </c>
    </row>
    <row r="3090" spans="1:5" x14ac:dyDescent="0.3">
      <c r="A3090" s="87">
        <v>4227</v>
      </c>
      <c r="B3090" t="s">
        <v>19433</v>
      </c>
      <c r="C3090" s="87" t="s">
        <v>16382</v>
      </c>
      <c r="D3090" t="s">
        <v>16332</v>
      </c>
      <c r="E3090" s="116">
        <v>27.84</v>
      </c>
    </row>
    <row r="3091" spans="1:5" x14ac:dyDescent="0.3">
      <c r="A3091" s="87">
        <v>38170</v>
      </c>
      <c r="B3091" t="s">
        <v>19434</v>
      </c>
      <c r="C3091" s="87" t="s">
        <v>16331</v>
      </c>
      <c r="D3091" t="s">
        <v>16332</v>
      </c>
      <c r="E3091" s="116">
        <v>19.47</v>
      </c>
    </row>
    <row r="3092" spans="1:5" x14ac:dyDescent="0.3">
      <c r="A3092" s="87">
        <v>4252</v>
      </c>
      <c r="B3092" t="s">
        <v>19435</v>
      </c>
      <c r="C3092" s="87" t="s">
        <v>16480</v>
      </c>
      <c r="D3092" t="s">
        <v>16332</v>
      </c>
      <c r="E3092" s="116">
        <v>21.47</v>
      </c>
    </row>
    <row r="3093" spans="1:5" x14ac:dyDescent="0.3">
      <c r="A3093" s="87">
        <v>40980</v>
      </c>
      <c r="B3093" t="s">
        <v>19436</v>
      </c>
      <c r="C3093" s="87" t="s">
        <v>16482</v>
      </c>
      <c r="D3093" t="s">
        <v>16332</v>
      </c>
      <c r="E3093" s="116">
        <v>3758.01</v>
      </c>
    </row>
    <row r="3094" spans="1:5" x14ac:dyDescent="0.3">
      <c r="A3094" s="87">
        <v>41031</v>
      </c>
      <c r="B3094" t="s">
        <v>19437</v>
      </c>
      <c r="C3094" s="87" t="s">
        <v>16482</v>
      </c>
      <c r="D3094" t="s">
        <v>16332</v>
      </c>
      <c r="E3094" s="116">
        <v>3459.76</v>
      </c>
    </row>
    <row r="3095" spans="1:5" x14ac:dyDescent="0.3">
      <c r="A3095" s="87">
        <v>37666</v>
      </c>
      <c r="B3095" t="s">
        <v>19438</v>
      </c>
      <c r="C3095" s="87" t="s">
        <v>16480</v>
      </c>
      <c r="D3095" t="s">
        <v>16332</v>
      </c>
      <c r="E3095" s="116">
        <v>17.920000000000002</v>
      </c>
    </row>
    <row r="3096" spans="1:5" x14ac:dyDescent="0.3">
      <c r="A3096" s="87">
        <v>40986</v>
      </c>
      <c r="B3096" t="s">
        <v>19439</v>
      </c>
      <c r="C3096" s="87" t="s">
        <v>16482</v>
      </c>
      <c r="D3096" t="s">
        <v>16332</v>
      </c>
      <c r="E3096" s="116">
        <v>3137.18</v>
      </c>
    </row>
    <row r="3097" spans="1:5" x14ac:dyDescent="0.3">
      <c r="A3097" s="87">
        <v>4250</v>
      </c>
      <c r="B3097" t="s">
        <v>19440</v>
      </c>
      <c r="C3097" s="87" t="s">
        <v>16480</v>
      </c>
      <c r="D3097" t="s">
        <v>16332</v>
      </c>
      <c r="E3097" s="116">
        <v>16.77</v>
      </c>
    </row>
    <row r="3098" spans="1:5" x14ac:dyDescent="0.3">
      <c r="A3098" s="87">
        <v>40978</v>
      </c>
      <c r="B3098" t="s">
        <v>19441</v>
      </c>
      <c r="C3098" s="87" t="s">
        <v>16482</v>
      </c>
      <c r="D3098" t="s">
        <v>16332</v>
      </c>
      <c r="E3098" s="116">
        <v>2937.57</v>
      </c>
    </row>
    <row r="3099" spans="1:5" x14ac:dyDescent="0.3">
      <c r="A3099" s="87">
        <v>44501</v>
      </c>
      <c r="B3099" t="s">
        <v>19442</v>
      </c>
      <c r="C3099" s="87" t="s">
        <v>16480</v>
      </c>
      <c r="D3099" t="s">
        <v>16332</v>
      </c>
      <c r="E3099" s="116">
        <v>19.760000000000002</v>
      </c>
    </row>
    <row r="3100" spans="1:5" x14ac:dyDescent="0.3">
      <c r="A3100" s="87">
        <v>41043</v>
      </c>
      <c r="B3100" t="s">
        <v>19443</v>
      </c>
      <c r="C3100" s="87" t="s">
        <v>16482</v>
      </c>
      <c r="D3100" t="s">
        <v>16332</v>
      </c>
      <c r="E3100" s="116">
        <v>3459.76</v>
      </c>
    </row>
    <row r="3101" spans="1:5" x14ac:dyDescent="0.3">
      <c r="A3101" s="87">
        <v>4234</v>
      </c>
      <c r="B3101" t="s">
        <v>19444</v>
      </c>
      <c r="C3101" s="87" t="s">
        <v>16480</v>
      </c>
      <c r="D3101" t="s">
        <v>16337</v>
      </c>
      <c r="E3101" s="116">
        <v>26.38</v>
      </c>
    </row>
    <row r="3102" spans="1:5" x14ac:dyDescent="0.3">
      <c r="A3102" s="87">
        <v>40987</v>
      </c>
      <c r="B3102" t="s">
        <v>19445</v>
      </c>
      <c r="C3102" s="87" t="s">
        <v>16482</v>
      </c>
      <c r="D3102" t="s">
        <v>16332</v>
      </c>
      <c r="E3102" s="116">
        <v>4615.3900000000003</v>
      </c>
    </row>
    <row r="3103" spans="1:5" x14ac:dyDescent="0.3">
      <c r="A3103" s="87">
        <v>4253</v>
      </c>
      <c r="B3103" t="s">
        <v>19446</v>
      </c>
      <c r="C3103" s="87" t="s">
        <v>16480</v>
      </c>
      <c r="D3103" t="s">
        <v>16332</v>
      </c>
      <c r="E3103" s="116">
        <v>18.3</v>
      </c>
    </row>
    <row r="3104" spans="1:5" x14ac:dyDescent="0.3">
      <c r="A3104" s="87">
        <v>40981</v>
      </c>
      <c r="B3104" t="s">
        <v>19447</v>
      </c>
      <c r="C3104" s="87" t="s">
        <v>16482</v>
      </c>
      <c r="D3104" t="s">
        <v>16332</v>
      </c>
      <c r="E3104" s="116">
        <v>3204.55</v>
      </c>
    </row>
    <row r="3105" spans="1:5" x14ac:dyDescent="0.3">
      <c r="A3105" s="87">
        <v>4254</v>
      </c>
      <c r="B3105" t="s">
        <v>19448</v>
      </c>
      <c r="C3105" s="87" t="s">
        <v>16480</v>
      </c>
      <c r="D3105" t="s">
        <v>16332</v>
      </c>
      <c r="E3105" s="116">
        <v>18.93</v>
      </c>
    </row>
    <row r="3106" spans="1:5" x14ac:dyDescent="0.3">
      <c r="A3106" s="87">
        <v>41036</v>
      </c>
      <c r="B3106" t="s">
        <v>19449</v>
      </c>
      <c r="C3106" s="87" t="s">
        <v>16482</v>
      </c>
      <c r="D3106" t="s">
        <v>16332</v>
      </c>
      <c r="E3106" s="116">
        <v>3314.73</v>
      </c>
    </row>
    <row r="3107" spans="1:5" x14ac:dyDescent="0.3">
      <c r="A3107" s="87">
        <v>4251</v>
      </c>
      <c r="B3107" t="s">
        <v>19450</v>
      </c>
      <c r="C3107" s="87" t="s">
        <v>16480</v>
      </c>
      <c r="D3107" t="s">
        <v>16332</v>
      </c>
      <c r="E3107" s="116">
        <v>14.67</v>
      </c>
    </row>
    <row r="3108" spans="1:5" x14ac:dyDescent="0.3">
      <c r="A3108" s="87">
        <v>40979</v>
      </c>
      <c r="B3108" t="s">
        <v>19451</v>
      </c>
      <c r="C3108" s="87" t="s">
        <v>16482</v>
      </c>
      <c r="D3108" t="s">
        <v>16332</v>
      </c>
      <c r="E3108" s="116">
        <v>2568.13</v>
      </c>
    </row>
    <row r="3109" spans="1:5" x14ac:dyDescent="0.3">
      <c r="A3109" s="87">
        <v>4230</v>
      </c>
      <c r="B3109" t="s">
        <v>19452</v>
      </c>
      <c r="C3109" s="87" t="s">
        <v>16480</v>
      </c>
      <c r="D3109" t="s">
        <v>16332</v>
      </c>
      <c r="E3109" s="116">
        <v>21.21</v>
      </c>
    </row>
    <row r="3110" spans="1:5" x14ac:dyDescent="0.3">
      <c r="A3110" s="87">
        <v>40998</v>
      </c>
      <c r="B3110" t="s">
        <v>19453</v>
      </c>
      <c r="C3110" s="87" t="s">
        <v>16482</v>
      </c>
      <c r="D3110" t="s">
        <v>16332</v>
      </c>
      <c r="E3110" s="116">
        <v>3712.2</v>
      </c>
    </row>
    <row r="3111" spans="1:5" x14ac:dyDescent="0.3">
      <c r="A3111" s="87">
        <v>4257</v>
      </c>
      <c r="B3111" t="s">
        <v>19454</v>
      </c>
      <c r="C3111" s="87" t="s">
        <v>16480</v>
      </c>
      <c r="D3111" t="s">
        <v>16332</v>
      </c>
      <c r="E3111" s="116">
        <v>18.3</v>
      </c>
    </row>
    <row r="3112" spans="1:5" x14ac:dyDescent="0.3">
      <c r="A3112" s="87">
        <v>40982</v>
      </c>
      <c r="B3112" t="s">
        <v>19455</v>
      </c>
      <c r="C3112" s="87" t="s">
        <v>16482</v>
      </c>
      <c r="D3112" t="s">
        <v>16332</v>
      </c>
      <c r="E3112" s="116">
        <v>3204.55</v>
      </c>
    </row>
    <row r="3113" spans="1:5" x14ac:dyDescent="0.3">
      <c r="A3113" s="87">
        <v>4240</v>
      </c>
      <c r="B3113" t="s">
        <v>19456</v>
      </c>
      <c r="C3113" s="87" t="s">
        <v>16480</v>
      </c>
      <c r="D3113" t="s">
        <v>16332</v>
      </c>
      <c r="E3113" s="116">
        <v>27.33</v>
      </c>
    </row>
    <row r="3114" spans="1:5" x14ac:dyDescent="0.3">
      <c r="A3114" s="87">
        <v>41026</v>
      </c>
      <c r="B3114" t="s">
        <v>19457</v>
      </c>
      <c r="C3114" s="87" t="s">
        <v>16482</v>
      </c>
      <c r="D3114" t="s">
        <v>16332</v>
      </c>
      <c r="E3114" s="116">
        <v>4781.75</v>
      </c>
    </row>
    <row r="3115" spans="1:5" x14ac:dyDescent="0.3">
      <c r="A3115" s="87">
        <v>4239</v>
      </c>
      <c r="B3115" t="s">
        <v>19458</v>
      </c>
      <c r="C3115" s="87" t="s">
        <v>16480</v>
      </c>
      <c r="D3115" t="s">
        <v>16332</v>
      </c>
      <c r="E3115" s="116">
        <v>27.33</v>
      </c>
    </row>
    <row r="3116" spans="1:5" x14ac:dyDescent="0.3">
      <c r="A3116" s="87">
        <v>41024</v>
      </c>
      <c r="B3116" t="s">
        <v>19459</v>
      </c>
      <c r="C3116" s="87" t="s">
        <v>16482</v>
      </c>
      <c r="D3116" t="s">
        <v>16332</v>
      </c>
      <c r="E3116" s="116">
        <v>4781.75</v>
      </c>
    </row>
    <row r="3117" spans="1:5" x14ac:dyDescent="0.3">
      <c r="A3117" s="87">
        <v>4248</v>
      </c>
      <c r="B3117" t="s">
        <v>19460</v>
      </c>
      <c r="C3117" s="87" t="s">
        <v>16480</v>
      </c>
      <c r="D3117" t="s">
        <v>16332</v>
      </c>
      <c r="E3117" s="116">
        <v>19.760000000000002</v>
      </c>
    </row>
    <row r="3118" spans="1:5" x14ac:dyDescent="0.3">
      <c r="A3118" s="87">
        <v>41033</v>
      </c>
      <c r="B3118" t="s">
        <v>19461</v>
      </c>
      <c r="C3118" s="87" t="s">
        <v>16482</v>
      </c>
      <c r="D3118" t="s">
        <v>16332</v>
      </c>
      <c r="E3118" s="116">
        <v>3459.76</v>
      </c>
    </row>
    <row r="3119" spans="1:5" x14ac:dyDescent="0.3">
      <c r="A3119" s="87">
        <v>44500</v>
      </c>
      <c r="B3119" t="s">
        <v>19462</v>
      </c>
      <c r="C3119" s="87" t="s">
        <v>16480</v>
      </c>
      <c r="D3119" t="s">
        <v>16332</v>
      </c>
      <c r="E3119" s="116">
        <v>19.760000000000002</v>
      </c>
    </row>
    <row r="3120" spans="1:5" x14ac:dyDescent="0.3">
      <c r="A3120" s="87">
        <v>41040</v>
      </c>
      <c r="B3120" t="s">
        <v>19463</v>
      </c>
      <c r="C3120" s="87" t="s">
        <v>16482</v>
      </c>
      <c r="D3120" t="s">
        <v>16332</v>
      </c>
      <c r="E3120" s="116">
        <v>3459.76</v>
      </c>
    </row>
    <row r="3121" spans="1:5" x14ac:dyDescent="0.3">
      <c r="A3121" s="87">
        <v>4238</v>
      </c>
      <c r="B3121" t="s">
        <v>19464</v>
      </c>
      <c r="C3121" s="87" t="s">
        <v>16480</v>
      </c>
      <c r="D3121" t="s">
        <v>16332</v>
      </c>
      <c r="E3121" s="116">
        <v>20.12</v>
      </c>
    </row>
    <row r="3122" spans="1:5" x14ac:dyDescent="0.3">
      <c r="A3122" s="87">
        <v>41012</v>
      </c>
      <c r="B3122" t="s">
        <v>19465</v>
      </c>
      <c r="C3122" s="87" t="s">
        <v>16482</v>
      </c>
      <c r="D3122" t="s">
        <v>16332</v>
      </c>
      <c r="E3122" s="116">
        <v>3521.2</v>
      </c>
    </row>
    <row r="3123" spans="1:5" x14ac:dyDescent="0.3">
      <c r="A3123" s="87">
        <v>4233</v>
      </c>
      <c r="B3123" t="s">
        <v>19466</v>
      </c>
      <c r="C3123" s="87" t="s">
        <v>16480</v>
      </c>
      <c r="D3123" t="s">
        <v>16332</v>
      </c>
      <c r="E3123" s="116">
        <v>27.33</v>
      </c>
    </row>
    <row r="3124" spans="1:5" x14ac:dyDescent="0.3">
      <c r="A3124" s="87">
        <v>41001</v>
      </c>
      <c r="B3124" t="s">
        <v>19467</v>
      </c>
      <c r="C3124" s="87" t="s">
        <v>16482</v>
      </c>
      <c r="D3124" t="s">
        <v>16332</v>
      </c>
      <c r="E3124" s="116">
        <v>4781.75</v>
      </c>
    </row>
    <row r="3125" spans="1:5" x14ac:dyDescent="0.3">
      <c r="A3125" s="87">
        <v>2</v>
      </c>
      <c r="B3125" t="s">
        <v>19468</v>
      </c>
      <c r="C3125" s="87" t="s">
        <v>16478</v>
      </c>
      <c r="D3125" t="s">
        <v>16332</v>
      </c>
      <c r="E3125" s="116">
        <v>20.82</v>
      </c>
    </row>
    <row r="3126" spans="1:5" x14ac:dyDescent="0.3">
      <c r="A3126" s="87">
        <v>36517</v>
      </c>
      <c r="B3126" t="s">
        <v>19469</v>
      </c>
      <c r="C3126" s="87" t="s">
        <v>16331</v>
      </c>
      <c r="D3126" t="s">
        <v>16332</v>
      </c>
      <c r="E3126" s="116">
        <v>590520</v>
      </c>
    </row>
    <row r="3127" spans="1:5" x14ac:dyDescent="0.3">
      <c r="A3127" s="87">
        <v>4262</v>
      </c>
      <c r="B3127" t="s">
        <v>19470</v>
      </c>
      <c r="C3127" s="87" t="s">
        <v>16331</v>
      </c>
      <c r="D3127" t="s">
        <v>16337</v>
      </c>
      <c r="E3127" s="116">
        <v>665000</v>
      </c>
    </row>
    <row r="3128" spans="1:5" x14ac:dyDescent="0.3">
      <c r="A3128" s="87">
        <v>4263</v>
      </c>
      <c r="B3128" t="s">
        <v>19471</v>
      </c>
      <c r="C3128" s="87" t="s">
        <v>16331</v>
      </c>
      <c r="D3128" t="s">
        <v>16332</v>
      </c>
      <c r="E3128" s="116">
        <v>922133.28</v>
      </c>
    </row>
    <row r="3129" spans="1:5" x14ac:dyDescent="0.3">
      <c r="A3129" s="87">
        <v>36518</v>
      </c>
      <c r="B3129" t="s">
        <v>19472</v>
      </c>
      <c r="C3129" s="87" t="s">
        <v>16331</v>
      </c>
      <c r="D3129" t="s">
        <v>16332</v>
      </c>
      <c r="E3129" s="116">
        <v>1049813.28</v>
      </c>
    </row>
    <row r="3130" spans="1:5" x14ac:dyDescent="0.3">
      <c r="A3130" s="87">
        <v>14221</v>
      </c>
      <c r="B3130" t="s">
        <v>19473</v>
      </c>
      <c r="C3130" s="87" t="s">
        <v>16331</v>
      </c>
      <c r="D3130" t="s">
        <v>16332</v>
      </c>
      <c r="E3130" s="116">
        <v>612686.64</v>
      </c>
    </row>
    <row r="3131" spans="1:5" x14ac:dyDescent="0.3">
      <c r="A3131" s="87">
        <v>38402</v>
      </c>
      <c r="B3131" t="s">
        <v>19474</v>
      </c>
      <c r="C3131" s="87" t="s">
        <v>16331</v>
      </c>
      <c r="D3131" t="s">
        <v>16332</v>
      </c>
      <c r="E3131" s="116">
        <v>8.61</v>
      </c>
    </row>
    <row r="3132" spans="1:5" x14ac:dyDescent="0.3">
      <c r="A3132" s="87">
        <v>3412</v>
      </c>
      <c r="B3132" t="s">
        <v>19475</v>
      </c>
      <c r="C3132" s="87" t="s">
        <v>16735</v>
      </c>
      <c r="D3132" t="s">
        <v>16332</v>
      </c>
      <c r="E3132" s="116">
        <v>20.100000000000001</v>
      </c>
    </row>
    <row r="3133" spans="1:5" x14ac:dyDescent="0.3">
      <c r="A3133" s="87">
        <v>3413</v>
      </c>
      <c r="B3133" t="s">
        <v>19476</v>
      </c>
      <c r="C3133" s="87" t="s">
        <v>16735</v>
      </c>
      <c r="D3133" t="s">
        <v>16332</v>
      </c>
      <c r="E3133" s="116">
        <v>45.26</v>
      </c>
    </row>
    <row r="3134" spans="1:5" x14ac:dyDescent="0.3">
      <c r="A3134" s="87">
        <v>39744</v>
      </c>
      <c r="B3134" t="s">
        <v>19477</v>
      </c>
      <c r="C3134" s="87" t="s">
        <v>16735</v>
      </c>
      <c r="D3134" t="s">
        <v>16332</v>
      </c>
      <c r="E3134" s="116">
        <v>35.14</v>
      </c>
    </row>
    <row r="3135" spans="1:5" x14ac:dyDescent="0.3">
      <c r="A3135" s="87">
        <v>39745</v>
      </c>
      <c r="B3135" t="s">
        <v>19478</v>
      </c>
      <c r="C3135" s="87" t="s">
        <v>16735</v>
      </c>
      <c r="D3135" t="s">
        <v>16332</v>
      </c>
      <c r="E3135" s="116">
        <v>74.17</v>
      </c>
    </row>
    <row r="3136" spans="1:5" x14ac:dyDescent="0.3">
      <c r="A3136" s="87">
        <v>39637</v>
      </c>
      <c r="B3136" t="s">
        <v>19479</v>
      </c>
      <c r="C3136" s="87" t="s">
        <v>16735</v>
      </c>
      <c r="D3136" t="s">
        <v>16332</v>
      </c>
      <c r="E3136" s="116">
        <v>87.86</v>
      </c>
    </row>
    <row r="3137" spans="1:5" x14ac:dyDescent="0.3">
      <c r="A3137" s="87">
        <v>39638</v>
      </c>
      <c r="B3137" t="s">
        <v>19480</v>
      </c>
      <c r="C3137" s="87" t="s">
        <v>16735</v>
      </c>
      <c r="D3137" t="s">
        <v>16332</v>
      </c>
      <c r="E3137" s="116">
        <v>99.42</v>
      </c>
    </row>
    <row r="3138" spans="1:5" x14ac:dyDescent="0.3">
      <c r="A3138" s="87">
        <v>39639</v>
      </c>
      <c r="B3138" t="s">
        <v>19481</v>
      </c>
      <c r="C3138" s="87" t="s">
        <v>16735</v>
      </c>
      <c r="D3138" t="s">
        <v>16332</v>
      </c>
      <c r="E3138" s="116">
        <v>150</v>
      </c>
    </row>
    <row r="3139" spans="1:5" x14ac:dyDescent="0.3">
      <c r="A3139" s="87">
        <v>39517</v>
      </c>
      <c r="B3139" t="s">
        <v>19482</v>
      </c>
      <c r="C3139" s="87" t="s">
        <v>16735</v>
      </c>
      <c r="D3139" t="s">
        <v>16332</v>
      </c>
      <c r="E3139" s="116">
        <v>233.15</v>
      </c>
    </row>
    <row r="3140" spans="1:5" x14ac:dyDescent="0.3">
      <c r="A3140" s="87">
        <v>39518</v>
      </c>
      <c r="B3140" t="s">
        <v>19483</v>
      </c>
      <c r="C3140" s="87" t="s">
        <v>16735</v>
      </c>
      <c r="D3140" t="s">
        <v>16332</v>
      </c>
      <c r="E3140" s="116">
        <v>276.41000000000003</v>
      </c>
    </row>
    <row r="3141" spans="1:5" x14ac:dyDescent="0.3">
      <c r="A3141" s="87">
        <v>38366</v>
      </c>
      <c r="B3141" t="s">
        <v>19484</v>
      </c>
      <c r="C3141" s="87" t="s">
        <v>16735</v>
      </c>
      <c r="D3141" t="s">
        <v>16332</v>
      </c>
      <c r="E3141" s="116">
        <v>5.85</v>
      </c>
    </row>
    <row r="3142" spans="1:5" x14ac:dyDescent="0.3">
      <c r="A3142" s="87">
        <v>11703</v>
      </c>
      <c r="B3142" t="s">
        <v>19485</v>
      </c>
      <c r="C3142" s="87" t="s">
        <v>16331</v>
      </c>
      <c r="D3142" t="s">
        <v>16332</v>
      </c>
      <c r="E3142" s="116">
        <v>47.19</v>
      </c>
    </row>
    <row r="3143" spans="1:5" x14ac:dyDescent="0.3">
      <c r="A3143" s="87">
        <v>37400</v>
      </c>
      <c r="B3143" t="s">
        <v>19486</v>
      </c>
      <c r="C3143" s="87" t="s">
        <v>16331</v>
      </c>
      <c r="D3143" t="s">
        <v>16332</v>
      </c>
      <c r="E3143" s="116">
        <v>56.11</v>
      </c>
    </row>
    <row r="3144" spans="1:5" x14ac:dyDescent="0.3">
      <c r="A3144" s="87">
        <v>25400</v>
      </c>
      <c r="B3144" t="s">
        <v>19487</v>
      </c>
      <c r="C3144" s="87" t="s">
        <v>16331</v>
      </c>
      <c r="D3144" t="s">
        <v>16332</v>
      </c>
      <c r="E3144" s="116">
        <v>2335.73</v>
      </c>
    </row>
    <row r="3145" spans="1:5" x14ac:dyDescent="0.3">
      <c r="A3145" s="87">
        <v>4276</v>
      </c>
      <c r="B3145" t="s">
        <v>19488</v>
      </c>
      <c r="C3145" s="87" t="s">
        <v>16331</v>
      </c>
      <c r="D3145" t="s">
        <v>16332</v>
      </c>
      <c r="E3145" s="116">
        <v>206.11</v>
      </c>
    </row>
    <row r="3146" spans="1:5" x14ac:dyDescent="0.3">
      <c r="A3146" s="87">
        <v>4273</v>
      </c>
      <c r="B3146" t="s">
        <v>19489</v>
      </c>
      <c r="C3146" s="87" t="s">
        <v>16331</v>
      </c>
      <c r="D3146" t="s">
        <v>16332</v>
      </c>
      <c r="E3146" s="116">
        <v>374.21</v>
      </c>
    </row>
    <row r="3147" spans="1:5" x14ac:dyDescent="0.3">
      <c r="A3147" s="87">
        <v>4274</v>
      </c>
      <c r="B3147" t="s">
        <v>19490</v>
      </c>
      <c r="C3147" s="87" t="s">
        <v>16331</v>
      </c>
      <c r="D3147" t="s">
        <v>16337</v>
      </c>
      <c r="E3147" s="116">
        <v>136.9</v>
      </c>
    </row>
    <row r="3148" spans="1:5" x14ac:dyDescent="0.3">
      <c r="A3148" s="87">
        <v>39438</v>
      </c>
      <c r="B3148" t="s">
        <v>19491</v>
      </c>
      <c r="C3148" s="87" t="s">
        <v>16331</v>
      </c>
      <c r="D3148" t="s">
        <v>16332</v>
      </c>
      <c r="E3148" s="116">
        <v>0.28000000000000003</v>
      </c>
    </row>
    <row r="3149" spans="1:5" x14ac:dyDescent="0.3">
      <c r="A3149" s="87">
        <v>4379</v>
      </c>
      <c r="B3149" t="s">
        <v>19492</v>
      </c>
      <c r="C3149" s="87" t="s">
        <v>16331</v>
      </c>
      <c r="D3149" t="s">
        <v>16332</v>
      </c>
      <c r="E3149" s="116">
        <v>0.05</v>
      </c>
    </row>
    <row r="3150" spans="1:5" x14ac:dyDescent="0.3">
      <c r="A3150" s="87">
        <v>4377</v>
      </c>
      <c r="B3150" t="s">
        <v>19493</v>
      </c>
      <c r="C3150" s="87" t="s">
        <v>16331</v>
      </c>
      <c r="D3150" t="s">
        <v>16332</v>
      </c>
      <c r="E3150" s="116">
        <v>0.2</v>
      </c>
    </row>
    <row r="3151" spans="1:5" x14ac:dyDescent="0.3">
      <c r="A3151" s="87">
        <v>4356</v>
      </c>
      <c r="B3151" t="s">
        <v>19494</v>
      </c>
      <c r="C3151" s="87" t="s">
        <v>16331</v>
      </c>
      <c r="D3151" t="s">
        <v>16332</v>
      </c>
      <c r="E3151" s="116">
        <v>0.28000000000000003</v>
      </c>
    </row>
    <row r="3152" spans="1:5" x14ac:dyDescent="0.3">
      <c r="A3152" s="87">
        <v>13246</v>
      </c>
      <c r="B3152" t="s">
        <v>19495</v>
      </c>
      <c r="C3152" s="87" t="s">
        <v>16331</v>
      </c>
      <c r="D3152" t="s">
        <v>16332</v>
      </c>
      <c r="E3152" s="116">
        <v>0.49</v>
      </c>
    </row>
    <row r="3153" spans="1:5" x14ac:dyDescent="0.3">
      <c r="A3153" s="87">
        <v>13294</v>
      </c>
      <c r="B3153" t="s">
        <v>19496</v>
      </c>
      <c r="C3153" s="87" t="s">
        <v>16331</v>
      </c>
      <c r="D3153" t="s">
        <v>16332</v>
      </c>
      <c r="E3153" s="116">
        <v>1.63</v>
      </c>
    </row>
    <row r="3154" spans="1:5" x14ac:dyDescent="0.3">
      <c r="A3154" s="87">
        <v>11963</v>
      </c>
      <c r="B3154" t="s">
        <v>19497</v>
      </c>
      <c r="C3154" s="87" t="s">
        <v>16331</v>
      </c>
      <c r="D3154" t="s">
        <v>16332</v>
      </c>
      <c r="E3154" s="116">
        <v>10.27</v>
      </c>
    </row>
    <row r="3155" spans="1:5" x14ac:dyDescent="0.3">
      <c r="A3155" s="87">
        <v>11964</v>
      </c>
      <c r="B3155" t="s">
        <v>19498</v>
      </c>
      <c r="C3155" s="87" t="s">
        <v>16331</v>
      </c>
      <c r="D3155" t="s">
        <v>16332</v>
      </c>
      <c r="E3155" s="116">
        <v>2.59</v>
      </c>
    </row>
    <row r="3156" spans="1:5" x14ac:dyDescent="0.3">
      <c r="A3156" s="87">
        <v>4346</v>
      </c>
      <c r="B3156" t="s">
        <v>19499</v>
      </c>
      <c r="C3156" s="87" t="s">
        <v>16331</v>
      </c>
      <c r="D3156" t="s">
        <v>16332</v>
      </c>
      <c r="E3156" s="116">
        <v>11.01</v>
      </c>
    </row>
    <row r="3157" spans="1:5" x14ac:dyDescent="0.3">
      <c r="A3157" s="87">
        <v>11955</v>
      </c>
      <c r="B3157" t="s">
        <v>19500</v>
      </c>
      <c r="C3157" s="87" t="s">
        <v>16331</v>
      </c>
      <c r="D3157" t="s">
        <v>16332</v>
      </c>
      <c r="E3157" s="116">
        <v>4.82</v>
      </c>
    </row>
    <row r="3158" spans="1:5" x14ac:dyDescent="0.3">
      <c r="A3158" s="87">
        <v>11960</v>
      </c>
      <c r="B3158" t="s">
        <v>19501</v>
      </c>
      <c r="C3158" s="87" t="s">
        <v>16331</v>
      </c>
      <c r="D3158" t="s">
        <v>16332</v>
      </c>
      <c r="E3158" s="116">
        <v>0.16</v>
      </c>
    </row>
    <row r="3159" spans="1:5" x14ac:dyDescent="0.3">
      <c r="A3159" s="87">
        <v>4333</v>
      </c>
      <c r="B3159" t="s">
        <v>19502</v>
      </c>
      <c r="C3159" s="87" t="s">
        <v>16331</v>
      </c>
      <c r="D3159" t="s">
        <v>16332</v>
      </c>
      <c r="E3159" s="116">
        <v>0.28000000000000003</v>
      </c>
    </row>
    <row r="3160" spans="1:5" x14ac:dyDescent="0.3">
      <c r="A3160" s="87">
        <v>4358</v>
      </c>
      <c r="B3160" t="s">
        <v>19503</v>
      </c>
      <c r="C3160" s="87" t="s">
        <v>16331</v>
      </c>
      <c r="D3160" t="s">
        <v>16332</v>
      </c>
      <c r="E3160" s="116">
        <v>2.2000000000000002</v>
      </c>
    </row>
    <row r="3161" spans="1:5" x14ac:dyDescent="0.3">
      <c r="A3161" s="87">
        <v>39435</v>
      </c>
      <c r="B3161" t="s">
        <v>19504</v>
      </c>
      <c r="C3161" s="87" t="s">
        <v>16331</v>
      </c>
      <c r="D3161" t="s">
        <v>16332</v>
      </c>
      <c r="E3161" s="116">
        <v>0.11</v>
      </c>
    </row>
    <row r="3162" spans="1:5" x14ac:dyDescent="0.3">
      <c r="A3162" s="87">
        <v>39436</v>
      </c>
      <c r="B3162" t="s">
        <v>19505</v>
      </c>
      <c r="C3162" s="87" t="s">
        <v>16331</v>
      </c>
      <c r="D3162" t="s">
        <v>16332</v>
      </c>
      <c r="E3162" s="116">
        <v>0.19</v>
      </c>
    </row>
    <row r="3163" spans="1:5" x14ac:dyDescent="0.3">
      <c r="A3163" s="87">
        <v>39437</v>
      </c>
      <c r="B3163" t="s">
        <v>19506</v>
      </c>
      <c r="C3163" s="87" t="s">
        <v>16331</v>
      </c>
      <c r="D3163" t="s">
        <v>16332</v>
      </c>
      <c r="E3163" s="116">
        <v>0.25</v>
      </c>
    </row>
    <row r="3164" spans="1:5" x14ac:dyDescent="0.3">
      <c r="A3164" s="87">
        <v>39439</v>
      </c>
      <c r="B3164" t="s">
        <v>19507</v>
      </c>
      <c r="C3164" s="87" t="s">
        <v>16331</v>
      </c>
      <c r="D3164" t="s">
        <v>16332</v>
      </c>
      <c r="E3164" s="116">
        <v>0.17</v>
      </c>
    </row>
    <row r="3165" spans="1:5" x14ac:dyDescent="0.3">
      <c r="A3165" s="87">
        <v>39440</v>
      </c>
      <c r="B3165" t="s">
        <v>19508</v>
      </c>
      <c r="C3165" s="87" t="s">
        <v>16331</v>
      </c>
      <c r="D3165" t="s">
        <v>16332</v>
      </c>
      <c r="E3165" s="116">
        <v>0.22</v>
      </c>
    </row>
    <row r="3166" spans="1:5" x14ac:dyDescent="0.3">
      <c r="A3166" s="87">
        <v>39441</v>
      </c>
      <c r="B3166" t="s">
        <v>19509</v>
      </c>
      <c r="C3166" s="87" t="s">
        <v>16331</v>
      </c>
      <c r="D3166" t="s">
        <v>16332</v>
      </c>
      <c r="E3166" s="116">
        <v>0.27</v>
      </c>
    </row>
    <row r="3167" spans="1:5" x14ac:dyDescent="0.3">
      <c r="A3167" s="87">
        <v>39442</v>
      </c>
      <c r="B3167" t="s">
        <v>19510</v>
      </c>
      <c r="C3167" s="87" t="s">
        <v>16331</v>
      </c>
      <c r="D3167" t="s">
        <v>16332</v>
      </c>
      <c r="E3167" s="116">
        <v>0.2</v>
      </c>
    </row>
    <row r="3168" spans="1:5" x14ac:dyDescent="0.3">
      <c r="A3168" s="87">
        <v>39443</v>
      </c>
      <c r="B3168" t="s">
        <v>19511</v>
      </c>
      <c r="C3168" s="87" t="s">
        <v>16331</v>
      </c>
      <c r="D3168" t="s">
        <v>16332</v>
      </c>
      <c r="E3168" s="116">
        <v>0.26</v>
      </c>
    </row>
    <row r="3169" spans="1:5" x14ac:dyDescent="0.3">
      <c r="A3169" s="87">
        <v>4329</v>
      </c>
      <c r="B3169" t="s">
        <v>19512</v>
      </c>
      <c r="C3169" s="87" t="s">
        <v>16331</v>
      </c>
      <c r="D3169" t="s">
        <v>16337</v>
      </c>
      <c r="E3169" s="116">
        <v>2.35</v>
      </c>
    </row>
    <row r="3170" spans="1:5" x14ac:dyDescent="0.3">
      <c r="A3170" s="87">
        <v>4383</v>
      </c>
      <c r="B3170" t="s">
        <v>19513</v>
      </c>
      <c r="C3170" s="87" t="s">
        <v>16331</v>
      </c>
      <c r="D3170" t="s">
        <v>16332</v>
      </c>
      <c r="E3170" s="116">
        <v>21.25</v>
      </c>
    </row>
    <row r="3171" spans="1:5" x14ac:dyDescent="0.3">
      <c r="A3171" s="87">
        <v>4344</v>
      </c>
      <c r="B3171" t="s">
        <v>19514</v>
      </c>
      <c r="C3171" s="87" t="s">
        <v>16331</v>
      </c>
      <c r="D3171" t="s">
        <v>16332</v>
      </c>
      <c r="E3171" s="116">
        <v>22.27</v>
      </c>
    </row>
    <row r="3172" spans="1:5" x14ac:dyDescent="0.3">
      <c r="A3172" s="87">
        <v>436</v>
      </c>
      <c r="B3172" t="s">
        <v>19515</v>
      </c>
      <c r="C3172" s="87" t="s">
        <v>16331</v>
      </c>
      <c r="D3172" t="s">
        <v>16332</v>
      </c>
      <c r="E3172" s="116">
        <v>12.13</v>
      </c>
    </row>
    <row r="3173" spans="1:5" x14ac:dyDescent="0.3">
      <c r="A3173" s="87">
        <v>442</v>
      </c>
      <c r="B3173" t="s">
        <v>19516</v>
      </c>
      <c r="C3173" s="87" t="s">
        <v>16331</v>
      </c>
      <c r="D3173" t="s">
        <v>16332</v>
      </c>
      <c r="E3173" s="116">
        <v>7.17</v>
      </c>
    </row>
    <row r="3174" spans="1:5" x14ac:dyDescent="0.3">
      <c r="A3174" s="87">
        <v>4335</v>
      </c>
      <c r="B3174" t="s">
        <v>19517</v>
      </c>
      <c r="C3174" s="87" t="s">
        <v>16331</v>
      </c>
      <c r="D3174" t="s">
        <v>16332</v>
      </c>
      <c r="E3174" s="116">
        <v>14.95</v>
      </c>
    </row>
    <row r="3175" spans="1:5" x14ac:dyDescent="0.3">
      <c r="A3175" s="87">
        <v>4334</v>
      </c>
      <c r="B3175" t="s">
        <v>19518</v>
      </c>
      <c r="C3175" s="87" t="s">
        <v>16331</v>
      </c>
      <c r="D3175" t="s">
        <v>16332</v>
      </c>
      <c r="E3175" s="116">
        <v>20.51</v>
      </c>
    </row>
    <row r="3176" spans="1:5" x14ac:dyDescent="0.3">
      <c r="A3176" s="87">
        <v>11953</v>
      </c>
      <c r="B3176" t="s">
        <v>19519</v>
      </c>
      <c r="C3176" s="87" t="s">
        <v>16331</v>
      </c>
      <c r="D3176" t="s">
        <v>16332</v>
      </c>
      <c r="E3176" s="116">
        <v>3.53</v>
      </c>
    </row>
    <row r="3177" spans="1:5" x14ac:dyDescent="0.3">
      <c r="A3177" s="87">
        <v>4343</v>
      </c>
      <c r="B3177" t="s">
        <v>19520</v>
      </c>
      <c r="C3177" s="87" t="s">
        <v>16331</v>
      </c>
      <c r="D3177" t="s">
        <v>16332</v>
      </c>
      <c r="E3177" s="116">
        <v>5.04</v>
      </c>
    </row>
    <row r="3178" spans="1:5" x14ac:dyDescent="0.3">
      <c r="A3178" s="87">
        <v>430</v>
      </c>
      <c r="B3178" t="s">
        <v>19521</v>
      </c>
      <c r="C3178" s="87" t="s">
        <v>16331</v>
      </c>
      <c r="D3178" t="s">
        <v>16332</v>
      </c>
      <c r="E3178" s="116">
        <v>10.85</v>
      </c>
    </row>
    <row r="3179" spans="1:5" x14ac:dyDescent="0.3">
      <c r="A3179" s="87">
        <v>441</v>
      </c>
      <c r="B3179" t="s">
        <v>19522</v>
      </c>
      <c r="C3179" s="87" t="s">
        <v>16331</v>
      </c>
      <c r="D3179" t="s">
        <v>16332</v>
      </c>
      <c r="E3179" s="116">
        <v>11.94</v>
      </c>
    </row>
    <row r="3180" spans="1:5" x14ac:dyDescent="0.3">
      <c r="A3180" s="87">
        <v>431</v>
      </c>
      <c r="B3180" t="s">
        <v>19523</v>
      </c>
      <c r="C3180" s="87" t="s">
        <v>16331</v>
      </c>
      <c r="D3180" t="s">
        <v>16332</v>
      </c>
      <c r="E3180" s="116">
        <v>14.42</v>
      </c>
    </row>
    <row r="3181" spans="1:5" x14ac:dyDescent="0.3">
      <c r="A3181" s="87">
        <v>432</v>
      </c>
      <c r="B3181" t="s">
        <v>19524</v>
      </c>
      <c r="C3181" s="87" t="s">
        <v>16331</v>
      </c>
      <c r="D3181" t="s">
        <v>16332</v>
      </c>
      <c r="E3181" s="116">
        <v>15.91</v>
      </c>
    </row>
    <row r="3182" spans="1:5" x14ac:dyDescent="0.3">
      <c r="A3182" s="87">
        <v>429</v>
      </c>
      <c r="B3182" t="s">
        <v>19525</v>
      </c>
      <c r="C3182" s="87" t="s">
        <v>16331</v>
      </c>
      <c r="D3182" t="s">
        <v>16332</v>
      </c>
      <c r="E3182" s="116">
        <v>21.45</v>
      </c>
    </row>
    <row r="3183" spans="1:5" x14ac:dyDescent="0.3">
      <c r="A3183" s="87">
        <v>439</v>
      </c>
      <c r="B3183" t="s">
        <v>19526</v>
      </c>
      <c r="C3183" s="87" t="s">
        <v>16331</v>
      </c>
      <c r="D3183" t="s">
        <v>16332</v>
      </c>
      <c r="E3183" s="116">
        <v>18.28</v>
      </c>
    </row>
    <row r="3184" spans="1:5" x14ac:dyDescent="0.3">
      <c r="A3184" s="87">
        <v>433</v>
      </c>
      <c r="B3184" t="s">
        <v>19527</v>
      </c>
      <c r="C3184" s="87" t="s">
        <v>16331</v>
      </c>
      <c r="D3184" t="s">
        <v>16332</v>
      </c>
      <c r="E3184" s="116">
        <v>21.34</v>
      </c>
    </row>
    <row r="3185" spans="1:5" x14ac:dyDescent="0.3">
      <c r="A3185" s="87">
        <v>437</v>
      </c>
      <c r="B3185" t="s">
        <v>19528</v>
      </c>
      <c r="C3185" s="87" t="s">
        <v>16331</v>
      </c>
      <c r="D3185" t="s">
        <v>16332</v>
      </c>
      <c r="E3185" s="116">
        <v>28.35</v>
      </c>
    </row>
    <row r="3186" spans="1:5" x14ac:dyDescent="0.3">
      <c r="A3186" s="87">
        <v>11790</v>
      </c>
      <c r="B3186" t="s">
        <v>19529</v>
      </c>
      <c r="C3186" s="87" t="s">
        <v>16331</v>
      </c>
      <c r="D3186" t="s">
        <v>16332</v>
      </c>
      <c r="E3186" s="116">
        <v>32.159999999999997</v>
      </c>
    </row>
    <row r="3187" spans="1:5" x14ac:dyDescent="0.3">
      <c r="A3187" s="87">
        <v>428</v>
      </c>
      <c r="B3187" t="s">
        <v>19530</v>
      </c>
      <c r="C3187" s="87" t="s">
        <v>16331</v>
      </c>
      <c r="D3187" t="s">
        <v>16337</v>
      </c>
      <c r="E3187" s="116">
        <v>34.97</v>
      </c>
    </row>
    <row r="3188" spans="1:5" x14ac:dyDescent="0.3">
      <c r="A3188" s="87">
        <v>4384</v>
      </c>
      <c r="B3188" t="s">
        <v>19531</v>
      </c>
      <c r="C3188" s="87" t="s">
        <v>16331</v>
      </c>
      <c r="D3188" t="s">
        <v>16332</v>
      </c>
      <c r="E3188" s="116">
        <v>24.41</v>
      </c>
    </row>
    <row r="3189" spans="1:5" x14ac:dyDescent="0.3">
      <c r="A3189" s="87">
        <v>4351</v>
      </c>
      <c r="B3189" t="s">
        <v>19532</v>
      </c>
      <c r="C3189" s="87" t="s">
        <v>16331</v>
      </c>
      <c r="D3189" t="s">
        <v>16332</v>
      </c>
      <c r="E3189" s="116">
        <v>18.100000000000001</v>
      </c>
    </row>
    <row r="3190" spans="1:5" x14ac:dyDescent="0.3">
      <c r="A3190" s="87">
        <v>11054</v>
      </c>
      <c r="B3190" t="s">
        <v>19533</v>
      </c>
      <c r="C3190" s="87" t="s">
        <v>16331</v>
      </c>
      <c r="D3190" t="s">
        <v>16332</v>
      </c>
      <c r="E3190" s="116">
        <v>0.05</v>
      </c>
    </row>
    <row r="3191" spans="1:5" x14ac:dyDescent="0.3">
      <c r="A3191" s="87">
        <v>11055</v>
      </c>
      <c r="B3191" t="s">
        <v>19534</v>
      </c>
      <c r="C3191" s="87" t="s">
        <v>16331</v>
      </c>
      <c r="D3191" t="s">
        <v>16332</v>
      </c>
      <c r="E3191" s="116">
        <v>0.08</v>
      </c>
    </row>
    <row r="3192" spans="1:5" x14ac:dyDescent="0.3">
      <c r="A3192" s="87">
        <v>11056</v>
      </c>
      <c r="B3192" t="s">
        <v>19535</v>
      </c>
      <c r="C3192" s="87" t="s">
        <v>16331</v>
      </c>
      <c r="D3192" t="s">
        <v>16332</v>
      </c>
      <c r="E3192" s="116">
        <v>0.08</v>
      </c>
    </row>
    <row r="3193" spans="1:5" x14ac:dyDescent="0.3">
      <c r="A3193" s="87">
        <v>11057</v>
      </c>
      <c r="B3193" t="s">
        <v>19536</v>
      </c>
      <c r="C3193" s="87" t="s">
        <v>16331</v>
      </c>
      <c r="D3193" t="s">
        <v>16332</v>
      </c>
      <c r="E3193" s="116">
        <v>0.17</v>
      </c>
    </row>
    <row r="3194" spans="1:5" x14ac:dyDescent="0.3">
      <c r="A3194" s="87">
        <v>11059</v>
      </c>
      <c r="B3194" t="s">
        <v>19537</v>
      </c>
      <c r="C3194" s="87" t="s">
        <v>16331</v>
      </c>
      <c r="D3194" t="s">
        <v>16332</v>
      </c>
      <c r="E3194" s="116">
        <v>0.34</v>
      </c>
    </row>
    <row r="3195" spans="1:5" x14ac:dyDescent="0.3">
      <c r="A3195" s="87">
        <v>11058</v>
      </c>
      <c r="B3195" t="s">
        <v>19538</v>
      </c>
      <c r="C3195" s="87" t="s">
        <v>16331</v>
      </c>
      <c r="D3195" t="s">
        <v>16332</v>
      </c>
      <c r="E3195" s="116">
        <v>0.44</v>
      </c>
    </row>
    <row r="3196" spans="1:5" x14ac:dyDescent="0.3">
      <c r="A3196" s="87">
        <v>4380</v>
      </c>
      <c r="B3196" t="s">
        <v>19539</v>
      </c>
      <c r="C3196" s="87" t="s">
        <v>16331</v>
      </c>
      <c r="D3196" t="s">
        <v>16332</v>
      </c>
      <c r="E3196" s="116">
        <v>1.49</v>
      </c>
    </row>
    <row r="3197" spans="1:5" x14ac:dyDescent="0.3">
      <c r="A3197" s="87">
        <v>4299</v>
      </c>
      <c r="B3197" t="s">
        <v>19540</v>
      </c>
      <c r="C3197" s="87" t="s">
        <v>16331</v>
      </c>
      <c r="D3197" t="s">
        <v>16337</v>
      </c>
      <c r="E3197" s="116">
        <v>1.41</v>
      </c>
    </row>
    <row r="3198" spans="1:5" x14ac:dyDescent="0.3">
      <c r="A3198" s="87">
        <v>4304</v>
      </c>
      <c r="B3198" t="s">
        <v>19541</v>
      </c>
      <c r="C3198" s="87" t="s">
        <v>16331</v>
      </c>
      <c r="D3198" t="s">
        <v>16332</v>
      </c>
      <c r="E3198" s="116">
        <v>1.92</v>
      </c>
    </row>
    <row r="3199" spans="1:5" x14ac:dyDescent="0.3">
      <c r="A3199" s="87">
        <v>4305</v>
      </c>
      <c r="B3199" t="s">
        <v>19542</v>
      </c>
      <c r="C3199" s="87" t="s">
        <v>16331</v>
      </c>
      <c r="D3199" t="s">
        <v>16332</v>
      </c>
      <c r="E3199" s="116">
        <v>2.23</v>
      </c>
    </row>
    <row r="3200" spans="1:5" x14ac:dyDescent="0.3">
      <c r="A3200" s="87">
        <v>4306</v>
      </c>
      <c r="B3200" t="s">
        <v>19543</v>
      </c>
      <c r="C3200" s="87" t="s">
        <v>16331</v>
      </c>
      <c r="D3200" t="s">
        <v>16332</v>
      </c>
      <c r="E3200" s="116">
        <v>2.59</v>
      </c>
    </row>
    <row r="3201" spans="1:5" x14ac:dyDescent="0.3">
      <c r="A3201" s="87">
        <v>4308</v>
      </c>
      <c r="B3201" t="s">
        <v>19544</v>
      </c>
      <c r="C3201" s="87" t="s">
        <v>16331</v>
      </c>
      <c r="D3201" t="s">
        <v>16332</v>
      </c>
      <c r="E3201" s="116">
        <v>5.37</v>
      </c>
    </row>
    <row r="3202" spans="1:5" x14ac:dyDescent="0.3">
      <c r="A3202" s="87">
        <v>4302</v>
      </c>
      <c r="B3202" t="s">
        <v>19545</v>
      </c>
      <c r="C3202" s="87" t="s">
        <v>16331</v>
      </c>
      <c r="D3202" t="s">
        <v>16332</v>
      </c>
      <c r="E3202" s="116">
        <v>4.0199999999999996</v>
      </c>
    </row>
    <row r="3203" spans="1:5" x14ac:dyDescent="0.3">
      <c r="A3203" s="87">
        <v>4300</v>
      </c>
      <c r="B3203" t="s">
        <v>19546</v>
      </c>
      <c r="C3203" s="87" t="s">
        <v>16331</v>
      </c>
      <c r="D3203" t="s">
        <v>16332</v>
      </c>
      <c r="E3203" s="116">
        <v>0.96</v>
      </c>
    </row>
    <row r="3204" spans="1:5" x14ac:dyDescent="0.3">
      <c r="A3204" s="87">
        <v>4301</v>
      </c>
      <c r="B3204" t="s">
        <v>19547</v>
      </c>
      <c r="C3204" s="87" t="s">
        <v>16331</v>
      </c>
      <c r="D3204" t="s">
        <v>16332</v>
      </c>
      <c r="E3204" s="116">
        <v>1.17</v>
      </c>
    </row>
    <row r="3205" spans="1:5" x14ac:dyDescent="0.3">
      <c r="A3205" s="87">
        <v>4320</v>
      </c>
      <c r="B3205" t="s">
        <v>19548</v>
      </c>
      <c r="C3205" s="87" t="s">
        <v>16331</v>
      </c>
      <c r="D3205" t="s">
        <v>16332</v>
      </c>
      <c r="E3205" s="116">
        <v>3.55</v>
      </c>
    </row>
    <row r="3206" spans="1:5" x14ac:dyDescent="0.3">
      <c r="A3206" s="87">
        <v>4318</v>
      </c>
      <c r="B3206" t="s">
        <v>19549</v>
      </c>
      <c r="C3206" s="87" t="s">
        <v>16331</v>
      </c>
      <c r="D3206" t="s">
        <v>16332</v>
      </c>
      <c r="E3206" s="116">
        <v>1.73</v>
      </c>
    </row>
    <row r="3207" spans="1:5" x14ac:dyDescent="0.3">
      <c r="A3207" s="87">
        <v>40547</v>
      </c>
      <c r="B3207" t="s">
        <v>19550</v>
      </c>
      <c r="C3207" s="87" t="s">
        <v>18393</v>
      </c>
      <c r="D3207" t="s">
        <v>16332</v>
      </c>
      <c r="E3207" s="116">
        <v>29.67</v>
      </c>
    </row>
    <row r="3208" spans="1:5" x14ac:dyDescent="0.3">
      <c r="A3208" s="87">
        <v>11962</v>
      </c>
      <c r="B3208" t="s">
        <v>19551</v>
      </c>
      <c r="C3208" s="87" t="s">
        <v>16331</v>
      </c>
      <c r="D3208" t="s">
        <v>16332</v>
      </c>
      <c r="E3208" s="116">
        <v>0.24</v>
      </c>
    </row>
    <row r="3209" spans="1:5" x14ac:dyDescent="0.3">
      <c r="A3209" s="87">
        <v>4332</v>
      </c>
      <c r="B3209" t="s">
        <v>19552</v>
      </c>
      <c r="C3209" s="87" t="s">
        <v>16331</v>
      </c>
      <c r="D3209" t="s">
        <v>16332</v>
      </c>
      <c r="E3209" s="116">
        <v>1.18</v>
      </c>
    </row>
    <row r="3210" spans="1:5" x14ac:dyDescent="0.3">
      <c r="A3210" s="87">
        <v>4331</v>
      </c>
      <c r="B3210" t="s">
        <v>19553</v>
      </c>
      <c r="C3210" s="87" t="s">
        <v>16331</v>
      </c>
      <c r="D3210" t="s">
        <v>16332</v>
      </c>
      <c r="E3210" s="116">
        <v>4.45</v>
      </c>
    </row>
    <row r="3211" spans="1:5" x14ac:dyDescent="0.3">
      <c r="A3211" s="87">
        <v>4336</v>
      </c>
      <c r="B3211" t="s">
        <v>19554</v>
      </c>
      <c r="C3211" s="87" t="s">
        <v>16331</v>
      </c>
      <c r="D3211" t="s">
        <v>16332</v>
      </c>
      <c r="E3211" s="116">
        <v>5.7</v>
      </c>
    </row>
    <row r="3212" spans="1:5" x14ac:dyDescent="0.3">
      <c r="A3212" s="87">
        <v>11948</v>
      </c>
      <c r="B3212" t="s">
        <v>19555</v>
      </c>
      <c r="C3212" s="87" t="s">
        <v>16331</v>
      </c>
      <c r="D3212" t="s">
        <v>16332</v>
      </c>
      <c r="E3212" s="116">
        <v>0.73</v>
      </c>
    </row>
    <row r="3213" spans="1:5" x14ac:dyDescent="0.3">
      <c r="A3213" s="87">
        <v>4382</v>
      </c>
      <c r="B3213" t="s">
        <v>19556</v>
      </c>
      <c r="C3213" s="87" t="s">
        <v>16331</v>
      </c>
      <c r="D3213" t="s">
        <v>16332</v>
      </c>
      <c r="E3213" s="116">
        <v>1.22</v>
      </c>
    </row>
    <row r="3214" spans="1:5" x14ac:dyDescent="0.3">
      <c r="A3214" s="87">
        <v>4354</v>
      </c>
      <c r="B3214" t="s">
        <v>19557</v>
      </c>
      <c r="C3214" s="87" t="s">
        <v>16331</v>
      </c>
      <c r="D3214" t="s">
        <v>16332</v>
      </c>
      <c r="E3214" s="116">
        <v>51.08</v>
      </c>
    </row>
    <row r="3215" spans="1:5" x14ac:dyDescent="0.3">
      <c r="A3215" s="87">
        <v>40839</v>
      </c>
      <c r="B3215" t="s">
        <v>19558</v>
      </c>
      <c r="C3215" s="87" t="s">
        <v>18393</v>
      </c>
      <c r="D3215" t="s">
        <v>16332</v>
      </c>
      <c r="E3215" s="116">
        <v>122.92</v>
      </c>
    </row>
    <row r="3216" spans="1:5" x14ac:dyDescent="0.3">
      <c r="A3216" s="87">
        <v>40552</v>
      </c>
      <c r="B3216" t="s">
        <v>19559</v>
      </c>
      <c r="C3216" s="87" t="s">
        <v>18393</v>
      </c>
      <c r="D3216" t="s">
        <v>16332</v>
      </c>
      <c r="E3216" s="116">
        <v>50.86</v>
      </c>
    </row>
    <row r="3217" spans="1:5" x14ac:dyDescent="0.3">
      <c r="A3217" s="87">
        <v>40549</v>
      </c>
      <c r="B3217" t="s">
        <v>19560</v>
      </c>
      <c r="C3217" s="87" t="s">
        <v>18393</v>
      </c>
      <c r="D3217" t="s">
        <v>16332</v>
      </c>
      <c r="E3217" s="116">
        <v>201.34</v>
      </c>
    </row>
    <row r="3218" spans="1:5" x14ac:dyDescent="0.3">
      <c r="A3218" s="87">
        <v>4385</v>
      </c>
      <c r="B3218" t="s">
        <v>19561</v>
      </c>
      <c r="C3218" s="87" t="s">
        <v>19562</v>
      </c>
      <c r="D3218" t="s">
        <v>16332</v>
      </c>
      <c r="E3218" s="116">
        <v>2902.64</v>
      </c>
    </row>
    <row r="3219" spans="1:5" x14ac:dyDescent="0.3">
      <c r="A3219" s="87">
        <v>20078</v>
      </c>
      <c r="B3219" t="s">
        <v>19563</v>
      </c>
      <c r="C3219" s="87" t="s">
        <v>16331</v>
      </c>
      <c r="D3219" t="s">
        <v>16332</v>
      </c>
      <c r="E3219" s="116">
        <v>23.37</v>
      </c>
    </row>
    <row r="3220" spans="1:5" x14ac:dyDescent="0.3">
      <c r="A3220" s="87">
        <v>39897</v>
      </c>
      <c r="B3220" t="s">
        <v>19564</v>
      </c>
      <c r="C3220" s="87" t="s">
        <v>16331</v>
      </c>
      <c r="D3220" t="s">
        <v>16332</v>
      </c>
      <c r="E3220" s="116">
        <v>53.59</v>
      </c>
    </row>
    <row r="3221" spans="1:5" x14ac:dyDescent="0.3">
      <c r="A3221" s="87">
        <v>118</v>
      </c>
      <c r="B3221" t="s">
        <v>19565</v>
      </c>
      <c r="C3221" s="87" t="s">
        <v>16331</v>
      </c>
      <c r="D3221" t="s">
        <v>16332</v>
      </c>
      <c r="E3221" s="116">
        <v>49.41</v>
      </c>
    </row>
    <row r="3222" spans="1:5" x14ac:dyDescent="0.3">
      <c r="A3222" s="87">
        <v>4396</v>
      </c>
      <c r="B3222" t="s">
        <v>19566</v>
      </c>
      <c r="C3222" s="87" t="s">
        <v>16735</v>
      </c>
      <c r="D3222" t="s">
        <v>16332</v>
      </c>
      <c r="E3222" s="116">
        <v>245.84</v>
      </c>
    </row>
    <row r="3223" spans="1:5" x14ac:dyDescent="0.3">
      <c r="A3223" s="87">
        <v>36881</v>
      </c>
      <c r="B3223" t="s">
        <v>19567</v>
      </c>
      <c r="C3223" s="87" t="s">
        <v>16735</v>
      </c>
      <c r="D3223" t="s">
        <v>16332</v>
      </c>
      <c r="E3223" s="116">
        <v>179.47</v>
      </c>
    </row>
    <row r="3224" spans="1:5" x14ac:dyDescent="0.3">
      <c r="A3224" s="87">
        <v>4397</v>
      </c>
      <c r="B3224" t="s">
        <v>19568</v>
      </c>
      <c r="C3224" s="87" t="s">
        <v>16735</v>
      </c>
      <c r="D3224" t="s">
        <v>16332</v>
      </c>
      <c r="E3224" s="116">
        <v>249.94</v>
      </c>
    </row>
    <row r="3225" spans="1:5" x14ac:dyDescent="0.3">
      <c r="A3225" s="87">
        <v>36882</v>
      </c>
      <c r="B3225" t="s">
        <v>19569</v>
      </c>
      <c r="C3225" s="87" t="s">
        <v>16735</v>
      </c>
      <c r="D3225" t="s">
        <v>16332</v>
      </c>
      <c r="E3225" s="116">
        <v>183.01</v>
      </c>
    </row>
    <row r="3226" spans="1:5" x14ac:dyDescent="0.3">
      <c r="A3226" s="87">
        <v>4751</v>
      </c>
      <c r="B3226" t="s">
        <v>19570</v>
      </c>
      <c r="C3226" s="87" t="s">
        <v>16480</v>
      </c>
      <c r="D3226" t="s">
        <v>16332</v>
      </c>
      <c r="E3226" s="116">
        <v>21.23</v>
      </c>
    </row>
    <row r="3227" spans="1:5" x14ac:dyDescent="0.3">
      <c r="A3227" s="87">
        <v>41066</v>
      </c>
      <c r="B3227" t="s">
        <v>19571</v>
      </c>
      <c r="C3227" s="87" t="s">
        <v>16482</v>
      </c>
      <c r="D3227" t="s">
        <v>16332</v>
      </c>
      <c r="E3227" s="116">
        <v>3715.07</v>
      </c>
    </row>
    <row r="3228" spans="1:5" x14ac:dyDescent="0.3">
      <c r="A3228" s="87">
        <v>39604</v>
      </c>
      <c r="B3228" t="s">
        <v>19572</v>
      </c>
      <c r="C3228" s="87" t="s">
        <v>16331</v>
      </c>
      <c r="D3228" t="s">
        <v>16332</v>
      </c>
      <c r="E3228" s="116">
        <v>14.05</v>
      </c>
    </row>
    <row r="3229" spans="1:5" x14ac:dyDescent="0.3">
      <c r="A3229" s="87">
        <v>39605</v>
      </c>
      <c r="B3229" t="s">
        <v>19573</v>
      </c>
      <c r="C3229" s="87" t="s">
        <v>16331</v>
      </c>
      <c r="D3229" t="s">
        <v>16332</v>
      </c>
      <c r="E3229" s="116">
        <v>15.26</v>
      </c>
    </row>
    <row r="3230" spans="1:5" x14ac:dyDescent="0.3">
      <c r="A3230" s="87">
        <v>39606</v>
      </c>
      <c r="B3230" t="s">
        <v>19574</v>
      </c>
      <c r="C3230" s="87" t="s">
        <v>16331</v>
      </c>
      <c r="D3230" t="s">
        <v>16332</v>
      </c>
      <c r="E3230" s="116">
        <v>26.72</v>
      </c>
    </row>
    <row r="3231" spans="1:5" x14ac:dyDescent="0.3">
      <c r="A3231" s="87">
        <v>39607</v>
      </c>
      <c r="B3231" t="s">
        <v>19575</v>
      </c>
      <c r="C3231" s="87" t="s">
        <v>16331</v>
      </c>
      <c r="D3231" t="s">
        <v>16332</v>
      </c>
      <c r="E3231" s="116">
        <v>36.15</v>
      </c>
    </row>
    <row r="3232" spans="1:5" x14ac:dyDescent="0.3">
      <c r="A3232" s="87">
        <v>39594</v>
      </c>
      <c r="B3232" t="s">
        <v>19576</v>
      </c>
      <c r="C3232" s="87" t="s">
        <v>16331</v>
      </c>
      <c r="D3232" t="s">
        <v>16337</v>
      </c>
      <c r="E3232" s="116">
        <v>323.68</v>
      </c>
    </row>
    <row r="3233" spans="1:5" x14ac:dyDescent="0.3">
      <c r="A3233" s="87">
        <v>39596</v>
      </c>
      <c r="B3233" t="s">
        <v>19577</v>
      </c>
      <c r="C3233" s="87" t="s">
        <v>16331</v>
      </c>
      <c r="D3233" t="s">
        <v>16332</v>
      </c>
      <c r="E3233" s="116">
        <v>866.84</v>
      </c>
    </row>
    <row r="3234" spans="1:5" x14ac:dyDescent="0.3">
      <c r="A3234" s="87">
        <v>39595</v>
      </c>
      <c r="B3234" t="s">
        <v>19578</v>
      </c>
      <c r="C3234" s="87" t="s">
        <v>16331</v>
      </c>
      <c r="D3234" t="s">
        <v>16332</v>
      </c>
      <c r="E3234" s="116">
        <v>1947.67</v>
      </c>
    </row>
    <row r="3235" spans="1:5" x14ac:dyDescent="0.3">
      <c r="A3235" s="87">
        <v>39597</v>
      </c>
      <c r="B3235" t="s">
        <v>19579</v>
      </c>
      <c r="C3235" s="87" t="s">
        <v>16331</v>
      </c>
      <c r="D3235" t="s">
        <v>16332</v>
      </c>
      <c r="E3235" s="116">
        <v>3055.19</v>
      </c>
    </row>
    <row r="3236" spans="1:5" x14ac:dyDescent="0.3">
      <c r="A3236" s="87">
        <v>10731</v>
      </c>
      <c r="B3236" t="s">
        <v>19580</v>
      </c>
      <c r="C3236" s="87" t="s">
        <v>16735</v>
      </c>
      <c r="D3236" t="s">
        <v>16337</v>
      </c>
      <c r="E3236" s="116">
        <v>45</v>
      </c>
    </row>
    <row r="3237" spans="1:5" x14ac:dyDescent="0.3">
      <c r="A3237" s="87">
        <v>4704</v>
      </c>
      <c r="B3237" t="s">
        <v>19581</v>
      </c>
      <c r="C3237" s="87" t="s">
        <v>16735</v>
      </c>
      <c r="D3237" t="s">
        <v>16332</v>
      </c>
      <c r="E3237" s="116">
        <v>40.61</v>
      </c>
    </row>
    <row r="3238" spans="1:5" x14ac:dyDescent="0.3">
      <c r="A3238" s="87">
        <v>10730</v>
      </c>
      <c r="B3238" t="s">
        <v>19582</v>
      </c>
      <c r="C3238" s="87" t="s">
        <v>16735</v>
      </c>
      <c r="D3238" t="s">
        <v>16332</v>
      </c>
      <c r="E3238" s="116">
        <v>43.51</v>
      </c>
    </row>
    <row r="3239" spans="1:5" x14ac:dyDescent="0.3">
      <c r="A3239" s="87">
        <v>4720</v>
      </c>
      <c r="B3239" t="s">
        <v>19583</v>
      </c>
      <c r="C3239" s="87" t="s">
        <v>16478</v>
      </c>
      <c r="D3239" t="s">
        <v>16332</v>
      </c>
      <c r="E3239" s="116">
        <v>89.8</v>
      </c>
    </row>
    <row r="3240" spans="1:5" x14ac:dyDescent="0.3">
      <c r="A3240" s="87">
        <v>4721</v>
      </c>
      <c r="B3240" t="s">
        <v>19584</v>
      </c>
      <c r="C3240" s="87" t="s">
        <v>16478</v>
      </c>
      <c r="D3240" t="s">
        <v>16332</v>
      </c>
      <c r="E3240" s="116">
        <v>77.78</v>
      </c>
    </row>
    <row r="3241" spans="1:5" x14ac:dyDescent="0.3">
      <c r="A3241" s="87">
        <v>4718</v>
      </c>
      <c r="B3241" t="s">
        <v>19585</v>
      </c>
      <c r="C3241" s="87" t="s">
        <v>16478</v>
      </c>
      <c r="D3241" t="s">
        <v>16337</v>
      </c>
      <c r="E3241" s="116">
        <v>78.19</v>
      </c>
    </row>
    <row r="3242" spans="1:5" x14ac:dyDescent="0.3">
      <c r="A3242" s="87">
        <v>4722</v>
      </c>
      <c r="B3242" t="s">
        <v>19586</v>
      </c>
      <c r="C3242" s="87" t="s">
        <v>16478</v>
      </c>
      <c r="D3242" t="s">
        <v>16332</v>
      </c>
      <c r="E3242" s="116">
        <v>73.47</v>
      </c>
    </row>
    <row r="3243" spans="1:5" x14ac:dyDescent="0.3">
      <c r="A3243" s="87">
        <v>4730</v>
      </c>
      <c r="B3243" t="s">
        <v>19587</v>
      </c>
      <c r="C3243" s="87" t="s">
        <v>16478</v>
      </c>
      <c r="D3243" t="s">
        <v>16332</v>
      </c>
      <c r="E3243" s="116">
        <v>73.11</v>
      </c>
    </row>
    <row r="3244" spans="1:5" x14ac:dyDescent="0.3">
      <c r="A3244" s="87">
        <v>13186</v>
      </c>
      <c r="B3244" t="s">
        <v>19588</v>
      </c>
      <c r="C3244" s="87" t="s">
        <v>16478</v>
      </c>
      <c r="D3244" t="s">
        <v>16332</v>
      </c>
      <c r="E3244" s="116">
        <v>84.35</v>
      </c>
    </row>
    <row r="3245" spans="1:5" x14ac:dyDescent="0.3">
      <c r="A3245" s="87">
        <v>10737</v>
      </c>
      <c r="B3245" t="s">
        <v>19589</v>
      </c>
      <c r="C3245" s="87" t="s">
        <v>16735</v>
      </c>
      <c r="D3245" t="s">
        <v>16332</v>
      </c>
      <c r="E3245" s="116">
        <v>141.41</v>
      </c>
    </row>
    <row r="3246" spans="1:5" x14ac:dyDescent="0.3">
      <c r="A3246" s="87">
        <v>10734</v>
      </c>
      <c r="B3246" t="s">
        <v>19590</v>
      </c>
      <c r="C3246" s="87" t="s">
        <v>16735</v>
      </c>
      <c r="D3246" t="s">
        <v>16332</v>
      </c>
      <c r="E3246" s="116">
        <v>84.12</v>
      </c>
    </row>
    <row r="3247" spans="1:5" x14ac:dyDescent="0.3">
      <c r="A3247" s="87">
        <v>4708</v>
      </c>
      <c r="B3247" t="s">
        <v>19591</v>
      </c>
      <c r="C3247" s="87" t="s">
        <v>16735</v>
      </c>
      <c r="D3247" t="s">
        <v>16332</v>
      </c>
      <c r="E3247" s="116">
        <v>163.16999999999999</v>
      </c>
    </row>
    <row r="3248" spans="1:5" x14ac:dyDescent="0.3">
      <c r="A3248" s="87">
        <v>4712</v>
      </c>
      <c r="B3248" t="s">
        <v>19592</v>
      </c>
      <c r="C3248" s="87" t="s">
        <v>16735</v>
      </c>
      <c r="D3248" t="s">
        <v>16332</v>
      </c>
      <c r="E3248" s="116">
        <v>79.77</v>
      </c>
    </row>
    <row r="3249" spans="1:5" x14ac:dyDescent="0.3">
      <c r="A3249" s="87">
        <v>4710</v>
      </c>
      <c r="B3249" t="s">
        <v>19593</v>
      </c>
      <c r="C3249" s="87" t="s">
        <v>16735</v>
      </c>
      <c r="D3249" t="s">
        <v>16332</v>
      </c>
      <c r="E3249" s="116">
        <v>255.82</v>
      </c>
    </row>
    <row r="3250" spans="1:5" x14ac:dyDescent="0.3">
      <c r="A3250" s="87">
        <v>4750</v>
      </c>
      <c r="B3250" t="s">
        <v>19594</v>
      </c>
      <c r="C3250" s="87" t="s">
        <v>16480</v>
      </c>
      <c r="D3250" t="s">
        <v>16337</v>
      </c>
      <c r="E3250" s="116">
        <v>21.23</v>
      </c>
    </row>
    <row r="3251" spans="1:5" x14ac:dyDescent="0.3">
      <c r="A3251" s="87">
        <v>41065</v>
      </c>
      <c r="B3251" t="s">
        <v>19595</v>
      </c>
      <c r="C3251" s="87" t="s">
        <v>16482</v>
      </c>
      <c r="D3251" t="s">
        <v>16332</v>
      </c>
      <c r="E3251" s="116">
        <v>3715.07</v>
      </c>
    </row>
    <row r="3252" spans="1:5" x14ac:dyDescent="0.3">
      <c r="A3252" s="87">
        <v>34747</v>
      </c>
      <c r="B3252" t="s">
        <v>19596</v>
      </c>
      <c r="C3252" s="87" t="s">
        <v>16376</v>
      </c>
      <c r="D3252" t="s">
        <v>16332</v>
      </c>
      <c r="E3252" s="116">
        <v>102.13</v>
      </c>
    </row>
    <row r="3253" spans="1:5" x14ac:dyDescent="0.3">
      <c r="A3253" s="87">
        <v>4826</v>
      </c>
      <c r="B3253" t="s">
        <v>19597</v>
      </c>
      <c r="C3253" s="87" t="s">
        <v>16376</v>
      </c>
      <c r="D3253" t="s">
        <v>16332</v>
      </c>
      <c r="E3253" s="116">
        <v>109.82</v>
      </c>
    </row>
    <row r="3254" spans="1:5" x14ac:dyDescent="0.3">
      <c r="A3254" s="87">
        <v>41975</v>
      </c>
      <c r="B3254" t="s">
        <v>19598</v>
      </c>
      <c r="C3254" s="87" t="s">
        <v>16735</v>
      </c>
      <c r="D3254" t="s">
        <v>16332</v>
      </c>
      <c r="E3254" s="116">
        <v>94.34</v>
      </c>
    </row>
    <row r="3255" spans="1:5" x14ac:dyDescent="0.3">
      <c r="A3255" s="87">
        <v>4825</v>
      </c>
      <c r="B3255" t="s">
        <v>19599</v>
      </c>
      <c r="C3255" s="87" t="s">
        <v>16376</v>
      </c>
      <c r="D3255" t="s">
        <v>16332</v>
      </c>
      <c r="E3255" s="116">
        <v>152.01</v>
      </c>
    </row>
    <row r="3256" spans="1:5" x14ac:dyDescent="0.3">
      <c r="A3256" s="87">
        <v>34744</v>
      </c>
      <c r="B3256" t="s">
        <v>19600</v>
      </c>
      <c r="C3256" s="87" t="s">
        <v>16735</v>
      </c>
      <c r="D3256" t="s">
        <v>16332</v>
      </c>
      <c r="E3256" s="116">
        <v>37.200000000000003</v>
      </c>
    </row>
    <row r="3257" spans="1:5" x14ac:dyDescent="0.3">
      <c r="A3257" s="87">
        <v>39430</v>
      </c>
      <c r="B3257" t="s">
        <v>19601</v>
      </c>
      <c r="C3257" s="87" t="s">
        <v>16331</v>
      </c>
      <c r="D3257" t="s">
        <v>16332</v>
      </c>
      <c r="E3257" s="116">
        <v>1.54</v>
      </c>
    </row>
    <row r="3258" spans="1:5" x14ac:dyDescent="0.3">
      <c r="A3258" s="87">
        <v>39573</v>
      </c>
      <c r="B3258" t="s">
        <v>19602</v>
      </c>
      <c r="C3258" s="87" t="s">
        <v>16331</v>
      </c>
      <c r="D3258" t="s">
        <v>16332</v>
      </c>
      <c r="E3258" s="116">
        <v>1.52</v>
      </c>
    </row>
    <row r="3259" spans="1:5" x14ac:dyDescent="0.3">
      <c r="A3259" s="87">
        <v>38410</v>
      </c>
      <c r="B3259" t="s">
        <v>19603</v>
      </c>
      <c r="C3259" s="87" t="s">
        <v>16331</v>
      </c>
      <c r="D3259" t="s">
        <v>16332</v>
      </c>
      <c r="E3259" s="116">
        <v>14085.38</v>
      </c>
    </row>
    <row r="3260" spans="1:5" x14ac:dyDescent="0.3">
      <c r="A3260" s="87">
        <v>43082</v>
      </c>
      <c r="B3260" t="s">
        <v>19604</v>
      </c>
      <c r="C3260" s="87" t="s">
        <v>16380</v>
      </c>
      <c r="D3260" t="s">
        <v>16337</v>
      </c>
      <c r="E3260" s="116">
        <v>10</v>
      </c>
    </row>
    <row r="3261" spans="1:5" x14ac:dyDescent="0.3">
      <c r="A3261" s="87">
        <v>43083</v>
      </c>
      <c r="B3261" t="s">
        <v>19605</v>
      </c>
      <c r="C3261" s="87" t="s">
        <v>16380</v>
      </c>
      <c r="D3261" t="s">
        <v>16332</v>
      </c>
      <c r="E3261" s="116">
        <v>8.66</v>
      </c>
    </row>
    <row r="3262" spans="1:5" x14ac:dyDescent="0.3">
      <c r="A3262" s="87">
        <v>40535</v>
      </c>
      <c r="B3262" t="s">
        <v>19606</v>
      </c>
      <c r="C3262" s="87" t="s">
        <v>16380</v>
      </c>
      <c r="D3262" t="s">
        <v>16332</v>
      </c>
      <c r="E3262" s="116">
        <v>8.66</v>
      </c>
    </row>
    <row r="3263" spans="1:5" x14ac:dyDescent="0.3">
      <c r="A3263" s="87">
        <v>40598</v>
      </c>
      <c r="B3263" t="s">
        <v>19607</v>
      </c>
      <c r="C3263" s="87" t="s">
        <v>16380</v>
      </c>
      <c r="D3263" t="s">
        <v>16332</v>
      </c>
      <c r="E3263" s="116">
        <v>8.4499999999999993</v>
      </c>
    </row>
    <row r="3264" spans="1:5" x14ac:dyDescent="0.3">
      <c r="A3264" s="87">
        <v>43692</v>
      </c>
      <c r="B3264" t="s">
        <v>19608</v>
      </c>
      <c r="C3264" s="87" t="s">
        <v>16380</v>
      </c>
      <c r="D3264" t="s">
        <v>16332</v>
      </c>
      <c r="E3264" s="116">
        <v>9.1199999999999992</v>
      </c>
    </row>
    <row r="3265" spans="1:5" x14ac:dyDescent="0.3">
      <c r="A3265" s="87">
        <v>43665</v>
      </c>
      <c r="B3265" t="s">
        <v>19609</v>
      </c>
      <c r="C3265" s="87" t="s">
        <v>16380</v>
      </c>
      <c r="D3265" t="s">
        <v>16332</v>
      </c>
      <c r="E3265" s="116">
        <v>8.59</v>
      </c>
    </row>
    <row r="3266" spans="1:5" x14ac:dyDescent="0.3">
      <c r="A3266" s="87">
        <v>10966</v>
      </c>
      <c r="B3266" t="s">
        <v>19610</v>
      </c>
      <c r="C3266" s="87" t="s">
        <v>16380</v>
      </c>
      <c r="D3266" t="s">
        <v>16332</v>
      </c>
      <c r="E3266" s="116">
        <v>9.1199999999999992</v>
      </c>
    </row>
    <row r="3267" spans="1:5" x14ac:dyDescent="0.3">
      <c r="A3267" s="87">
        <v>39427</v>
      </c>
      <c r="B3267" t="s">
        <v>19611</v>
      </c>
      <c r="C3267" s="87" t="s">
        <v>16376</v>
      </c>
      <c r="D3267" t="s">
        <v>16332</v>
      </c>
      <c r="E3267" s="116">
        <v>4.0999999999999996</v>
      </c>
    </row>
    <row r="3268" spans="1:5" x14ac:dyDescent="0.3">
      <c r="A3268" s="87">
        <v>39424</v>
      </c>
      <c r="B3268" t="s">
        <v>19612</v>
      </c>
      <c r="C3268" s="87" t="s">
        <v>16376</v>
      </c>
      <c r="D3268" t="s">
        <v>16332</v>
      </c>
      <c r="E3268" s="116">
        <v>2.4300000000000002</v>
      </c>
    </row>
    <row r="3269" spans="1:5" x14ac:dyDescent="0.3">
      <c r="A3269" s="87">
        <v>39425</v>
      </c>
      <c r="B3269" t="s">
        <v>19613</v>
      </c>
      <c r="C3269" s="87" t="s">
        <v>16376</v>
      </c>
      <c r="D3269" t="s">
        <v>16332</v>
      </c>
      <c r="E3269" s="116">
        <v>2.4</v>
      </c>
    </row>
    <row r="3270" spans="1:5" x14ac:dyDescent="0.3">
      <c r="A3270" s="87">
        <v>40664</v>
      </c>
      <c r="B3270" t="s">
        <v>19614</v>
      </c>
      <c r="C3270" s="87" t="s">
        <v>16380</v>
      </c>
      <c r="D3270" t="s">
        <v>16332</v>
      </c>
      <c r="E3270" s="116">
        <v>17.77</v>
      </c>
    </row>
    <row r="3271" spans="1:5" x14ac:dyDescent="0.3">
      <c r="A3271" s="87">
        <v>34360</v>
      </c>
      <c r="B3271" t="s">
        <v>19615</v>
      </c>
      <c r="C3271" s="87" t="s">
        <v>16380</v>
      </c>
      <c r="D3271" t="s">
        <v>16332</v>
      </c>
      <c r="E3271" s="116">
        <v>44.09</v>
      </c>
    </row>
    <row r="3272" spans="1:5" x14ac:dyDescent="0.3">
      <c r="A3272" s="87">
        <v>20259</v>
      </c>
      <c r="B3272" t="s">
        <v>19616</v>
      </c>
      <c r="C3272" s="87" t="s">
        <v>16376</v>
      </c>
      <c r="D3272" t="s">
        <v>16332</v>
      </c>
      <c r="E3272" s="116">
        <v>13.3</v>
      </c>
    </row>
    <row r="3273" spans="1:5" x14ac:dyDescent="0.3">
      <c r="A3273" s="87">
        <v>14077</v>
      </c>
      <c r="B3273" t="s">
        <v>19617</v>
      </c>
      <c r="C3273" s="87" t="s">
        <v>16376</v>
      </c>
      <c r="D3273" t="s">
        <v>16332</v>
      </c>
      <c r="E3273" s="116">
        <v>203.57</v>
      </c>
    </row>
    <row r="3274" spans="1:5" x14ac:dyDescent="0.3">
      <c r="A3274" s="87">
        <v>3678</v>
      </c>
      <c r="B3274" t="s">
        <v>19618</v>
      </c>
      <c r="C3274" s="87" t="s">
        <v>16376</v>
      </c>
      <c r="D3274" t="s">
        <v>16332</v>
      </c>
      <c r="E3274" s="116">
        <v>92.01</v>
      </c>
    </row>
    <row r="3275" spans="1:5" x14ac:dyDescent="0.3">
      <c r="A3275" s="87">
        <v>11552</v>
      </c>
      <c r="B3275" t="s">
        <v>19619</v>
      </c>
      <c r="C3275" s="87" t="s">
        <v>16376</v>
      </c>
      <c r="D3275" t="s">
        <v>16332</v>
      </c>
      <c r="E3275" s="116">
        <v>6.87</v>
      </c>
    </row>
    <row r="3276" spans="1:5" x14ac:dyDescent="0.3">
      <c r="A3276" s="87">
        <v>585</v>
      </c>
      <c r="B3276" t="s">
        <v>19620</v>
      </c>
      <c r="C3276" s="87" t="s">
        <v>16380</v>
      </c>
      <c r="D3276" t="s">
        <v>16332</v>
      </c>
      <c r="E3276" s="116">
        <v>35.270000000000003</v>
      </c>
    </row>
    <row r="3277" spans="1:5" x14ac:dyDescent="0.3">
      <c r="A3277" s="87">
        <v>39418</v>
      </c>
      <c r="B3277" t="s">
        <v>19621</v>
      </c>
      <c r="C3277" s="87" t="s">
        <v>16376</v>
      </c>
      <c r="D3277" t="s">
        <v>16332</v>
      </c>
      <c r="E3277" s="116">
        <v>4.57</v>
      </c>
    </row>
    <row r="3278" spans="1:5" x14ac:dyDescent="0.3">
      <c r="A3278" s="87">
        <v>39419</v>
      </c>
      <c r="B3278" t="s">
        <v>19622</v>
      </c>
      <c r="C3278" s="87" t="s">
        <v>16376</v>
      </c>
      <c r="D3278" t="s">
        <v>16332</v>
      </c>
      <c r="E3278" s="116">
        <v>5.57</v>
      </c>
    </row>
    <row r="3279" spans="1:5" x14ac:dyDescent="0.3">
      <c r="A3279" s="87">
        <v>39420</v>
      </c>
      <c r="B3279" t="s">
        <v>19623</v>
      </c>
      <c r="C3279" s="87" t="s">
        <v>16376</v>
      </c>
      <c r="D3279" t="s">
        <v>16332</v>
      </c>
      <c r="E3279" s="116">
        <v>6.15</v>
      </c>
    </row>
    <row r="3280" spans="1:5" x14ac:dyDescent="0.3">
      <c r="A3280" s="87">
        <v>39571</v>
      </c>
      <c r="B3280" t="s">
        <v>19624</v>
      </c>
      <c r="C3280" s="87" t="s">
        <v>16376</v>
      </c>
      <c r="D3280" t="s">
        <v>16332</v>
      </c>
      <c r="E3280" s="116">
        <v>3.71</v>
      </c>
    </row>
    <row r="3281" spans="1:5" x14ac:dyDescent="0.3">
      <c r="A3281" s="87">
        <v>39421</v>
      </c>
      <c r="B3281" t="s">
        <v>19625</v>
      </c>
      <c r="C3281" s="87" t="s">
        <v>16376</v>
      </c>
      <c r="D3281" t="s">
        <v>16332</v>
      </c>
      <c r="E3281" s="116">
        <v>5.41</v>
      </c>
    </row>
    <row r="3282" spans="1:5" x14ac:dyDescent="0.3">
      <c r="A3282" s="87">
        <v>39422</v>
      </c>
      <c r="B3282" t="s">
        <v>19626</v>
      </c>
      <c r="C3282" s="87" t="s">
        <v>16376</v>
      </c>
      <c r="D3282" t="s">
        <v>16337</v>
      </c>
      <c r="E3282" s="116">
        <v>6.32</v>
      </c>
    </row>
    <row r="3283" spans="1:5" x14ac:dyDescent="0.3">
      <c r="A3283" s="87">
        <v>39423</v>
      </c>
      <c r="B3283" t="s">
        <v>19627</v>
      </c>
      <c r="C3283" s="87" t="s">
        <v>16376</v>
      </c>
      <c r="D3283" t="s">
        <v>16332</v>
      </c>
      <c r="E3283" s="116">
        <v>7.34</v>
      </c>
    </row>
    <row r="3284" spans="1:5" x14ac:dyDescent="0.3">
      <c r="A3284" s="87">
        <v>39426</v>
      </c>
      <c r="B3284" t="s">
        <v>19628</v>
      </c>
      <c r="C3284" s="87" t="s">
        <v>16376</v>
      </c>
      <c r="D3284" t="s">
        <v>16332</v>
      </c>
      <c r="E3284" s="116">
        <v>16.489999999999998</v>
      </c>
    </row>
    <row r="3285" spans="1:5" x14ac:dyDescent="0.3">
      <c r="A3285" s="87">
        <v>39429</v>
      </c>
      <c r="B3285" t="s">
        <v>19629</v>
      </c>
      <c r="C3285" s="87" t="s">
        <v>16376</v>
      </c>
      <c r="D3285" t="s">
        <v>16332</v>
      </c>
      <c r="E3285" s="116">
        <v>5.2</v>
      </c>
    </row>
    <row r="3286" spans="1:5" x14ac:dyDescent="0.3">
      <c r="A3286" s="87">
        <v>39428</v>
      </c>
      <c r="B3286" t="s">
        <v>19630</v>
      </c>
      <c r="C3286" s="87" t="s">
        <v>16376</v>
      </c>
      <c r="D3286" t="s">
        <v>16332</v>
      </c>
      <c r="E3286" s="116">
        <v>3.97</v>
      </c>
    </row>
    <row r="3287" spans="1:5" x14ac:dyDescent="0.3">
      <c r="A3287" s="87">
        <v>39572</v>
      </c>
      <c r="B3287" t="s">
        <v>19631</v>
      </c>
      <c r="C3287" s="87" t="s">
        <v>16376</v>
      </c>
      <c r="D3287" t="s">
        <v>16332</v>
      </c>
      <c r="E3287" s="116">
        <v>3.44</v>
      </c>
    </row>
    <row r="3288" spans="1:5" x14ac:dyDescent="0.3">
      <c r="A3288" s="87">
        <v>39570</v>
      </c>
      <c r="B3288" t="s">
        <v>19632</v>
      </c>
      <c r="C3288" s="87" t="s">
        <v>16376</v>
      </c>
      <c r="D3288" t="s">
        <v>16332</v>
      </c>
      <c r="E3288" s="116">
        <v>3.65</v>
      </c>
    </row>
    <row r="3289" spans="1:5" x14ac:dyDescent="0.3">
      <c r="A3289" s="87">
        <v>39569</v>
      </c>
      <c r="B3289" t="s">
        <v>19633</v>
      </c>
      <c r="C3289" s="87" t="s">
        <v>16376</v>
      </c>
      <c r="D3289" t="s">
        <v>16332</v>
      </c>
      <c r="E3289" s="116">
        <v>3.6</v>
      </c>
    </row>
    <row r="3290" spans="1:5" x14ac:dyDescent="0.3">
      <c r="A3290" s="87">
        <v>39029</v>
      </c>
      <c r="B3290" t="s">
        <v>19634</v>
      </c>
      <c r="C3290" s="87" t="s">
        <v>16376</v>
      </c>
      <c r="D3290" t="s">
        <v>16332</v>
      </c>
      <c r="E3290" s="116">
        <v>11.64</v>
      </c>
    </row>
    <row r="3291" spans="1:5" x14ac:dyDescent="0.3">
      <c r="A3291" s="87">
        <v>39028</v>
      </c>
      <c r="B3291" t="s">
        <v>19635</v>
      </c>
      <c r="C3291" s="87" t="s">
        <v>16376</v>
      </c>
      <c r="D3291" t="s">
        <v>16332</v>
      </c>
      <c r="E3291" s="116">
        <v>6.78</v>
      </c>
    </row>
    <row r="3292" spans="1:5" x14ac:dyDescent="0.3">
      <c r="A3292" s="87">
        <v>39328</v>
      </c>
      <c r="B3292" t="s">
        <v>19636</v>
      </c>
      <c r="C3292" s="87" t="s">
        <v>16376</v>
      </c>
      <c r="D3292" t="s">
        <v>16332</v>
      </c>
      <c r="E3292" s="116">
        <v>3.73</v>
      </c>
    </row>
    <row r="3293" spans="1:5" x14ac:dyDescent="0.3">
      <c r="A3293" s="87">
        <v>38541</v>
      </c>
      <c r="B3293" t="s">
        <v>19637</v>
      </c>
      <c r="C3293" s="87" t="s">
        <v>16331</v>
      </c>
      <c r="D3293" t="s">
        <v>16332</v>
      </c>
      <c r="E3293" s="116">
        <v>4474566.04</v>
      </c>
    </row>
    <row r="3294" spans="1:5" x14ac:dyDescent="0.3">
      <c r="A3294" s="87">
        <v>38542</v>
      </c>
      <c r="B3294" t="s">
        <v>19638</v>
      </c>
      <c r="C3294" s="87" t="s">
        <v>16331</v>
      </c>
      <c r="D3294" t="s">
        <v>16332</v>
      </c>
      <c r="E3294" s="116">
        <v>6861001.29</v>
      </c>
    </row>
    <row r="3295" spans="1:5" x14ac:dyDescent="0.3">
      <c r="A3295" s="87">
        <v>45080</v>
      </c>
      <c r="B3295" t="s">
        <v>19639</v>
      </c>
      <c r="C3295" s="87" t="s">
        <v>16331</v>
      </c>
      <c r="D3295" t="s">
        <v>16332</v>
      </c>
      <c r="E3295" s="116">
        <v>14858.74</v>
      </c>
    </row>
    <row r="3296" spans="1:5" x14ac:dyDescent="0.3">
      <c r="A3296" s="87">
        <v>38543</v>
      </c>
      <c r="B3296" t="s">
        <v>19640</v>
      </c>
      <c r="C3296" s="87" t="s">
        <v>16331</v>
      </c>
      <c r="D3296" t="s">
        <v>16332</v>
      </c>
      <c r="E3296" s="116">
        <v>1397064.67</v>
      </c>
    </row>
    <row r="3297" spans="1:5" x14ac:dyDescent="0.3">
      <c r="A3297" s="87">
        <v>44002</v>
      </c>
      <c r="B3297" t="s">
        <v>19641</v>
      </c>
      <c r="C3297" s="87" t="s">
        <v>16331</v>
      </c>
      <c r="D3297" t="s">
        <v>16332</v>
      </c>
      <c r="E3297" s="116">
        <v>6525607.6699999999</v>
      </c>
    </row>
    <row r="3298" spans="1:5" x14ac:dyDescent="0.3">
      <c r="A3298" s="87">
        <v>43886</v>
      </c>
      <c r="B3298" t="s">
        <v>19642</v>
      </c>
      <c r="C3298" s="87" t="s">
        <v>16331</v>
      </c>
      <c r="D3298" t="s">
        <v>16332</v>
      </c>
      <c r="E3298" s="116">
        <v>3167001.37</v>
      </c>
    </row>
    <row r="3299" spans="1:5" x14ac:dyDescent="0.3">
      <c r="A3299" s="87">
        <v>40406</v>
      </c>
      <c r="B3299" t="s">
        <v>19643</v>
      </c>
      <c r="C3299" s="87" t="s">
        <v>16331</v>
      </c>
      <c r="D3299" t="s">
        <v>16332</v>
      </c>
      <c r="E3299" s="116">
        <v>81125.09</v>
      </c>
    </row>
    <row r="3300" spans="1:5" x14ac:dyDescent="0.3">
      <c r="A3300" s="87">
        <v>40789</v>
      </c>
      <c r="B3300" t="s">
        <v>19644</v>
      </c>
      <c r="C3300" s="87" t="s">
        <v>16331</v>
      </c>
      <c r="D3300" t="s">
        <v>16332</v>
      </c>
      <c r="E3300" s="116">
        <v>11690.95</v>
      </c>
    </row>
    <row r="3301" spans="1:5" x14ac:dyDescent="0.3">
      <c r="A3301" s="87">
        <v>40791</v>
      </c>
      <c r="B3301" t="s">
        <v>19645</v>
      </c>
      <c r="C3301" s="87" t="s">
        <v>16331</v>
      </c>
      <c r="D3301" t="s">
        <v>16332</v>
      </c>
      <c r="E3301" s="116">
        <v>36597.78</v>
      </c>
    </row>
    <row r="3302" spans="1:5" x14ac:dyDescent="0.3">
      <c r="A3302" s="87">
        <v>44003</v>
      </c>
      <c r="B3302" t="s">
        <v>19646</v>
      </c>
      <c r="C3302" s="87" t="s">
        <v>16331</v>
      </c>
      <c r="D3302" t="s">
        <v>16332</v>
      </c>
      <c r="E3302" s="116">
        <v>9068453.9000000004</v>
      </c>
    </row>
    <row r="3303" spans="1:5" x14ac:dyDescent="0.3">
      <c r="A3303" s="87">
        <v>44548</v>
      </c>
      <c r="B3303" t="s">
        <v>19647</v>
      </c>
      <c r="C3303" s="87" t="s">
        <v>16331</v>
      </c>
      <c r="D3303" t="s">
        <v>16332</v>
      </c>
      <c r="E3303" s="116">
        <v>2773345.99</v>
      </c>
    </row>
    <row r="3304" spans="1:5" x14ac:dyDescent="0.3">
      <c r="A3304" s="87">
        <v>44550</v>
      </c>
      <c r="B3304" t="s">
        <v>19648</v>
      </c>
      <c r="C3304" s="87" t="s">
        <v>16331</v>
      </c>
      <c r="D3304" t="s">
        <v>16332</v>
      </c>
      <c r="E3304" s="116">
        <v>8700942.8499999996</v>
      </c>
    </row>
    <row r="3305" spans="1:5" x14ac:dyDescent="0.3">
      <c r="A3305" s="87">
        <v>44549</v>
      </c>
      <c r="B3305" t="s">
        <v>19649</v>
      </c>
      <c r="C3305" s="87" t="s">
        <v>16331</v>
      </c>
      <c r="D3305" t="s">
        <v>16332</v>
      </c>
      <c r="E3305" s="116">
        <v>6362564.4800000004</v>
      </c>
    </row>
    <row r="3306" spans="1:5" x14ac:dyDescent="0.3">
      <c r="A3306" s="87">
        <v>11651</v>
      </c>
      <c r="B3306" t="s">
        <v>19650</v>
      </c>
      <c r="C3306" s="87" t="s">
        <v>16331</v>
      </c>
      <c r="D3306" t="s">
        <v>16332</v>
      </c>
      <c r="E3306" s="116">
        <v>20015.849999999999</v>
      </c>
    </row>
    <row r="3307" spans="1:5" x14ac:dyDescent="0.3">
      <c r="A3307" s="87">
        <v>41982</v>
      </c>
      <c r="B3307" t="s">
        <v>19651</v>
      </c>
      <c r="C3307" s="87" t="s">
        <v>16331</v>
      </c>
      <c r="D3307" t="s">
        <v>16332</v>
      </c>
      <c r="E3307" s="116">
        <v>1690391.58</v>
      </c>
    </row>
    <row r="3308" spans="1:5" x14ac:dyDescent="0.3">
      <c r="A3308" s="87">
        <v>40435</v>
      </c>
      <c r="B3308" t="s">
        <v>19652</v>
      </c>
      <c r="C3308" s="87" t="s">
        <v>16331</v>
      </c>
      <c r="D3308" t="s">
        <v>16332</v>
      </c>
      <c r="E3308" s="116">
        <v>1001562.98</v>
      </c>
    </row>
    <row r="3309" spans="1:5" x14ac:dyDescent="0.3">
      <c r="A3309" s="87">
        <v>39012</v>
      </c>
      <c r="B3309" t="s">
        <v>19653</v>
      </c>
      <c r="C3309" s="87" t="s">
        <v>16331</v>
      </c>
      <c r="D3309" t="s">
        <v>16332</v>
      </c>
      <c r="E3309" s="116">
        <v>991862.14</v>
      </c>
    </row>
    <row r="3310" spans="1:5" x14ac:dyDescent="0.3">
      <c r="A3310" s="87">
        <v>13617</v>
      </c>
      <c r="B3310" t="s">
        <v>19654</v>
      </c>
      <c r="C3310" s="87" t="s">
        <v>16331</v>
      </c>
      <c r="D3310" t="s">
        <v>16332</v>
      </c>
      <c r="E3310" s="116">
        <v>97316.4</v>
      </c>
    </row>
    <row r="3311" spans="1:5" x14ac:dyDescent="0.3">
      <c r="A3311" s="87">
        <v>35274</v>
      </c>
      <c r="B3311" t="s">
        <v>19655</v>
      </c>
      <c r="C3311" s="87" t="s">
        <v>16376</v>
      </c>
      <c r="D3311" t="s">
        <v>16332</v>
      </c>
      <c r="E3311" s="116">
        <v>57.09</v>
      </c>
    </row>
    <row r="3312" spans="1:5" x14ac:dyDescent="0.3">
      <c r="A3312" s="87">
        <v>35275</v>
      </c>
      <c r="B3312" t="s">
        <v>19656</v>
      </c>
      <c r="C3312" s="87" t="s">
        <v>16376</v>
      </c>
      <c r="D3312" t="s">
        <v>16332</v>
      </c>
      <c r="E3312" s="116">
        <v>121.18</v>
      </c>
    </row>
    <row r="3313" spans="1:5" x14ac:dyDescent="0.3">
      <c r="A3313" s="87">
        <v>35276</v>
      </c>
      <c r="B3313" t="s">
        <v>19657</v>
      </c>
      <c r="C3313" s="87" t="s">
        <v>16376</v>
      </c>
      <c r="D3313" t="s">
        <v>16332</v>
      </c>
      <c r="E3313" s="116">
        <v>210.84</v>
      </c>
    </row>
    <row r="3314" spans="1:5" x14ac:dyDescent="0.3">
      <c r="A3314" s="87">
        <v>11091</v>
      </c>
      <c r="B3314" t="s">
        <v>19658</v>
      </c>
      <c r="C3314" s="87" t="s">
        <v>16331</v>
      </c>
      <c r="D3314" t="s">
        <v>16332</v>
      </c>
      <c r="E3314" s="116">
        <v>1.72</v>
      </c>
    </row>
    <row r="3315" spans="1:5" x14ac:dyDescent="0.3">
      <c r="A3315" s="87">
        <v>37586</v>
      </c>
      <c r="B3315" t="s">
        <v>19659</v>
      </c>
      <c r="C3315" s="87" t="s">
        <v>18393</v>
      </c>
      <c r="D3315" t="s">
        <v>16332</v>
      </c>
      <c r="E3315" s="116">
        <v>51.5</v>
      </c>
    </row>
    <row r="3316" spans="1:5" x14ac:dyDescent="0.3">
      <c r="A3316" s="87">
        <v>37395</v>
      </c>
      <c r="B3316" t="s">
        <v>19660</v>
      </c>
      <c r="C3316" s="87" t="s">
        <v>18393</v>
      </c>
      <c r="D3316" t="s">
        <v>16332</v>
      </c>
      <c r="E3316" s="116">
        <v>44.28</v>
      </c>
    </row>
    <row r="3317" spans="1:5" x14ac:dyDescent="0.3">
      <c r="A3317" s="87">
        <v>14147</v>
      </c>
      <c r="B3317" t="s">
        <v>19661</v>
      </c>
      <c r="C3317" s="87" t="s">
        <v>18393</v>
      </c>
      <c r="D3317" t="s">
        <v>16332</v>
      </c>
      <c r="E3317" s="116">
        <v>58.74</v>
      </c>
    </row>
    <row r="3318" spans="1:5" x14ac:dyDescent="0.3">
      <c r="A3318" s="87">
        <v>37396</v>
      </c>
      <c r="B3318" t="s">
        <v>19662</v>
      </c>
      <c r="C3318" s="87" t="s">
        <v>18393</v>
      </c>
      <c r="D3318" t="s">
        <v>16332</v>
      </c>
      <c r="E3318" s="116">
        <v>36.229999999999997</v>
      </c>
    </row>
    <row r="3319" spans="1:5" x14ac:dyDescent="0.3">
      <c r="A3319" s="87">
        <v>37397</v>
      </c>
      <c r="B3319" t="s">
        <v>19663</v>
      </c>
      <c r="C3319" s="87" t="s">
        <v>18393</v>
      </c>
      <c r="D3319" t="s">
        <v>16332</v>
      </c>
      <c r="E3319" s="116">
        <v>37.950000000000003</v>
      </c>
    </row>
    <row r="3320" spans="1:5" x14ac:dyDescent="0.3">
      <c r="A3320" s="87">
        <v>43606</v>
      </c>
      <c r="B3320" t="s">
        <v>19664</v>
      </c>
      <c r="C3320" s="87" t="s">
        <v>16331</v>
      </c>
      <c r="D3320" t="s">
        <v>16332</v>
      </c>
      <c r="E3320" s="116">
        <v>8.23</v>
      </c>
    </row>
    <row r="3321" spans="1:5" x14ac:dyDescent="0.3">
      <c r="A3321" s="87">
        <v>444</v>
      </c>
      <c r="B3321" t="s">
        <v>19665</v>
      </c>
      <c r="C3321" s="87" t="s">
        <v>16331</v>
      </c>
      <c r="D3321" t="s">
        <v>16332</v>
      </c>
      <c r="E3321" s="116">
        <v>24</v>
      </c>
    </row>
    <row r="3322" spans="1:5" x14ac:dyDescent="0.3">
      <c r="A3322" s="87">
        <v>445</v>
      </c>
      <c r="B3322" t="s">
        <v>19666</v>
      </c>
      <c r="C3322" s="87" t="s">
        <v>16331</v>
      </c>
      <c r="D3322" t="s">
        <v>16332</v>
      </c>
      <c r="E3322" s="116">
        <v>32.85</v>
      </c>
    </row>
    <row r="3323" spans="1:5" x14ac:dyDescent="0.3">
      <c r="A3323" s="87">
        <v>4783</v>
      </c>
      <c r="B3323" t="s">
        <v>19667</v>
      </c>
      <c r="C3323" s="87" t="s">
        <v>16480</v>
      </c>
      <c r="D3323" t="s">
        <v>16337</v>
      </c>
      <c r="E3323" s="116">
        <v>21.75</v>
      </c>
    </row>
    <row r="3324" spans="1:5" x14ac:dyDescent="0.3">
      <c r="A3324" s="87">
        <v>41079</v>
      </c>
      <c r="B3324" t="s">
        <v>19668</v>
      </c>
      <c r="C3324" s="87" t="s">
        <v>16482</v>
      </c>
      <c r="D3324" t="s">
        <v>16332</v>
      </c>
      <c r="E3324" s="116">
        <v>3806.07</v>
      </c>
    </row>
    <row r="3325" spans="1:5" x14ac:dyDescent="0.3">
      <c r="A3325" s="87">
        <v>12874</v>
      </c>
      <c r="B3325" t="s">
        <v>19669</v>
      </c>
      <c r="C3325" s="87" t="s">
        <v>16480</v>
      </c>
      <c r="D3325" t="s">
        <v>16332</v>
      </c>
      <c r="E3325" s="116">
        <v>20.04</v>
      </c>
    </row>
    <row r="3326" spans="1:5" x14ac:dyDescent="0.3">
      <c r="A3326" s="87">
        <v>41082</v>
      </c>
      <c r="B3326" t="s">
        <v>19670</v>
      </c>
      <c r="C3326" s="87" t="s">
        <v>16482</v>
      </c>
      <c r="D3326" t="s">
        <v>16332</v>
      </c>
      <c r="E3326" s="116">
        <v>3509.97</v>
      </c>
    </row>
    <row r="3327" spans="1:5" x14ac:dyDescent="0.3">
      <c r="A3327" s="87">
        <v>4785</v>
      </c>
      <c r="B3327" t="s">
        <v>19671</v>
      </c>
      <c r="C3327" s="87" t="s">
        <v>16480</v>
      </c>
      <c r="D3327" t="s">
        <v>16332</v>
      </c>
      <c r="E3327" s="116">
        <v>21.75</v>
      </c>
    </row>
    <row r="3328" spans="1:5" x14ac:dyDescent="0.3">
      <c r="A3328" s="87">
        <v>41081</v>
      </c>
      <c r="B3328" t="s">
        <v>19672</v>
      </c>
      <c r="C3328" s="87" t="s">
        <v>16482</v>
      </c>
      <c r="D3328" t="s">
        <v>16332</v>
      </c>
      <c r="E3328" s="116">
        <v>3806.07</v>
      </c>
    </row>
    <row r="3329" spans="1:5" x14ac:dyDescent="0.3">
      <c r="A3329" s="87">
        <v>4801</v>
      </c>
      <c r="B3329" t="s">
        <v>19673</v>
      </c>
      <c r="C3329" s="87" t="s">
        <v>16735</v>
      </c>
      <c r="D3329" t="s">
        <v>16332</v>
      </c>
      <c r="E3329" s="116">
        <v>77.709999999999994</v>
      </c>
    </row>
    <row r="3330" spans="1:5" x14ac:dyDescent="0.3">
      <c r="A3330" s="87">
        <v>4794</v>
      </c>
      <c r="B3330" t="s">
        <v>19674</v>
      </c>
      <c r="C3330" s="87" t="s">
        <v>16735</v>
      </c>
      <c r="D3330" t="s">
        <v>16332</v>
      </c>
      <c r="E3330" s="116">
        <v>353.95</v>
      </c>
    </row>
    <row r="3331" spans="1:5" x14ac:dyDescent="0.3">
      <c r="A3331" s="87">
        <v>4796</v>
      </c>
      <c r="B3331" t="s">
        <v>19675</v>
      </c>
      <c r="C3331" s="87" t="s">
        <v>16735</v>
      </c>
      <c r="D3331" t="s">
        <v>16332</v>
      </c>
      <c r="E3331" s="116">
        <v>214.98</v>
      </c>
    </row>
    <row r="3332" spans="1:5" x14ac:dyDescent="0.3">
      <c r="A3332" s="87">
        <v>4800</v>
      </c>
      <c r="B3332" t="s">
        <v>19676</v>
      </c>
      <c r="C3332" s="87" t="s">
        <v>16735</v>
      </c>
      <c r="D3332" t="s">
        <v>16332</v>
      </c>
      <c r="E3332" s="116">
        <v>59.12</v>
      </c>
    </row>
    <row r="3333" spans="1:5" x14ac:dyDescent="0.3">
      <c r="A3333" s="87">
        <v>4795</v>
      </c>
      <c r="B3333" t="s">
        <v>19677</v>
      </c>
      <c r="C3333" s="87" t="s">
        <v>16735</v>
      </c>
      <c r="D3333" t="s">
        <v>16332</v>
      </c>
      <c r="E3333" s="116">
        <v>344.55</v>
      </c>
    </row>
    <row r="3334" spans="1:5" x14ac:dyDescent="0.3">
      <c r="A3334" s="87">
        <v>39694</v>
      </c>
      <c r="B3334" t="s">
        <v>19678</v>
      </c>
      <c r="C3334" s="87" t="s">
        <v>16735</v>
      </c>
      <c r="D3334" t="s">
        <v>16332</v>
      </c>
      <c r="E3334" s="116">
        <v>387.01</v>
      </c>
    </row>
    <row r="3335" spans="1:5" x14ac:dyDescent="0.3">
      <c r="A3335" s="87">
        <v>1292</v>
      </c>
      <c r="B3335" t="s">
        <v>19679</v>
      </c>
      <c r="C3335" s="87" t="s">
        <v>16735</v>
      </c>
      <c r="D3335" t="s">
        <v>16332</v>
      </c>
      <c r="E3335" s="116">
        <v>36.28</v>
      </c>
    </row>
    <row r="3336" spans="1:5" x14ac:dyDescent="0.3">
      <c r="A3336" s="87">
        <v>1287</v>
      </c>
      <c r="B3336" t="s">
        <v>19680</v>
      </c>
      <c r="C3336" s="87" t="s">
        <v>16735</v>
      </c>
      <c r="D3336" t="s">
        <v>16332</v>
      </c>
      <c r="E3336" s="116">
        <v>29.04</v>
      </c>
    </row>
    <row r="3337" spans="1:5" x14ac:dyDescent="0.3">
      <c r="A3337" s="87">
        <v>4786</v>
      </c>
      <c r="B3337" t="s">
        <v>19681</v>
      </c>
      <c r="C3337" s="87" t="s">
        <v>16735</v>
      </c>
      <c r="D3337" t="s">
        <v>16337</v>
      </c>
      <c r="E3337" s="116">
        <v>108.5</v>
      </c>
    </row>
    <row r="3338" spans="1:5" x14ac:dyDescent="0.3">
      <c r="A3338" s="87">
        <v>10840</v>
      </c>
      <c r="B3338" t="s">
        <v>19682</v>
      </c>
      <c r="C3338" s="87" t="s">
        <v>16735</v>
      </c>
      <c r="D3338" t="s">
        <v>16337</v>
      </c>
      <c r="E3338" s="116">
        <v>465</v>
      </c>
    </row>
    <row r="3339" spans="1:5" x14ac:dyDescent="0.3">
      <c r="A3339" s="87">
        <v>10841</v>
      </c>
      <c r="B3339" t="s">
        <v>19683</v>
      </c>
      <c r="C3339" s="87" t="s">
        <v>16735</v>
      </c>
      <c r="D3339" t="s">
        <v>16332</v>
      </c>
      <c r="E3339" s="116">
        <v>350.94</v>
      </c>
    </row>
    <row r="3340" spans="1:5" x14ac:dyDescent="0.3">
      <c r="A3340" s="87">
        <v>44540</v>
      </c>
      <c r="B3340" t="s">
        <v>19684</v>
      </c>
      <c r="C3340" s="87" t="s">
        <v>16735</v>
      </c>
      <c r="D3340" t="s">
        <v>16332</v>
      </c>
      <c r="E3340" s="116">
        <v>448.42</v>
      </c>
    </row>
    <row r="3341" spans="1:5" x14ac:dyDescent="0.3">
      <c r="A3341" s="87">
        <v>10842</v>
      </c>
      <c r="B3341" t="s">
        <v>19685</v>
      </c>
      <c r="C3341" s="87" t="s">
        <v>16735</v>
      </c>
      <c r="D3341" t="s">
        <v>16332</v>
      </c>
      <c r="E3341" s="116">
        <v>506.91</v>
      </c>
    </row>
    <row r="3342" spans="1:5" x14ac:dyDescent="0.3">
      <c r="A3342" s="87">
        <v>45190</v>
      </c>
      <c r="B3342" t="s">
        <v>19686</v>
      </c>
      <c r="C3342" s="87" t="s">
        <v>16735</v>
      </c>
      <c r="D3342" t="s">
        <v>16337</v>
      </c>
      <c r="E3342" s="116">
        <v>59.9</v>
      </c>
    </row>
    <row r="3343" spans="1:5" x14ac:dyDescent="0.3">
      <c r="A3343" s="87">
        <v>45189</v>
      </c>
      <c r="B3343" t="s">
        <v>19687</v>
      </c>
      <c r="C3343" s="87" t="s">
        <v>16735</v>
      </c>
      <c r="D3343" t="s">
        <v>16332</v>
      </c>
      <c r="E3343" s="116">
        <v>99.07</v>
      </c>
    </row>
    <row r="3344" spans="1:5" x14ac:dyDescent="0.3">
      <c r="A3344" s="87">
        <v>45191</v>
      </c>
      <c r="B3344" t="s">
        <v>19688</v>
      </c>
      <c r="C3344" s="87" t="s">
        <v>16735</v>
      </c>
      <c r="D3344" t="s">
        <v>16332</v>
      </c>
      <c r="E3344" s="116">
        <v>101.62</v>
      </c>
    </row>
    <row r="3345" spans="1:5" x14ac:dyDescent="0.3">
      <c r="A3345" s="87">
        <v>38180</v>
      </c>
      <c r="B3345" t="s">
        <v>19689</v>
      </c>
      <c r="C3345" s="87" t="s">
        <v>16735</v>
      </c>
      <c r="D3345" t="s">
        <v>16332</v>
      </c>
      <c r="E3345" s="116">
        <v>173.09</v>
      </c>
    </row>
    <row r="3346" spans="1:5" x14ac:dyDescent="0.3">
      <c r="A3346" s="87">
        <v>40648</v>
      </c>
      <c r="B3346" t="s">
        <v>19690</v>
      </c>
      <c r="C3346" s="87" t="s">
        <v>16735</v>
      </c>
      <c r="D3346" t="s">
        <v>16332</v>
      </c>
      <c r="E3346" s="116">
        <v>208.32</v>
      </c>
    </row>
    <row r="3347" spans="1:5" x14ac:dyDescent="0.3">
      <c r="A3347" s="87">
        <v>40649</v>
      </c>
      <c r="B3347" t="s">
        <v>19691</v>
      </c>
      <c r="C3347" s="87" t="s">
        <v>16735</v>
      </c>
      <c r="D3347" t="s">
        <v>16332</v>
      </c>
      <c r="E3347" s="116">
        <v>121.34</v>
      </c>
    </row>
    <row r="3348" spans="1:5" x14ac:dyDescent="0.3">
      <c r="A3348" s="87">
        <v>40650</v>
      </c>
      <c r="B3348" t="s">
        <v>19692</v>
      </c>
      <c r="C3348" s="87" t="s">
        <v>16735</v>
      </c>
      <c r="D3348" t="s">
        <v>16332</v>
      </c>
      <c r="E3348" s="116">
        <v>156.24</v>
      </c>
    </row>
    <row r="3349" spans="1:5" x14ac:dyDescent="0.3">
      <c r="A3349" s="87">
        <v>40651</v>
      </c>
      <c r="B3349" t="s">
        <v>19693</v>
      </c>
      <c r="C3349" s="87" t="s">
        <v>16735</v>
      </c>
      <c r="D3349" t="s">
        <v>16332</v>
      </c>
      <c r="E3349" s="116">
        <v>288.17</v>
      </c>
    </row>
    <row r="3350" spans="1:5" x14ac:dyDescent="0.3">
      <c r="A3350" s="87">
        <v>40652</v>
      </c>
      <c r="B3350" t="s">
        <v>19694</v>
      </c>
      <c r="C3350" s="87" t="s">
        <v>16735</v>
      </c>
      <c r="D3350" t="s">
        <v>16332</v>
      </c>
      <c r="E3350" s="116">
        <v>154.5</v>
      </c>
    </row>
    <row r="3351" spans="1:5" x14ac:dyDescent="0.3">
      <c r="A3351" s="87">
        <v>40647</v>
      </c>
      <c r="B3351" t="s">
        <v>19695</v>
      </c>
      <c r="C3351" s="87" t="s">
        <v>16735</v>
      </c>
      <c r="D3351" t="s">
        <v>16332</v>
      </c>
      <c r="E3351" s="116">
        <v>170.12</v>
      </c>
    </row>
    <row r="3352" spans="1:5" x14ac:dyDescent="0.3">
      <c r="A3352" s="87">
        <v>40653</v>
      </c>
      <c r="B3352" t="s">
        <v>19696</v>
      </c>
      <c r="C3352" s="87" t="s">
        <v>16735</v>
      </c>
      <c r="D3352" t="s">
        <v>16332</v>
      </c>
      <c r="E3352" s="116">
        <v>130.19999999999999</v>
      </c>
    </row>
    <row r="3353" spans="1:5" x14ac:dyDescent="0.3">
      <c r="A3353" s="87">
        <v>38135</v>
      </c>
      <c r="B3353" t="s">
        <v>19697</v>
      </c>
      <c r="C3353" s="87" t="s">
        <v>16735</v>
      </c>
      <c r="D3353" t="s">
        <v>16332</v>
      </c>
      <c r="E3353" s="116">
        <v>108.38</v>
      </c>
    </row>
    <row r="3354" spans="1:5" x14ac:dyDescent="0.3">
      <c r="A3354" s="87">
        <v>36178</v>
      </c>
      <c r="B3354" t="s">
        <v>19698</v>
      </c>
      <c r="C3354" s="87" t="s">
        <v>16331</v>
      </c>
      <c r="D3354" t="s">
        <v>16332</v>
      </c>
      <c r="E3354" s="116">
        <v>17.45</v>
      </c>
    </row>
    <row r="3355" spans="1:5" x14ac:dyDescent="0.3">
      <c r="A3355" s="87">
        <v>38181</v>
      </c>
      <c r="B3355" t="s">
        <v>19699</v>
      </c>
      <c r="C3355" s="87" t="s">
        <v>16735</v>
      </c>
      <c r="D3355" t="s">
        <v>16332</v>
      </c>
      <c r="E3355" s="116">
        <v>236.29</v>
      </c>
    </row>
    <row r="3356" spans="1:5" x14ac:dyDescent="0.3">
      <c r="A3356" s="87">
        <v>38182</v>
      </c>
      <c r="B3356" t="s">
        <v>19700</v>
      </c>
      <c r="C3356" s="87" t="s">
        <v>16735</v>
      </c>
      <c r="D3356" t="s">
        <v>16332</v>
      </c>
      <c r="E3356" s="116">
        <v>225.08</v>
      </c>
    </row>
    <row r="3357" spans="1:5" x14ac:dyDescent="0.3">
      <c r="A3357" s="87">
        <v>38186</v>
      </c>
      <c r="B3357" t="s">
        <v>19701</v>
      </c>
      <c r="C3357" s="87" t="s">
        <v>16735</v>
      </c>
      <c r="D3357" t="s">
        <v>16332</v>
      </c>
      <c r="E3357" s="116">
        <v>585.04999999999995</v>
      </c>
    </row>
    <row r="3358" spans="1:5" x14ac:dyDescent="0.3">
      <c r="A3358" s="87">
        <v>38185</v>
      </c>
      <c r="B3358" t="s">
        <v>19702</v>
      </c>
      <c r="C3358" s="87" t="s">
        <v>16735</v>
      </c>
      <c r="D3358" t="s">
        <v>16332</v>
      </c>
      <c r="E3358" s="116">
        <v>520.9</v>
      </c>
    </row>
    <row r="3359" spans="1:5" x14ac:dyDescent="0.3">
      <c r="A3359" s="87">
        <v>40654</v>
      </c>
      <c r="B3359" t="s">
        <v>19703</v>
      </c>
      <c r="C3359" s="87" t="s">
        <v>16735</v>
      </c>
      <c r="D3359" t="s">
        <v>16332</v>
      </c>
      <c r="E3359" s="116">
        <v>202.24</v>
      </c>
    </row>
    <row r="3360" spans="1:5" x14ac:dyDescent="0.3">
      <c r="A3360" s="87">
        <v>44541</v>
      </c>
      <c r="B3360" t="s">
        <v>19704</v>
      </c>
      <c r="C3360" s="87" t="s">
        <v>16735</v>
      </c>
      <c r="D3360" t="s">
        <v>16332</v>
      </c>
      <c r="E3360" s="116">
        <v>370.44</v>
      </c>
    </row>
    <row r="3361" spans="1:5" x14ac:dyDescent="0.3">
      <c r="A3361" s="87">
        <v>4822</v>
      </c>
      <c r="B3361" t="s">
        <v>19705</v>
      </c>
      <c r="C3361" s="87" t="s">
        <v>16735</v>
      </c>
      <c r="D3361" t="s">
        <v>16332</v>
      </c>
      <c r="E3361" s="116">
        <v>420.77</v>
      </c>
    </row>
    <row r="3362" spans="1:5" x14ac:dyDescent="0.3">
      <c r="A3362" s="87">
        <v>4818</v>
      </c>
      <c r="B3362" t="s">
        <v>19706</v>
      </c>
      <c r="C3362" s="87" t="s">
        <v>16735</v>
      </c>
      <c r="D3362" t="s">
        <v>16337</v>
      </c>
      <c r="E3362" s="116">
        <v>432.5</v>
      </c>
    </row>
    <row r="3363" spans="1:5" x14ac:dyDescent="0.3">
      <c r="A3363" s="87">
        <v>39567</v>
      </c>
      <c r="B3363" t="s">
        <v>19707</v>
      </c>
      <c r="C3363" s="87" t="s">
        <v>16735</v>
      </c>
      <c r="D3363" t="s">
        <v>16332</v>
      </c>
      <c r="E3363" s="116">
        <v>41.13</v>
      </c>
    </row>
    <row r="3364" spans="1:5" x14ac:dyDescent="0.3">
      <c r="A3364" s="87">
        <v>39566</v>
      </c>
      <c r="B3364" t="s">
        <v>19708</v>
      </c>
      <c r="C3364" s="87" t="s">
        <v>16735</v>
      </c>
      <c r="D3364" t="s">
        <v>16332</v>
      </c>
      <c r="E3364" s="116">
        <v>43.53</v>
      </c>
    </row>
    <row r="3365" spans="1:5" x14ac:dyDescent="0.3">
      <c r="A3365" s="87">
        <v>39416</v>
      </c>
      <c r="B3365" t="s">
        <v>19709</v>
      </c>
      <c r="C3365" s="87" t="s">
        <v>16735</v>
      </c>
      <c r="D3365" t="s">
        <v>16332</v>
      </c>
      <c r="E3365" s="116">
        <v>26.53</v>
      </c>
    </row>
    <row r="3366" spans="1:5" x14ac:dyDescent="0.3">
      <c r="A3366" s="87">
        <v>39417</v>
      </c>
      <c r="B3366" t="s">
        <v>19710</v>
      </c>
      <c r="C3366" s="87" t="s">
        <v>16735</v>
      </c>
      <c r="D3366" t="s">
        <v>16332</v>
      </c>
      <c r="E3366" s="116">
        <v>25.88</v>
      </c>
    </row>
    <row r="3367" spans="1:5" x14ac:dyDescent="0.3">
      <c r="A3367" s="87">
        <v>43742</v>
      </c>
      <c r="B3367" t="s">
        <v>19711</v>
      </c>
      <c r="C3367" s="87" t="s">
        <v>16735</v>
      </c>
      <c r="D3367" t="s">
        <v>16332</v>
      </c>
      <c r="E3367" s="116">
        <v>27.91</v>
      </c>
    </row>
    <row r="3368" spans="1:5" x14ac:dyDescent="0.3">
      <c r="A3368" s="87">
        <v>39414</v>
      </c>
      <c r="B3368" t="s">
        <v>19712</v>
      </c>
      <c r="C3368" s="87" t="s">
        <v>16735</v>
      </c>
      <c r="D3368" t="s">
        <v>16332</v>
      </c>
      <c r="E3368" s="116">
        <v>25.13</v>
      </c>
    </row>
    <row r="3369" spans="1:5" x14ac:dyDescent="0.3">
      <c r="A3369" s="87">
        <v>39415</v>
      </c>
      <c r="B3369" t="s">
        <v>19713</v>
      </c>
      <c r="C3369" s="87" t="s">
        <v>16735</v>
      </c>
      <c r="D3369" t="s">
        <v>16332</v>
      </c>
      <c r="E3369" s="116">
        <v>21.66</v>
      </c>
    </row>
    <row r="3370" spans="1:5" x14ac:dyDescent="0.3">
      <c r="A3370" s="87">
        <v>43740</v>
      </c>
      <c r="B3370" t="s">
        <v>19714</v>
      </c>
      <c r="C3370" s="87" t="s">
        <v>16735</v>
      </c>
      <c r="D3370" t="s">
        <v>16332</v>
      </c>
      <c r="E3370" s="116">
        <v>26.45</v>
      </c>
    </row>
    <row r="3371" spans="1:5" x14ac:dyDescent="0.3">
      <c r="A3371" s="87">
        <v>39412</v>
      </c>
      <c r="B3371" t="s">
        <v>19715</v>
      </c>
      <c r="C3371" s="87" t="s">
        <v>16735</v>
      </c>
      <c r="D3371" t="s">
        <v>16337</v>
      </c>
      <c r="E3371" s="116">
        <v>18.14</v>
      </c>
    </row>
    <row r="3372" spans="1:5" x14ac:dyDescent="0.3">
      <c r="A3372" s="87">
        <v>39413</v>
      </c>
      <c r="B3372" t="s">
        <v>19716</v>
      </c>
      <c r="C3372" s="87" t="s">
        <v>16735</v>
      </c>
      <c r="D3372" t="s">
        <v>16332</v>
      </c>
      <c r="E3372" s="116">
        <v>19.61</v>
      </c>
    </row>
    <row r="3373" spans="1:5" x14ac:dyDescent="0.3">
      <c r="A3373" s="87">
        <v>43741</v>
      </c>
      <c r="B3373" t="s">
        <v>19717</v>
      </c>
      <c r="C3373" s="87" t="s">
        <v>16735</v>
      </c>
      <c r="D3373" t="s">
        <v>16332</v>
      </c>
      <c r="E3373" s="116">
        <v>20.91</v>
      </c>
    </row>
    <row r="3374" spans="1:5" x14ac:dyDescent="0.3">
      <c r="A3374" s="87">
        <v>11062</v>
      </c>
      <c r="B3374" t="s">
        <v>19718</v>
      </c>
      <c r="C3374" s="87" t="s">
        <v>16735</v>
      </c>
      <c r="D3374" t="s">
        <v>16332</v>
      </c>
      <c r="E3374" s="116">
        <v>45.73</v>
      </c>
    </row>
    <row r="3375" spans="1:5" x14ac:dyDescent="0.3">
      <c r="A3375" s="87">
        <v>11063</v>
      </c>
      <c r="B3375" t="s">
        <v>19719</v>
      </c>
      <c r="C3375" s="87" t="s">
        <v>16735</v>
      </c>
      <c r="D3375" t="s">
        <v>16332</v>
      </c>
      <c r="E3375" s="116">
        <v>27.98</v>
      </c>
    </row>
    <row r="3376" spans="1:5" x14ac:dyDescent="0.3">
      <c r="A3376" s="87">
        <v>13521</v>
      </c>
      <c r="B3376" t="s">
        <v>19720</v>
      </c>
      <c r="C3376" s="87" t="s">
        <v>16331</v>
      </c>
      <c r="D3376" t="s">
        <v>16332</v>
      </c>
      <c r="E3376" s="116">
        <v>132</v>
      </c>
    </row>
    <row r="3377" spans="1:5" x14ac:dyDescent="0.3">
      <c r="A3377" s="87">
        <v>10851</v>
      </c>
      <c r="B3377" t="s">
        <v>19721</v>
      </c>
      <c r="C3377" s="87" t="s">
        <v>16331</v>
      </c>
      <c r="D3377" t="s">
        <v>16332</v>
      </c>
      <c r="E3377" s="116">
        <v>64.39</v>
      </c>
    </row>
    <row r="3378" spans="1:5" x14ac:dyDescent="0.3">
      <c r="A3378" s="87">
        <v>39515</v>
      </c>
      <c r="B3378" t="s">
        <v>19722</v>
      </c>
      <c r="C3378" s="87" t="s">
        <v>16331</v>
      </c>
      <c r="D3378" t="s">
        <v>16332</v>
      </c>
      <c r="E3378" s="116">
        <v>53.27</v>
      </c>
    </row>
    <row r="3379" spans="1:5" x14ac:dyDescent="0.3">
      <c r="A3379" s="87">
        <v>39516</v>
      </c>
      <c r="B3379" t="s">
        <v>19723</v>
      </c>
      <c r="C3379" s="87" t="s">
        <v>16331</v>
      </c>
      <c r="D3379" t="s">
        <v>16332</v>
      </c>
      <c r="E3379" s="116">
        <v>44.91</v>
      </c>
    </row>
    <row r="3380" spans="1:5" x14ac:dyDescent="0.3">
      <c r="A3380" s="87">
        <v>39514</v>
      </c>
      <c r="B3380" t="s">
        <v>19724</v>
      </c>
      <c r="C3380" s="87" t="s">
        <v>16331</v>
      </c>
      <c r="D3380" t="s">
        <v>16337</v>
      </c>
      <c r="E3380" s="116">
        <v>27.94</v>
      </c>
    </row>
    <row r="3381" spans="1:5" x14ac:dyDescent="0.3">
      <c r="A3381" s="87">
        <v>4812</v>
      </c>
      <c r="B3381" t="s">
        <v>19725</v>
      </c>
      <c r="C3381" s="87" t="s">
        <v>16735</v>
      </c>
      <c r="D3381" t="s">
        <v>16332</v>
      </c>
      <c r="E3381" s="116">
        <v>10.88</v>
      </c>
    </row>
    <row r="3382" spans="1:5" x14ac:dyDescent="0.3">
      <c r="A3382" s="87">
        <v>10849</v>
      </c>
      <c r="B3382" t="s">
        <v>19726</v>
      </c>
      <c r="C3382" s="87" t="s">
        <v>16331</v>
      </c>
      <c r="D3382" t="s">
        <v>16332</v>
      </c>
      <c r="E3382" s="116">
        <v>1920.01</v>
      </c>
    </row>
    <row r="3383" spans="1:5" x14ac:dyDescent="0.3">
      <c r="A3383" s="87">
        <v>10848</v>
      </c>
      <c r="B3383" t="s">
        <v>19727</v>
      </c>
      <c r="C3383" s="87" t="s">
        <v>16331</v>
      </c>
      <c r="D3383" t="s">
        <v>16332</v>
      </c>
      <c r="E3383" s="116">
        <v>1206.01</v>
      </c>
    </row>
    <row r="3384" spans="1:5" x14ac:dyDescent="0.3">
      <c r="A3384" s="87">
        <v>4813</v>
      </c>
      <c r="B3384" t="s">
        <v>19728</v>
      </c>
      <c r="C3384" s="87" t="s">
        <v>16735</v>
      </c>
      <c r="D3384" t="s">
        <v>16337</v>
      </c>
      <c r="E3384" s="116">
        <v>400</v>
      </c>
    </row>
    <row r="3385" spans="1:5" x14ac:dyDescent="0.3">
      <c r="A3385" s="87">
        <v>37560</v>
      </c>
      <c r="B3385" t="s">
        <v>19729</v>
      </c>
      <c r="C3385" s="87" t="s">
        <v>16331</v>
      </c>
      <c r="D3385" t="s">
        <v>16332</v>
      </c>
      <c r="E3385" s="116">
        <v>38.6</v>
      </c>
    </row>
    <row r="3386" spans="1:5" x14ac:dyDescent="0.3">
      <c r="A3386" s="87">
        <v>37557</v>
      </c>
      <c r="B3386" t="s">
        <v>19730</v>
      </c>
      <c r="C3386" s="87" t="s">
        <v>16331</v>
      </c>
      <c r="D3386" t="s">
        <v>16332</v>
      </c>
      <c r="E3386" s="116">
        <v>11.72</v>
      </c>
    </row>
    <row r="3387" spans="1:5" x14ac:dyDescent="0.3">
      <c r="A3387" s="87">
        <v>37556</v>
      </c>
      <c r="B3387" t="s">
        <v>19731</v>
      </c>
      <c r="C3387" s="87" t="s">
        <v>16331</v>
      </c>
      <c r="D3387" t="s">
        <v>16332</v>
      </c>
      <c r="E3387" s="116">
        <v>22.68</v>
      </c>
    </row>
    <row r="3388" spans="1:5" x14ac:dyDescent="0.3">
      <c r="A3388" s="87">
        <v>37559</v>
      </c>
      <c r="B3388" t="s">
        <v>19732</v>
      </c>
      <c r="C3388" s="87" t="s">
        <v>16331</v>
      </c>
      <c r="D3388" t="s">
        <v>16332</v>
      </c>
      <c r="E3388" s="116">
        <v>27.82</v>
      </c>
    </row>
    <row r="3389" spans="1:5" x14ac:dyDescent="0.3">
      <c r="A3389" s="87">
        <v>37539</v>
      </c>
      <c r="B3389" t="s">
        <v>19733</v>
      </c>
      <c r="C3389" s="87" t="s">
        <v>16331</v>
      </c>
      <c r="D3389" t="s">
        <v>16337</v>
      </c>
      <c r="E3389" s="116">
        <v>19.61</v>
      </c>
    </row>
    <row r="3390" spans="1:5" x14ac:dyDescent="0.3">
      <c r="A3390" s="87">
        <v>37558</v>
      </c>
      <c r="B3390" t="s">
        <v>19734</v>
      </c>
      <c r="C3390" s="87" t="s">
        <v>16331</v>
      </c>
      <c r="D3390" t="s">
        <v>16332</v>
      </c>
      <c r="E3390" s="116">
        <v>36.56</v>
      </c>
    </row>
    <row r="3391" spans="1:5" x14ac:dyDescent="0.3">
      <c r="A3391" s="87">
        <v>34723</v>
      </c>
      <c r="B3391" t="s">
        <v>19735</v>
      </c>
      <c r="C3391" s="87" t="s">
        <v>16735</v>
      </c>
      <c r="D3391" t="s">
        <v>16332</v>
      </c>
      <c r="E3391" s="116">
        <v>924</v>
      </c>
    </row>
    <row r="3392" spans="1:5" x14ac:dyDescent="0.3">
      <c r="A3392" s="87">
        <v>34721</v>
      </c>
      <c r="B3392" t="s">
        <v>19736</v>
      </c>
      <c r="C3392" s="87" t="s">
        <v>16735</v>
      </c>
      <c r="D3392" t="s">
        <v>16332</v>
      </c>
      <c r="E3392" s="116">
        <v>1152.01</v>
      </c>
    </row>
    <row r="3393" spans="1:5" x14ac:dyDescent="0.3">
      <c r="A3393" s="87">
        <v>4309</v>
      </c>
      <c r="B3393" t="s">
        <v>19737</v>
      </c>
      <c r="C3393" s="87" t="s">
        <v>16331</v>
      </c>
      <c r="D3393" t="s">
        <v>16332</v>
      </c>
      <c r="E3393" s="116">
        <v>7.72</v>
      </c>
    </row>
    <row r="3394" spans="1:5" x14ac:dyDescent="0.3">
      <c r="A3394" s="87">
        <v>4307</v>
      </c>
      <c r="B3394" t="s">
        <v>19738</v>
      </c>
      <c r="C3394" s="87" t="s">
        <v>16331</v>
      </c>
      <c r="D3394" t="s">
        <v>16332</v>
      </c>
      <c r="E3394" s="116">
        <v>13.2</v>
      </c>
    </row>
    <row r="3395" spans="1:5" x14ac:dyDescent="0.3">
      <c r="A3395" s="87">
        <v>10850</v>
      </c>
      <c r="B3395" t="s">
        <v>19739</v>
      </c>
      <c r="C3395" s="87" t="s">
        <v>16331</v>
      </c>
      <c r="D3395" t="s">
        <v>16332</v>
      </c>
      <c r="E3395" s="116">
        <v>60</v>
      </c>
    </row>
    <row r="3396" spans="1:5" x14ac:dyDescent="0.3">
      <c r="A3396" s="87">
        <v>42438</v>
      </c>
      <c r="B3396" t="s">
        <v>19740</v>
      </c>
      <c r="C3396" s="87" t="s">
        <v>16331</v>
      </c>
      <c r="D3396" t="s">
        <v>16332</v>
      </c>
      <c r="E3396" s="116">
        <v>2090.75</v>
      </c>
    </row>
    <row r="3397" spans="1:5" x14ac:dyDescent="0.3">
      <c r="A3397" s="87">
        <v>4792</v>
      </c>
      <c r="B3397" t="s">
        <v>19741</v>
      </c>
      <c r="C3397" s="87" t="s">
        <v>16735</v>
      </c>
      <c r="D3397" t="s">
        <v>16332</v>
      </c>
      <c r="E3397" s="116">
        <v>166.16</v>
      </c>
    </row>
    <row r="3398" spans="1:5" x14ac:dyDescent="0.3">
      <c r="A3398" s="87">
        <v>4790</v>
      </c>
      <c r="B3398" t="s">
        <v>19742</v>
      </c>
      <c r="C3398" s="87" t="s">
        <v>16735</v>
      </c>
      <c r="D3398" t="s">
        <v>16337</v>
      </c>
      <c r="E3398" s="116">
        <v>99.9</v>
      </c>
    </row>
    <row r="3399" spans="1:5" x14ac:dyDescent="0.3">
      <c r="A3399" s="87">
        <v>40671</v>
      </c>
      <c r="B3399" t="s">
        <v>19743</v>
      </c>
      <c r="C3399" s="87" t="s">
        <v>16735</v>
      </c>
      <c r="D3399" t="s">
        <v>16332</v>
      </c>
      <c r="E3399" s="116">
        <v>114.54</v>
      </c>
    </row>
    <row r="3400" spans="1:5" x14ac:dyDescent="0.3">
      <c r="A3400" s="87">
        <v>7552</v>
      </c>
      <c r="B3400" t="s">
        <v>19744</v>
      </c>
      <c r="C3400" s="87" t="s">
        <v>16331</v>
      </c>
      <c r="D3400" t="s">
        <v>16332</v>
      </c>
      <c r="E3400" s="116">
        <v>24.17</v>
      </c>
    </row>
    <row r="3401" spans="1:5" x14ac:dyDescent="0.3">
      <c r="A3401" s="87">
        <v>4893</v>
      </c>
      <c r="B3401" t="s">
        <v>19745</v>
      </c>
      <c r="C3401" s="87" t="s">
        <v>16331</v>
      </c>
      <c r="D3401" t="s">
        <v>16332</v>
      </c>
      <c r="E3401" s="116">
        <v>15.74</v>
      </c>
    </row>
    <row r="3402" spans="1:5" x14ac:dyDescent="0.3">
      <c r="A3402" s="87">
        <v>4894</v>
      </c>
      <c r="B3402" t="s">
        <v>19746</v>
      </c>
      <c r="C3402" s="87" t="s">
        <v>16331</v>
      </c>
      <c r="D3402" t="s">
        <v>16332</v>
      </c>
      <c r="E3402" s="116">
        <v>13.5</v>
      </c>
    </row>
    <row r="3403" spans="1:5" x14ac:dyDescent="0.3">
      <c r="A3403" s="87">
        <v>4888</v>
      </c>
      <c r="B3403" t="s">
        <v>19747</v>
      </c>
      <c r="C3403" s="87" t="s">
        <v>16331</v>
      </c>
      <c r="D3403" t="s">
        <v>16332</v>
      </c>
      <c r="E3403" s="116">
        <v>4.5999999999999996</v>
      </c>
    </row>
    <row r="3404" spans="1:5" x14ac:dyDescent="0.3">
      <c r="A3404" s="87">
        <v>4890</v>
      </c>
      <c r="B3404" t="s">
        <v>19748</v>
      </c>
      <c r="C3404" s="87" t="s">
        <v>16331</v>
      </c>
      <c r="D3404" t="s">
        <v>16332</v>
      </c>
      <c r="E3404" s="116">
        <v>8.64</v>
      </c>
    </row>
    <row r="3405" spans="1:5" x14ac:dyDescent="0.3">
      <c r="A3405" s="87">
        <v>12411</v>
      </c>
      <c r="B3405" t="s">
        <v>19749</v>
      </c>
      <c r="C3405" s="87" t="s">
        <v>16331</v>
      </c>
      <c r="D3405" t="s">
        <v>16332</v>
      </c>
      <c r="E3405" s="116">
        <v>46.54</v>
      </c>
    </row>
    <row r="3406" spans="1:5" x14ac:dyDescent="0.3">
      <c r="A3406" s="87">
        <v>4891</v>
      </c>
      <c r="B3406" t="s">
        <v>19750</v>
      </c>
      <c r="C3406" s="87" t="s">
        <v>16331</v>
      </c>
      <c r="D3406" t="s">
        <v>16332</v>
      </c>
      <c r="E3406" s="116">
        <v>23.27</v>
      </c>
    </row>
    <row r="3407" spans="1:5" x14ac:dyDescent="0.3">
      <c r="A3407" s="87">
        <v>4889</v>
      </c>
      <c r="B3407" t="s">
        <v>19751</v>
      </c>
      <c r="C3407" s="87" t="s">
        <v>16331</v>
      </c>
      <c r="D3407" t="s">
        <v>16332</v>
      </c>
      <c r="E3407" s="116">
        <v>6.22</v>
      </c>
    </row>
    <row r="3408" spans="1:5" x14ac:dyDescent="0.3">
      <c r="A3408" s="87">
        <v>4892</v>
      </c>
      <c r="B3408" t="s">
        <v>19752</v>
      </c>
      <c r="C3408" s="87" t="s">
        <v>16331</v>
      </c>
      <c r="D3408" t="s">
        <v>16332</v>
      </c>
      <c r="E3408" s="116">
        <v>65.17</v>
      </c>
    </row>
    <row r="3409" spans="1:5" x14ac:dyDescent="0.3">
      <c r="A3409" s="87">
        <v>12412</v>
      </c>
      <c r="B3409" t="s">
        <v>19753</v>
      </c>
      <c r="C3409" s="87" t="s">
        <v>16331</v>
      </c>
      <c r="D3409" t="s">
        <v>16332</v>
      </c>
      <c r="E3409" s="116">
        <v>121.12</v>
      </c>
    </row>
    <row r="3410" spans="1:5" x14ac:dyDescent="0.3">
      <c r="A3410" s="87">
        <v>4907</v>
      </c>
      <c r="B3410" t="s">
        <v>19754</v>
      </c>
      <c r="C3410" s="87" t="s">
        <v>16331</v>
      </c>
      <c r="D3410" t="s">
        <v>16332</v>
      </c>
      <c r="E3410" s="116">
        <v>23.36</v>
      </c>
    </row>
    <row r="3411" spans="1:5" x14ac:dyDescent="0.3">
      <c r="A3411" s="87">
        <v>4902</v>
      </c>
      <c r="B3411" t="s">
        <v>19755</v>
      </c>
      <c r="C3411" s="87" t="s">
        <v>16331</v>
      </c>
      <c r="D3411" t="s">
        <v>16332</v>
      </c>
      <c r="E3411" s="116">
        <v>60.59</v>
      </c>
    </row>
    <row r="3412" spans="1:5" x14ac:dyDescent="0.3">
      <c r="A3412" s="87">
        <v>4741</v>
      </c>
      <c r="B3412" t="s">
        <v>19756</v>
      </c>
      <c r="C3412" s="87" t="s">
        <v>16478</v>
      </c>
      <c r="D3412" t="s">
        <v>16332</v>
      </c>
      <c r="E3412" s="116">
        <v>73.47</v>
      </c>
    </row>
    <row r="3413" spans="1:5" x14ac:dyDescent="0.3">
      <c r="A3413" s="87">
        <v>4752</v>
      </c>
      <c r="B3413" t="s">
        <v>19757</v>
      </c>
      <c r="C3413" s="87" t="s">
        <v>16480</v>
      </c>
      <c r="D3413" t="s">
        <v>16332</v>
      </c>
      <c r="E3413" s="116">
        <v>18.3</v>
      </c>
    </row>
    <row r="3414" spans="1:5" x14ac:dyDescent="0.3">
      <c r="A3414" s="87">
        <v>41091</v>
      </c>
      <c r="B3414" t="s">
        <v>19758</v>
      </c>
      <c r="C3414" s="87" t="s">
        <v>16482</v>
      </c>
      <c r="D3414" t="s">
        <v>16332</v>
      </c>
      <c r="E3414" s="116">
        <v>3204.55</v>
      </c>
    </row>
    <row r="3415" spans="1:5" x14ac:dyDescent="0.3">
      <c r="A3415" s="87">
        <v>13954</v>
      </c>
      <c r="B3415" t="s">
        <v>19759</v>
      </c>
      <c r="C3415" s="87" t="s">
        <v>16331</v>
      </c>
      <c r="D3415" t="s">
        <v>16332</v>
      </c>
      <c r="E3415" s="116">
        <v>7668.83</v>
      </c>
    </row>
    <row r="3416" spans="1:5" x14ac:dyDescent="0.3">
      <c r="A3416" s="87">
        <v>3411</v>
      </c>
      <c r="B3416" t="s">
        <v>19760</v>
      </c>
      <c r="C3416" s="87" t="s">
        <v>16380</v>
      </c>
      <c r="D3416" t="s">
        <v>16332</v>
      </c>
      <c r="E3416" s="116">
        <v>56.43</v>
      </c>
    </row>
    <row r="3417" spans="1:5" x14ac:dyDescent="0.3">
      <c r="A3417" s="87">
        <v>39995</v>
      </c>
      <c r="B3417" t="s">
        <v>19761</v>
      </c>
      <c r="C3417" s="87" t="s">
        <v>16478</v>
      </c>
      <c r="D3417" t="s">
        <v>16332</v>
      </c>
      <c r="E3417" s="116">
        <v>434.15</v>
      </c>
    </row>
    <row r="3418" spans="1:5" x14ac:dyDescent="0.3">
      <c r="A3418" s="87">
        <v>11615</v>
      </c>
      <c r="B3418" t="s">
        <v>19762</v>
      </c>
      <c r="C3418" s="87" t="s">
        <v>16735</v>
      </c>
      <c r="D3418" t="s">
        <v>16332</v>
      </c>
      <c r="E3418" s="116">
        <v>3.68</v>
      </c>
    </row>
    <row r="3419" spans="1:5" x14ac:dyDescent="0.3">
      <c r="A3419" s="87">
        <v>3408</v>
      </c>
      <c r="B3419" t="s">
        <v>19763</v>
      </c>
      <c r="C3419" s="87" t="s">
        <v>16735</v>
      </c>
      <c r="D3419" t="s">
        <v>16337</v>
      </c>
      <c r="E3419" s="116">
        <v>9.7799999999999994</v>
      </c>
    </row>
    <row r="3420" spans="1:5" x14ac:dyDescent="0.3">
      <c r="A3420" s="87">
        <v>3409</v>
      </c>
      <c r="B3420" t="s">
        <v>19764</v>
      </c>
      <c r="C3420" s="87" t="s">
        <v>16735</v>
      </c>
      <c r="D3420" t="s">
        <v>16332</v>
      </c>
      <c r="E3420" s="116">
        <v>24.45</v>
      </c>
    </row>
    <row r="3421" spans="1:5" x14ac:dyDescent="0.3">
      <c r="A3421" s="87">
        <v>11427</v>
      </c>
      <c r="B3421" t="s">
        <v>19765</v>
      </c>
      <c r="C3421" s="87" t="s">
        <v>16380</v>
      </c>
      <c r="D3421" t="s">
        <v>16332</v>
      </c>
      <c r="E3421" s="116">
        <v>110.19</v>
      </c>
    </row>
    <row r="3422" spans="1:5" x14ac:dyDescent="0.3">
      <c r="A3422" s="87">
        <v>4491</v>
      </c>
      <c r="B3422" t="s">
        <v>19766</v>
      </c>
      <c r="C3422" s="87" t="s">
        <v>16376</v>
      </c>
      <c r="D3422" t="s">
        <v>16332</v>
      </c>
      <c r="E3422" s="116">
        <v>7.36</v>
      </c>
    </row>
    <row r="3423" spans="1:5" x14ac:dyDescent="0.3">
      <c r="A3423" s="87">
        <v>2745</v>
      </c>
      <c r="B3423" t="s">
        <v>19767</v>
      </c>
      <c r="C3423" s="87" t="s">
        <v>16376</v>
      </c>
      <c r="D3423" t="s">
        <v>16332</v>
      </c>
      <c r="E3423" s="116">
        <v>3.45</v>
      </c>
    </row>
    <row r="3424" spans="1:5" x14ac:dyDescent="0.3">
      <c r="A3424" s="87">
        <v>14439</v>
      </c>
      <c r="B3424" t="s">
        <v>19768</v>
      </c>
      <c r="C3424" s="87" t="s">
        <v>16376</v>
      </c>
      <c r="D3424" t="s">
        <v>16332</v>
      </c>
      <c r="E3424" s="116">
        <v>4.28</v>
      </c>
    </row>
    <row r="3425" spans="1:5" x14ac:dyDescent="0.3">
      <c r="A3425" s="87">
        <v>44496</v>
      </c>
      <c r="B3425" t="s">
        <v>19769</v>
      </c>
      <c r="C3425" s="87" t="s">
        <v>16331</v>
      </c>
      <c r="D3425" t="s">
        <v>16332</v>
      </c>
      <c r="E3425" s="116">
        <v>212.25</v>
      </c>
    </row>
    <row r="3426" spans="1:5" x14ac:dyDescent="0.3">
      <c r="A3426" s="87">
        <v>12362</v>
      </c>
      <c r="B3426" t="s">
        <v>19770</v>
      </c>
      <c r="C3426" s="87" t="s">
        <v>16331</v>
      </c>
      <c r="D3426" t="s">
        <v>16332</v>
      </c>
      <c r="E3426" s="116">
        <v>13.04</v>
      </c>
    </row>
    <row r="3427" spans="1:5" x14ac:dyDescent="0.3">
      <c r="A3427" s="87">
        <v>421</v>
      </c>
      <c r="B3427" t="s">
        <v>19771</v>
      </c>
      <c r="C3427" s="87" t="s">
        <v>16331</v>
      </c>
      <c r="D3427" t="s">
        <v>16332</v>
      </c>
      <c r="E3427" s="116">
        <v>21.12</v>
      </c>
    </row>
    <row r="3428" spans="1:5" x14ac:dyDescent="0.3">
      <c r="A3428" s="87">
        <v>14148</v>
      </c>
      <c r="B3428" t="s">
        <v>19772</v>
      </c>
      <c r="C3428" s="87" t="s">
        <v>16331</v>
      </c>
      <c r="D3428" t="s">
        <v>16332</v>
      </c>
      <c r="E3428" s="116">
        <v>1</v>
      </c>
    </row>
    <row r="3429" spans="1:5" x14ac:dyDescent="0.3">
      <c r="A3429" s="87">
        <v>4341</v>
      </c>
      <c r="B3429" t="s">
        <v>19773</v>
      </c>
      <c r="C3429" s="87" t="s">
        <v>16331</v>
      </c>
      <c r="D3429" t="s">
        <v>16332</v>
      </c>
      <c r="E3429" s="116">
        <v>1.1000000000000001</v>
      </c>
    </row>
    <row r="3430" spans="1:5" x14ac:dyDescent="0.3">
      <c r="A3430" s="87">
        <v>4337</v>
      </c>
      <c r="B3430" t="s">
        <v>19774</v>
      </c>
      <c r="C3430" s="87" t="s">
        <v>16331</v>
      </c>
      <c r="D3430" t="s">
        <v>16332</v>
      </c>
      <c r="E3430" s="116">
        <v>2.77</v>
      </c>
    </row>
    <row r="3431" spans="1:5" x14ac:dyDescent="0.3">
      <c r="A3431" s="87">
        <v>4339</v>
      </c>
      <c r="B3431" t="s">
        <v>19775</v>
      </c>
      <c r="C3431" s="87" t="s">
        <v>16331</v>
      </c>
      <c r="D3431" t="s">
        <v>16332</v>
      </c>
      <c r="E3431" s="116">
        <v>0.59</v>
      </c>
    </row>
    <row r="3432" spans="1:5" x14ac:dyDescent="0.3">
      <c r="A3432" s="87">
        <v>39997</v>
      </c>
      <c r="B3432" t="s">
        <v>19776</v>
      </c>
      <c r="C3432" s="87" t="s">
        <v>16331</v>
      </c>
      <c r="D3432" t="s">
        <v>16332</v>
      </c>
      <c r="E3432" s="116">
        <v>0.33</v>
      </c>
    </row>
    <row r="3433" spans="1:5" x14ac:dyDescent="0.3">
      <c r="A3433" s="87">
        <v>11971</v>
      </c>
      <c r="B3433" t="s">
        <v>19777</v>
      </c>
      <c r="C3433" s="87" t="s">
        <v>16331</v>
      </c>
      <c r="D3433" t="s">
        <v>16332</v>
      </c>
      <c r="E3433" s="116">
        <v>4.59</v>
      </c>
    </row>
    <row r="3434" spans="1:5" x14ac:dyDescent="0.3">
      <c r="A3434" s="87">
        <v>4342</v>
      </c>
      <c r="B3434" t="s">
        <v>19778</v>
      </c>
      <c r="C3434" s="87" t="s">
        <v>16331</v>
      </c>
      <c r="D3434" t="s">
        <v>16332</v>
      </c>
      <c r="E3434" s="116">
        <v>0.24</v>
      </c>
    </row>
    <row r="3435" spans="1:5" x14ac:dyDescent="0.3">
      <c r="A3435" s="87">
        <v>4330</v>
      </c>
      <c r="B3435" t="s">
        <v>19779</v>
      </c>
      <c r="C3435" s="87" t="s">
        <v>16331</v>
      </c>
      <c r="D3435" t="s">
        <v>16332</v>
      </c>
      <c r="E3435" s="116">
        <v>0.16</v>
      </c>
    </row>
    <row r="3436" spans="1:5" x14ac:dyDescent="0.3">
      <c r="A3436" s="87">
        <v>4340</v>
      </c>
      <c r="B3436" t="s">
        <v>19780</v>
      </c>
      <c r="C3436" s="87" t="s">
        <v>16331</v>
      </c>
      <c r="D3436" t="s">
        <v>16332</v>
      </c>
      <c r="E3436" s="116">
        <v>1.28</v>
      </c>
    </row>
    <row r="3437" spans="1:5" x14ac:dyDescent="0.3">
      <c r="A3437" s="87">
        <v>5088</v>
      </c>
      <c r="B3437" t="s">
        <v>19781</v>
      </c>
      <c r="C3437" s="87" t="s">
        <v>16331</v>
      </c>
      <c r="D3437" t="s">
        <v>16332</v>
      </c>
      <c r="E3437" s="116">
        <v>6.43</v>
      </c>
    </row>
    <row r="3438" spans="1:5" x14ac:dyDescent="0.3">
      <c r="A3438" s="87">
        <v>11154</v>
      </c>
      <c r="B3438" t="s">
        <v>19782</v>
      </c>
      <c r="C3438" s="87" t="s">
        <v>16331</v>
      </c>
      <c r="D3438" t="s">
        <v>16332</v>
      </c>
      <c r="E3438" s="116">
        <v>1447.71</v>
      </c>
    </row>
    <row r="3439" spans="1:5" x14ac:dyDescent="0.3">
      <c r="A3439" s="87">
        <v>4989</v>
      </c>
      <c r="B3439" t="s">
        <v>19783</v>
      </c>
      <c r="C3439" s="87" t="s">
        <v>16331</v>
      </c>
      <c r="D3439" t="s">
        <v>16332</v>
      </c>
      <c r="E3439" s="116">
        <v>364.46</v>
      </c>
    </row>
    <row r="3440" spans="1:5" x14ac:dyDescent="0.3">
      <c r="A3440" s="87">
        <v>4982</v>
      </c>
      <c r="B3440" t="s">
        <v>19784</v>
      </c>
      <c r="C3440" s="87" t="s">
        <v>16331</v>
      </c>
      <c r="D3440" t="s">
        <v>16332</v>
      </c>
      <c r="E3440" s="116">
        <v>341.84</v>
      </c>
    </row>
    <row r="3441" spans="1:5" x14ac:dyDescent="0.3">
      <c r="A3441" s="87">
        <v>4962</v>
      </c>
      <c r="B3441" t="s">
        <v>19785</v>
      </c>
      <c r="C3441" s="87" t="s">
        <v>16331</v>
      </c>
      <c r="D3441" t="s">
        <v>16332</v>
      </c>
      <c r="E3441" s="116">
        <v>269.58999999999997</v>
      </c>
    </row>
    <row r="3442" spans="1:5" x14ac:dyDescent="0.3">
      <c r="A3442" s="87">
        <v>4981</v>
      </c>
      <c r="B3442" t="s">
        <v>19786</v>
      </c>
      <c r="C3442" s="87" t="s">
        <v>16331</v>
      </c>
      <c r="D3442" t="s">
        <v>16337</v>
      </c>
      <c r="E3442" s="116">
        <v>240</v>
      </c>
    </row>
    <row r="3443" spans="1:5" x14ac:dyDescent="0.3">
      <c r="A3443" s="87">
        <v>4964</v>
      </c>
      <c r="B3443" t="s">
        <v>19787</v>
      </c>
      <c r="C3443" s="87" t="s">
        <v>16331</v>
      </c>
      <c r="D3443" t="s">
        <v>16332</v>
      </c>
      <c r="E3443" s="116">
        <v>304.47000000000003</v>
      </c>
    </row>
    <row r="3444" spans="1:5" x14ac:dyDescent="0.3">
      <c r="A3444" s="87">
        <v>4992</v>
      </c>
      <c r="B3444" t="s">
        <v>19788</v>
      </c>
      <c r="C3444" s="87" t="s">
        <v>16331</v>
      </c>
      <c r="D3444" t="s">
        <v>16332</v>
      </c>
      <c r="E3444" s="116">
        <v>297.41000000000003</v>
      </c>
    </row>
    <row r="3445" spans="1:5" x14ac:dyDescent="0.3">
      <c r="A3445" s="87">
        <v>4987</v>
      </c>
      <c r="B3445" t="s">
        <v>19789</v>
      </c>
      <c r="C3445" s="87" t="s">
        <v>16331</v>
      </c>
      <c r="D3445" t="s">
        <v>16332</v>
      </c>
      <c r="E3445" s="116">
        <v>340.26</v>
      </c>
    </row>
    <row r="3446" spans="1:5" x14ac:dyDescent="0.3">
      <c r="A3446" s="87">
        <v>4930</v>
      </c>
      <c r="B3446" t="s">
        <v>19790</v>
      </c>
      <c r="C3446" s="87" t="s">
        <v>16735</v>
      </c>
      <c r="D3446" t="s">
        <v>16332</v>
      </c>
      <c r="E3446" s="116">
        <v>613.20000000000005</v>
      </c>
    </row>
    <row r="3447" spans="1:5" x14ac:dyDescent="0.3">
      <c r="A3447" s="87">
        <v>4998</v>
      </c>
      <c r="B3447" t="s">
        <v>19791</v>
      </c>
      <c r="C3447" s="87" t="s">
        <v>16735</v>
      </c>
      <c r="D3447" t="s">
        <v>16332</v>
      </c>
      <c r="E3447" s="116">
        <v>654.91999999999996</v>
      </c>
    </row>
    <row r="3448" spans="1:5" x14ac:dyDescent="0.3">
      <c r="A3448" s="87">
        <v>39021</v>
      </c>
      <c r="B3448" t="s">
        <v>19792</v>
      </c>
      <c r="C3448" s="87" t="s">
        <v>16331</v>
      </c>
      <c r="D3448" t="s">
        <v>16332</v>
      </c>
      <c r="E3448" s="116">
        <v>651.98</v>
      </c>
    </row>
    <row r="3449" spans="1:5" x14ac:dyDescent="0.3">
      <c r="A3449" s="87">
        <v>39022</v>
      </c>
      <c r="B3449" t="s">
        <v>19793</v>
      </c>
      <c r="C3449" s="87" t="s">
        <v>16331</v>
      </c>
      <c r="D3449" t="s">
        <v>16337</v>
      </c>
      <c r="E3449" s="116">
        <v>584</v>
      </c>
    </row>
    <row r="3450" spans="1:5" x14ac:dyDescent="0.3">
      <c r="A3450" s="87">
        <v>39024</v>
      </c>
      <c r="B3450" t="s">
        <v>19794</v>
      </c>
      <c r="C3450" s="87" t="s">
        <v>16331</v>
      </c>
      <c r="D3450" t="s">
        <v>16332</v>
      </c>
      <c r="E3450" s="116">
        <v>749.51</v>
      </c>
    </row>
    <row r="3451" spans="1:5" x14ac:dyDescent="0.3">
      <c r="A3451" s="87">
        <v>4914</v>
      </c>
      <c r="B3451" t="s">
        <v>19795</v>
      </c>
      <c r="C3451" s="87" t="s">
        <v>16735</v>
      </c>
      <c r="D3451" t="s">
        <v>16332</v>
      </c>
      <c r="E3451" s="116">
        <v>607.72</v>
      </c>
    </row>
    <row r="3452" spans="1:5" x14ac:dyDescent="0.3">
      <c r="A3452" s="87">
        <v>4917</v>
      </c>
      <c r="B3452" t="s">
        <v>19796</v>
      </c>
      <c r="C3452" s="87" t="s">
        <v>16735</v>
      </c>
      <c r="D3452" t="s">
        <v>16337</v>
      </c>
      <c r="E3452" s="116">
        <v>419.7</v>
      </c>
    </row>
    <row r="3453" spans="1:5" x14ac:dyDescent="0.3">
      <c r="A3453" s="87">
        <v>39025</v>
      </c>
      <c r="B3453" t="s">
        <v>19797</v>
      </c>
      <c r="C3453" s="87" t="s">
        <v>16331</v>
      </c>
      <c r="D3453" t="s">
        <v>16332</v>
      </c>
      <c r="E3453" s="116">
        <v>768.55</v>
      </c>
    </row>
    <row r="3454" spans="1:5" x14ac:dyDescent="0.3">
      <c r="A3454" s="87">
        <v>4922</v>
      </c>
      <c r="B3454" t="s">
        <v>19798</v>
      </c>
      <c r="C3454" s="87" t="s">
        <v>16735</v>
      </c>
      <c r="D3454" t="s">
        <v>16332</v>
      </c>
      <c r="E3454" s="116">
        <v>389.31</v>
      </c>
    </row>
    <row r="3455" spans="1:5" x14ac:dyDescent="0.3">
      <c r="A3455" s="87">
        <v>4911</v>
      </c>
      <c r="B3455" t="s">
        <v>19799</v>
      </c>
      <c r="C3455" s="87" t="s">
        <v>16735</v>
      </c>
      <c r="D3455" t="s">
        <v>16332</v>
      </c>
      <c r="E3455" s="116">
        <v>302.68</v>
      </c>
    </row>
    <row r="3456" spans="1:5" x14ac:dyDescent="0.3">
      <c r="A3456" s="87">
        <v>37518</v>
      </c>
      <c r="B3456" t="s">
        <v>19800</v>
      </c>
      <c r="C3456" s="87" t="s">
        <v>16735</v>
      </c>
      <c r="D3456" t="s">
        <v>16332</v>
      </c>
      <c r="E3456" s="116">
        <v>491.85</v>
      </c>
    </row>
    <row r="3457" spans="1:5" x14ac:dyDescent="0.3">
      <c r="A3457" s="87">
        <v>4910</v>
      </c>
      <c r="B3457" t="s">
        <v>19801</v>
      </c>
      <c r="C3457" s="87" t="s">
        <v>16735</v>
      </c>
      <c r="D3457" t="s">
        <v>16332</v>
      </c>
      <c r="E3457" s="116">
        <v>414.64</v>
      </c>
    </row>
    <row r="3458" spans="1:5" x14ac:dyDescent="0.3">
      <c r="A3458" s="87">
        <v>4943</v>
      </c>
      <c r="B3458" t="s">
        <v>19802</v>
      </c>
      <c r="C3458" s="87" t="s">
        <v>16735</v>
      </c>
      <c r="D3458" t="s">
        <v>16332</v>
      </c>
      <c r="E3458" s="116">
        <v>617.71</v>
      </c>
    </row>
    <row r="3459" spans="1:5" x14ac:dyDescent="0.3">
      <c r="A3459" s="87">
        <v>5002</v>
      </c>
      <c r="B3459" t="s">
        <v>19803</v>
      </c>
      <c r="C3459" s="87" t="s">
        <v>16735</v>
      </c>
      <c r="D3459" t="s">
        <v>16332</v>
      </c>
      <c r="E3459" s="116">
        <v>477.42</v>
      </c>
    </row>
    <row r="3460" spans="1:5" x14ac:dyDescent="0.3">
      <c r="A3460" s="87">
        <v>4977</v>
      </c>
      <c r="B3460" t="s">
        <v>19804</v>
      </c>
      <c r="C3460" s="87" t="s">
        <v>16735</v>
      </c>
      <c r="D3460" t="s">
        <v>16332</v>
      </c>
      <c r="E3460" s="116">
        <v>322.27999999999997</v>
      </c>
    </row>
    <row r="3461" spans="1:5" x14ac:dyDescent="0.3">
      <c r="A3461" s="87">
        <v>5028</v>
      </c>
      <c r="B3461" t="s">
        <v>19805</v>
      </c>
      <c r="C3461" s="87" t="s">
        <v>16735</v>
      </c>
      <c r="D3461" t="s">
        <v>16332</v>
      </c>
      <c r="E3461" s="116">
        <v>788.56</v>
      </c>
    </row>
    <row r="3462" spans="1:5" x14ac:dyDescent="0.3">
      <c r="A3462" s="87">
        <v>4969</v>
      </c>
      <c r="B3462" t="s">
        <v>19806</v>
      </c>
      <c r="C3462" s="87" t="s">
        <v>16735</v>
      </c>
      <c r="D3462" t="s">
        <v>16337</v>
      </c>
      <c r="E3462" s="116">
        <v>455.8</v>
      </c>
    </row>
    <row r="3463" spans="1:5" x14ac:dyDescent="0.3">
      <c r="A3463" s="87">
        <v>11364</v>
      </c>
      <c r="B3463" t="s">
        <v>19807</v>
      </c>
      <c r="C3463" s="87" t="s">
        <v>16331</v>
      </c>
      <c r="D3463" t="s">
        <v>16332</v>
      </c>
      <c r="E3463" s="116">
        <v>206.18</v>
      </c>
    </row>
    <row r="3464" spans="1:5" x14ac:dyDescent="0.3">
      <c r="A3464" s="87">
        <v>11365</v>
      </c>
      <c r="B3464" t="s">
        <v>19808</v>
      </c>
      <c r="C3464" s="87" t="s">
        <v>16331</v>
      </c>
      <c r="D3464" t="s">
        <v>16332</v>
      </c>
      <c r="E3464" s="116">
        <v>213.96</v>
      </c>
    </row>
    <row r="3465" spans="1:5" x14ac:dyDescent="0.3">
      <c r="A3465" s="87">
        <v>11366</v>
      </c>
      <c r="B3465" t="s">
        <v>19809</v>
      </c>
      <c r="C3465" s="87" t="s">
        <v>16331</v>
      </c>
      <c r="D3465" t="s">
        <v>16332</v>
      </c>
      <c r="E3465" s="116">
        <v>227.44</v>
      </c>
    </row>
    <row r="3466" spans="1:5" x14ac:dyDescent="0.3">
      <c r="A3466" s="87">
        <v>43777</v>
      </c>
      <c r="B3466" t="s">
        <v>19810</v>
      </c>
      <c r="C3466" s="87" t="s">
        <v>16331</v>
      </c>
      <c r="D3466" t="s">
        <v>16332</v>
      </c>
      <c r="E3466" s="116">
        <v>267.17</v>
      </c>
    </row>
    <row r="3467" spans="1:5" x14ac:dyDescent="0.3">
      <c r="A3467" s="87">
        <v>20322</v>
      </c>
      <c r="B3467" t="s">
        <v>19811</v>
      </c>
      <c r="C3467" s="87" t="s">
        <v>16331</v>
      </c>
      <c r="D3467" t="s">
        <v>16332</v>
      </c>
      <c r="E3467" s="116">
        <v>248.01</v>
      </c>
    </row>
    <row r="3468" spans="1:5" x14ac:dyDescent="0.3">
      <c r="A3468" s="87">
        <v>10553</v>
      </c>
      <c r="B3468" t="s">
        <v>19812</v>
      </c>
      <c r="C3468" s="87" t="s">
        <v>16331</v>
      </c>
      <c r="D3468" t="s">
        <v>16332</v>
      </c>
      <c r="E3468" s="116">
        <v>225.19</v>
      </c>
    </row>
    <row r="3469" spans="1:5" x14ac:dyDescent="0.3">
      <c r="A3469" s="87">
        <v>5020</v>
      </c>
      <c r="B3469" t="s">
        <v>19813</v>
      </c>
      <c r="C3469" s="87" t="s">
        <v>16331</v>
      </c>
      <c r="D3469" t="s">
        <v>16332</v>
      </c>
      <c r="E3469" s="116">
        <v>237.42</v>
      </c>
    </row>
    <row r="3470" spans="1:5" x14ac:dyDescent="0.3">
      <c r="A3470" s="87">
        <v>10554</v>
      </c>
      <c r="B3470" t="s">
        <v>19814</v>
      </c>
      <c r="C3470" s="87" t="s">
        <v>16331</v>
      </c>
      <c r="D3470" t="s">
        <v>16332</v>
      </c>
      <c r="E3470" s="116">
        <v>227.19</v>
      </c>
    </row>
    <row r="3471" spans="1:5" x14ac:dyDescent="0.3">
      <c r="A3471" s="87">
        <v>10555</v>
      </c>
      <c r="B3471" t="s">
        <v>19815</v>
      </c>
      <c r="C3471" s="87" t="s">
        <v>16331</v>
      </c>
      <c r="D3471" t="s">
        <v>16332</v>
      </c>
      <c r="E3471" s="116">
        <v>247.76</v>
      </c>
    </row>
    <row r="3472" spans="1:5" x14ac:dyDescent="0.3">
      <c r="A3472" s="87">
        <v>10556</v>
      </c>
      <c r="B3472" t="s">
        <v>19816</v>
      </c>
      <c r="C3472" s="87" t="s">
        <v>16331</v>
      </c>
      <c r="D3472" t="s">
        <v>16332</v>
      </c>
      <c r="E3472" s="116">
        <v>329.42</v>
      </c>
    </row>
    <row r="3473" spans="1:5" x14ac:dyDescent="0.3">
      <c r="A3473" s="87">
        <v>39502</v>
      </c>
      <c r="B3473" t="s">
        <v>19817</v>
      </c>
      <c r="C3473" s="87" t="s">
        <v>16331</v>
      </c>
      <c r="D3473" t="s">
        <v>16332</v>
      </c>
      <c r="E3473" s="116">
        <v>462.58</v>
      </c>
    </row>
    <row r="3474" spans="1:5" x14ac:dyDescent="0.3">
      <c r="A3474" s="87">
        <v>39504</v>
      </c>
      <c r="B3474" t="s">
        <v>19818</v>
      </c>
      <c r="C3474" s="87" t="s">
        <v>16331</v>
      </c>
      <c r="D3474" t="s">
        <v>16332</v>
      </c>
      <c r="E3474" s="116">
        <v>511.53</v>
      </c>
    </row>
    <row r="3475" spans="1:5" x14ac:dyDescent="0.3">
      <c r="A3475" s="87">
        <v>39503</v>
      </c>
      <c r="B3475" t="s">
        <v>19819</v>
      </c>
      <c r="C3475" s="87" t="s">
        <v>16331</v>
      </c>
      <c r="D3475" t="s">
        <v>16332</v>
      </c>
      <c r="E3475" s="116">
        <v>538.37</v>
      </c>
    </row>
    <row r="3476" spans="1:5" x14ac:dyDescent="0.3">
      <c r="A3476" s="87">
        <v>39505</v>
      </c>
      <c r="B3476" t="s">
        <v>19820</v>
      </c>
      <c r="C3476" s="87" t="s">
        <v>16331</v>
      </c>
      <c r="D3476" t="s">
        <v>16332</v>
      </c>
      <c r="E3476" s="116">
        <v>580.16999999999996</v>
      </c>
    </row>
    <row r="3477" spans="1:5" x14ac:dyDescent="0.3">
      <c r="A3477" s="87">
        <v>44471</v>
      </c>
      <c r="B3477" t="s">
        <v>19821</v>
      </c>
      <c r="C3477" s="87" t="s">
        <v>16331</v>
      </c>
      <c r="D3477" t="s">
        <v>16332</v>
      </c>
      <c r="E3477" s="116">
        <v>516.87</v>
      </c>
    </row>
    <row r="3478" spans="1:5" x14ac:dyDescent="0.3">
      <c r="A3478" s="87">
        <v>4944</v>
      </c>
      <c r="B3478" t="s">
        <v>19822</v>
      </c>
      <c r="C3478" s="87" t="s">
        <v>16735</v>
      </c>
      <c r="D3478" t="s">
        <v>16332</v>
      </c>
      <c r="E3478" s="116">
        <v>923.48</v>
      </c>
    </row>
    <row r="3479" spans="1:5" x14ac:dyDescent="0.3">
      <c r="A3479" s="87">
        <v>21102</v>
      </c>
      <c r="B3479" t="s">
        <v>19823</v>
      </c>
      <c r="C3479" s="87" t="s">
        <v>16331</v>
      </c>
      <c r="D3479" t="s">
        <v>16332</v>
      </c>
      <c r="E3479" s="116">
        <v>56.13</v>
      </c>
    </row>
    <row r="3480" spans="1:5" x14ac:dyDescent="0.3">
      <c r="A3480" s="87">
        <v>21101</v>
      </c>
      <c r="B3480" t="s">
        <v>19824</v>
      </c>
      <c r="C3480" s="87" t="s">
        <v>16331</v>
      </c>
      <c r="D3480" t="s">
        <v>16332</v>
      </c>
      <c r="E3480" s="116">
        <v>36.049999999999997</v>
      </c>
    </row>
    <row r="3481" spans="1:5" x14ac:dyDescent="0.3">
      <c r="A3481" s="87">
        <v>34713</v>
      </c>
      <c r="B3481" t="s">
        <v>19825</v>
      </c>
      <c r="C3481" s="87" t="s">
        <v>16735</v>
      </c>
      <c r="D3481" t="s">
        <v>16332</v>
      </c>
      <c r="E3481" s="116">
        <v>473.99</v>
      </c>
    </row>
    <row r="3482" spans="1:5" x14ac:dyDescent="0.3">
      <c r="A3482" s="87">
        <v>37563</v>
      </c>
      <c r="B3482" t="s">
        <v>19826</v>
      </c>
      <c r="C3482" s="87" t="s">
        <v>16735</v>
      </c>
      <c r="D3482" t="s">
        <v>16332</v>
      </c>
      <c r="E3482" s="116">
        <v>674.74</v>
      </c>
    </row>
    <row r="3483" spans="1:5" x14ac:dyDescent="0.3">
      <c r="A3483" s="87">
        <v>4948</v>
      </c>
      <c r="B3483" t="s">
        <v>19827</v>
      </c>
      <c r="C3483" s="87" t="s">
        <v>16735</v>
      </c>
      <c r="D3483" t="s">
        <v>16332</v>
      </c>
      <c r="E3483" s="116">
        <v>587.04</v>
      </c>
    </row>
    <row r="3484" spans="1:5" x14ac:dyDescent="0.3">
      <c r="A3484" s="87">
        <v>37561</v>
      </c>
      <c r="B3484" t="s">
        <v>19828</v>
      </c>
      <c r="C3484" s="87" t="s">
        <v>16735</v>
      </c>
      <c r="D3484" t="s">
        <v>16332</v>
      </c>
      <c r="E3484" s="116">
        <v>547.5</v>
      </c>
    </row>
    <row r="3485" spans="1:5" x14ac:dyDescent="0.3">
      <c r="A3485" s="87">
        <v>37562</v>
      </c>
      <c r="B3485" t="s">
        <v>19829</v>
      </c>
      <c r="C3485" s="87" t="s">
        <v>16735</v>
      </c>
      <c r="D3485" t="s">
        <v>16332</v>
      </c>
      <c r="E3485" s="116">
        <v>717.83</v>
      </c>
    </row>
    <row r="3486" spans="1:5" x14ac:dyDescent="0.3">
      <c r="A3486" s="87">
        <v>14164</v>
      </c>
      <c r="B3486" t="s">
        <v>19830</v>
      </c>
      <c r="C3486" s="87" t="s">
        <v>16331</v>
      </c>
      <c r="D3486" t="s">
        <v>16332</v>
      </c>
      <c r="E3486" s="116">
        <v>1836.36</v>
      </c>
    </row>
    <row r="3487" spans="1:5" x14ac:dyDescent="0.3">
      <c r="A3487" s="87">
        <v>14163</v>
      </c>
      <c r="B3487" t="s">
        <v>19831</v>
      </c>
      <c r="C3487" s="87" t="s">
        <v>16331</v>
      </c>
      <c r="D3487" t="s">
        <v>16332</v>
      </c>
      <c r="E3487" s="116">
        <v>2087.14</v>
      </c>
    </row>
    <row r="3488" spans="1:5" x14ac:dyDescent="0.3">
      <c r="A3488" s="87">
        <v>5051</v>
      </c>
      <c r="B3488" t="s">
        <v>19832</v>
      </c>
      <c r="C3488" s="87" t="s">
        <v>16331</v>
      </c>
      <c r="D3488" t="s">
        <v>16332</v>
      </c>
      <c r="E3488" s="116">
        <v>1775.08</v>
      </c>
    </row>
    <row r="3489" spans="1:5" x14ac:dyDescent="0.3">
      <c r="A3489" s="87">
        <v>5052</v>
      </c>
      <c r="B3489" t="s">
        <v>19833</v>
      </c>
      <c r="C3489" s="87" t="s">
        <v>16331</v>
      </c>
      <c r="D3489" t="s">
        <v>16337</v>
      </c>
      <c r="E3489" s="116">
        <v>1322.54</v>
      </c>
    </row>
    <row r="3490" spans="1:5" x14ac:dyDescent="0.3">
      <c r="A3490" s="87">
        <v>14162</v>
      </c>
      <c r="B3490" t="s">
        <v>19834</v>
      </c>
      <c r="C3490" s="87" t="s">
        <v>16331</v>
      </c>
      <c r="D3490" t="s">
        <v>16332</v>
      </c>
      <c r="E3490" s="116">
        <v>1772.51</v>
      </c>
    </row>
    <row r="3491" spans="1:5" x14ac:dyDescent="0.3">
      <c r="A3491" s="87">
        <v>14166</v>
      </c>
      <c r="B3491" t="s">
        <v>19835</v>
      </c>
      <c r="C3491" s="87" t="s">
        <v>16331</v>
      </c>
      <c r="D3491" t="s">
        <v>16332</v>
      </c>
      <c r="E3491" s="116">
        <v>1339.33</v>
      </c>
    </row>
    <row r="3492" spans="1:5" x14ac:dyDescent="0.3">
      <c r="A3492" s="87">
        <v>14165</v>
      </c>
      <c r="B3492" t="s">
        <v>19836</v>
      </c>
      <c r="C3492" s="87" t="s">
        <v>16331</v>
      </c>
      <c r="D3492" t="s">
        <v>16332</v>
      </c>
      <c r="E3492" s="116">
        <v>1855.46</v>
      </c>
    </row>
    <row r="3493" spans="1:5" x14ac:dyDescent="0.3">
      <c r="A3493" s="87">
        <v>5050</v>
      </c>
      <c r="B3493" t="s">
        <v>19837</v>
      </c>
      <c r="C3493" s="87" t="s">
        <v>16331</v>
      </c>
      <c r="D3493" t="s">
        <v>16332</v>
      </c>
      <c r="E3493" s="116">
        <v>456.67</v>
      </c>
    </row>
    <row r="3494" spans="1:5" x14ac:dyDescent="0.3">
      <c r="A3494" s="87">
        <v>12366</v>
      </c>
      <c r="B3494" t="s">
        <v>19838</v>
      </c>
      <c r="C3494" s="87" t="s">
        <v>16331</v>
      </c>
      <c r="D3494" t="s">
        <v>16332</v>
      </c>
      <c r="E3494" s="116">
        <v>1046.81</v>
      </c>
    </row>
    <row r="3495" spans="1:5" x14ac:dyDescent="0.3">
      <c r="A3495" s="87">
        <v>5045</v>
      </c>
      <c r="B3495" t="s">
        <v>19839</v>
      </c>
      <c r="C3495" s="87" t="s">
        <v>16331</v>
      </c>
      <c r="D3495" t="s">
        <v>16332</v>
      </c>
      <c r="E3495" s="116">
        <v>1446.12</v>
      </c>
    </row>
    <row r="3496" spans="1:5" x14ac:dyDescent="0.3">
      <c r="A3496" s="87">
        <v>5035</v>
      </c>
      <c r="B3496" t="s">
        <v>19840</v>
      </c>
      <c r="C3496" s="87" t="s">
        <v>16331</v>
      </c>
      <c r="D3496" t="s">
        <v>16332</v>
      </c>
      <c r="E3496" s="116">
        <v>1662.69</v>
      </c>
    </row>
    <row r="3497" spans="1:5" x14ac:dyDescent="0.3">
      <c r="A3497" s="87">
        <v>41180</v>
      </c>
      <c r="B3497" t="s">
        <v>19841</v>
      </c>
      <c r="C3497" s="87" t="s">
        <v>16331</v>
      </c>
      <c r="D3497" t="s">
        <v>16332</v>
      </c>
      <c r="E3497" s="116">
        <v>3737.7</v>
      </c>
    </row>
    <row r="3498" spans="1:5" x14ac:dyDescent="0.3">
      <c r="A3498" s="87">
        <v>41181</v>
      </c>
      <c r="B3498" t="s">
        <v>19842</v>
      </c>
      <c r="C3498" s="87" t="s">
        <v>16331</v>
      </c>
      <c r="D3498" t="s">
        <v>16332</v>
      </c>
      <c r="E3498" s="116">
        <v>4948.6000000000004</v>
      </c>
    </row>
    <row r="3499" spans="1:5" x14ac:dyDescent="0.3">
      <c r="A3499" s="87">
        <v>41182</v>
      </c>
      <c r="B3499" t="s">
        <v>19843</v>
      </c>
      <c r="C3499" s="87" t="s">
        <v>16331</v>
      </c>
      <c r="D3499" t="s">
        <v>16332</v>
      </c>
      <c r="E3499" s="116">
        <v>7099.17</v>
      </c>
    </row>
    <row r="3500" spans="1:5" x14ac:dyDescent="0.3">
      <c r="A3500" s="87">
        <v>41183</v>
      </c>
      <c r="B3500" t="s">
        <v>19844</v>
      </c>
      <c r="C3500" s="87" t="s">
        <v>16331</v>
      </c>
      <c r="D3500" t="s">
        <v>16332</v>
      </c>
      <c r="E3500" s="116">
        <v>8863.4599999999991</v>
      </c>
    </row>
    <row r="3501" spans="1:5" x14ac:dyDescent="0.3">
      <c r="A3501" s="87">
        <v>41184</v>
      </c>
      <c r="B3501" t="s">
        <v>19845</v>
      </c>
      <c r="C3501" s="87" t="s">
        <v>16331</v>
      </c>
      <c r="D3501" t="s">
        <v>16332</v>
      </c>
      <c r="E3501" s="116">
        <v>13495.16</v>
      </c>
    </row>
    <row r="3502" spans="1:5" x14ac:dyDescent="0.3">
      <c r="A3502" s="87">
        <v>41185</v>
      </c>
      <c r="B3502" t="s">
        <v>19846</v>
      </c>
      <c r="C3502" s="87" t="s">
        <v>16331</v>
      </c>
      <c r="D3502" t="s">
        <v>16332</v>
      </c>
      <c r="E3502" s="116">
        <v>5004.6099999999997</v>
      </c>
    </row>
    <row r="3503" spans="1:5" x14ac:dyDescent="0.3">
      <c r="A3503" s="87">
        <v>41186</v>
      </c>
      <c r="B3503" t="s">
        <v>19847</v>
      </c>
      <c r="C3503" s="87" t="s">
        <v>16331</v>
      </c>
      <c r="D3503" t="s">
        <v>16332</v>
      </c>
      <c r="E3503" s="116">
        <v>7013.39</v>
      </c>
    </row>
    <row r="3504" spans="1:5" x14ac:dyDescent="0.3">
      <c r="A3504" s="87">
        <v>41187</v>
      </c>
      <c r="B3504" t="s">
        <v>19848</v>
      </c>
      <c r="C3504" s="87" t="s">
        <v>16331</v>
      </c>
      <c r="D3504" t="s">
        <v>16332</v>
      </c>
      <c r="E3504" s="116">
        <v>9405.5300000000007</v>
      </c>
    </row>
    <row r="3505" spans="1:5" x14ac:dyDescent="0.3">
      <c r="A3505" s="87">
        <v>41188</v>
      </c>
      <c r="B3505" t="s">
        <v>19849</v>
      </c>
      <c r="C3505" s="87" t="s">
        <v>16331</v>
      </c>
      <c r="D3505" t="s">
        <v>16332</v>
      </c>
      <c r="E3505" s="116">
        <v>12027.58</v>
      </c>
    </row>
    <row r="3506" spans="1:5" x14ac:dyDescent="0.3">
      <c r="A3506" s="87">
        <v>5036</v>
      </c>
      <c r="B3506" t="s">
        <v>19850</v>
      </c>
      <c r="C3506" s="87" t="s">
        <v>16331</v>
      </c>
      <c r="D3506" t="s">
        <v>16332</v>
      </c>
      <c r="E3506" s="116">
        <v>2550.87</v>
      </c>
    </row>
    <row r="3507" spans="1:5" x14ac:dyDescent="0.3">
      <c r="A3507" s="87">
        <v>41189</v>
      </c>
      <c r="B3507" t="s">
        <v>19851</v>
      </c>
      <c r="C3507" s="87" t="s">
        <v>16331</v>
      </c>
      <c r="D3507" t="s">
        <v>16332</v>
      </c>
      <c r="E3507" s="116">
        <v>15462.71</v>
      </c>
    </row>
    <row r="3508" spans="1:5" x14ac:dyDescent="0.3">
      <c r="A3508" s="87">
        <v>41190</v>
      </c>
      <c r="B3508" t="s">
        <v>19852</v>
      </c>
      <c r="C3508" s="87" t="s">
        <v>16331</v>
      </c>
      <c r="D3508" t="s">
        <v>16332</v>
      </c>
      <c r="E3508" s="116">
        <v>5377.39</v>
      </c>
    </row>
    <row r="3509" spans="1:5" x14ac:dyDescent="0.3">
      <c r="A3509" s="87">
        <v>41191</v>
      </c>
      <c r="B3509" t="s">
        <v>19853</v>
      </c>
      <c r="C3509" s="87" t="s">
        <v>16331</v>
      </c>
      <c r="D3509" t="s">
        <v>16332</v>
      </c>
      <c r="E3509" s="116">
        <v>8246.02</v>
      </c>
    </row>
    <row r="3510" spans="1:5" x14ac:dyDescent="0.3">
      <c r="A3510" s="87">
        <v>41192</v>
      </c>
      <c r="B3510" t="s">
        <v>19854</v>
      </c>
      <c r="C3510" s="87" t="s">
        <v>16331</v>
      </c>
      <c r="D3510" t="s">
        <v>16332</v>
      </c>
      <c r="E3510" s="116">
        <v>8596.42</v>
      </c>
    </row>
    <row r="3511" spans="1:5" x14ac:dyDescent="0.3">
      <c r="A3511" s="87">
        <v>41193</v>
      </c>
      <c r="B3511" t="s">
        <v>19855</v>
      </c>
      <c r="C3511" s="87" t="s">
        <v>16331</v>
      </c>
      <c r="D3511" t="s">
        <v>16332</v>
      </c>
      <c r="E3511" s="116">
        <v>14046.26</v>
      </c>
    </row>
    <row r="3512" spans="1:5" x14ac:dyDescent="0.3">
      <c r="A3512" s="87">
        <v>41194</v>
      </c>
      <c r="B3512" t="s">
        <v>19856</v>
      </c>
      <c r="C3512" s="87" t="s">
        <v>16331</v>
      </c>
      <c r="D3512" t="s">
        <v>16332</v>
      </c>
      <c r="E3512" s="116">
        <v>16760.38</v>
      </c>
    </row>
    <row r="3513" spans="1:5" x14ac:dyDescent="0.3">
      <c r="A3513" s="87">
        <v>5044</v>
      </c>
      <c r="B3513" t="s">
        <v>19857</v>
      </c>
      <c r="C3513" s="87" t="s">
        <v>16331</v>
      </c>
      <c r="D3513" t="s">
        <v>16332</v>
      </c>
      <c r="E3513" s="116">
        <v>901.88</v>
      </c>
    </row>
    <row r="3514" spans="1:5" x14ac:dyDescent="0.3">
      <c r="A3514" s="87">
        <v>5059</v>
      </c>
      <c r="B3514" t="s">
        <v>19858</v>
      </c>
      <c r="C3514" s="87" t="s">
        <v>16331</v>
      </c>
      <c r="D3514" t="s">
        <v>16332</v>
      </c>
      <c r="E3514" s="116">
        <v>1078.54</v>
      </c>
    </row>
    <row r="3515" spans="1:5" x14ac:dyDescent="0.3">
      <c r="A3515" s="87">
        <v>41201</v>
      </c>
      <c r="B3515" t="s">
        <v>19859</v>
      </c>
      <c r="C3515" s="87" t="s">
        <v>16331</v>
      </c>
      <c r="D3515" t="s">
        <v>16332</v>
      </c>
      <c r="E3515" s="116">
        <v>2188.8000000000002</v>
      </c>
    </row>
    <row r="3516" spans="1:5" x14ac:dyDescent="0.3">
      <c r="A3516" s="87">
        <v>41199</v>
      </c>
      <c r="B3516" t="s">
        <v>19860</v>
      </c>
      <c r="C3516" s="87" t="s">
        <v>16331</v>
      </c>
      <c r="D3516" t="s">
        <v>16332</v>
      </c>
      <c r="E3516" s="116">
        <v>703.34</v>
      </c>
    </row>
    <row r="3517" spans="1:5" x14ac:dyDescent="0.3">
      <c r="A3517" s="87">
        <v>5057</v>
      </c>
      <c r="B3517" t="s">
        <v>19861</v>
      </c>
      <c r="C3517" s="87" t="s">
        <v>16331</v>
      </c>
      <c r="D3517" t="s">
        <v>16332</v>
      </c>
      <c r="E3517" s="116">
        <v>952.2</v>
      </c>
    </row>
    <row r="3518" spans="1:5" x14ac:dyDescent="0.3">
      <c r="A3518" s="87">
        <v>41200</v>
      </c>
      <c r="B3518" t="s">
        <v>19862</v>
      </c>
      <c r="C3518" s="87" t="s">
        <v>16331</v>
      </c>
      <c r="D3518" t="s">
        <v>16332</v>
      </c>
      <c r="E3518" s="116">
        <v>1368.96</v>
      </c>
    </row>
    <row r="3519" spans="1:5" x14ac:dyDescent="0.3">
      <c r="A3519" s="87">
        <v>41205</v>
      </c>
      <c r="B3519" t="s">
        <v>19863</v>
      </c>
      <c r="C3519" s="87" t="s">
        <v>16331</v>
      </c>
      <c r="D3519" t="s">
        <v>16332</v>
      </c>
      <c r="E3519" s="116">
        <v>2536.65</v>
      </c>
    </row>
    <row r="3520" spans="1:5" x14ac:dyDescent="0.3">
      <c r="A3520" s="87">
        <v>41202</v>
      </c>
      <c r="B3520" t="s">
        <v>19864</v>
      </c>
      <c r="C3520" s="87" t="s">
        <v>16331</v>
      </c>
      <c r="D3520" t="s">
        <v>16332</v>
      </c>
      <c r="E3520" s="116">
        <v>740.21</v>
      </c>
    </row>
    <row r="3521" spans="1:5" x14ac:dyDescent="0.3">
      <c r="A3521" s="87">
        <v>41206</v>
      </c>
      <c r="B3521" t="s">
        <v>19865</v>
      </c>
      <c r="C3521" s="87" t="s">
        <v>16331</v>
      </c>
      <c r="D3521" t="s">
        <v>16332</v>
      </c>
      <c r="E3521" s="116">
        <v>3344.46</v>
      </c>
    </row>
    <row r="3522" spans="1:5" x14ac:dyDescent="0.3">
      <c r="A3522" s="87">
        <v>12372</v>
      </c>
      <c r="B3522" t="s">
        <v>19866</v>
      </c>
      <c r="C3522" s="87" t="s">
        <v>16331</v>
      </c>
      <c r="D3522" t="s">
        <v>16332</v>
      </c>
      <c r="E3522" s="116">
        <v>777.22</v>
      </c>
    </row>
    <row r="3523" spans="1:5" x14ac:dyDescent="0.3">
      <c r="A3523" s="87">
        <v>41207</v>
      </c>
      <c r="B3523" t="s">
        <v>19867</v>
      </c>
      <c r="C3523" s="87" t="s">
        <v>16331</v>
      </c>
      <c r="D3523" t="s">
        <v>16332</v>
      </c>
      <c r="E3523" s="116">
        <v>4502.3</v>
      </c>
    </row>
    <row r="3524" spans="1:5" x14ac:dyDescent="0.3">
      <c r="A3524" s="87">
        <v>41203</v>
      </c>
      <c r="B3524" t="s">
        <v>19868</v>
      </c>
      <c r="C3524" s="87" t="s">
        <v>16331</v>
      </c>
      <c r="D3524" t="s">
        <v>16332</v>
      </c>
      <c r="E3524" s="116">
        <v>1185.73</v>
      </c>
    </row>
    <row r="3525" spans="1:5" x14ac:dyDescent="0.3">
      <c r="A3525" s="87">
        <v>41204</v>
      </c>
      <c r="B3525" t="s">
        <v>19869</v>
      </c>
      <c r="C3525" s="87" t="s">
        <v>16331</v>
      </c>
      <c r="D3525" t="s">
        <v>16332</v>
      </c>
      <c r="E3525" s="116">
        <v>1676.33</v>
      </c>
    </row>
    <row r="3526" spans="1:5" x14ac:dyDescent="0.3">
      <c r="A3526" s="87">
        <v>41210</v>
      </c>
      <c r="B3526" t="s">
        <v>19870</v>
      </c>
      <c r="C3526" s="87" t="s">
        <v>16331</v>
      </c>
      <c r="D3526" t="s">
        <v>16332</v>
      </c>
      <c r="E3526" s="116">
        <v>2800.27</v>
      </c>
    </row>
    <row r="3527" spans="1:5" x14ac:dyDescent="0.3">
      <c r="A3527" s="87">
        <v>41208</v>
      </c>
      <c r="B3527" t="s">
        <v>19871</v>
      </c>
      <c r="C3527" s="87" t="s">
        <v>16331</v>
      </c>
      <c r="D3527" t="s">
        <v>16332</v>
      </c>
      <c r="E3527" s="116">
        <v>980.25</v>
      </c>
    </row>
    <row r="3528" spans="1:5" x14ac:dyDescent="0.3">
      <c r="A3528" s="87">
        <v>41211</v>
      </c>
      <c r="B3528" t="s">
        <v>19872</v>
      </c>
      <c r="C3528" s="87" t="s">
        <v>16331</v>
      </c>
      <c r="D3528" t="s">
        <v>16332</v>
      </c>
      <c r="E3528" s="116">
        <v>3945.53</v>
      </c>
    </row>
    <row r="3529" spans="1:5" x14ac:dyDescent="0.3">
      <c r="A3529" s="87">
        <v>13339</v>
      </c>
      <c r="B3529" t="s">
        <v>19873</v>
      </c>
      <c r="C3529" s="87" t="s">
        <v>16331</v>
      </c>
      <c r="D3529" t="s">
        <v>16332</v>
      </c>
      <c r="E3529" s="116">
        <v>1328.48</v>
      </c>
    </row>
    <row r="3530" spans="1:5" x14ac:dyDescent="0.3">
      <c r="A3530" s="87">
        <v>41213</v>
      </c>
      <c r="B3530" t="s">
        <v>19874</v>
      </c>
      <c r="C3530" s="87" t="s">
        <v>16331</v>
      </c>
      <c r="D3530" t="s">
        <v>16332</v>
      </c>
      <c r="E3530" s="116">
        <v>8178.12</v>
      </c>
    </row>
    <row r="3531" spans="1:5" x14ac:dyDescent="0.3">
      <c r="A3531" s="87">
        <v>41209</v>
      </c>
      <c r="B3531" t="s">
        <v>19875</v>
      </c>
      <c r="C3531" s="87" t="s">
        <v>16331</v>
      </c>
      <c r="D3531" t="s">
        <v>16332</v>
      </c>
      <c r="E3531" s="116">
        <v>1827.83</v>
      </c>
    </row>
    <row r="3532" spans="1:5" x14ac:dyDescent="0.3">
      <c r="A3532" s="87">
        <v>41216</v>
      </c>
      <c r="B3532" t="s">
        <v>19876</v>
      </c>
      <c r="C3532" s="87" t="s">
        <v>16331</v>
      </c>
      <c r="D3532" t="s">
        <v>16332</v>
      </c>
      <c r="E3532" s="116">
        <v>3423.76</v>
      </c>
    </row>
    <row r="3533" spans="1:5" x14ac:dyDescent="0.3">
      <c r="A3533" s="87">
        <v>41217</v>
      </c>
      <c r="B3533" t="s">
        <v>19877</v>
      </c>
      <c r="C3533" s="87" t="s">
        <v>16331</v>
      </c>
      <c r="D3533" t="s">
        <v>16332</v>
      </c>
      <c r="E3533" s="116">
        <v>5489.51</v>
      </c>
    </row>
    <row r="3534" spans="1:5" x14ac:dyDescent="0.3">
      <c r="A3534" s="87">
        <v>41218</v>
      </c>
      <c r="B3534" t="s">
        <v>19878</v>
      </c>
      <c r="C3534" s="87" t="s">
        <v>16331</v>
      </c>
      <c r="D3534" t="s">
        <v>16332</v>
      </c>
      <c r="E3534" s="116">
        <v>7361.6</v>
      </c>
    </row>
    <row r="3535" spans="1:5" x14ac:dyDescent="0.3">
      <c r="A3535" s="87">
        <v>41214</v>
      </c>
      <c r="B3535" t="s">
        <v>19879</v>
      </c>
      <c r="C3535" s="87" t="s">
        <v>16331</v>
      </c>
      <c r="D3535" t="s">
        <v>16332</v>
      </c>
      <c r="E3535" s="116">
        <v>1552.18</v>
      </c>
    </row>
    <row r="3536" spans="1:5" x14ac:dyDescent="0.3">
      <c r="A3536" s="87">
        <v>41215</v>
      </c>
      <c r="B3536" t="s">
        <v>19880</v>
      </c>
      <c r="C3536" s="87" t="s">
        <v>16331</v>
      </c>
      <c r="D3536" t="s">
        <v>16332</v>
      </c>
      <c r="E3536" s="116">
        <v>2337.02</v>
      </c>
    </row>
    <row r="3537" spans="1:5" x14ac:dyDescent="0.3">
      <c r="A3537" s="87">
        <v>41221</v>
      </c>
      <c r="B3537" t="s">
        <v>19881</v>
      </c>
      <c r="C3537" s="87" t="s">
        <v>16331</v>
      </c>
      <c r="D3537" t="s">
        <v>16332</v>
      </c>
      <c r="E3537" s="116">
        <v>6766.87</v>
      </c>
    </row>
    <row r="3538" spans="1:5" x14ac:dyDescent="0.3">
      <c r="A3538" s="87">
        <v>41222</v>
      </c>
      <c r="B3538" t="s">
        <v>19882</v>
      </c>
      <c r="C3538" s="87" t="s">
        <v>16331</v>
      </c>
      <c r="D3538" t="s">
        <v>16332</v>
      </c>
      <c r="E3538" s="116">
        <v>9683.4699999999993</v>
      </c>
    </row>
    <row r="3539" spans="1:5" x14ac:dyDescent="0.3">
      <c r="A3539" s="87">
        <v>41195</v>
      </c>
      <c r="B3539" t="s">
        <v>19883</v>
      </c>
      <c r="C3539" s="87" t="s">
        <v>16331</v>
      </c>
      <c r="D3539" t="s">
        <v>16332</v>
      </c>
      <c r="E3539" s="116">
        <v>497.7</v>
      </c>
    </row>
    <row r="3540" spans="1:5" x14ac:dyDescent="0.3">
      <c r="A3540" s="87">
        <v>41198</v>
      </c>
      <c r="B3540" t="s">
        <v>19884</v>
      </c>
      <c r="C3540" s="87" t="s">
        <v>16331</v>
      </c>
      <c r="D3540" t="s">
        <v>16332</v>
      </c>
      <c r="E3540" s="116">
        <v>1944.9</v>
      </c>
    </row>
    <row r="3541" spans="1:5" x14ac:dyDescent="0.3">
      <c r="A3541" s="87">
        <v>41196</v>
      </c>
      <c r="B3541" t="s">
        <v>19885</v>
      </c>
      <c r="C3541" s="87" t="s">
        <v>16331</v>
      </c>
      <c r="D3541" t="s">
        <v>16332</v>
      </c>
      <c r="E3541" s="116">
        <v>616.92999999999995</v>
      </c>
    </row>
    <row r="3542" spans="1:5" x14ac:dyDescent="0.3">
      <c r="A3542" s="87">
        <v>5033</v>
      </c>
      <c r="B3542" t="s">
        <v>19886</v>
      </c>
      <c r="C3542" s="87" t="s">
        <v>16331</v>
      </c>
      <c r="D3542" t="s">
        <v>16337</v>
      </c>
      <c r="E3542" s="116">
        <v>810</v>
      </c>
    </row>
    <row r="3543" spans="1:5" x14ac:dyDescent="0.3">
      <c r="A3543" s="87">
        <v>41197</v>
      </c>
      <c r="B3543" t="s">
        <v>19887</v>
      </c>
      <c r="C3543" s="87" t="s">
        <v>16331</v>
      </c>
      <c r="D3543" t="s">
        <v>16332</v>
      </c>
      <c r="E3543" s="116">
        <v>1203.1500000000001</v>
      </c>
    </row>
    <row r="3544" spans="1:5" x14ac:dyDescent="0.3">
      <c r="A3544" s="87">
        <v>12388</v>
      </c>
      <c r="B3544" t="s">
        <v>19888</v>
      </c>
      <c r="C3544" s="87" t="s">
        <v>16331</v>
      </c>
      <c r="D3544" t="s">
        <v>16332</v>
      </c>
      <c r="E3544" s="116">
        <v>270.31</v>
      </c>
    </row>
    <row r="3545" spans="1:5" x14ac:dyDescent="0.3">
      <c r="A3545" s="87">
        <v>2731</v>
      </c>
      <c r="B3545" t="s">
        <v>19889</v>
      </c>
      <c r="C3545" s="87" t="s">
        <v>16376</v>
      </c>
      <c r="D3545" t="s">
        <v>16332</v>
      </c>
      <c r="E3545" s="116">
        <v>98.67</v>
      </c>
    </row>
    <row r="3546" spans="1:5" x14ac:dyDescent="0.3">
      <c r="A3546" s="87">
        <v>41457</v>
      </c>
      <c r="B3546" t="s">
        <v>19890</v>
      </c>
      <c r="C3546" s="87" t="s">
        <v>16331</v>
      </c>
      <c r="D3546" t="s">
        <v>16332</v>
      </c>
      <c r="E3546" s="116">
        <v>1614.2</v>
      </c>
    </row>
    <row r="3547" spans="1:5" x14ac:dyDescent="0.3">
      <c r="A3547" s="87">
        <v>41458</v>
      </c>
      <c r="B3547" t="s">
        <v>19891</v>
      </c>
      <c r="C3547" s="87" t="s">
        <v>16331</v>
      </c>
      <c r="D3547" t="s">
        <v>16332</v>
      </c>
      <c r="E3547" s="116">
        <v>2253.5100000000002</v>
      </c>
    </row>
    <row r="3548" spans="1:5" x14ac:dyDescent="0.3">
      <c r="A3548" s="87">
        <v>41459</v>
      </c>
      <c r="B3548" t="s">
        <v>19892</v>
      </c>
      <c r="C3548" s="87" t="s">
        <v>16331</v>
      </c>
      <c r="D3548" t="s">
        <v>16332</v>
      </c>
      <c r="E3548" s="116">
        <v>3143.47</v>
      </c>
    </row>
    <row r="3549" spans="1:5" x14ac:dyDescent="0.3">
      <c r="A3549" s="87">
        <v>41461</v>
      </c>
      <c r="B3549" t="s">
        <v>19893</v>
      </c>
      <c r="C3549" s="87" t="s">
        <v>16331</v>
      </c>
      <c r="D3549" t="s">
        <v>16332</v>
      </c>
      <c r="E3549" s="116">
        <v>4285.96</v>
      </c>
    </row>
    <row r="3550" spans="1:5" x14ac:dyDescent="0.3">
      <c r="A3550" s="87">
        <v>44537</v>
      </c>
      <c r="B3550" t="s">
        <v>19894</v>
      </c>
      <c r="C3550" s="87" t="s">
        <v>17539</v>
      </c>
      <c r="D3550" t="s">
        <v>16332</v>
      </c>
      <c r="E3550" s="116">
        <v>346.27</v>
      </c>
    </row>
    <row r="3551" spans="1:5" x14ac:dyDescent="0.3">
      <c r="A3551" s="87">
        <v>11844</v>
      </c>
      <c r="B3551" t="s">
        <v>19895</v>
      </c>
      <c r="C3551" s="87" t="s">
        <v>16376</v>
      </c>
      <c r="D3551" t="s">
        <v>16332</v>
      </c>
      <c r="E3551" s="116">
        <v>59.78</v>
      </c>
    </row>
    <row r="3552" spans="1:5" x14ac:dyDescent="0.3">
      <c r="A3552" s="87">
        <v>4465</v>
      </c>
      <c r="B3552" t="s">
        <v>19896</v>
      </c>
      <c r="C3552" s="87" t="s">
        <v>16376</v>
      </c>
      <c r="D3552" t="s">
        <v>16332</v>
      </c>
      <c r="E3552" s="116">
        <v>49.68</v>
      </c>
    </row>
    <row r="3553" spans="1:5" x14ac:dyDescent="0.3">
      <c r="A3553" s="87">
        <v>35273</v>
      </c>
      <c r="B3553" t="s">
        <v>19897</v>
      </c>
      <c r="C3553" s="87" t="s">
        <v>16376</v>
      </c>
      <c r="D3553" t="s">
        <v>16332</v>
      </c>
      <c r="E3553" s="116">
        <v>59.58</v>
      </c>
    </row>
    <row r="3554" spans="1:5" x14ac:dyDescent="0.3">
      <c r="A3554" s="87">
        <v>4470</v>
      </c>
      <c r="B3554" t="s">
        <v>19898</v>
      </c>
      <c r="C3554" s="87" t="s">
        <v>16376</v>
      </c>
      <c r="D3554" t="s">
        <v>16332</v>
      </c>
      <c r="E3554" s="116">
        <v>137.5</v>
      </c>
    </row>
    <row r="3555" spans="1:5" x14ac:dyDescent="0.3">
      <c r="A3555" s="87">
        <v>20204</v>
      </c>
      <c r="B3555" t="s">
        <v>19899</v>
      </c>
      <c r="C3555" s="87" t="s">
        <v>16376</v>
      </c>
      <c r="D3555" t="s">
        <v>16332</v>
      </c>
      <c r="E3555" s="116">
        <v>91.67</v>
      </c>
    </row>
    <row r="3556" spans="1:5" x14ac:dyDescent="0.3">
      <c r="A3556" s="87">
        <v>20208</v>
      </c>
      <c r="B3556" t="s">
        <v>19900</v>
      </c>
      <c r="C3556" s="87" t="s">
        <v>16376</v>
      </c>
      <c r="D3556" t="s">
        <v>16332</v>
      </c>
      <c r="E3556" s="116">
        <v>123.75</v>
      </c>
    </row>
    <row r="3557" spans="1:5" x14ac:dyDescent="0.3">
      <c r="A3557" s="87">
        <v>4437</v>
      </c>
      <c r="B3557" t="s">
        <v>19901</v>
      </c>
      <c r="C3557" s="87" t="s">
        <v>16376</v>
      </c>
      <c r="D3557" t="s">
        <v>16332</v>
      </c>
      <c r="E3557" s="116">
        <v>103.13</v>
      </c>
    </row>
    <row r="3558" spans="1:5" x14ac:dyDescent="0.3">
      <c r="A3558" s="87">
        <v>14580</v>
      </c>
      <c r="B3558" t="s">
        <v>19902</v>
      </c>
      <c r="C3558" s="87" t="s">
        <v>16376</v>
      </c>
      <c r="D3558" t="s">
        <v>16332</v>
      </c>
      <c r="E3558" s="116">
        <v>103.13</v>
      </c>
    </row>
    <row r="3559" spans="1:5" x14ac:dyDescent="0.3">
      <c r="A3559" s="87">
        <v>40304</v>
      </c>
      <c r="B3559" t="s">
        <v>19903</v>
      </c>
      <c r="C3559" s="87" t="s">
        <v>16380</v>
      </c>
      <c r="D3559" t="s">
        <v>16332</v>
      </c>
      <c r="E3559" s="116">
        <v>15.06</v>
      </c>
    </row>
    <row r="3560" spans="1:5" x14ac:dyDescent="0.3">
      <c r="A3560" s="87">
        <v>5065</v>
      </c>
      <c r="B3560" t="s">
        <v>19904</v>
      </c>
      <c r="C3560" s="87" t="s">
        <v>16380</v>
      </c>
      <c r="D3560" t="s">
        <v>16332</v>
      </c>
      <c r="E3560" s="116">
        <v>23.22</v>
      </c>
    </row>
    <row r="3561" spans="1:5" x14ac:dyDescent="0.3">
      <c r="A3561" s="87">
        <v>5072</v>
      </c>
      <c r="B3561" t="s">
        <v>19905</v>
      </c>
      <c r="C3561" s="87" t="s">
        <v>16380</v>
      </c>
      <c r="D3561" t="s">
        <v>16332</v>
      </c>
      <c r="E3561" s="116">
        <v>21.48</v>
      </c>
    </row>
    <row r="3562" spans="1:5" x14ac:dyDescent="0.3">
      <c r="A3562" s="87">
        <v>5066</v>
      </c>
      <c r="B3562" t="s">
        <v>19906</v>
      </c>
      <c r="C3562" s="87" t="s">
        <v>16380</v>
      </c>
      <c r="D3562" t="s">
        <v>16332</v>
      </c>
      <c r="E3562" s="116">
        <v>16.079999999999998</v>
      </c>
    </row>
    <row r="3563" spans="1:5" x14ac:dyDescent="0.3">
      <c r="A3563" s="87">
        <v>5063</v>
      </c>
      <c r="B3563" t="s">
        <v>19907</v>
      </c>
      <c r="C3563" s="87" t="s">
        <v>16380</v>
      </c>
      <c r="D3563" t="s">
        <v>16332</v>
      </c>
      <c r="E3563" s="116">
        <v>14.56</v>
      </c>
    </row>
    <row r="3564" spans="1:5" x14ac:dyDescent="0.3">
      <c r="A3564" s="87">
        <v>20247</v>
      </c>
      <c r="B3564" t="s">
        <v>19908</v>
      </c>
      <c r="C3564" s="87" t="s">
        <v>16380</v>
      </c>
      <c r="D3564" t="s">
        <v>16332</v>
      </c>
      <c r="E3564" s="116">
        <v>13.51</v>
      </c>
    </row>
    <row r="3565" spans="1:5" x14ac:dyDescent="0.3">
      <c r="A3565" s="87">
        <v>5074</v>
      </c>
      <c r="B3565" t="s">
        <v>19909</v>
      </c>
      <c r="C3565" s="87" t="s">
        <v>16380</v>
      </c>
      <c r="D3565" t="s">
        <v>16332</v>
      </c>
      <c r="E3565" s="116">
        <v>13.67</v>
      </c>
    </row>
    <row r="3566" spans="1:5" x14ac:dyDescent="0.3">
      <c r="A3566" s="87">
        <v>5067</v>
      </c>
      <c r="B3566" t="s">
        <v>19910</v>
      </c>
      <c r="C3566" s="87" t="s">
        <v>16380</v>
      </c>
      <c r="D3566" t="s">
        <v>16332</v>
      </c>
      <c r="E3566" s="116">
        <v>13.01</v>
      </c>
    </row>
    <row r="3567" spans="1:5" x14ac:dyDescent="0.3">
      <c r="A3567" s="87">
        <v>5078</v>
      </c>
      <c r="B3567" t="s">
        <v>19911</v>
      </c>
      <c r="C3567" s="87" t="s">
        <v>16380</v>
      </c>
      <c r="D3567" t="s">
        <v>16332</v>
      </c>
      <c r="E3567" s="116">
        <v>12.86</v>
      </c>
    </row>
    <row r="3568" spans="1:5" x14ac:dyDescent="0.3">
      <c r="A3568" s="87">
        <v>5068</v>
      </c>
      <c r="B3568" t="s">
        <v>19912</v>
      </c>
      <c r="C3568" s="87" t="s">
        <v>16380</v>
      </c>
      <c r="D3568" t="s">
        <v>16332</v>
      </c>
      <c r="E3568" s="116">
        <v>12.2</v>
      </c>
    </row>
    <row r="3569" spans="1:5" x14ac:dyDescent="0.3">
      <c r="A3569" s="87">
        <v>5073</v>
      </c>
      <c r="B3569" t="s">
        <v>19913</v>
      </c>
      <c r="C3569" s="87" t="s">
        <v>16380</v>
      </c>
      <c r="D3569" t="s">
        <v>16332</v>
      </c>
      <c r="E3569" s="116">
        <v>12.44</v>
      </c>
    </row>
    <row r="3570" spans="1:5" x14ac:dyDescent="0.3">
      <c r="A3570" s="87">
        <v>5069</v>
      </c>
      <c r="B3570" t="s">
        <v>19914</v>
      </c>
      <c r="C3570" s="87" t="s">
        <v>16380</v>
      </c>
      <c r="D3570" t="s">
        <v>16332</v>
      </c>
      <c r="E3570" s="116">
        <v>12.44</v>
      </c>
    </row>
    <row r="3571" spans="1:5" x14ac:dyDescent="0.3">
      <c r="A3571" s="87">
        <v>5070</v>
      </c>
      <c r="B3571" t="s">
        <v>19915</v>
      </c>
      <c r="C3571" s="87" t="s">
        <v>16380</v>
      </c>
      <c r="D3571" t="s">
        <v>16332</v>
      </c>
      <c r="E3571" s="116">
        <v>12.58</v>
      </c>
    </row>
    <row r="3572" spans="1:5" x14ac:dyDescent="0.3">
      <c r="A3572" s="87">
        <v>5071</v>
      </c>
      <c r="B3572" t="s">
        <v>19916</v>
      </c>
      <c r="C3572" s="87" t="s">
        <v>16380</v>
      </c>
      <c r="D3572" t="s">
        <v>16332</v>
      </c>
      <c r="E3572" s="116">
        <v>12.2</v>
      </c>
    </row>
    <row r="3573" spans="1:5" x14ac:dyDescent="0.3">
      <c r="A3573" s="87">
        <v>5061</v>
      </c>
      <c r="B3573" t="s">
        <v>19917</v>
      </c>
      <c r="C3573" s="87" t="s">
        <v>16380</v>
      </c>
      <c r="D3573" t="s">
        <v>16337</v>
      </c>
      <c r="E3573" s="116">
        <v>12</v>
      </c>
    </row>
    <row r="3574" spans="1:5" x14ac:dyDescent="0.3">
      <c r="A3574" s="87">
        <v>5075</v>
      </c>
      <c r="B3574" t="s">
        <v>19918</v>
      </c>
      <c r="C3574" s="87" t="s">
        <v>16380</v>
      </c>
      <c r="D3574" t="s">
        <v>16332</v>
      </c>
      <c r="E3574" s="116">
        <v>12.2</v>
      </c>
    </row>
    <row r="3575" spans="1:5" x14ac:dyDescent="0.3">
      <c r="A3575" s="87">
        <v>39027</v>
      </c>
      <c r="B3575" t="s">
        <v>19919</v>
      </c>
      <c r="C3575" s="87" t="s">
        <v>16380</v>
      </c>
      <c r="D3575" t="s">
        <v>16332</v>
      </c>
      <c r="E3575" s="116">
        <v>12.19</v>
      </c>
    </row>
    <row r="3576" spans="1:5" x14ac:dyDescent="0.3">
      <c r="A3576" s="87">
        <v>5062</v>
      </c>
      <c r="B3576" t="s">
        <v>19920</v>
      </c>
      <c r="C3576" s="87" t="s">
        <v>16380</v>
      </c>
      <c r="D3576" t="s">
        <v>16332</v>
      </c>
      <c r="E3576" s="116">
        <v>12.37</v>
      </c>
    </row>
    <row r="3577" spans="1:5" x14ac:dyDescent="0.3">
      <c r="A3577" s="87">
        <v>40568</v>
      </c>
      <c r="B3577" t="s">
        <v>19921</v>
      </c>
      <c r="C3577" s="87" t="s">
        <v>16380</v>
      </c>
      <c r="D3577" t="s">
        <v>16332</v>
      </c>
      <c r="E3577" s="116">
        <v>12.3</v>
      </c>
    </row>
    <row r="3578" spans="1:5" x14ac:dyDescent="0.3">
      <c r="A3578" s="87">
        <v>39026</v>
      </c>
      <c r="B3578" t="s">
        <v>19922</v>
      </c>
      <c r="C3578" s="87" t="s">
        <v>16380</v>
      </c>
      <c r="D3578" t="s">
        <v>16332</v>
      </c>
      <c r="E3578" s="116">
        <v>13.72</v>
      </c>
    </row>
    <row r="3579" spans="1:5" x14ac:dyDescent="0.3">
      <c r="A3579" s="87">
        <v>42431</v>
      </c>
      <c r="B3579" t="s">
        <v>19923</v>
      </c>
      <c r="C3579" s="87" t="s">
        <v>16331</v>
      </c>
      <c r="D3579" t="s">
        <v>16332</v>
      </c>
      <c r="E3579" s="116">
        <v>3957.85</v>
      </c>
    </row>
    <row r="3580" spans="1:5" x14ac:dyDescent="0.3">
      <c r="A3580" s="87">
        <v>44074</v>
      </c>
      <c r="B3580" t="s">
        <v>19924</v>
      </c>
      <c r="C3580" s="87" t="s">
        <v>16382</v>
      </c>
      <c r="D3580" t="s">
        <v>16332</v>
      </c>
      <c r="E3580" s="116">
        <v>553.09</v>
      </c>
    </row>
    <row r="3581" spans="1:5" x14ac:dyDescent="0.3">
      <c r="A3581" s="87">
        <v>44072</v>
      </c>
      <c r="B3581" t="s">
        <v>19925</v>
      </c>
      <c r="C3581" s="87" t="s">
        <v>16382</v>
      </c>
      <c r="D3581" t="s">
        <v>16332</v>
      </c>
      <c r="E3581" s="116">
        <v>131.68</v>
      </c>
    </row>
    <row r="3582" spans="1:5" x14ac:dyDescent="0.3">
      <c r="A3582" s="87">
        <v>511</v>
      </c>
      <c r="B3582" t="s">
        <v>19926</v>
      </c>
      <c r="C3582" s="87" t="s">
        <v>16382</v>
      </c>
      <c r="D3582" t="s">
        <v>16337</v>
      </c>
      <c r="E3582" s="116">
        <v>18.52</v>
      </c>
    </row>
    <row r="3583" spans="1:5" x14ac:dyDescent="0.3">
      <c r="A3583" s="87">
        <v>37540</v>
      </c>
      <c r="B3583" t="s">
        <v>19927</v>
      </c>
      <c r="C3583" s="87" t="s">
        <v>16331</v>
      </c>
      <c r="D3583" t="s">
        <v>16332</v>
      </c>
      <c r="E3583" s="116">
        <v>78265.63</v>
      </c>
    </row>
    <row r="3584" spans="1:5" x14ac:dyDescent="0.3">
      <c r="A3584" s="87">
        <v>37548</v>
      </c>
      <c r="B3584" t="s">
        <v>19928</v>
      </c>
      <c r="C3584" s="87" t="s">
        <v>16331</v>
      </c>
      <c r="D3584" t="s">
        <v>16332</v>
      </c>
      <c r="E3584" s="116">
        <v>103740.69</v>
      </c>
    </row>
    <row r="3585" spans="1:5" x14ac:dyDescent="0.3">
      <c r="A3585" s="87">
        <v>39828</v>
      </c>
      <c r="B3585" t="s">
        <v>19929</v>
      </c>
      <c r="C3585" s="87" t="s">
        <v>16331</v>
      </c>
      <c r="D3585" t="s">
        <v>16332</v>
      </c>
      <c r="E3585" s="116">
        <v>622.34</v>
      </c>
    </row>
    <row r="3586" spans="1:5" x14ac:dyDescent="0.3">
      <c r="A3586" s="87">
        <v>38392</v>
      </c>
      <c r="B3586" t="s">
        <v>19930</v>
      </c>
      <c r="C3586" s="87" t="s">
        <v>16331</v>
      </c>
      <c r="D3586" t="s">
        <v>16332</v>
      </c>
      <c r="E3586" s="116">
        <v>71.23</v>
      </c>
    </row>
    <row r="3587" spans="1:5" x14ac:dyDescent="0.3">
      <c r="A3587" s="87">
        <v>11735</v>
      </c>
      <c r="B3587" t="s">
        <v>19931</v>
      </c>
      <c r="C3587" s="87" t="s">
        <v>16331</v>
      </c>
      <c r="D3587" t="s">
        <v>16332</v>
      </c>
      <c r="E3587" s="116">
        <v>9.4600000000000009</v>
      </c>
    </row>
    <row r="3588" spans="1:5" x14ac:dyDescent="0.3">
      <c r="A3588" s="87">
        <v>11737</v>
      </c>
      <c r="B3588" t="s">
        <v>19932</v>
      </c>
      <c r="C3588" s="87" t="s">
        <v>16331</v>
      </c>
      <c r="D3588" t="s">
        <v>16332</v>
      </c>
      <c r="E3588" s="116">
        <v>13.41</v>
      </c>
    </row>
    <row r="3589" spans="1:5" x14ac:dyDescent="0.3">
      <c r="A3589" s="87">
        <v>11738</v>
      </c>
      <c r="B3589" t="s">
        <v>19933</v>
      </c>
      <c r="C3589" s="87" t="s">
        <v>16331</v>
      </c>
      <c r="D3589" t="s">
        <v>16332</v>
      </c>
      <c r="E3589" s="116">
        <v>16.91</v>
      </c>
    </row>
    <row r="3590" spans="1:5" x14ac:dyDescent="0.3">
      <c r="A3590" s="87">
        <v>36143</v>
      </c>
      <c r="B3590" t="s">
        <v>19934</v>
      </c>
      <c r="C3590" s="87" t="s">
        <v>16331</v>
      </c>
      <c r="D3590" t="s">
        <v>16332</v>
      </c>
      <c r="E3590" s="116">
        <v>30.75</v>
      </c>
    </row>
    <row r="3591" spans="1:5" x14ac:dyDescent="0.3">
      <c r="A3591" s="87">
        <v>36142</v>
      </c>
      <c r="B3591" t="s">
        <v>19935</v>
      </c>
      <c r="C3591" s="87" t="s">
        <v>16331</v>
      </c>
      <c r="D3591" t="s">
        <v>16332</v>
      </c>
      <c r="E3591" s="116">
        <v>2.25</v>
      </c>
    </row>
    <row r="3592" spans="1:5" x14ac:dyDescent="0.3">
      <c r="A3592" s="87">
        <v>36146</v>
      </c>
      <c r="B3592" t="s">
        <v>19936</v>
      </c>
      <c r="C3592" s="87" t="s">
        <v>16331</v>
      </c>
      <c r="D3592" t="s">
        <v>16332</v>
      </c>
      <c r="E3592" s="116">
        <v>255</v>
      </c>
    </row>
    <row r="3593" spans="1:5" x14ac:dyDescent="0.3">
      <c r="A3593" s="87">
        <v>39015</v>
      </c>
      <c r="B3593" t="s">
        <v>19937</v>
      </c>
      <c r="C3593" s="87" t="s">
        <v>16331</v>
      </c>
      <c r="D3593" t="s">
        <v>16337</v>
      </c>
      <c r="E3593" s="116">
        <v>0.97</v>
      </c>
    </row>
    <row r="3594" spans="1:5" x14ac:dyDescent="0.3">
      <c r="A3594" s="87">
        <v>38377</v>
      </c>
      <c r="B3594" t="s">
        <v>19938</v>
      </c>
      <c r="C3594" s="87" t="s">
        <v>16331</v>
      </c>
      <c r="D3594" t="s">
        <v>16332</v>
      </c>
      <c r="E3594" s="116">
        <v>40.19</v>
      </c>
    </row>
    <row r="3595" spans="1:5" x14ac:dyDescent="0.3">
      <c r="A3595" s="87">
        <v>38376</v>
      </c>
      <c r="B3595" t="s">
        <v>19939</v>
      </c>
      <c r="C3595" s="87" t="s">
        <v>16331</v>
      </c>
      <c r="D3595" t="s">
        <v>16332</v>
      </c>
      <c r="E3595" s="116">
        <v>45.82</v>
      </c>
    </row>
    <row r="3596" spans="1:5" x14ac:dyDescent="0.3">
      <c r="A3596" s="87">
        <v>38116</v>
      </c>
      <c r="B3596" t="s">
        <v>19940</v>
      </c>
      <c r="C3596" s="87" t="s">
        <v>16331</v>
      </c>
      <c r="D3596" t="s">
        <v>16332</v>
      </c>
      <c r="E3596" s="116">
        <v>6.08</v>
      </c>
    </row>
    <row r="3597" spans="1:5" x14ac:dyDescent="0.3">
      <c r="A3597" s="87">
        <v>38066</v>
      </c>
      <c r="B3597" t="s">
        <v>19941</v>
      </c>
      <c r="C3597" s="87" t="s">
        <v>16331</v>
      </c>
      <c r="D3597" t="s">
        <v>16332</v>
      </c>
      <c r="E3597" s="116">
        <v>10.029999999999999</v>
      </c>
    </row>
    <row r="3598" spans="1:5" x14ac:dyDescent="0.3">
      <c r="A3598" s="87">
        <v>38117</v>
      </c>
      <c r="B3598" t="s">
        <v>19942</v>
      </c>
      <c r="C3598" s="87" t="s">
        <v>16331</v>
      </c>
      <c r="D3598" t="s">
        <v>16332</v>
      </c>
      <c r="E3598" s="116">
        <v>10.35</v>
      </c>
    </row>
    <row r="3599" spans="1:5" x14ac:dyDescent="0.3">
      <c r="A3599" s="87">
        <v>38067</v>
      </c>
      <c r="B3599" t="s">
        <v>19943</v>
      </c>
      <c r="C3599" s="87" t="s">
        <v>16331</v>
      </c>
      <c r="D3599" t="s">
        <v>16332</v>
      </c>
      <c r="E3599" s="116">
        <v>14.12</v>
      </c>
    </row>
    <row r="3600" spans="1:5" x14ac:dyDescent="0.3">
      <c r="A3600" s="87">
        <v>44313</v>
      </c>
      <c r="B3600" t="s">
        <v>19944</v>
      </c>
      <c r="C3600" s="87" t="s">
        <v>16331</v>
      </c>
      <c r="D3600" t="s">
        <v>16332</v>
      </c>
      <c r="E3600" s="116">
        <v>950.88</v>
      </c>
    </row>
    <row r="3601" spans="1:5" x14ac:dyDescent="0.3">
      <c r="A3601" s="87">
        <v>11522</v>
      </c>
      <c r="B3601" t="s">
        <v>19945</v>
      </c>
      <c r="C3601" s="87" t="s">
        <v>16331</v>
      </c>
      <c r="D3601" t="s">
        <v>16332</v>
      </c>
      <c r="E3601" s="116">
        <v>12.45</v>
      </c>
    </row>
    <row r="3602" spans="1:5" x14ac:dyDescent="0.3">
      <c r="A3602" s="87">
        <v>43600</v>
      </c>
      <c r="B3602" t="s">
        <v>19946</v>
      </c>
      <c r="C3602" s="87" t="s">
        <v>16331</v>
      </c>
      <c r="D3602" t="s">
        <v>16332</v>
      </c>
      <c r="E3602" s="116">
        <v>49.91</v>
      </c>
    </row>
    <row r="3603" spans="1:5" x14ac:dyDescent="0.3">
      <c r="A3603" s="87">
        <v>5080</v>
      </c>
      <c r="B3603" t="s">
        <v>19947</v>
      </c>
      <c r="C3603" s="87" t="s">
        <v>16331</v>
      </c>
      <c r="D3603" t="s">
        <v>16332</v>
      </c>
      <c r="E3603" s="116">
        <v>19.46</v>
      </c>
    </row>
    <row r="3604" spans="1:5" x14ac:dyDescent="0.3">
      <c r="A3604" s="87">
        <v>38168</v>
      </c>
      <c r="B3604" t="s">
        <v>19948</v>
      </c>
      <c r="C3604" s="87" t="s">
        <v>16331</v>
      </c>
      <c r="D3604" t="s">
        <v>16332</v>
      </c>
      <c r="E3604" s="116">
        <v>135.88</v>
      </c>
    </row>
    <row r="3605" spans="1:5" x14ac:dyDescent="0.3">
      <c r="A3605" s="87">
        <v>43601</v>
      </c>
      <c r="B3605" t="s">
        <v>19949</v>
      </c>
      <c r="C3605" s="87" t="s">
        <v>16331</v>
      </c>
      <c r="D3605" t="s">
        <v>16332</v>
      </c>
      <c r="E3605" s="116">
        <v>67.94</v>
      </c>
    </row>
    <row r="3606" spans="1:5" x14ac:dyDescent="0.3">
      <c r="A3606" s="87">
        <v>13393</v>
      </c>
      <c r="B3606" t="s">
        <v>19950</v>
      </c>
      <c r="C3606" s="87" t="s">
        <v>16331</v>
      </c>
      <c r="D3606" t="s">
        <v>16332</v>
      </c>
      <c r="E3606" s="116">
        <v>314.06</v>
      </c>
    </row>
    <row r="3607" spans="1:5" x14ac:dyDescent="0.3">
      <c r="A3607" s="87">
        <v>13395</v>
      </c>
      <c r="B3607" t="s">
        <v>19951</v>
      </c>
      <c r="C3607" s="87" t="s">
        <v>16331</v>
      </c>
      <c r="D3607" t="s">
        <v>16332</v>
      </c>
      <c r="E3607" s="116">
        <v>440.12</v>
      </c>
    </row>
    <row r="3608" spans="1:5" x14ac:dyDescent="0.3">
      <c r="A3608" s="87">
        <v>12039</v>
      </c>
      <c r="B3608" t="s">
        <v>19952</v>
      </c>
      <c r="C3608" s="87" t="s">
        <v>16331</v>
      </c>
      <c r="D3608" t="s">
        <v>16332</v>
      </c>
      <c r="E3608" s="116">
        <v>462.52</v>
      </c>
    </row>
    <row r="3609" spans="1:5" x14ac:dyDescent="0.3">
      <c r="A3609" s="87">
        <v>13396</v>
      </c>
      <c r="B3609" t="s">
        <v>19953</v>
      </c>
      <c r="C3609" s="87" t="s">
        <v>16331</v>
      </c>
      <c r="D3609" t="s">
        <v>16332</v>
      </c>
      <c r="E3609" s="116">
        <v>649.58000000000004</v>
      </c>
    </row>
    <row r="3610" spans="1:5" x14ac:dyDescent="0.3">
      <c r="A3610" s="87">
        <v>12041</v>
      </c>
      <c r="B3610" t="s">
        <v>19954</v>
      </c>
      <c r="C3610" s="87" t="s">
        <v>16331</v>
      </c>
      <c r="D3610" t="s">
        <v>16332</v>
      </c>
      <c r="E3610" s="116">
        <v>530.41999999999996</v>
      </c>
    </row>
    <row r="3611" spans="1:5" x14ac:dyDescent="0.3">
      <c r="A3611" s="87">
        <v>12043</v>
      </c>
      <c r="B3611" t="s">
        <v>19955</v>
      </c>
      <c r="C3611" s="87" t="s">
        <v>16331</v>
      </c>
      <c r="D3611" t="s">
        <v>16332</v>
      </c>
      <c r="E3611" s="116">
        <v>1119.9000000000001</v>
      </c>
    </row>
    <row r="3612" spans="1:5" x14ac:dyDescent="0.3">
      <c r="A3612" s="87">
        <v>39762</v>
      </c>
      <c r="B3612" t="s">
        <v>19956</v>
      </c>
      <c r="C3612" s="87" t="s">
        <v>16331</v>
      </c>
      <c r="D3612" t="s">
        <v>16332</v>
      </c>
      <c r="E3612" s="116">
        <v>533.1</v>
      </c>
    </row>
    <row r="3613" spans="1:5" x14ac:dyDescent="0.3">
      <c r="A3613" s="87">
        <v>12042</v>
      </c>
      <c r="B3613" t="s">
        <v>19957</v>
      </c>
      <c r="C3613" s="87" t="s">
        <v>16331</v>
      </c>
      <c r="D3613" t="s">
        <v>16332</v>
      </c>
      <c r="E3613" s="116">
        <v>778.31</v>
      </c>
    </row>
    <row r="3614" spans="1:5" x14ac:dyDescent="0.3">
      <c r="A3614" s="87">
        <v>39763</v>
      </c>
      <c r="B3614" t="s">
        <v>19958</v>
      </c>
      <c r="C3614" s="87" t="s">
        <v>16331</v>
      </c>
      <c r="D3614" t="s">
        <v>16332</v>
      </c>
      <c r="E3614" s="116">
        <v>910.91</v>
      </c>
    </row>
    <row r="3615" spans="1:5" x14ac:dyDescent="0.3">
      <c r="A3615" s="87">
        <v>39760</v>
      </c>
      <c r="B3615" t="s">
        <v>19959</v>
      </c>
      <c r="C3615" s="87" t="s">
        <v>16331</v>
      </c>
      <c r="D3615" t="s">
        <v>16332</v>
      </c>
      <c r="E3615" s="116">
        <v>907.91</v>
      </c>
    </row>
    <row r="3616" spans="1:5" x14ac:dyDescent="0.3">
      <c r="A3616" s="87">
        <v>39756</v>
      </c>
      <c r="B3616" t="s">
        <v>19960</v>
      </c>
      <c r="C3616" s="87" t="s">
        <v>16331</v>
      </c>
      <c r="D3616" t="s">
        <v>16332</v>
      </c>
      <c r="E3616" s="116">
        <v>325.99</v>
      </c>
    </row>
    <row r="3617" spans="1:5" x14ac:dyDescent="0.3">
      <c r="A3617" s="87">
        <v>12038</v>
      </c>
      <c r="B3617" t="s">
        <v>19961</v>
      </c>
      <c r="C3617" s="87" t="s">
        <v>16331</v>
      </c>
      <c r="D3617" t="s">
        <v>16332</v>
      </c>
      <c r="E3617" s="116">
        <v>407.34</v>
      </c>
    </row>
    <row r="3618" spans="1:5" x14ac:dyDescent="0.3">
      <c r="A3618" s="87">
        <v>39757</v>
      </c>
      <c r="B3618" t="s">
        <v>19962</v>
      </c>
      <c r="C3618" s="87" t="s">
        <v>16331</v>
      </c>
      <c r="D3618" t="s">
        <v>16332</v>
      </c>
      <c r="E3618" s="116">
        <v>376.66</v>
      </c>
    </row>
    <row r="3619" spans="1:5" x14ac:dyDescent="0.3">
      <c r="A3619" s="87">
        <v>39758</v>
      </c>
      <c r="B3619" t="s">
        <v>19963</v>
      </c>
      <c r="C3619" s="87" t="s">
        <v>16331</v>
      </c>
      <c r="D3619" t="s">
        <v>16332</v>
      </c>
      <c r="E3619" s="116">
        <v>548.92999999999995</v>
      </c>
    </row>
    <row r="3620" spans="1:5" x14ac:dyDescent="0.3">
      <c r="A3620" s="87">
        <v>39759</v>
      </c>
      <c r="B3620" t="s">
        <v>19964</v>
      </c>
      <c r="C3620" s="87" t="s">
        <v>16331</v>
      </c>
      <c r="D3620" t="s">
        <v>16332</v>
      </c>
      <c r="E3620" s="116">
        <v>677.94</v>
      </c>
    </row>
    <row r="3621" spans="1:5" x14ac:dyDescent="0.3">
      <c r="A3621" s="87">
        <v>39761</v>
      </c>
      <c r="B3621" t="s">
        <v>19965</v>
      </c>
      <c r="C3621" s="87" t="s">
        <v>16331</v>
      </c>
      <c r="D3621" t="s">
        <v>16332</v>
      </c>
      <c r="E3621" s="116">
        <v>814.9</v>
      </c>
    </row>
    <row r="3622" spans="1:5" x14ac:dyDescent="0.3">
      <c r="A3622" s="87">
        <v>39805</v>
      </c>
      <c r="B3622" t="s">
        <v>19966</v>
      </c>
      <c r="C3622" s="87" t="s">
        <v>16331</v>
      </c>
      <c r="D3622" t="s">
        <v>16332</v>
      </c>
      <c r="E3622" s="116">
        <v>136.06</v>
      </c>
    </row>
    <row r="3623" spans="1:5" x14ac:dyDescent="0.3">
      <c r="A3623" s="87">
        <v>39806</v>
      </c>
      <c r="B3623" t="s">
        <v>19967</v>
      </c>
      <c r="C3623" s="87" t="s">
        <v>16331</v>
      </c>
      <c r="D3623" t="s">
        <v>16332</v>
      </c>
      <c r="E3623" s="116">
        <v>252.08</v>
      </c>
    </row>
    <row r="3624" spans="1:5" x14ac:dyDescent="0.3">
      <c r="A3624" s="87">
        <v>39807</v>
      </c>
      <c r="B3624" t="s">
        <v>19968</v>
      </c>
      <c r="C3624" s="87" t="s">
        <v>16331</v>
      </c>
      <c r="D3624" t="s">
        <v>16332</v>
      </c>
      <c r="E3624" s="116">
        <v>546.32000000000005</v>
      </c>
    </row>
    <row r="3625" spans="1:5" x14ac:dyDescent="0.3">
      <c r="A3625" s="87">
        <v>43100</v>
      </c>
      <c r="B3625" t="s">
        <v>19969</v>
      </c>
      <c r="C3625" s="87" t="s">
        <v>16331</v>
      </c>
      <c r="D3625" t="s">
        <v>16332</v>
      </c>
      <c r="E3625" s="116">
        <v>427.1</v>
      </c>
    </row>
    <row r="3626" spans="1:5" x14ac:dyDescent="0.3">
      <c r="A3626" s="87">
        <v>39804</v>
      </c>
      <c r="B3626" t="s">
        <v>19970</v>
      </c>
      <c r="C3626" s="87" t="s">
        <v>16331</v>
      </c>
      <c r="D3626" t="s">
        <v>16332</v>
      </c>
      <c r="E3626" s="116">
        <v>79.89</v>
      </c>
    </row>
    <row r="3627" spans="1:5" x14ac:dyDescent="0.3">
      <c r="A3627" s="87">
        <v>39796</v>
      </c>
      <c r="B3627" t="s">
        <v>19971</v>
      </c>
      <c r="C3627" s="87" t="s">
        <v>16331</v>
      </c>
      <c r="D3627" t="s">
        <v>16332</v>
      </c>
      <c r="E3627" s="116">
        <v>82.75</v>
      </c>
    </row>
    <row r="3628" spans="1:5" x14ac:dyDescent="0.3">
      <c r="A3628" s="87">
        <v>39797</v>
      </c>
      <c r="B3628" t="s">
        <v>19972</v>
      </c>
      <c r="C3628" s="87" t="s">
        <v>16331</v>
      </c>
      <c r="D3628" t="s">
        <v>16337</v>
      </c>
      <c r="E3628" s="116">
        <v>129.9</v>
      </c>
    </row>
    <row r="3629" spans="1:5" x14ac:dyDescent="0.3">
      <c r="A3629" s="87">
        <v>39798</v>
      </c>
      <c r="B3629" t="s">
        <v>19973</v>
      </c>
      <c r="C3629" s="87" t="s">
        <v>16331</v>
      </c>
      <c r="D3629" t="s">
        <v>16332</v>
      </c>
      <c r="E3629" s="116">
        <v>222.82</v>
      </c>
    </row>
    <row r="3630" spans="1:5" x14ac:dyDescent="0.3">
      <c r="A3630" s="87">
        <v>39794</v>
      </c>
      <c r="B3630" t="s">
        <v>19974</v>
      </c>
      <c r="C3630" s="87" t="s">
        <v>16331</v>
      </c>
      <c r="D3630" t="s">
        <v>16332</v>
      </c>
      <c r="E3630" s="116">
        <v>35.119999999999997</v>
      </c>
    </row>
    <row r="3631" spans="1:5" x14ac:dyDescent="0.3">
      <c r="A3631" s="87">
        <v>39795</v>
      </c>
      <c r="B3631" t="s">
        <v>19975</v>
      </c>
      <c r="C3631" s="87" t="s">
        <v>16331</v>
      </c>
      <c r="D3631" t="s">
        <v>16332</v>
      </c>
      <c r="E3631" s="116">
        <v>55.49</v>
      </c>
    </row>
    <row r="3632" spans="1:5" x14ac:dyDescent="0.3">
      <c r="A3632" s="87">
        <v>39801</v>
      </c>
      <c r="B3632" t="s">
        <v>19976</v>
      </c>
      <c r="C3632" s="87" t="s">
        <v>16331</v>
      </c>
      <c r="D3632" t="s">
        <v>16332</v>
      </c>
      <c r="E3632" s="116">
        <v>117.18</v>
      </c>
    </row>
    <row r="3633" spans="1:5" x14ac:dyDescent="0.3">
      <c r="A3633" s="87">
        <v>39802</v>
      </c>
      <c r="B3633" t="s">
        <v>19977</v>
      </c>
      <c r="C3633" s="87" t="s">
        <v>16331</v>
      </c>
      <c r="D3633" t="s">
        <v>16332</v>
      </c>
      <c r="E3633" s="116">
        <v>171.76</v>
      </c>
    </row>
    <row r="3634" spans="1:5" x14ac:dyDescent="0.3">
      <c r="A3634" s="87">
        <v>39803</v>
      </c>
      <c r="B3634" t="s">
        <v>19978</v>
      </c>
      <c r="C3634" s="87" t="s">
        <v>16331</v>
      </c>
      <c r="D3634" t="s">
        <v>16332</v>
      </c>
      <c r="E3634" s="116">
        <v>239.61</v>
      </c>
    </row>
    <row r="3635" spans="1:5" x14ac:dyDescent="0.3">
      <c r="A3635" s="87">
        <v>39799</v>
      </c>
      <c r="B3635" t="s">
        <v>19979</v>
      </c>
      <c r="C3635" s="87" t="s">
        <v>16331</v>
      </c>
      <c r="D3635" t="s">
        <v>16332</v>
      </c>
      <c r="E3635" s="116">
        <v>40.94</v>
      </c>
    </row>
    <row r="3636" spans="1:5" x14ac:dyDescent="0.3">
      <c r="A3636" s="87">
        <v>39800</v>
      </c>
      <c r="B3636" t="s">
        <v>19980</v>
      </c>
      <c r="C3636" s="87" t="s">
        <v>16331</v>
      </c>
      <c r="D3636" t="s">
        <v>16332</v>
      </c>
      <c r="E3636" s="116">
        <v>69.739999999999995</v>
      </c>
    </row>
    <row r="3637" spans="1:5" x14ac:dyDescent="0.3">
      <c r="A3637" s="87">
        <v>43837</v>
      </c>
      <c r="B3637" t="s">
        <v>19981</v>
      </c>
      <c r="C3637" s="87" t="s">
        <v>16331</v>
      </c>
      <c r="D3637" t="s">
        <v>16332</v>
      </c>
      <c r="E3637" s="116">
        <v>1294.48</v>
      </c>
    </row>
    <row r="3638" spans="1:5" x14ac:dyDescent="0.3">
      <c r="A3638" s="87">
        <v>43836</v>
      </c>
      <c r="B3638" t="s">
        <v>19982</v>
      </c>
      <c r="C3638" s="87" t="s">
        <v>16331</v>
      </c>
      <c r="D3638" t="s">
        <v>16332</v>
      </c>
      <c r="E3638" s="116">
        <v>2634.05</v>
      </c>
    </row>
    <row r="3639" spans="1:5" x14ac:dyDescent="0.3">
      <c r="A3639" s="87">
        <v>21059</v>
      </c>
      <c r="B3639" t="s">
        <v>19983</v>
      </c>
      <c r="C3639" s="87" t="s">
        <v>16331</v>
      </c>
      <c r="D3639" t="s">
        <v>16332</v>
      </c>
      <c r="E3639" s="116">
        <v>39.58</v>
      </c>
    </row>
    <row r="3640" spans="1:5" x14ac:dyDescent="0.3">
      <c r="A3640" s="87">
        <v>11234</v>
      </c>
      <c r="B3640" t="s">
        <v>19984</v>
      </c>
      <c r="C3640" s="87" t="s">
        <v>16331</v>
      </c>
      <c r="D3640" t="s">
        <v>16332</v>
      </c>
      <c r="E3640" s="116">
        <v>59.65</v>
      </c>
    </row>
    <row r="3641" spans="1:5" x14ac:dyDescent="0.3">
      <c r="A3641" s="87">
        <v>21060</v>
      </c>
      <c r="B3641" t="s">
        <v>19985</v>
      </c>
      <c r="C3641" s="87" t="s">
        <v>16331</v>
      </c>
      <c r="D3641" t="s">
        <v>16332</v>
      </c>
      <c r="E3641" s="116">
        <v>73.42</v>
      </c>
    </row>
    <row r="3642" spans="1:5" x14ac:dyDescent="0.3">
      <c r="A3642" s="87">
        <v>21061</v>
      </c>
      <c r="B3642" t="s">
        <v>19986</v>
      </c>
      <c r="C3642" s="87" t="s">
        <v>16331</v>
      </c>
      <c r="D3642" t="s">
        <v>16332</v>
      </c>
      <c r="E3642" s="116">
        <v>91.78</v>
      </c>
    </row>
    <row r="3643" spans="1:5" x14ac:dyDescent="0.3">
      <c r="A3643" s="87">
        <v>21062</v>
      </c>
      <c r="B3643" t="s">
        <v>19987</v>
      </c>
      <c r="C3643" s="87" t="s">
        <v>16331</v>
      </c>
      <c r="D3643" t="s">
        <v>16332</v>
      </c>
      <c r="E3643" s="116">
        <v>144.55000000000001</v>
      </c>
    </row>
    <row r="3644" spans="1:5" x14ac:dyDescent="0.3">
      <c r="A3644" s="87">
        <v>11708</v>
      </c>
      <c r="B3644" t="s">
        <v>19988</v>
      </c>
      <c r="C3644" s="87" t="s">
        <v>16331</v>
      </c>
      <c r="D3644" t="s">
        <v>16332</v>
      </c>
      <c r="E3644" s="116">
        <v>15.77</v>
      </c>
    </row>
    <row r="3645" spans="1:5" x14ac:dyDescent="0.3">
      <c r="A3645" s="87">
        <v>11709</v>
      </c>
      <c r="B3645" t="s">
        <v>19989</v>
      </c>
      <c r="C3645" s="87" t="s">
        <v>16331</v>
      </c>
      <c r="D3645" t="s">
        <v>16332</v>
      </c>
      <c r="E3645" s="116">
        <v>37.049999999999997</v>
      </c>
    </row>
    <row r="3646" spans="1:5" x14ac:dyDescent="0.3">
      <c r="A3646" s="87">
        <v>11710</v>
      </c>
      <c r="B3646" t="s">
        <v>19990</v>
      </c>
      <c r="C3646" s="87" t="s">
        <v>16331</v>
      </c>
      <c r="D3646" t="s">
        <v>16332</v>
      </c>
      <c r="E3646" s="116">
        <v>85.18</v>
      </c>
    </row>
    <row r="3647" spans="1:5" x14ac:dyDescent="0.3">
      <c r="A3647" s="87">
        <v>11707</v>
      </c>
      <c r="B3647" t="s">
        <v>19991</v>
      </c>
      <c r="C3647" s="87" t="s">
        <v>16331</v>
      </c>
      <c r="D3647" t="s">
        <v>16332</v>
      </c>
      <c r="E3647" s="116">
        <v>11.81</v>
      </c>
    </row>
    <row r="3648" spans="1:5" x14ac:dyDescent="0.3">
      <c r="A3648" s="87">
        <v>5102</v>
      </c>
      <c r="B3648" t="s">
        <v>19992</v>
      </c>
      <c r="C3648" s="87" t="s">
        <v>16331</v>
      </c>
      <c r="D3648" t="s">
        <v>16332</v>
      </c>
      <c r="E3648" s="116">
        <v>13.29</v>
      </c>
    </row>
    <row r="3649" spans="1:5" x14ac:dyDescent="0.3">
      <c r="A3649" s="87">
        <v>11711</v>
      </c>
      <c r="B3649" t="s">
        <v>19993</v>
      </c>
      <c r="C3649" s="87" t="s">
        <v>16331</v>
      </c>
      <c r="D3649" t="s">
        <v>16332</v>
      </c>
      <c r="E3649" s="116">
        <v>11.07</v>
      </c>
    </row>
    <row r="3650" spans="1:5" x14ac:dyDescent="0.3">
      <c r="A3650" s="87">
        <v>11739</v>
      </c>
      <c r="B3650" t="s">
        <v>19994</v>
      </c>
      <c r="C3650" s="87" t="s">
        <v>16331</v>
      </c>
      <c r="D3650" t="s">
        <v>16332</v>
      </c>
      <c r="E3650" s="116">
        <v>9.4700000000000006</v>
      </c>
    </row>
    <row r="3651" spans="1:5" x14ac:dyDescent="0.3">
      <c r="A3651" s="87">
        <v>11741</v>
      </c>
      <c r="B3651" t="s">
        <v>19995</v>
      </c>
      <c r="C3651" s="87" t="s">
        <v>16331</v>
      </c>
      <c r="D3651" t="s">
        <v>16332</v>
      </c>
      <c r="E3651" s="116">
        <v>12.06</v>
      </c>
    </row>
    <row r="3652" spans="1:5" x14ac:dyDescent="0.3">
      <c r="A3652" s="87">
        <v>11745</v>
      </c>
      <c r="B3652" t="s">
        <v>19996</v>
      </c>
      <c r="C3652" s="87" t="s">
        <v>16331</v>
      </c>
      <c r="D3652" t="s">
        <v>16332</v>
      </c>
      <c r="E3652" s="116">
        <v>15.89</v>
      </c>
    </row>
    <row r="3653" spans="1:5" x14ac:dyDescent="0.3">
      <c r="A3653" s="87">
        <v>11743</v>
      </c>
      <c r="B3653" t="s">
        <v>19997</v>
      </c>
      <c r="C3653" s="87" t="s">
        <v>16331</v>
      </c>
      <c r="D3653" t="s">
        <v>16332</v>
      </c>
      <c r="E3653" s="116">
        <v>10.119999999999999</v>
      </c>
    </row>
    <row r="3654" spans="1:5" x14ac:dyDescent="0.3">
      <c r="A3654" s="87">
        <v>5104</v>
      </c>
      <c r="B3654" t="s">
        <v>19998</v>
      </c>
      <c r="C3654" s="87" t="s">
        <v>16380</v>
      </c>
      <c r="D3654" t="s">
        <v>16332</v>
      </c>
      <c r="E3654" s="116">
        <v>71.89</v>
      </c>
    </row>
    <row r="3655" spans="1:5" x14ac:dyDescent="0.3">
      <c r="A3655" s="87">
        <v>44530</v>
      </c>
      <c r="B3655" t="s">
        <v>19999</v>
      </c>
      <c r="C3655" s="87" t="s">
        <v>16331</v>
      </c>
      <c r="D3655" t="s">
        <v>16332</v>
      </c>
      <c r="E3655" s="116">
        <v>75.400000000000006</v>
      </c>
    </row>
    <row r="3656" spans="1:5" x14ac:dyDescent="0.3">
      <c r="A3656" s="87">
        <v>2710</v>
      </c>
      <c r="B3656" t="s">
        <v>20000</v>
      </c>
      <c r="C3656" s="87" t="s">
        <v>16331</v>
      </c>
      <c r="D3656" t="s">
        <v>16332</v>
      </c>
      <c r="E3656" s="116">
        <v>60.21</v>
      </c>
    </row>
    <row r="3657" spans="1:5" x14ac:dyDescent="0.3">
      <c r="A3657" s="87">
        <v>14575</v>
      </c>
      <c r="B3657" t="s">
        <v>20001</v>
      </c>
      <c r="C3657" s="87" t="s">
        <v>16331</v>
      </c>
      <c r="D3657" t="s">
        <v>16332</v>
      </c>
      <c r="E3657" s="116">
        <v>5220807</v>
      </c>
    </row>
    <row r="3658" spans="1:5" x14ac:dyDescent="0.3">
      <c r="A3658" s="87">
        <v>20043</v>
      </c>
      <c r="B3658" t="s">
        <v>20002</v>
      </c>
      <c r="C3658" s="87" t="s">
        <v>16331</v>
      </c>
      <c r="D3658" t="s">
        <v>16332</v>
      </c>
      <c r="E3658" s="116">
        <v>9.84</v>
      </c>
    </row>
    <row r="3659" spans="1:5" x14ac:dyDescent="0.3">
      <c r="A3659" s="87">
        <v>20044</v>
      </c>
      <c r="B3659" t="s">
        <v>20003</v>
      </c>
      <c r="C3659" s="87" t="s">
        <v>16331</v>
      </c>
      <c r="D3659" t="s">
        <v>16332</v>
      </c>
      <c r="E3659" s="116">
        <v>11.41</v>
      </c>
    </row>
    <row r="3660" spans="1:5" x14ac:dyDescent="0.3">
      <c r="A3660" s="87">
        <v>20042</v>
      </c>
      <c r="B3660" t="s">
        <v>20004</v>
      </c>
      <c r="C3660" s="87" t="s">
        <v>16331</v>
      </c>
      <c r="D3660" t="s">
        <v>16332</v>
      </c>
      <c r="E3660" s="116">
        <v>8.5299999999999994</v>
      </c>
    </row>
    <row r="3661" spans="1:5" x14ac:dyDescent="0.3">
      <c r="A3661" s="87">
        <v>20046</v>
      </c>
      <c r="B3661" t="s">
        <v>20005</v>
      </c>
      <c r="C3661" s="87" t="s">
        <v>16331</v>
      </c>
      <c r="D3661" t="s">
        <v>16332</v>
      </c>
      <c r="E3661" s="116">
        <v>20.2</v>
      </c>
    </row>
    <row r="3662" spans="1:5" x14ac:dyDescent="0.3">
      <c r="A3662" s="87">
        <v>20047</v>
      </c>
      <c r="B3662" t="s">
        <v>20006</v>
      </c>
      <c r="C3662" s="87" t="s">
        <v>16331</v>
      </c>
      <c r="D3662" t="s">
        <v>16332</v>
      </c>
      <c r="E3662" s="116">
        <v>60.57</v>
      </c>
    </row>
    <row r="3663" spans="1:5" x14ac:dyDescent="0.3">
      <c r="A3663" s="87">
        <v>20045</v>
      </c>
      <c r="B3663" t="s">
        <v>20007</v>
      </c>
      <c r="C3663" s="87" t="s">
        <v>16331</v>
      </c>
      <c r="D3663" t="s">
        <v>16332</v>
      </c>
      <c r="E3663" s="116">
        <v>10.220000000000001</v>
      </c>
    </row>
    <row r="3664" spans="1:5" x14ac:dyDescent="0.3">
      <c r="A3664" s="87">
        <v>20972</v>
      </c>
      <c r="B3664" t="s">
        <v>20008</v>
      </c>
      <c r="C3664" s="87" t="s">
        <v>16331</v>
      </c>
      <c r="D3664" t="s">
        <v>16332</v>
      </c>
      <c r="E3664" s="116">
        <v>236.24</v>
      </c>
    </row>
    <row r="3665" spans="1:5" x14ac:dyDescent="0.3">
      <c r="A3665" s="87">
        <v>11321</v>
      </c>
      <c r="B3665" t="s">
        <v>20009</v>
      </c>
      <c r="C3665" s="87" t="s">
        <v>16331</v>
      </c>
      <c r="D3665" t="s">
        <v>16332</v>
      </c>
      <c r="E3665" s="116">
        <v>29.69</v>
      </c>
    </row>
    <row r="3666" spans="1:5" x14ac:dyDescent="0.3">
      <c r="A3666" s="87">
        <v>11323</v>
      </c>
      <c r="B3666" t="s">
        <v>20010</v>
      </c>
      <c r="C3666" s="87" t="s">
        <v>16331</v>
      </c>
      <c r="D3666" t="s">
        <v>16332</v>
      </c>
      <c r="E3666" s="116">
        <v>34.15</v>
      </c>
    </row>
    <row r="3667" spans="1:5" x14ac:dyDescent="0.3">
      <c r="A3667" s="87">
        <v>20327</v>
      </c>
      <c r="B3667" t="s">
        <v>20011</v>
      </c>
      <c r="C3667" s="87" t="s">
        <v>16331</v>
      </c>
      <c r="D3667" t="s">
        <v>16332</v>
      </c>
      <c r="E3667" s="116">
        <v>19.38</v>
      </c>
    </row>
    <row r="3668" spans="1:5" x14ac:dyDescent="0.3">
      <c r="A3668" s="87">
        <v>6034</v>
      </c>
      <c r="B3668" t="s">
        <v>20012</v>
      </c>
      <c r="C3668" s="87" t="s">
        <v>16331</v>
      </c>
      <c r="D3668" t="s">
        <v>16332</v>
      </c>
      <c r="E3668" s="116">
        <v>13.62</v>
      </c>
    </row>
    <row r="3669" spans="1:5" x14ac:dyDescent="0.3">
      <c r="A3669" s="87">
        <v>6036</v>
      </c>
      <c r="B3669" t="s">
        <v>20013</v>
      </c>
      <c r="C3669" s="87" t="s">
        <v>16331</v>
      </c>
      <c r="D3669" t="s">
        <v>16332</v>
      </c>
      <c r="E3669" s="116">
        <v>18.55</v>
      </c>
    </row>
    <row r="3670" spans="1:5" x14ac:dyDescent="0.3">
      <c r="A3670" s="87">
        <v>6031</v>
      </c>
      <c r="B3670" t="s">
        <v>20014</v>
      </c>
      <c r="C3670" s="87" t="s">
        <v>16331</v>
      </c>
      <c r="D3670" t="s">
        <v>16337</v>
      </c>
      <c r="E3670" s="116">
        <v>21.8</v>
      </c>
    </row>
    <row r="3671" spans="1:5" x14ac:dyDescent="0.3">
      <c r="A3671" s="87">
        <v>6029</v>
      </c>
      <c r="B3671" t="s">
        <v>20015</v>
      </c>
      <c r="C3671" s="87" t="s">
        <v>16331</v>
      </c>
      <c r="D3671" t="s">
        <v>16332</v>
      </c>
      <c r="E3671" s="116">
        <v>22.03</v>
      </c>
    </row>
    <row r="3672" spans="1:5" x14ac:dyDescent="0.3">
      <c r="A3672" s="87">
        <v>6033</v>
      </c>
      <c r="B3672" t="s">
        <v>20016</v>
      </c>
      <c r="C3672" s="87" t="s">
        <v>16331</v>
      </c>
      <c r="D3672" t="s">
        <v>16332</v>
      </c>
      <c r="E3672" s="116">
        <v>29.04</v>
      </c>
    </row>
    <row r="3673" spans="1:5" x14ac:dyDescent="0.3">
      <c r="A3673" s="87">
        <v>11672</v>
      </c>
      <c r="B3673" t="s">
        <v>20017</v>
      </c>
      <c r="C3673" s="87" t="s">
        <v>16331</v>
      </c>
      <c r="D3673" t="s">
        <v>16332</v>
      </c>
      <c r="E3673" s="116">
        <v>63.16</v>
      </c>
    </row>
    <row r="3674" spans="1:5" x14ac:dyDescent="0.3">
      <c r="A3674" s="87">
        <v>11669</v>
      </c>
      <c r="B3674" t="s">
        <v>20018</v>
      </c>
      <c r="C3674" s="87" t="s">
        <v>16331</v>
      </c>
      <c r="D3674" t="s">
        <v>16332</v>
      </c>
      <c r="E3674" s="116">
        <v>60.15</v>
      </c>
    </row>
    <row r="3675" spans="1:5" x14ac:dyDescent="0.3">
      <c r="A3675" s="87">
        <v>11670</v>
      </c>
      <c r="B3675" t="s">
        <v>20019</v>
      </c>
      <c r="C3675" s="87" t="s">
        <v>16331</v>
      </c>
      <c r="D3675" t="s">
        <v>16332</v>
      </c>
      <c r="E3675" s="116">
        <v>23.04</v>
      </c>
    </row>
    <row r="3676" spans="1:5" x14ac:dyDescent="0.3">
      <c r="A3676" s="87">
        <v>20055</v>
      </c>
      <c r="B3676" t="s">
        <v>20020</v>
      </c>
      <c r="C3676" s="87" t="s">
        <v>16331</v>
      </c>
      <c r="D3676" t="s">
        <v>16332</v>
      </c>
      <c r="E3676" s="116">
        <v>45.05</v>
      </c>
    </row>
    <row r="3677" spans="1:5" x14ac:dyDescent="0.3">
      <c r="A3677" s="87">
        <v>11671</v>
      </c>
      <c r="B3677" t="s">
        <v>20021</v>
      </c>
      <c r="C3677" s="87" t="s">
        <v>16331</v>
      </c>
      <c r="D3677" t="s">
        <v>16332</v>
      </c>
      <c r="E3677" s="116">
        <v>96.67</v>
      </c>
    </row>
    <row r="3678" spans="1:5" x14ac:dyDescent="0.3">
      <c r="A3678" s="87">
        <v>6032</v>
      </c>
      <c r="B3678" t="s">
        <v>20022</v>
      </c>
      <c r="C3678" s="87" t="s">
        <v>16331</v>
      </c>
      <c r="D3678" t="s">
        <v>16332</v>
      </c>
      <c r="E3678" s="116">
        <v>27.61</v>
      </c>
    </row>
    <row r="3679" spans="1:5" x14ac:dyDescent="0.3">
      <c r="A3679" s="87">
        <v>11673</v>
      </c>
      <c r="B3679" t="s">
        <v>20023</v>
      </c>
      <c r="C3679" s="87" t="s">
        <v>16331</v>
      </c>
      <c r="D3679" t="s">
        <v>16332</v>
      </c>
      <c r="E3679" s="116">
        <v>21.74</v>
      </c>
    </row>
    <row r="3680" spans="1:5" x14ac:dyDescent="0.3">
      <c r="A3680" s="87">
        <v>11674</v>
      </c>
      <c r="B3680" t="s">
        <v>20024</v>
      </c>
      <c r="C3680" s="87" t="s">
        <v>16331</v>
      </c>
      <c r="D3680" t="s">
        <v>16332</v>
      </c>
      <c r="E3680" s="116">
        <v>28</v>
      </c>
    </row>
    <row r="3681" spans="1:5" x14ac:dyDescent="0.3">
      <c r="A3681" s="87">
        <v>11675</v>
      </c>
      <c r="B3681" t="s">
        <v>20025</v>
      </c>
      <c r="C3681" s="87" t="s">
        <v>16331</v>
      </c>
      <c r="D3681" t="s">
        <v>16332</v>
      </c>
      <c r="E3681" s="116">
        <v>44.45</v>
      </c>
    </row>
    <row r="3682" spans="1:5" x14ac:dyDescent="0.3">
      <c r="A3682" s="87">
        <v>11676</v>
      </c>
      <c r="B3682" t="s">
        <v>20026</v>
      </c>
      <c r="C3682" s="87" t="s">
        <v>16331</v>
      </c>
      <c r="D3682" t="s">
        <v>16332</v>
      </c>
      <c r="E3682" s="116">
        <v>59.45</v>
      </c>
    </row>
    <row r="3683" spans="1:5" x14ac:dyDescent="0.3">
      <c r="A3683" s="87">
        <v>11677</v>
      </c>
      <c r="B3683" t="s">
        <v>20027</v>
      </c>
      <c r="C3683" s="87" t="s">
        <v>16331</v>
      </c>
      <c r="D3683" t="s">
        <v>16332</v>
      </c>
      <c r="E3683" s="116">
        <v>61.4</v>
      </c>
    </row>
    <row r="3684" spans="1:5" x14ac:dyDescent="0.3">
      <c r="A3684" s="87">
        <v>11678</v>
      </c>
      <c r="B3684" t="s">
        <v>20028</v>
      </c>
      <c r="C3684" s="87" t="s">
        <v>16331</v>
      </c>
      <c r="D3684" t="s">
        <v>16332</v>
      </c>
      <c r="E3684" s="116">
        <v>112.45</v>
      </c>
    </row>
    <row r="3685" spans="1:5" x14ac:dyDescent="0.3">
      <c r="A3685" s="87">
        <v>6038</v>
      </c>
      <c r="B3685" t="s">
        <v>20029</v>
      </c>
      <c r="C3685" s="87" t="s">
        <v>16331</v>
      </c>
      <c r="D3685" t="s">
        <v>16332</v>
      </c>
      <c r="E3685" s="116">
        <v>7.13</v>
      </c>
    </row>
    <row r="3686" spans="1:5" x14ac:dyDescent="0.3">
      <c r="A3686" s="87">
        <v>11718</v>
      </c>
      <c r="B3686" t="s">
        <v>20030</v>
      </c>
      <c r="C3686" s="87" t="s">
        <v>16331</v>
      </c>
      <c r="D3686" t="s">
        <v>16332</v>
      </c>
      <c r="E3686" s="116">
        <v>20.34</v>
      </c>
    </row>
    <row r="3687" spans="1:5" x14ac:dyDescent="0.3">
      <c r="A3687" s="87">
        <v>6037</v>
      </c>
      <c r="B3687" t="s">
        <v>20031</v>
      </c>
      <c r="C3687" s="87" t="s">
        <v>16331</v>
      </c>
      <c r="D3687" t="s">
        <v>16332</v>
      </c>
      <c r="E3687" s="116">
        <v>14.84</v>
      </c>
    </row>
    <row r="3688" spans="1:5" x14ac:dyDescent="0.3">
      <c r="A3688" s="87">
        <v>11719</v>
      </c>
      <c r="B3688" t="s">
        <v>20032</v>
      </c>
      <c r="C3688" s="87" t="s">
        <v>16331</v>
      </c>
      <c r="D3688" t="s">
        <v>16332</v>
      </c>
      <c r="E3688" s="116">
        <v>16.5</v>
      </c>
    </row>
    <row r="3689" spans="1:5" x14ac:dyDescent="0.3">
      <c r="A3689" s="87">
        <v>6010</v>
      </c>
      <c r="B3689" t="s">
        <v>20033</v>
      </c>
      <c r="C3689" s="87" t="s">
        <v>16331</v>
      </c>
      <c r="D3689" t="s">
        <v>16332</v>
      </c>
      <c r="E3689" s="116">
        <v>66.77</v>
      </c>
    </row>
    <row r="3690" spans="1:5" x14ac:dyDescent="0.3">
      <c r="A3690" s="87">
        <v>6017</v>
      </c>
      <c r="B3690" t="s">
        <v>20034</v>
      </c>
      <c r="C3690" s="87" t="s">
        <v>16331</v>
      </c>
      <c r="D3690" t="s">
        <v>16332</v>
      </c>
      <c r="E3690" s="116">
        <v>52.89</v>
      </c>
    </row>
    <row r="3691" spans="1:5" x14ac:dyDescent="0.3">
      <c r="A3691" s="87">
        <v>6020</v>
      </c>
      <c r="B3691" t="s">
        <v>20035</v>
      </c>
      <c r="C3691" s="87" t="s">
        <v>16331</v>
      </c>
      <c r="D3691" t="s">
        <v>16332</v>
      </c>
      <c r="E3691" s="116">
        <v>23.31</v>
      </c>
    </row>
    <row r="3692" spans="1:5" x14ac:dyDescent="0.3">
      <c r="A3692" s="87">
        <v>6019</v>
      </c>
      <c r="B3692" t="s">
        <v>20036</v>
      </c>
      <c r="C3692" s="87" t="s">
        <v>16331</v>
      </c>
      <c r="D3692" t="s">
        <v>16332</v>
      </c>
      <c r="E3692" s="116">
        <v>38.81</v>
      </c>
    </row>
    <row r="3693" spans="1:5" x14ac:dyDescent="0.3">
      <c r="A3693" s="87">
        <v>6011</v>
      </c>
      <c r="B3693" t="s">
        <v>20037</v>
      </c>
      <c r="C3693" s="87" t="s">
        <v>16331</v>
      </c>
      <c r="D3693" t="s">
        <v>16332</v>
      </c>
      <c r="E3693" s="116">
        <v>192.89</v>
      </c>
    </row>
    <row r="3694" spans="1:5" x14ac:dyDescent="0.3">
      <c r="A3694" s="87">
        <v>6028</v>
      </c>
      <c r="B3694" t="s">
        <v>20038</v>
      </c>
      <c r="C3694" s="87" t="s">
        <v>16331</v>
      </c>
      <c r="D3694" t="s">
        <v>16332</v>
      </c>
      <c r="E3694" s="116">
        <v>93</v>
      </c>
    </row>
    <row r="3695" spans="1:5" x14ac:dyDescent="0.3">
      <c r="A3695" s="87">
        <v>6016</v>
      </c>
      <c r="B3695" t="s">
        <v>20039</v>
      </c>
      <c r="C3695" s="87" t="s">
        <v>16331</v>
      </c>
      <c r="D3695" t="s">
        <v>16332</v>
      </c>
      <c r="E3695" s="116">
        <v>24.58</v>
      </c>
    </row>
    <row r="3696" spans="1:5" x14ac:dyDescent="0.3">
      <c r="A3696" s="87">
        <v>6012</v>
      </c>
      <c r="B3696" t="s">
        <v>20040</v>
      </c>
      <c r="C3696" s="87" t="s">
        <v>16331</v>
      </c>
      <c r="D3696" t="s">
        <v>16332</v>
      </c>
      <c r="E3696" s="116">
        <v>233.52</v>
      </c>
    </row>
    <row r="3697" spans="1:5" x14ac:dyDescent="0.3">
      <c r="A3697" s="87">
        <v>6027</v>
      </c>
      <c r="B3697" t="s">
        <v>20041</v>
      </c>
      <c r="C3697" s="87" t="s">
        <v>16331</v>
      </c>
      <c r="D3697" t="s">
        <v>16332</v>
      </c>
      <c r="E3697" s="116">
        <v>486.58</v>
      </c>
    </row>
    <row r="3698" spans="1:5" x14ac:dyDescent="0.3">
      <c r="A3698" s="87">
        <v>6015</v>
      </c>
      <c r="B3698" t="s">
        <v>20042</v>
      </c>
      <c r="C3698" s="87" t="s">
        <v>16331</v>
      </c>
      <c r="D3698" t="s">
        <v>16332</v>
      </c>
      <c r="E3698" s="116">
        <v>106.77</v>
      </c>
    </row>
    <row r="3699" spans="1:5" x14ac:dyDescent="0.3">
      <c r="A3699" s="87">
        <v>6014</v>
      </c>
      <c r="B3699" t="s">
        <v>20043</v>
      </c>
      <c r="C3699" s="87" t="s">
        <v>16331</v>
      </c>
      <c r="D3699" t="s">
        <v>16332</v>
      </c>
      <c r="E3699" s="116">
        <v>102.08</v>
      </c>
    </row>
    <row r="3700" spans="1:5" x14ac:dyDescent="0.3">
      <c r="A3700" s="87">
        <v>6006</v>
      </c>
      <c r="B3700" t="s">
        <v>20044</v>
      </c>
      <c r="C3700" s="87" t="s">
        <v>16331</v>
      </c>
      <c r="D3700" t="s">
        <v>16332</v>
      </c>
      <c r="E3700" s="116">
        <v>53.17</v>
      </c>
    </row>
    <row r="3701" spans="1:5" x14ac:dyDescent="0.3">
      <c r="A3701" s="87">
        <v>6013</v>
      </c>
      <c r="B3701" t="s">
        <v>20045</v>
      </c>
      <c r="C3701" s="87" t="s">
        <v>16331</v>
      </c>
      <c r="D3701" t="s">
        <v>16332</v>
      </c>
      <c r="E3701" s="116">
        <v>73.42</v>
      </c>
    </row>
    <row r="3702" spans="1:5" x14ac:dyDescent="0.3">
      <c r="A3702" s="87">
        <v>6005</v>
      </c>
      <c r="B3702" t="s">
        <v>20046</v>
      </c>
      <c r="C3702" s="87" t="s">
        <v>16331</v>
      </c>
      <c r="D3702" t="s">
        <v>16337</v>
      </c>
      <c r="E3702" s="116">
        <v>59.98</v>
      </c>
    </row>
    <row r="3703" spans="1:5" x14ac:dyDescent="0.3">
      <c r="A3703" s="87">
        <v>11756</v>
      </c>
      <c r="B3703" t="s">
        <v>20047</v>
      </c>
      <c r="C3703" s="87" t="s">
        <v>16331</v>
      </c>
      <c r="D3703" t="s">
        <v>16332</v>
      </c>
      <c r="E3703" s="116">
        <v>28.64</v>
      </c>
    </row>
    <row r="3704" spans="1:5" x14ac:dyDescent="0.3">
      <c r="A3704" s="87">
        <v>10904</v>
      </c>
      <c r="B3704" t="s">
        <v>20048</v>
      </c>
      <c r="C3704" s="87" t="s">
        <v>16331</v>
      </c>
      <c r="D3704" t="s">
        <v>16337</v>
      </c>
      <c r="E3704" s="116">
        <v>330.75</v>
      </c>
    </row>
    <row r="3705" spans="1:5" x14ac:dyDescent="0.3">
      <c r="A3705" s="87">
        <v>11752</v>
      </c>
      <c r="B3705" t="s">
        <v>20049</v>
      </c>
      <c r="C3705" s="87" t="s">
        <v>16331</v>
      </c>
      <c r="D3705" t="s">
        <v>16332</v>
      </c>
      <c r="E3705" s="116">
        <v>16.52</v>
      </c>
    </row>
    <row r="3706" spans="1:5" x14ac:dyDescent="0.3">
      <c r="A3706" s="87">
        <v>11753</v>
      </c>
      <c r="B3706" t="s">
        <v>20050</v>
      </c>
      <c r="C3706" s="87" t="s">
        <v>16331</v>
      </c>
      <c r="D3706" t="s">
        <v>16332</v>
      </c>
      <c r="E3706" s="116">
        <v>19.72</v>
      </c>
    </row>
    <row r="3707" spans="1:5" x14ac:dyDescent="0.3">
      <c r="A3707" s="87">
        <v>6021</v>
      </c>
      <c r="B3707" t="s">
        <v>20051</v>
      </c>
      <c r="C3707" s="87" t="s">
        <v>16331</v>
      </c>
      <c r="D3707" t="s">
        <v>16332</v>
      </c>
      <c r="E3707" s="116">
        <v>54.72</v>
      </c>
    </row>
    <row r="3708" spans="1:5" x14ac:dyDescent="0.3">
      <c r="A3708" s="87">
        <v>6024</v>
      </c>
      <c r="B3708" t="s">
        <v>20052</v>
      </c>
      <c r="C3708" s="87" t="s">
        <v>16331</v>
      </c>
      <c r="D3708" t="s">
        <v>16332</v>
      </c>
      <c r="E3708" s="116">
        <v>56.57</v>
      </c>
    </row>
    <row r="3709" spans="1:5" x14ac:dyDescent="0.3">
      <c r="A3709" s="87">
        <v>38379</v>
      </c>
      <c r="B3709" t="s">
        <v>20053</v>
      </c>
      <c r="C3709" s="87" t="s">
        <v>16376</v>
      </c>
      <c r="D3709" t="s">
        <v>16332</v>
      </c>
      <c r="E3709" s="116">
        <v>53.76</v>
      </c>
    </row>
    <row r="3710" spans="1:5" x14ac:dyDescent="0.3">
      <c r="A3710" s="87">
        <v>13897</v>
      </c>
      <c r="B3710" t="s">
        <v>20054</v>
      </c>
      <c r="C3710" s="87" t="s">
        <v>16331</v>
      </c>
      <c r="D3710" t="s">
        <v>16332</v>
      </c>
      <c r="E3710" s="116">
        <v>6993.97</v>
      </c>
    </row>
    <row r="3711" spans="1:5" x14ac:dyDescent="0.3">
      <c r="A3711" s="87">
        <v>10640</v>
      </c>
      <c r="B3711" t="s">
        <v>20055</v>
      </c>
      <c r="C3711" s="87" t="s">
        <v>16331</v>
      </c>
      <c r="D3711" t="s">
        <v>16332</v>
      </c>
      <c r="E3711" s="116">
        <v>15147.48</v>
      </c>
    </row>
    <row r="3712" spans="1:5" x14ac:dyDescent="0.3">
      <c r="A3712" s="87">
        <v>34357</v>
      </c>
      <c r="B3712" t="s">
        <v>20056</v>
      </c>
      <c r="C3712" s="87" t="s">
        <v>16380</v>
      </c>
      <c r="D3712" t="s">
        <v>16332</v>
      </c>
      <c r="E3712" s="116">
        <v>4.63</v>
      </c>
    </row>
    <row r="3713" spans="1:5" x14ac:dyDescent="0.3">
      <c r="A3713" s="87">
        <v>37329</v>
      </c>
      <c r="B3713" t="s">
        <v>20057</v>
      </c>
      <c r="C3713" s="87" t="s">
        <v>16380</v>
      </c>
      <c r="D3713" t="s">
        <v>16332</v>
      </c>
      <c r="E3713" s="116">
        <v>97.7</v>
      </c>
    </row>
    <row r="3714" spans="1:5" x14ac:dyDescent="0.3">
      <c r="A3714" s="87">
        <v>2510</v>
      </c>
      <c r="B3714" t="s">
        <v>20058</v>
      </c>
      <c r="C3714" s="87" t="s">
        <v>16331</v>
      </c>
      <c r="D3714" t="s">
        <v>16332</v>
      </c>
      <c r="E3714" s="116">
        <v>35.46</v>
      </c>
    </row>
    <row r="3715" spans="1:5" x14ac:dyDescent="0.3">
      <c r="A3715" s="87">
        <v>12359</v>
      </c>
      <c r="B3715" t="s">
        <v>20059</v>
      </c>
      <c r="C3715" s="87" t="s">
        <v>16331</v>
      </c>
      <c r="D3715" t="s">
        <v>16332</v>
      </c>
      <c r="E3715" s="116">
        <v>156.72999999999999</v>
      </c>
    </row>
    <row r="3716" spans="1:5" x14ac:dyDescent="0.3">
      <c r="A3716" s="87">
        <v>7353</v>
      </c>
      <c r="B3716" t="s">
        <v>20060</v>
      </c>
      <c r="C3716" s="87" t="s">
        <v>16382</v>
      </c>
      <c r="D3716" t="s">
        <v>16332</v>
      </c>
      <c r="E3716" s="116">
        <v>34.119999999999997</v>
      </c>
    </row>
    <row r="3717" spans="1:5" x14ac:dyDescent="0.3">
      <c r="A3717" s="87">
        <v>36144</v>
      </c>
      <c r="B3717" t="s">
        <v>20061</v>
      </c>
      <c r="C3717" s="87" t="s">
        <v>16331</v>
      </c>
      <c r="D3717" t="s">
        <v>16332</v>
      </c>
      <c r="E3717" s="116">
        <v>1.68</v>
      </c>
    </row>
    <row r="3718" spans="1:5" x14ac:dyDescent="0.3">
      <c r="A3718" s="87">
        <v>10518</v>
      </c>
      <c r="B3718" t="s">
        <v>20062</v>
      </c>
      <c r="C3718" s="87" t="s">
        <v>16331</v>
      </c>
      <c r="D3718" t="s">
        <v>16332</v>
      </c>
      <c r="E3718" s="116">
        <v>110.92</v>
      </c>
    </row>
    <row r="3719" spans="1:5" x14ac:dyDescent="0.3">
      <c r="A3719" s="87">
        <v>36530</v>
      </c>
      <c r="B3719" t="s">
        <v>20063</v>
      </c>
      <c r="C3719" s="87" t="s">
        <v>16331</v>
      </c>
      <c r="D3719" t="s">
        <v>16332</v>
      </c>
      <c r="E3719" s="116">
        <v>405658.52</v>
      </c>
    </row>
    <row r="3720" spans="1:5" x14ac:dyDescent="0.3">
      <c r="A3720" s="87">
        <v>6046</v>
      </c>
      <c r="B3720" t="s">
        <v>20064</v>
      </c>
      <c r="C3720" s="87" t="s">
        <v>16331</v>
      </c>
      <c r="D3720" t="s">
        <v>16337</v>
      </c>
      <c r="E3720" s="116">
        <v>440000</v>
      </c>
    </row>
    <row r="3721" spans="1:5" x14ac:dyDescent="0.3">
      <c r="A3721" s="87">
        <v>36531</v>
      </c>
      <c r="B3721" t="s">
        <v>20065</v>
      </c>
      <c r="C3721" s="87" t="s">
        <v>16331</v>
      </c>
      <c r="D3721" t="s">
        <v>16332</v>
      </c>
      <c r="E3721" s="116">
        <v>456097.53</v>
      </c>
    </row>
    <row r="3722" spans="1:5" x14ac:dyDescent="0.3">
      <c r="A3722" s="87">
        <v>34684</v>
      </c>
      <c r="B3722" t="s">
        <v>20066</v>
      </c>
      <c r="C3722" s="87" t="s">
        <v>16735</v>
      </c>
      <c r="D3722" t="s">
        <v>16332</v>
      </c>
      <c r="E3722" s="116">
        <v>256.62</v>
      </c>
    </row>
    <row r="3723" spans="1:5" x14ac:dyDescent="0.3">
      <c r="A3723" s="87">
        <v>34683</v>
      </c>
      <c r="B3723" t="s">
        <v>20067</v>
      </c>
      <c r="C3723" s="87" t="s">
        <v>16735</v>
      </c>
      <c r="D3723" t="s">
        <v>16332</v>
      </c>
      <c r="E3723" s="116">
        <v>160.38999999999999</v>
      </c>
    </row>
    <row r="3724" spans="1:5" x14ac:dyDescent="0.3">
      <c r="A3724" s="87">
        <v>44954</v>
      </c>
      <c r="B3724" t="s">
        <v>20068</v>
      </c>
      <c r="C3724" s="87" t="s">
        <v>16735</v>
      </c>
      <c r="D3724" t="s">
        <v>16332</v>
      </c>
      <c r="E3724" s="116">
        <v>96.61</v>
      </c>
    </row>
    <row r="3725" spans="1:5" x14ac:dyDescent="0.3">
      <c r="A3725" s="87">
        <v>44955</v>
      </c>
      <c r="B3725" t="s">
        <v>20069</v>
      </c>
      <c r="C3725" s="87" t="s">
        <v>16735</v>
      </c>
      <c r="D3725" t="s">
        <v>16332</v>
      </c>
      <c r="E3725" s="116">
        <v>141.18</v>
      </c>
    </row>
    <row r="3726" spans="1:5" x14ac:dyDescent="0.3">
      <c r="A3726" s="87">
        <v>10515</v>
      </c>
      <c r="B3726" t="s">
        <v>20070</v>
      </c>
      <c r="C3726" s="87" t="s">
        <v>16735</v>
      </c>
      <c r="D3726" t="s">
        <v>16332</v>
      </c>
      <c r="E3726" s="116">
        <v>47.96</v>
      </c>
    </row>
    <row r="3727" spans="1:5" x14ac:dyDescent="0.3">
      <c r="A3727" s="87">
        <v>153</v>
      </c>
      <c r="B3727" t="s">
        <v>20071</v>
      </c>
      <c r="C3727" s="87" t="s">
        <v>16382</v>
      </c>
      <c r="D3727" t="s">
        <v>16332</v>
      </c>
      <c r="E3727" s="116">
        <v>95.9</v>
      </c>
    </row>
    <row r="3728" spans="1:5" x14ac:dyDescent="0.3">
      <c r="A3728" s="87">
        <v>34682</v>
      </c>
      <c r="B3728" t="s">
        <v>20072</v>
      </c>
      <c r="C3728" s="87" t="s">
        <v>16735</v>
      </c>
      <c r="D3728" t="s">
        <v>16332</v>
      </c>
      <c r="E3728" s="116">
        <v>122.65</v>
      </c>
    </row>
    <row r="3729" spans="1:5" x14ac:dyDescent="0.3">
      <c r="A3729" s="87">
        <v>536</v>
      </c>
      <c r="B3729" t="s">
        <v>20073</v>
      </c>
      <c r="C3729" s="87" t="s">
        <v>16735</v>
      </c>
      <c r="D3729" t="s">
        <v>16332</v>
      </c>
      <c r="E3729" s="116">
        <v>27.01</v>
      </c>
    </row>
    <row r="3730" spans="1:5" x14ac:dyDescent="0.3">
      <c r="A3730" s="87">
        <v>20205</v>
      </c>
      <c r="B3730" t="s">
        <v>20074</v>
      </c>
      <c r="C3730" s="87" t="s">
        <v>16376</v>
      </c>
      <c r="D3730" t="s">
        <v>16332</v>
      </c>
      <c r="E3730" s="116">
        <v>3.82</v>
      </c>
    </row>
    <row r="3731" spans="1:5" x14ac:dyDescent="0.3">
      <c r="A3731" s="87">
        <v>4412</v>
      </c>
      <c r="B3731" t="s">
        <v>20075</v>
      </c>
      <c r="C3731" s="87" t="s">
        <v>16376</v>
      </c>
      <c r="D3731" t="s">
        <v>16332</v>
      </c>
      <c r="E3731" s="116">
        <v>2.29</v>
      </c>
    </row>
    <row r="3732" spans="1:5" x14ac:dyDescent="0.3">
      <c r="A3732" s="87">
        <v>4408</v>
      </c>
      <c r="B3732" t="s">
        <v>20076</v>
      </c>
      <c r="C3732" s="87" t="s">
        <v>16376</v>
      </c>
      <c r="D3732" t="s">
        <v>16332</v>
      </c>
      <c r="E3732" s="116">
        <v>2.85</v>
      </c>
    </row>
    <row r="3733" spans="1:5" x14ac:dyDescent="0.3">
      <c r="A3733" s="87">
        <v>36250</v>
      </c>
      <c r="B3733" t="s">
        <v>20077</v>
      </c>
      <c r="C3733" s="87" t="s">
        <v>16376</v>
      </c>
      <c r="D3733" t="s">
        <v>16332</v>
      </c>
      <c r="E3733" s="116">
        <v>4.58</v>
      </c>
    </row>
    <row r="3734" spans="1:5" x14ac:dyDescent="0.3">
      <c r="A3734" s="87">
        <v>10857</v>
      </c>
      <c r="B3734" t="s">
        <v>20078</v>
      </c>
      <c r="C3734" s="87" t="s">
        <v>16376</v>
      </c>
      <c r="D3734" t="s">
        <v>16332</v>
      </c>
      <c r="E3734" s="116">
        <v>17.53</v>
      </c>
    </row>
    <row r="3735" spans="1:5" x14ac:dyDescent="0.3">
      <c r="A3735" s="87">
        <v>4803</v>
      </c>
      <c r="B3735" t="s">
        <v>20079</v>
      </c>
      <c r="C3735" s="87" t="s">
        <v>16376</v>
      </c>
      <c r="D3735" t="s">
        <v>16332</v>
      </c>
      <c r="E3735" s="116">
        <v>31.6</v>
      </c>
    </row>
    <row r="3736" spans="1:5" x14ac:dyDescent="0.3">
      <c r="A3736" s="87">
        <v>6186</v>
      </c>
      <c r="B3736" t="s">
        <v>20080</v>
      </c>
      <c r="C3736" s="87" t="s">
        <v>16376</v>
      </c>
      <c r="D3736" t="s">
        <v>16332</v>
      </c>
      <c r="E3736" s="116">
        <v>21.27</v>
      </c>
    </row>
    <row r="3737" spans="1:5" x14ac:dyDescent="0.3">
      <c r="A3737" s="87">
        <v>4829</v>
      </c>
      <c r="B3737" t="s">
        <v>20081</v>
      </c>
      <c r="C3737" s="87" t="s">
        <v>16376</v>
      </c>
      <c r="D3737" t="s">
        <v>16332</v>
      </c>
      <c r="E3737" s="116">
        <v>51.49</v>
      </c>
    </row>
    <row r="3738" spans="1:5" x14ac:dyDescent="0.3">
      <c r="A3738" s="87">
        <v>39829</v>
      </c>
      <c r="B3738" t="s">
        <v>20082</v>
      </c>
      <c r="C3738" s="87" t="s">
        <v>16376</v>
      </c>
      <c r="D3738" t="s">
        <v>16337</v>
      </c>
      <c r="E3738" s="116">
        <v>37.15</v>
      </c>
    </row>
    <row r="3739" spans="1:5" x14ac:dyDescent="0.3">
      <c r="A3739" s="87">
        <v>20231</v>
      </c>
      <c r="B3739" t="s">
        <v>20083</v>
      </c>
      <c r="C3739" s="87" t="s">
        <v>16376</v>
      </c>
      <c r="D3739" t="s">
        <v>16332</v>
      </c>
      <c r="E3739" s="116">
        <v>69.209999999999994</v>
      </c>
    </row>
    <row r="3740" spans="1:5" x14ac:dyDescent="0.3">
      <c r="A3740" s="87">
        <v>4804</v>
      </c>
      <c r="B3740" t="s">
        <v>20084</v>
      </c>
      <c r="C3740" s="87" t="s">
        <v>16376</v>
      </c>
      <c r="D3740" t="s">
        <v>16332</v>
      </c>
      <c r="E3740" s="116">
        <v>24.26</v>
      </c>
    </row>
    <row r="3741" spans="1:5" x14ac:dyDescent="0.3">
      <c r="A3741" s="87">
        <v>34680</v>
      </c>
      <c r="B3741" t="s">
        <v>20085</v>
      </c>
      <c r="C3741" s="87" t="s">
        <v>16376</v>
      </c>
      <c r="D3741" t="s">
        <v>16332</v>
      </c>
      <c r="E3741" s="116">
        <v>37.729999999999997</v>
      </c>
    </row>
    <row r="3742" spans="1:5" x14ac:dyDescent="0.3">
      <c r="A3742" s="87">
        <v>11573</v>
      </c>
      <c r="B3742" t="s">
        <v>20086</v>
      </c>
      <c r="C3742" s="87" t="s">
        <v>16331</v>
      </c>
      <c r="D3742" t="s">
        <v>16332</v>
      </c>
      <c r="E3742" s="116">
        <v>5.57</v>
      </c>
    </row>
    <row r="3743" spans="1:5" x14ac:dyDescent="0.3">
      <c r="A3743" s="87">
        <v>38401</v>
      </c>
      <c r="B3743" t="s">
        <v>20087</v>
      </c>
      <c r="C3743" s="87" t="s">
        <v>16331</v>
      </c>
      <c r="D3743" t="s">
        <v>16332</v>
      </c>
      <c r="E3743" s="116">
        <v>10.25</v>
      </c>
    </row>
    <row r="3744" spans="1:5" x14ac:dyDescent="0.3">
      <c r="A3744" s="87">
        <v>11575</v>
      </c>
      <c r="B3744" t="s">
        <v>20088</v>
      </c>
      <c r="C3744" s="87" t="s">
        <v>16331</v>
      </c>
      <c r="D3744" t="s">
        <v>16332</v>
      </c>
      <c r="E3744" s="116">
        <v>53.75</v>
      </c>
    </row>
    <row r="3745" spans="1:5" x14ac:dyDescent="0.3">
      <c r="A3745" s="87">
        <v>38179</v>
      </c>
      <c r="B3745" t="s">
        <v>20089</v>
      </c>
      <c r="C3745" s="87" t="s">
        <v>16331</v>
      </c>
      <c r="D3745" t="s">
        <v>16332</v>
      </c>
      <c r="E3745" s="116">
        <v>44.44</v>
      </c>
    </row>
    <row r="3746" spans="1:5" x14ac:dyDescent="0.3">
      <c r="A3746" s="87">
        <v>20256</v>
      </c>
      <c r="B3746" t="s">
        <v>20090</v>
      </c>
      <c r="C3746" s="87" t="s">
        <v>16331</v>
      </c>
      <c r="D3746" t="s">
        <v>16332</v>
      </c>
      <c r="E3746" s="116">
        <v>0.36</v>
      </c>
    </row>
    <row r="3747" spans="1:5" x14ac:dyDescent="0.3">
      <c r="A3747" s="87">
        <v>14511</v>
      </c>
      <c r="B3747" t="s">
        <v>20091</v>
      </c>
      <c r="C3747" s="87" t="s">
        <v>16331</v>
      </c>
      <c r="D3747" t="s">
        <v>16332</v>
      </c>
      <c r="E3747" s="116">
        <v>997825.41</v>
      </c>
    </row>
    <row r="3748" spans="1:5" x14ac:dyDescent="0.3">
      <c r="A3748" s="87">
        <v>10642</v>
      </c>
      <c r="B3748" t="s">
        <v>20092</v>
      </c>
      <c r="C3748" s="87" t="s">
        <v>16331</v>
      </c>
      <c r="D3748" t="s">
        <v>16337</v>
      </c>
      <c r="E3748" s="116">
        <v>940000</v>
      </c>
    </row>
    <row r="3749" spans="1:5" x14ac:dyDescent="0.3">
      <c r="A3749" s="87">
        <v>14489</v>
      </c>
      <c r="B3749" t="s">
        <v>20093</v>
      </c>
      <c r="C3749" s="87" t="s">
        <v>16331</v>
      </c>
      <c r="D3749" t="s">
        <v>16332</v>
      </c>
      <c r="E3749" s="116">
        <v>833762.51</v>
      </c>
    </row>
    <row r="3750" spans="1:5" x14ac:dyDescent="0.3">
      <c r="A3750" s="87">
        <v>14513</v>
      </c>
      <c r="B3750" t="s">
        <v>20094</v>
      </c>
      <c r="C3750" s="87" t="s">
        <v>16331</v>
      </c>
      <c r="D3750" t="s">
        <v>16332</v>
      </c>
      <c r="E3750" s="116">
        <v>625341.67000000004</v>
      </c>
    </row>
    <row r="3751" spans="1:5" x14ac:dyDescent="0.3">
      <c r="A3751" s="87">
        <v>13600</v>
      </c>
      <c r="B3751" t="s">
        <v>20095</v>
      </c>
      <c r="C3751" s="87" t="s">
        <v>16331</v>
      </c>
      <c r="D3751" t="s">
        <v>16332</v>
      </c>
      <c r="E3751" s="116">
        <v>806866.86</v>
      </c>
    </row>
    <row r="3752" spans="1:5" x14ac:dyDescent="0.3">
      <c r="A3752" s="87">
        <v>10646</v>
      </c>
      <c r="B3752" t="s">
        <v>20096</v>
      </c>
      <c r="C3752" s="87" t="s">
        <v>16331</v>
      </c>
      <c r="D3752" t="s">
        <v>16332</v>
      </c>
      <c r="E3752" s="116">
        <v>601465.48</v>
      </c>
    </row>
    <row r="3753" spans="1:5" x14ac:dyDescent="0.3">
      <c r="A3753" s="87">
        <v>6070</v>
      </c>
      <c r="B3753" t="s">
        <v>20097</v>
      </c>
      <c r="C3753" s="87" t="s">
        <v>16331</v>
      </c>
      <c r="D3753" t="s">
        <v>16332</v>
      </c>
      <c r="E3753" s="116">
        <v>821828.55</v>
      </c>
    </row>
    <row r="3754" spans="1:5" x14ac:dyDescent="0.3">
      <c r="A3754" s="87">
        <v>6069</v>
      </c>
      <c r="B3754" t="s">
        <v>20098</v>
      </c>
      <c r="C3754" s="87" t="s">
        <v>16331</v>
      </c>
      <c r="D3754" t="s">
        <v>16332</v>
      </c>
      <c r="E3754" s="116">
        <v>181554.32</v>
      </c>
    </row>
    <row r="3755" spans="1:5" x14ac:dyDescent="0.3">
      <c r="A3755" s="87">
        <v>14626</v>
      </c>
      <c r="B3755" t="s">
        <v>20099</v>
      </c>
      <c r="C3755" s="87" t="s">
        <v>16331</v>
      </c>
      <c r="D3755" t="s">
        <v>16332</v>
      </c>
      <c r="E3755" s="116">
        <v>899714.32</v>
      </c>
    </row>
    <row r="3756" spans="1:5" x14ac:dyDescent="0.3">
      <c r="A3756" s="87">
        <v>6067</v>
      </c>
      <c r="B3756" t="s">
        <v>20100</v>
      </c>
      <c r="C3756" s="87" t="s">
        <v>16331</v>
      </c>
      <c r="D3756" t="s">
        <v>16332</v>
      </c>
      <c r="E3756" s="116">
        <v>738571.44</v>
      </c>
    </row>
    <row r="3757" spans="1:5" x14ac:dyDescent="0.3">
      <c r="A3757" s="87">
        <v>38393</v>
      </c>
      <c r="B3757" t="s">
        <v>20101</v>
      </c>
      <c r="C3757" s="87" t="s">
        <v>16331</v>
      </c>
      <c r="D3757" t="s">
        <v>16337</v>
      </c>
      <c r="E3757" s="116">
        <v>19.95</v>
      </c>
    </row>
    <row r="3758" spans="1:5" x14ac:dyDescent="0.3">
      <c r="A3758" s="87">
        <v>38390</v>
      </c>
      <c r="B3758" t="s">
        <v>20102</v>
      </c>
      <c r="C3758" s="87" t="s">
        <v>16331</v>
      </c>
      <c r="D3758" t="s">
        <v>16332</v>
      </c>
      <c r="E3758" s="116">
        <v>44.25</v>
      </c>
    </row>
    <row r="3759" spans="1:5" x14ac:dyDescent="0.3">
      <c r="A3759" s="87">
        <v>36532</v>
      </c>
      <c r="B3759" t="s">
        <v>20103</v>
      </c>
      <c r="C3759" s="87" t="s">
        <v>16331</v>
      </c>
      <c r="D3759" t="s">
        <v>16332</v>
      </c>
      <c r="E3759" s="116">
        <v>31301.65</v>
      </c>
    </row>
    <row r="3760" spans="1:5" x14ac:dyDescent="0.3">
      <c r="A3760" s="87">
        <v>11578</v>
      </c>
      <c r="B3760" t="s">
        <v>20104</v>
      </c>
      <c r="C3760" s="87" t="s">
        <v>16331</v>
      </c>
      <c r="D3760" t="s">
        <v>16332</v>
      </c>
      <c r="E3760" s="116">
        <v>11.6</v>
      </c>
    </row>
    <row r="3761" spans="1:5" x14ac:dyDescent="0.3">
      <c r="A3761" s="87">
        <v>11577</v>
      </c>
      <c r="B3761" t="s">
        <v>20105</v>
      </c>
      <c r="C3761" s="87" t="s">
        <v>16331</v>
      </c>
      <c r="D3761" t="s">
        <v>16332</v>
      </c>
      <c r="E3761" s="116">
        <v>11.07</v>
      </c>
    </row>
    <row r="3762" spans="1:5" x14ac:dyDescent="0.3">
      <c r="A3762" s="87">
        <v>42432</v>
      </c>
      <c r="B3762" t="s">
        <v>20106</v>
      </c>
      <c r="C3762" s="87" t="s">
        <v>16331</v>
      </c>
      <c r="D3762" t="s">
        <v>16332</v>
      </c>
      <c r="E3762" s="116">
        <v>2424.64</v>
      </c>
    </row>
    <row r="3763" spans="1:5" x14ac:dyDescent="0.3">
      <c r="A3763" s="87">
        <v>42437</v>
      </c>
      <c r="B3763" t="s">
        <v>20107</v>
      </c>
      <c r="C3763" s="87" t="s">
        <v>16331</v>
      </c>
      <c r="D3763" t="s">
        <v>16332</v>
      </c>
      <c r="E3763" s="116">
        <v>1843.37</v>
      </c>
    </row>
    <row r="3764" spans="1:5" x14ac:dyDescent="0.3">
      <c r="A3764" s="87">
        <v>1116</v>
      </c>
      <c r="B3764" t="s">
        <v>20108</v>
      </c>
      <c r="C3764" s="87" t="s">
        <v>16376</v>
      </c>
      <c r="D3764" t="s">
        <v>16332</v>
      </c>
      <c r="E3764" s="116">
        <v>18.04</v>
      </c>
    </row>
    <row r="3765" spans="1:5" x14ac:dyDescent="0.3">
      <c r="A3765" s="87">
        <v>1115</v>
      </c>
      <c r="B3765" t="s">
        <v>20109</v>
      </c>
      <c r="C3765" s="87" t="s">
        <v>16376</v>
      </c>
      <c r="D3765" t="s">
        <v>16332</v>
      </c>
      <c r="E3765" s="116">
        <v>21.62</v>
      </c>
    </row>
    <row r="3766" spans="1:5" x14ac:dyDescent="0.3">
      <c r="A3766" s="87">
        <v>1113</v>
      </c>
      <c r="B3766" t="s">
        <v>20110</v>
      </c>
      <c r="C3766" s="87" t="s">
        <v>16376</v>
      </c>
      <c r="D3766" t="s">
        <v>16332</v>
      </c>
      <c r="E3766" s="116">
        <v>25.28</v>
      </c>
    </row>
    <row r="3767" spans="1:5" x14ac:dyDescent="0.3">
      <c r="A3767" s="87">
        <v>1114</v>
      </c>
      <c r="B3767" t="s">
        <v>20111</v>
      </c>
      <c r="C3767" s="87" t="s">
        <v>16376</v>
      </c>
      <c r="D3767" t="s">
        <v>16332</v>
      </c>
      <c r="E3767" s="116">
        <v>30.11</v>
      </c>
    </row>
    <row r="3768" spans="1:5" x14ac:dyDescent="0.3">
      <c r="A3768" s="87">
        <v>40873</v>
      </c>
      <c r="B3768" t="s">
        <v>20112</v>
      </c>
      <c r="C3768" s="87" t="s">
        <v>16376</v>
      </c>
      <c r="D3768" t="s">
        <v>16332</v>
      </c>
      <c r="E3768" s="116">
        <v>23.56</v>
      </c>
    </row>
    <row r="3769" spans="1:5" x14ac:dyDescent="0.3">
      <c r="A3769" s="87">
        <v>20214</v>
      </c>
      <c r="B3769" t="s">
        <v>20113</v>
      </c>
      <c r="C3769" s="87" t="s">
        <v>16331</v>
      </c>
      <c r="D3769" t="s">
        <v>16332</v>
      </c>
      <c r="E3769" s="116">
        <v>51.29</v>
      </c>
    </row>
    <row r="3770" spans="1:5" x14ac:dyDescent="0.3">
      <c r="A3770" s="87">
        <v>7237</v>
      </c>
      <c r="B3770" t="s">
        <v>20114</v>
      </c>
      <c r="C3770" s="87" t="s">
        <v>16331</v>
      </c>
      <c r="D3770" t="s">
        <v>16332</v>
      </c>
      <c r="E3770" s="116">
        <v>50.21</v>
      </c>
    </row>
    <row r="3771" spans="1:5" x14ac:dyDescent="0.3">
      <c r="A3771" s="87">
        <v>11757</v>
      </c>
      <c r="B3771" t="s">
        <v>20115</v>
      </c>
      <c r="C3771" s="87" t="s">
        <v>16331</v>
      </c>
      <c r="D3771" t="s">
        <v>16337</v>
      </c>
      <c r="E3771" s="116">
        <v>46</v>
      </c>
    </row>
    <row r="3772" spans="1:5" x14ac:dyDescent="0.3">
      <c r="A3772" s="87">
        <v>11758</v>
      </c>
      <c r="B3772" t="s">
        <v>20116</v>
      </c>
      <c r="C3772" s="87" t="s">
        <v>16331</v>
      </c>
      <c r="D3772" t="s">
        <v>16337</v>
      </c>
      <c r="E3772" s="116">
        <v>53.9</v>
      </c>
    </row>
    <row r="3773" spans="1:5" x14ac:dyDescent="0.3">
      <c r="A3773" s="87">
        <v>37526</v>
      </c>
      <c r="B3773" t="s">
        <v>20117</v>
      </c>
      <c r="C3773" s="87" t="s">
        <v>16331</v>
      </c>
      <c r="D3773" t="s">
        <v>16332</v>
      </c>
      <c r="E3773" s="116">
        <v>5.57</v>
      </c>
    </row>
    <row r="3774" spans="1:5" x14ac:dyDescent="0.3">
      <c r="A3774" s="87">
        <v>6076</v>
      </c>
      <c r="B3774" t="s">
        <v>20118</v>
      </c>
      <c r="C3774" s="87" t="s">
        <v>16478</v>
      </c>
      <c r="D3774" t="s">
        <v>16337</v>
      </c>
      <c r="E3774" s="116">
        <v>66.5</v>
      </c>
    </row>
    <row r="3775" spans="1:5" x14ac:dyDescent="0.3">
      <c r="A3775" s="87">
        <v>13109</v>
      </c>
      <c r="B3775" t="s">
        <v>20119</v>
      </c>
      <c r="C3775" s="87" t="s">
        <v>16331</v>
      </c>
      <c r="D3775" t="s">
        <v>16332</v>
      </c>
      <c r="E3775" s="116">
        <v>270.93</v>
      </c>
    </row>
    <row r="3776" spans="1:5" x14ac:dyDescent="0.3">
      <c r="A3776" s="87">
        <v>13110</v>
      </c>
      <c r="B3776" t="s">
        <v>20120</v>
      </c>
      <c r="C3776" s="87" t="s">
        <v>16331</v>
      </c>
      <c r="D3776" t="s">
        <v>16332</v>
      </c>
      <c r="E3776" s="116">
        <v>356.56</v>
      </c>
    </row>
    <row r="3777" spans="1:5" x14ac:dyDescent="0.3">
      <c r="A3777" s="87">
        <v>7581</v>
      </c>
      <c r="B3777" t="s">
        <v>20121</v>
      </c>
      <c r="C3777" s="87" t="s">
        <v>16331</v>
      </c>
      <c r="D3777" t="s">
        <v>16332</v>
      </c>
      <c r="E3777" s="116">
        <v>3.44</v>
      </c>
    </row>
    <row r="3778" spans="1:5" x14ac:dyDescent="0.3">
      <c r="A3778" s="87">
        <v>4509</v>
      </c>
      <c r="B3778" t="s">
        <v>20122</v>
      </c>
      <c r="C3778" s="87" t="s">
        <v>16376</v>
      </c>
      <c r="D3778" t="s">
        <v>16332</v>
      </c>
      <c r="E3778" s="116">
        <v>3.73</v>
      </c>
    </row>
    <row r="3779" spans="1:5" x14ac:dyDescent="0.3">
      <c r="A3779" s="87">
        <v>4512</v>
      </c>
      <c r="B3779" t="s">
        <v>20123</v>
      </c>
      <c r="C3779" s="87" t="s">
        <v>16376</v>
      </c>
      <c r="D3779" t="s">
        <v>16332</v>
      </c>
      <c r="E3779" s="116">
        <v>1.78</v>
      </c>
    </row>
    <row r="3780" spans="1:5" x14ac:dyDescent="0.3">
      <c r="A3780" s="87">
        <v>4517</v>
      </c>
      <c r="B3780" t="s">
        <v>20124</v>
      </c>
      <c r="C3780" s="87" t="s">
        <v>16376</v>
      </c>
      <c r="D3780" t="s">
        <v>16332</v>
      </c>
      <c r="E3780" s="116">
        <v>2.57</v>
      </c>
    </row>
    <row r="3781" spans="1:5" x14ac:dyDescent="0.3">
      <c r="A3781" s="87">
        <v>20206</v>
      </c>
      <c r="B3781" t="s">
        <v>20125</v>
      </c>
      <c r="C3781" s="87" t="s">
        <v>16376</v>
      </c>
      <c r="D3781" t="s">
        <v>16332</v>
      </c>
      <c r="E3781" s="116">
        <v>10.31</v>
      </c>
    </row>
    <row r="3782" spans="1:5" x14ac:dyDescent="0.3">
      <c r="A3782" s="87">
        <v>4460</v>
      </c>
      <c r="B3782" t="s">
        <v>20126</v>
      </c>
      <c r="C3782" s="87" t="s">
        <v>16376</v>
      </c>
      <c r="D3782" t="s">
        <v>16332</v>
      </c>
      <c r="E3782" s="116">
        <v>10.58</v>
      </c>
    </row>
    <row r="3783" spans="1:5" x14ac:dyDescent="0.3">
      <c r="A3783" s="87">
        <v>4415</v>
      </c>
      <c r="B3783" t="s">
        <v>20127</v>
      </c>
      <c r="C3783" s="87" t="s">
        <v>16376</v>
      </c>
      <c r="D3783" t="s">
        <v>16332</v>
      </c>
      <c r="E3783" s="116">
        <v>5.67</v>
      </c>
    </row>
    <row r="3784" spans="1:5" x14ac:dyDescent="0.3">
      <c r="A3784" s="87">
        <v>4417</v>
      </c>
      <c r="B3784" t="s">
        <v>20128</v>
      </c>
      <c r="C3784" s="87" t="s">
        <v>16376</v>
      </c>
      <c r="D3784" t="s">
        <v>16332</v>
      </c>
      <c r="E3784" s="116">
        <v>8.16</v>
      </c>
    </row>
    <row r="3785" spans="1:5" x14ac:dyDescent="0.3">
      <c r="A3785" s="87">
        <v>37373</v>
      </c>
      <c r="B3785" t="s">
        <v>20129</v>
      </c>
      <c r="C3785" s="87" t="s">
        <v>16480</v>
      </c>
      <c r="D3785" t="s">
        <v>16337</v>
      </c>
      <c r="E3785" s="116">
        <v>0.04</v>
      </c>
    </row>
    <row r="3786" spans="1:5" x14ac:dyDescent="0.3">
      <c r="A3786" s="87">
        <v>40864</v>
      </c>
      <c r="B3786" t="s">
        <v>20130</v>
      </c>
      <c r="C3786" s="87" t="s">
        <v>16482</v>
      </c>
      <c r="D3786" t="s">
        <v>16337</v>
      </c>
      <c r="E3786" s="116">
        <v>7.31</v>
      </c>
    </row>
    <row r="3787" spans="1:5" x14ac:dyDescent="0.3">
      <c r="A3787" s="87">
        <v>4734</v>
      </c>
      <c r="B3787" t="s">
        <v>20131</v>
      </c>
      <c r="C3787" s="87" t="s">
        <v>16478</v>
      </c>
      <c r="D3787" t="s">
        <v>16332</v>
      </c>
      <c r="E3787" s="116">
        <v>255.68</v>
      </c>
    </row>
    <row r="3788" spans="1:5" x14ac:dyDescent="0.3">
      <c r="A3788" s="87">
        <v>6085</v>
      </c>
      <c r="B3788" t="s">
        <v>20132</v>
      </c>
      <c r="C3788" s="87" t="s">
        <v>16382</v>
      </c>
      <c r="D3788" t="s">
        <v>16337</v>
      </c>
      <c r="E3788" s="116">
        <v>11.51</v>
      </c>
    </row>
    <row r="3789" spans="1:5" x14ac:dyDescent="0.3">
      <c r="A3789" s="87">
        <v>38396</v>
      </c>
      <c r="B3789" t="s">
        <v>20133</v>
      </c>
      <c r="C3789" s="87" t="s">
        <v>16331</v>
      </c>
      <c r="D3789" t="s">
        <v>16332</v>
      </c>
      <c r="E3789" s="116">
        <v>758.14</v>
      </c>
    </row>
    <row r="3790" spans="1:5" x14ac:dyDescent="0.3">
      <c r="A3790" s="87">
        <v>11622</v>
      </c>
      <c r="B3790" t="s">
        <v>20134</v>
      </c>
      <c r="C3790" s="87" t="s">
        <v>16380</v>
      </c>
      <c r="D3790" t="s">
        <v>16332</v>
      </c>
      <c r="E3790" s="116">
        <v>72.260000000000005</v>
      </c>
    </row>
    <row r="3791" spans="1:5" x14ac:dyDescent="0.3">
      <c r="A3791" s="87">
        <v>43143</v>
      </c>
      <c r="B3791" t="s">
        <v>20135</v>
      </c>
      <c r="C3791" s="87" t="s">
        <v>16382</v>
      </c>
      <c r="D3791" t="s">
        <v>16332</v>
      </c>
      <c r="E3791" s="116">
        <v>27.29</v>
      </c>
    </row>
    <row r="3792" spans="1:5" x14ac:dyDescent="0.3">
      <c r="A3792" s="87">
        <v>7317</v>
      </c>
      <c r="B3792" t="s">
        <v>20136</v>
      </c>
      <c r="C3792" s="87" t="s">
        <v>16380</v>
      </c>
      <c r="D3792" t="s">
        <v>16332</v>
      </c>
      <c r="E3792" s="116">
        <v>37.869999999999997</v>
      </c>
    </row>
    <row r="3793" spans="1:5" x14ac:dyDescent="0.3">
      <c r="A3793" s="87">
        <v>142</v>
      </c>
      <c r="B3793" t="s">
        <v>20137</v>
      </c>
      <c r="C3793" s="87" t="s">
        <v>20138</v>
      </c>
      <c r="D3793" t="s">
        <v>16332</v>
      </c>
      <c r="E3793" s="116">
        <v>34.1</v>
      </c>
    </row>
    <row r="3794" spans="1:5" x14ac:dyDescent="0.3">
      <c r="A3794" s="87">
        <v>43142</v>
      </c>
      <c r="B3794" t="s">
        <v>20139</v>
      </c>
      <c r="C3794" s="87" t="s">
        <v>16382</v>
      </c>
      <c r="D3794" t="s">
        <v>16332</v>
      </c>
      <c r="E3794" s="116">
        <v>154.88999999999999</v>
      </c>
    </row>
    <row r="3795" spans="1:5" x14ac:dyDescent="0.3">
      <c r="A3795" s="87">
        <v>38123</v>
      </c>
      <c r="B3795" t="s">
        <v>20140</v>
      </c>
      <c r="C3795" s="87" t="s">
        <v>16380</v>
      </c>
      <c r="D3795" t="s">
        <v>16332</v>
      </c>
      <c r="E3795" s="116">
        <v>72.760000000000005</v>
      </c>
    </row>
    <row r="3796" spans="1:5" x14ac:dyDescent="0.3">
      <c r="A3796" s="87">
        <v>42699</v>
      </c>
      <c r="B3796" t="s">
        <v>20141</v>
      </c>
      <c r="C3796" s="87" t="s">
        <v>16331</v>
      </c>
      <c r="D3796" t="s">
        <v>16332</v>
      </c>
      <c r="E3796" s="116">
        <v>35.39</v>
      </c>
    </row>
    <row r="3797" spans="1:5" x14ac:dyDescent="0.3">
      <c r="A3797" s="87">
        <v>37743</v>
      </c>
      <c r="B3797" t="s">
        <v>20142</v>
      </c>
      <c r="C3797" s="87" t="s">
        <v>16331</v>
      </c>
      <c r="D3797" t="s">
        <v>16332</v>
      </c>
      <c r="E3797" s="116">
        <v>237841.37</v>
      </c>
    </row>
    <row r="3798" spans="1:5" x14ac:dyDescent="0.3">
      <c r="A3798" s="87">
        <v>37744</v>
      </c>
      <c r="B3798" t="s">
        <v>20143</v>
      </c>
      <c r="C3798" s="87" t="s">
        <v>16331</v>
      </c>
      <c r="D3798" t="s">
        <v>16332</v>
      </c>
      <c r="E3798" s="116">
        <v>279656.7</v>
      </c>
    </row>
    <row r="3799" spans="1:5" x14ac:dyDescent="0.3">
      <c r="A3799" s="87">
        <v>37741</v>
      </c>
      <c r="B3799" t="s">
        <v>20144</v>
      </c>
      <c r="C3799" s="87" t="s">
        <v>16331</v>
      </c>
      <c r="D3799" t="s">
        <v>16332</v>
      </c>
      <c r="E3799" s="116">
        <v>216267.85</v>
      </c>
    </row>
    <row r="3800" spans="1:5" x14ac:dyDescent="0.3">
      <c r="A3800" s="87">
        <v>39396</v>
      </c>
      <c r="B3800" t="s">
        <v>20145</v>
      </c>
      <c r="C3800" s="87" t="s">
        <v>16331</v>
      </c>
      <c r="D3800" t="s">
        <v>16332</v>
      </c>
      <c r="E3800" s="116">
        <v>69.44</v>
      </c>
    </row>
    <row r="3801" spans="1:5" x14ac:dyDescent="0.3">
      <c r="A3801" s="87">
        <v>39392</v>
      </c>
      <c r="B3801" t="s">
        <v>20146</v>
      </c>
      <c r="C3801" s="87" t="s">
        <v>16331</v>
      </c>
      <c r="D3801" t="s">
        <v>16332</v>
      </c>
      <c r="E3801" s="116">
        <v>78.33</v>
      </c>
    </row>
    <row r="3802" spans="1:5" x14ac:dyDescent="0.3">
      <c r="A3802" s="87">
        <v>39393</v>
      </c>
      <c r="B3802" t="s">
        <v>20147</v>
      </c>
      <c r="C3802" s="87" t="s">
        <v>16331</v>
      </c>
      <c r="D3802" t="s">
        <v>16332</v>
      </c>
      <c r="E3802" s="116">
        <v>48.44</v>
      </c>
    </row>
    <row r="3803" spans="1:5" x14ac:dyDescent="0.3">
      <c r="A3803" s="87">
        <v>39394</v>
      </c>
      <c r="B3803" t="s">
        <v>20148</v>
      </c>
      <c r="C3803" s="87" t="s">
        <v>16331</v>
      </c>
      <c r="D3803" t="s">
        <v>16332</v>
      </c>
      <c r="E3803" s="116">
        <v>54.52</v>
      </c>
    </row>
    <row r="3804" spans="1:5" x14ac:dyDescent="0.3">
      <c r="A3804" s="87">
        <v>39395</v>
      </c>
      <c r="B3804" t="s">
        <v>20149</v>
      </c>
      <c r="C3804" s="87" t="s">
        <v>16331</v>
      </c>
      <c r="D3804" t="s">
        <v>16332</v>
      </c>
      <c r="E3804" s="116">
        <v>50.7</v>
      </c>
    </row>
    <row r="3805" spans="1:5" x14ac:dyDescent="0.3">
      <c r="A3805" s="87">
        <v>14618</v>
      </c>
      <c r="B3805" t="s">
        <v>20150</v>
      </c>
      <c r="C3805" s="87" t="s">
        <v>16331</v>
      </c>
      <c r="D3805" t="s">
        <v>16332</v>
      </c>
      <c r="E3805" s="116">
        <v>1279.01</v>
      </c>
    </row>
    <row r="3806" spans="1:5" x14ac:dyDescent="0.3">
      <c r="A3806" s="87">
        <v>40269</v>
      </c>
      <c r="B3806" t="s">
        <v>20151</v>
      </c>
      <c r="C3806" s="87" t="s">
        <v>16331</v>
      </c>
      <c r="D3806" t="s">
        <v>16332</v>
      </c>
      <c r="E3806" s="116">
        <v>5153.07</v>
      </c>
    </row>
    <row r="3807" spans="1:5" x14ac:dyDescent="0.3">
      <c r="A3807" s="87">
        <v>6110</v>
      </c>
      <c r="B3807" t="s">
        <v>20152</v>
      </c>
      <c r="C3807" s="87" t="s">
        <v>16480</v>
      </c>
      <c r="D3807" t="s">
        <v>16332</v>
      </c>
      <c r="E3807" s="116">
        <v>21.79</v>
      </c>
    </row>
    <row r="3808" spans="1:5" x14ac:dyDescent="0.3">
      <c r="A3808" s="87">
        <v>40910</v>
      </c>
      <c r="B3808" t="s">
        <v>20153</v>
      </c>
      <c r="C3808" s="87" t="s">
        <v>16482</v>
      </c>
      <c r="D3808" t="s">
        <v>16332</v>
      </c>
      <c r="E3808" s="116">
        <v>3815.09</v>
      </c>
    </row>
    <row r="3809" spans="1:5" x14ac:dyDescent="0.3">
      <c r="A3809" s="87">
        <v>6111</v>
      </c>
      <c r="B3809" t="s">
        <v>20154</v>
      </c>
      <c r="C3809" s="87" t="s">
        <v>16480</v>
      </c>
      <c r="D3809" t="s">
        <v>16337</v>
      </c>
      <c r="E3809" s="116">
        <v>17.66</v>
      </c>
    </row>
    <row r="3810" spans="1:5" x14ac:dyDescent="0.3">
      <c r="A3810" s="87">
        <v>41084</v>
      </c>
      <c r="B3810" t="s">
        <v>20155</v>
      </c>
      <c r="C3810" s="87" t="s">
        <v>16482</v>
      </c>
      <c r="D3810" t="s">
        <v>16332</v>
      </c>
      <c r="E3810" s="116">
        <v>3091.01</v>
      </c>
    </row>
    <row r="3811" spans="1:5" x14ac:dyDescent="0.3">
      <c r="A3811" s="87">
        <v>44535</v>
      </c>
      <c r="B3811" t="s">
        <v>20156</v>
      </c>
      <c r="C3811" s="87" t="s">
        <v>16478</v>
      </c>
      <c r="D3811" t="s">
        <v>16332</v>
      </c>
      <c r="E3811" s="116">
        <v>43.18</v>
      </c>
    </row>
    <row r="3812" spans="1:5" x14ac:dyDescent="0.3">
      <c r="A3812" s="87">
        <v>44945</v>
      </c>
      <c r="B3812" t="s">
        <v>20157</v>
      </c>
      <c r="C3812" s="87" t="s">
        <v>16331</v>
      </c>
      <c r="D3812" t="s">
        <v>16337</v>
      </c>
      <c r="E3812" s="116">
        <v>11.37</v>
      </c>
    </row>
    <row r="3813" spans="1:5" x14ac:dyDescent="0.3">
      <c r="A3813" s="87">
        <v>38637</v>
      </c>
      <c r="B3813" t="s">
        <v>20158</v>
      </c>
      <c r="C3813" s="87" t="s">
        <v>16331</v>
      </c>
      <c r="D3813" t="s">
        <v>16332</v>
      </c>
      <c r="E3813" s="116">
        <v>209.26</v>
      </c>
    </row>
    <row r="3814" spans="1:5" x14ac:dyDescent="0.3">
      <c r="A3814" s="87">
        <v>6150</v>
      </c>
      <c r="B3814" t="s">
        <v>20159</v>
      </c>
      <c r="C3814" s="87" t="s">
        <v>16331</v>
      </c>
      <c r="D3814" t="s">
        <v>16332</v>
      </c>
      <c r="E3814" s="116">
        <v>211.82</v>
      </c>
    </row>
    <row r="3815" spans="1:5" x14ac:dyDescent="0.3">
      <c r="A3815" s="87">
        <v>6136</v>
      </c>
      <c r="B3815" t="s">
        <v>20160</v>
      </c>
      <c r="C3815" s="87" t="s">
        <v>16331</v>
      </c>
      <c r="D3815" t="s">
        <v>16337</v>
      </c>
      <c r="E3815" s="116">
        <v>166.5</v>
      </c>
    </row>
    <row r="3816" spans="1:5" x14ac:dyDescent="0.3">
      <c r="A3816" s="87">
        <v>38638</v>
      </c>
      <c r="B3816" t="s">
        <v>20161</v>
      </c>
      <c r="C3816" s="87" t="s">
        <v>16331</v>
      </c>
      <c r="D3816" t="s">
        <v>16332</v>
      </c>
      <c r="E3816" s="116">
        <v>176.33</v>
      </c>
    </row>
    <row r="3817" spans="1:5" x14ac:dyDescent="0.3">
      <c r="A3817" s="87">
        <v>20262</v>
      </c>
      <c r="B3817" t="s">
        <v>20162</v>
      </c>
      <c r="C3817" s="87" t="s">
        <v>16331</v>
      </c>
      <c r="D3817" t="s">
        <v>16332</v>
      </c>
      <c r="E3817" s="116">
        <v>20.82</v>
      </c>
    </row>
    <row r="3818" spans="1:5" x14ac:dyDescent="0.3">
      <c r="A3818" s="87">
        <v>6145</v>
      </c>
      <c r="B3818" t="s">
        <v>20163</v>
      </c>
      <c r="C3818" s="87" t="s">
        <v>16331</v>
      </c>
      <c r="D3818" t="s">
        <v>16332</v>
      </c>
      <c r="E3818" s="116">
        <v>23</v>
      </c>
    </row>
    <row r="3819" spans="1:5" x14ac:dyDescent="0.3">
      <c r="A3819" s="87">
        <v>6149</v>
      </c>
      <c r="B3819" t="s">
        <v>20164</v>
      </c>
      <c r="C3819" s="87" t="s">
        <v>16331</v>
      </c>
      <c r="D3819" t="s">
        <v>16332</v>
      </c>
      <c r="E3819" s="116">
        <v>15.2</v>
      </c>
    </row>
    <row r="3820" spans="1:5" x14ac:dyDescent="0.3">
      <c r="A3820" s="87">
        <v>6146</v>
      </c>
      <c r="B3820" t="s">
        <v>20165</v>
      </c>
      <c r="C3820" s="87" t="s">
        <v>16331</v>
      </c>
      <c r="D3820" t="s">
        <v>16332</v>
      </c>
      <c r="E3820" s="116">
        <v>21.86</v>
      </c>
    </row>
    <row r="3821" spans="1:5" x14ac:dyDescent="0.3">
      <c r="A3821" s="87">
        <v>44536</v>
      </c>
      <c r="B3821" t="s">
        <v>20166</v>
      </c>
      <c r="C3821" s="87" t="s">
        <v>16380</v>
      </c>
      <c r="D3821" t="s">
        <v>16332</v>
      </c>
      <c r="E3821" s="116">
        <v>2.86</v>
      </c>
    </row>
    <row r="3822" spans="1:5" x14ac:dyDescent="0.3">
      <c r="A3822" s="87">
        <v>39961</v>
      </c>
      <c r="B3822" t="s">
        <v>20167</v>
      </c>
      <c r="C3822" s="87" t="s">
        <v>16331</v>
      </c>
      <c r="D3822" t="s">
        <v>16332</v>
      </c>
      <c r="E3822" s="116">
        <v>22.53</v>
      </c>
    </row>
    <row r="3823" spans="1:5" x14ac:dyDescent="0.3">
      <c r="A3823" s="87">
        <v>42433</v>
      </c>
      <c r="B3823" t="s">
        <v>20168</v>
      </c>
      <c r="C3823" s="87" t="s">
        <v>16331</v>
      </c>
      <c r="D3823" t="s">
        <v>16332</v>
      </c>
      <c r="E3823" s="116">
        <v>4789.18</v>
      </c>
    </row>
    <row r="3824" spans="1:5" x14ac:dyDescent="0.3">
      <c r="A3824" s="87">
        <v>42434</v>
      </c>
      <c r="B3824" t="s">
        <v>20169</v>
      </c>
      <c r="C3824" s="87" t="s">
        <v>16331</v>
      </c>
      <c r="D3824" t="s">
        <v>16332</v>
      </c>
      <c r="E3824" s="116">
        <v>5175.3999999999996</v>
      </c>
    </row>
    <row r="3825" spans="1:5" x14ac:dyDescent="0.3">
      <c r="A3825" s="87">
        <v>42435</v>
      </c>
      <c r="B3825" t="s">
        <v>20170</v>
      </c>
      <c r="C3825" s="87" t="s">
        <v>16331</v>
      </c>
      <c r="D3825" t="s">
        <v>16332</v>
      </c>
      <c r="E3825" s="116">
        <v>2580.7800000000002</v>
      </c>
    </row>
    <row r="3826" spans="1:5" x14ac:dyDescent="0.3">
      <c r="A3826" s="87">
        <v>38061</v>
      </c>
      <c r="B3826" t="s">
        <v>20171</v>
      </c>
      <c r="C3826" s="87" t="s">
        <v>16331</v>
      </c>
      <c r="D3826" t="s">
        <v>16332</v>
      </c>
      <c r="E3826" s="116">
        <v>48.81</v>
      </c>
    </row>
    <row r="3827" spans="1:5" x14ac:dyDescent="0.3">
      <c r="A3827" s="87">
        <v>20250</v>
      </c>
      <c r="B3827" t="s">
        <v>20172</v>
      </c>
      <c r="C3827" s="87" t="s">
        <v>16380</v>
      </c>
      <c r="D3827" t="s">
        <v>16337</v>
      </c>
      <c r="E3827" s="116">
        <v>25.11</v>
      </c>
    </row>
    <row r="3828" spans="1:5" x14ac:dyDescent="0.3">
      <c r="A3828" s="87">
        <v>13388</v>
      </c>
      <c r="B3828" t="s">
        <v>20173</v>
      </c>
      <c r="C3828" s="87" t="s">
        <v>16380</v>
      </c>
      <c r="D3828" t="s">
        <v>16332</v>
      </c>
      <c r="E3828" s="116">
        <v>252.27</v>
      </c>
    </row>
    <row r="3829" spans="1:5" x14ac:dyDescent="0.3">
      <c r="A3829" s="87">
        <v>39914</v>
      </c>
      <c r="B3829" t="s">
        <v>20174</v>
      </c>
      <c r="C3829" s="87" t="s">
        <v>16380</v>
      </c>
      <c r="D3829" t="s">
        <v>16332</v>
      </c>
      <c r="E3829" s="116">
        <v>253.36</v>
      </c>
    </row>
    <row r="3830" spans="1:5" x14ac:dyDescent="0.3">
      <c r="A3830" s="87">
        <v>12732</v>
      </c>
      <c r="B3830" t="s">
        <v>20175</v>
      </c>
      <c r="C3830" s="87" t="s">
        <v>16331</v>
      </c>
      <c r="D3830" t="s">
        <v>16332</v>
      </c>
      <c r="E3830" s="116">
        <v>292.33999999999997</v>
      </c>
    </row>
    <row r="3831" spans="1:5" x14ac:dyDescent="0.3">
      <c r="A3831" s="87">
        <v>6160</v>
      </c>
      <c r="B3831" t="s">
        <v>20176</v>
      </c>
      <c r="C3831" s="87" t="s">
        <v>16480</v>
      </c>
      <c r="D3831" t="s">
        <v>16337</v>
      </c>
      <c r="E3831" s="116">
        <v>24.95</v>
      </c>
    </row>
    <row r="3832" spans="1:5" x14ac:dyDescent="0.3">
      <c r="A3832" s="87">
        <v>41087</v>
      </c>
      <c r="B3832" t="s">
        <v>20177</v>
      </c>
      <c r="C3832" s="87" t="s">
        <v>16482</v>
      </c>
      <c r="D3832" t="s">
        <v>16332</v>
      </c>
      <c r="E3832" s="116">
        <v>4365.12</v>
      </c>
    </row>
    <row r="3833" spans="1:5" x14ac:dyDescent="0.3">
      <c r="A3833" s="87">
        <v>6166</v>
      </c>
      <c r="B3833" t="s">
        <v>20178</v>
      </c>
      <c r="C3833" s="87" t="s">
        <v>16480</v>
      </c>
      <c r="D3833" t="s">
        <v>16332</v>
      </c>
      <c r="E3833" s="116">
        <v>26.88</v>
      </c>
    </row>
    <row r="3834" spans="1:5" x14ac:dyDescent="0.3">
      <c r="A3834" s="87">
        <v>41088</v>
      </c>
      <c r="B3834" t="s">
        <v>20179</v>
      </c>
      <c r="C3834" s="87" t="s">
        <v>16482</v>
      </c>
      <c r="D3834" t="s">
        <v>16332</v>
      </c>
      <c r="E3834" s="116">
        <v>4704.1499999999996</v>
      </c>
    </row>
    <row r="3835" spans="1:5" x14ac:dyDescent="0.3">
      <c r="A3835" s="87">
        <v>20232</v>
      </c>
      <c r="B3835" t="s">
        <v>20180</v>
      </c>
      <c r="C3835" s="87" t="s">
        <v>16376</v>
      </c>
      <c r="D3835" t="s">
        <v>16332</v>
      </c>
      <c r="E3835" s="116">
        <v>97.97</v>
      </c>
    </row>
    <row r="3836" spans="1:5" x14ac:dyDescent="0.3">
      <c r="A3836" s="87">
        <v>10856</v>
      </c>
      <c r="B3836" t="s">
        <v>20181</v>
      </c>
      <c r="C3836" s="87" t="s">
        <v>16376</v>
      </c>
      <c r="D3836" t="s">
        <v>16332</v>
      </c>
      <c r="E3836" s="116">
        <v>103.78</v>
      </c>
    </row>
    <row r="3837" spans="1:5" x14ac:dyDescent="0.3">
      <c r="A3837" s="87">
        <v>4828</v>
      </c>
      <c r="B3837" t="s">
        <v>20182</v>
      </c>
      <c r="C3837" s="87" t="s">
        <v>16376</v>
      </c>
      <c r="D3837" t="s">
        <v>16332</v>
      </c>
      <c r="E3837" s="116">
        <v>76.849999999999994</v>
      </c>
    </row>
    <row r="3838" spans="1:5" x14ac:dyDescent="0.3">
      <c r="A3838" s="87">
        <v>20249</v>
      </c>
      <c r="B3838" t="s">
        <v>20183</v>
      </c>
      <c r="C3838" s="87" t="s">
        <v>16376</v>
      </c>
      <c r="D3838" t="s">
        <v>16332</v>
      </c>
      <c r="E3838" s="116">
        <v>42.08</v>
      </c>
    </row>
    <row r="3839" spans="1:5" x14ac:dyDescent="0.3">
      <c r="A3839" s="87">
        <v>11609</v>
      </c>
      <c r="B3839" t="s">
        <v>20184</v>
      </c>
      <c r="C3839" s="87" t="s">
        <v>16382</v>
      </c>
      <c r="D3839" t="s">
        <v>16332</v>
      </c>
      <c r="E3839" s="116">
        <v>12.01</v>
      </c>
    </row>
    <row r="3840" spans="1:5" x14ac:dyDescent="0.3">
      <c r="A3840" s="87">
        <v>20083</v>
      </c>
      <c r="B3840" t="s">
        <v>20185</v>
      </c>
      <c r="C3840" s="87" t="s">
        <v>16331</v>
      </c>
      <c r="D3840" t="s">
        <v>16332</v>
      </c>
      <c r="E3840" s="116">
        <v>64.16</v>
      </c>
    </row>
    <row r="3841" spans="1:5" x14ac:dyDescent="0.3">
      <c r="A3841" s="87">
        <v>10691</v>
      </c>
      <c r="B3841" t="s">
        <v>20186</v>
      </c>
      <c r="C3841" s="87" t="s">
        <v>16382</v>
      </c>
      <c r="D3841" t="s">
        <v>16332</v>
      </c>
      <c r="E3841" s="116">
        <v>50.11</v>
      </c>
    </row>
    <row r="3842" spans="1:5" x14ac:dyDescent="0.3">
      <c r="A3842" s="87">
        <v>12295</v>
      </c>
      <c r="B3842" t="s">
        <v>20187</v>
      </c>
      <c r="C3842" s="87" t="s">
        <v>16331</v>
      </c>
      <c r="D3842" t="s">
        <v>16332</v>
      </c>
      <c r="E3842" s="116">
        <v>3.08</v>
      </c>
    </row>
    <row r="3843" spans="1:5" x14ac:dyDescent="0.3">
      <c r="A3843" s="87">
        <v>12296</v>
      </c>
      <c r="B3843" t="s">
        <v>20188</v>
      </c>
      <c r="C3843" s="87" t="s">
        <v>16331</v>
      </c>
      <c r="D3843" t="s">
        <v>16332</v>
      </c>
      <c r="E3843" s="116">
        <v>3.98</v>
      </c>
    </row>
    <row r="3844" spans="1:5" x14ac:dyDescent="0.3">
      <c r="A3844" s="87">
        <v>12294</v>
      </c>
      <c r="B3844" t="s">
        <v>20189</v>
      </c>
      <c r="C3844" s="87" t="s">
        <v>16331</v>
      </c>
      <c r="D3844" t="s">
        <v>16332</v>
      </c>
      <c r="E3844" s="116">
        <v>9.57</v>
      </c>
    </row>
    <row r="3845" spans="1:5" x14ac:dyDescent="0.3">
      <c r="A3845" s="87">
        <v>14543</v>
      </c>
      <c r="B3845" t="s">
        <v>20190</v>
      </c>
      <c r="C3845" s="87" t="s">
        <v>16331</v>
      </c>
      <c r="D3845" t="s">
        <v>16332</v>
      </c>
      <c r="E3845" s="116">
        <v>6.83</v>
      </c>
    </row>
    <row r="3846" spans="1:5" x14ac:dyDescent="0.3">
      <c r="A3846" s="87">
        <v>13329</v>
      </c>
      <c r="B3846" t="s">
        <v>20191</v>
      </c>
      <c r="C3846" s="87" t="s">
        <v>16331</v>
      </c>
      <c r="D3846" t="s">
        <v>16337</v>
      </c>
      <c r="E3846" s="116">
        <v>4.01</v>
      </c>
    </row>
    <row r="3847" spans="1:5" x14ac:dyDescent="0.3">
      <c r="A3847" s="87">
        <v>21047</v>
      </c>
      <c r="B3847" t="s">
        <v>20192</v>
      </c>
      <c r="C3847" s="87" t="s">
        <v>16331</v>
      </c>
      <c r="D3847" t="s">
        <v>16332</v>
      </c>
      <c r="E3847" s="116">
        <v>43.6</v>
      </c>
    </row>
    <row r="3848" spans="1:5" x14ac:dyDescent="0.3">
      <c r="A3848" s="87">
        <v>21042</v>
      </c>
      <c r="B3848" t="s">
        <v>20193</v>
      </c>
      <c r="C3848" s="87" t="s">
        <v>16331</v>
      </c>
      <c r="D3848" t="s">
        <v>16332</v>
      </c>
      <c r="E3848" s="116">
        <v>33.61</v>
      </c>
    </row>
    <row r="3849" spans="1:5" x14ac:dyDescent="0.3">
      <c r="A3849" s="87">
        <v>21043</v>
      </c>
      <c r="B3849" t="s">
        <v>20194</v>
      </c>
      <c r="C3849" s="87" t="s">
        <v>16331</v>
      </c>
      <c r="D3849" t="s">
        <v>16332</v>
      </c>
      <c r="E3849" s="116">
        <v>42.45</v>
      </c>
    </row>
    <row r="3850" spans="1:5" x14ac:dyDescent="0.3">
      <c r="A3850" s="87">
        <v>21044</v>
      </c>
      <c r="B3850" t="s">
        <v>20195</v>
      </c>
      <c r="C3850" s="87" t="s">
        <v>16331</v>
      </c>
      <c r="D3850" t="s">
        <v>16332</v>
      </c>
      <c r="E3850" s="116">
        <v>29.57</v>
      </c>
    </row>
    <row r="3851" spans="1:5" x14ac:dyDescent="0.3">
      <c r="A3851" s="87">
        <v>21045</v>
      </c>
      <c r="B3851" t="s">
        <v>20196</v>
      </c>
      <c r="C3851" s="87" t="s">
        <v>16331</v>
      </c>
      <c r="D3851" t="s">
        <v>16332</v>
      </c>
      <c r="E3851" s="116">
        <v>40.5</v>
      </c>
    </row>
    <row r="3852" spans="1:5" x14ac:dyDescent="0.3">
      <c r="A3852" s="87">
        <v>21041</v>
      </c>
      <c r="B3852" t="s">
        <v>20197</v>
      </c>
      <c r="C3852" s="87" t="s">
        <v>16331</v>
      </c>
      <c r="D3852" t="s">
        <v>16332</v>
      </c>
      <c r="E3852" s="116">
        <v>34.93</v>
      </c>
    </row>
    <row r="3853" spans="1:5" x14ac:dyDescent="0.3">
      <c r="A3853" s="87">
        <v>21040</v>
      </c>
      <c r="B3853" t="s">
        <v>20198</v>
      </c>
      <c r="C3853" s="87" t="s">
        <v>16331</v>
      </c>
      <c r="D3853" t="s">
        <v>16337</v>
      </c>
      <c r="E3853" s="116">
        <v>28.94</v>
      </c>
    </row>
    <row r="3854" spans="1:5" x14ac:dyDescent="0.3">
      <c r="A3854" s="87">
        <v>14149</v>
      </c>
      <c r="B3854" t="s">
        <v>20199</v>
      </c>
      <c r="C3854" s="87" t="s">
        <v>18393</v>
      </c>
      <c r="D3854" t="s">
        <v>16332</v>
      </c>
      <c r="E3854" s="116">
        <v>209.03</v>
      </c>
    </row>
    <row r="3855" spans="1:5" x14ac:dyDescent="0.3">
      <c r="A3855" s="87">
        <v>38099</v>
      </c>
      <c r="B3855" t="s">
        <v>20200</v>
      </c>
      <c r="C3855" s="87" t="s">
        <v>16331</v>
      </c>
      <c r="D3855" t="s">
        <v>16332</v>
      </c>
      <c r="E3855" s="116">
        <v>1.59</v>
      </c>
    </row>
    <row r="3856" spans="1:5" x14ac:dyDescent="0.3">
      <c r="A3856" s="87">
        <v>38100</v>
      </c>
      <c r="B3856" t="s">
        <v>20201</v>
      </c>
      <c r="C3856" s="87" t="s">
        <v>16331</v>
      </c>
      <c r="D3856" t="s">
        <v>16332</v>
      </c>
      <c r="E3856" s="116">
        <v>2.61</v>
      </c>
    </row>
    <row r="3857" spans="1:5" x14ac:dyDescent="0.3">
      <c r="A3857" s="87">
        <v>7576</v>
      </c>
      <c r="B3857" t="s">
        <v>20202</v>
      </c>
      <c r="C3857" s="87" t="s">
        <v>16331</v>
      </c>
      <c r="D3857" t="s">
        <v>16332</v>
      </c>
      <c r="E3857" s="116">
        <v>141.30000000000001</v>
      </c>
    </row>
    <row r="3858" spans="1:5" x14ac:dyDescent="0.3">
      <c r="A3858" s="87">
        <v>3384</v>
      </c>
      <c r="B3858" t="s">
        <v>20203</v>
      </c>
      <c r="C3858" s="87" t="s">
        <v>16331</v>
      </c>
      <c r="D3858" t="s">
        <v>16332</v>
      </c>
      <c r="E3858" s="116">
        <v>10.7</v>
      </c>
    </row>
    <row r="3859" spans="1:5" x14ac:dyDescent="0.3">
      <c r="A3859" s="87">
        <v>7572</v>
      </c>
      <c r="B3859" t="s">
        <v>20204</v>
      </c>
      <c r="C3859" s="87" t="s">
        <v>16331</v>
      </c>
      <c r="D3859" t="s">
        <v>16332</v>
      </c>
      <c r="E3859" s="116">
        <v>7.98</v>
      </c>
    </row>
    <row r="3860" spans="1:5" x14ac:dyDescent="0.3">
      <c r="A3860" s="87">
        <v>3396</v>
      </c>
      <c r="B3860" t="s">
        <v>20205</v>
      </c>
      <c r="C3860" s="87" t="s">
        <v>16331</v>
      </c>
      <c r="D3860" t="s">
        <v>16332</v>
      </c>
      <c r="E3860" s="116">
        <v>5.39</v>
      </c>
    </row>
    <row r="3861" spans="1:5" x14ac:dyDescent="0.3">
      <c r="A3861" s="87">
        <v>37590</v>
      </c>
      <c r="B3861" t="s">
        <v>20206</v>
      </c>
      <c r="C3861" s="87" t="s">
        <v>16331</v>
      </c>
      <c r="D3861" t="s">
        <v>16332</v>
      </c>
      <c r="E3861" s="116">
        <v>16.86</v>
      </c>
    </row>
    <row r="3862" spans="1:5" x14ac:dyDescent="0.3">
      <c r="A3862" s="87">
        <v>37591</v>
      </c>
      <c r="B3862" t="s">
        <v>20207</v>
      </c>
      <c r="C3862" s="87" t="s">
        <v>16331</v>
      </c>
      <c r="D3862" t="s">
        <v>16332</v>
      </c>
      <c r="E3862" s="116">
        <v>20.27</v>
      </c>
    </row>
    <row r="3863" spans="1:5" x14ac:dyDescent="0.3">
      <c r="A3863" s="87">
        <v>12626</v>
      </c>
      <c r="B3863" t="s">
        <v>20208</v>
      </c>
      <c r="C3863" s="87" t="s">
        <v>16331</v>
      </c>
      <c r="D3863" t="s">
        <v>16332</v>
      </c>
      <c r="E3863" s="116">
        <v>44.77</v>
      </c>
    </row>
    <row r="3864" spans="1:5" x14ac:dyDescent="0.3">
      <c r="A3864" s="87">
        <v>11033</v>
      </c>
      <c r="B3864" t="s">
        <v>20209</v>
      </c>
      <c r="C3864" s="87" t="s">
        <v>16331</v>
      </c>
      <c r="D3864" t="s">
        <v>16332</v>
      </c>
      <c r="E3864" s="116">
        <v>7.38</v>
      </c>
    </row>
    <row r="3865" spans="1:5" x14ac:dyDescent="0.3">
      <c r="A3865" s="87">
        <v>390</v>
      </c>
      <c r="B3865" t="s">
        <v>20210</v>
      </c>
      <c r="C3865" s="87" t="s">
        <v>16331</v>
      </c>
      <c r="D3865" t="s">
        <v>16332</v>
      </c>
      <c r="E3865" s="116">
        <v>9.76</v>
      </c>
    </row>
    <row r="3866" spans="1:5" x14ac:dyDescent="0.3">
      <c r="A3866" s="87">
        <v>42436</v>
      </c>
      <c r="B3866" t="s">
        <v>20211</v>
      </c>
      <c r="C3866" s="87" t="s">
        <v>16331</v>
      </c>
      <c r="D3866" t="s">
        <v>16332</v>
      </c>
      <c r="E3866" s="116">
        <v>2701.34</v>
      </c>
    </row>
    <row r="3867" spans="1:5" x14ac:dyDescent="0.3">
      <c r="A3867" s="87">
        <v>6194</v>
      </c>
      <c r="B3867" t="s">
        <v>20212</v>
      </c>
      <c r="C3867" s="87" t="s">
        <v>16376</v>
      </c>
      <c r="D3867" t="s">
        <v>16332</v>
      </c>
      <c r="E3867" s="116">
        <v>5.25</v>
      </c>
    </row>
    <row r="3868" spans="1:5" x14ac:dyDescent="0.3">
      <c r="A3868" s="87">
        <v>10567</v>
      </c>
      <c r="B3868" t="s">
        <v>20213</v>
      </c>
      <c r="C3868" s="87" t="s">
        <v>16376</v>
      </c>
      <c r="D3868" t="s">
        <v>16332</v>
      </c>
      <c r="E3868" s="116">
        <v>8.32</v>
      </c>
    </row>
    <row r="3869" spans="1:5" x14ac:dyDescent="0.3">
      <c r="A3869" s="87">
        <v>6212</v>
      </c>
      <c r="B3869" t="s">
        <v>20214</v>
      </c>
      <c r="C3869" s="87" t="s">
        <v>16376</v>
      </c>
      <c r="D3869" t="s">
        <v>16337</v>
      </c>
      <c r="E3869" s="116">
        <v>12.21</v>
      </c>
    </row>
    <row r="3870" spans="1:5" x14ac:dyDescent="0.3">
      <c r="A3870" s="87">
        <v>3993</v>
      </c>
      <c r="B3870" t="s">
        <v>20215</v>
      </c>
      <c r="C3870" s="87" t="s">
        <v>16735</v>
      </c>
      <c r="D3870" t="s">
        <v>16332</v>
      </c>
      <c r="E3870" s="116">
        <v>137.01</v>
      </c>
    </row>
    <row r="3871" spans="1:5" x14ac:dyDescent="0.3">
      <c r="A3871" s="87">
        <v>3990</v>
      </c>
      <c r="B3871" t="s">
        <v>20216</v>
      </c>
      <c r="C3871" s="87" t="s">
        <v>16376</v>
      </c>
      <c r="D3871" t="s">
        <v>16332</v>
      </c>
      <c r="E3871" s="116">
        <v>25.78</v>
      </c>
    </row>
    <row r="3872" spans="1:5" x14ac:dyDescent="0.3">
      <c r="A3872" s="87">
        <v>3992</v>
      </c>
      <c r="B3872" t="s">
        <v>20217</v>
      </c>
      <c r="C3872" s="87" t="s">
        <v>16376</v>
      </c>
      <c r="D3872" t="s">
        <v>16332</v>
      </c>
      <c r="E3872" s="116">
        <v>34.799999999999997</v>
      </c>
    </row>
    <row r="3873" spans="1:5" x14ac:dyDescent="0.3">
      <c r="A3873" s="87">
        <v>6178</v>
      </c>
      <c r="B3873" t="s">
        <v>20218</v>
      </c>
      <c r="C3873" s="87" t="s">
        <v>16735</v>
      </c>
      <c r="D3873" t="s">
        <v>16332</v>
      </c>
      <c r="E3873" s="116">
        <v>354.76</v>
      </c>
    </row>
    <row r="3874" spans="1:5" x14ac:dyDescent="0.3">
      <c r="A3874" s="87">
        <v>6180</v>
      </c>
      <c r="B3874" t="s">
        <v>20219</v>
      </c>
      <c r="C3874" s="87" t="s">
        <v>16735</v>
      </c>
      <c r="D3874" t="s">
        <v>16337</v>
      </c>
      <c r="E3874" s="116">
        <v>382.88</v>
      </c>
    </row>
    <row r="3875" spans="1:5" x14ac:dyDescent="0.3">
      <c r="A3875" s="87">
        <v>6182</v>
      </c>
      <c r="B3875" t="s">
        <v>20220</v>
      </c>
      <c r="C3875" s="87" t="s">
        <v>16735</v>
      </c>
      <c r="D3875" t="s">
        <v>16332</v>
      </c>
      <c r="E3875" s="116">
        <v>475.25</v>
      </c>
    </row>
    <row r="3876" spans="1:5" x14ac:dyDescent="0.3">
      <c r="A3876" s="87">
        <v>43614</v>
      </c>
      <c r="B3876" t="s">
        <v>20221</v>
      </c>
      <c r="C3876" s="87" t="s">
        <v>16376</v>
      </c>
      <c r="D3876" t="s">
        <v>16332</v>
      </c>
      <c r="E3876" s="116">
        <v>17.41</v>
      </c>
    </row>
    <row r="3877" spans="1:5" x14ac:dyDescent="0.3">
      <c r="A3877" s="87">
        <v>6193</v>
      </c>
      <c r="B3877" t="s">
        <v>20222</v>
      </c>
      <c r="C3877" s="87" t="s">
        <v>16376</v>
      </c>
      <c r="D3877" t="s">
        <v>16332</v>
      </c>
      <c r="E3877" s="116">
        <v>21.19</v>
      </c>
    </row>
    <row r="3878" spans="1:5" x14ac:dyDescent="0.3">
      <c r="A3878" s="87">
        <v>6189</v>
      </c>
      <c r="B3878" t="s">
        <v>20223</v>
      </c>
      <c r="C3878" s="87" t="s">
        <v>16376</v>
      </c>
      <c r="D3878" t="s">
        <v>16332</v>
      </c>
      <c r="E3878" s="116">
        <v>30.93</v>
      </c>
    </row>
    <row r="3879" spans="1:5" x14ac:dyDescent="0.3">
      <c r="A3879" s="87">
        <v>6214</v>
      </c>
      <c r="B3879" t="s">
        <v>20224</v>
      </c>
      <c r="C3879" s="87" t="s">
        <v>16735</v>
      </c>
      <c r="D3879" t="s">
        <v>16332</v>
      </c>
      <c r="E3879" s="116">
        <v>222.23</v>
      </c>
    </row>
    <row r="3880" spans="1:5" x14ac:dyDescent="0.3">
      <c r="A3880" s="87">
        <v>36153</v>
      </c>
      <c r="B3880" t="s">
        <v>20225</v>
      </c>
      <c r="C3880" s="87" t="s">
        <v>16331</v>
      </c>
      <c r="D3880" t="s">
        <v>16332</v>
      </c>
      <c r="E3880" s="116">
        <v>200.62</v>
      </c>
    </row>
    <row r="3881" spans="1:5" x14ac:dyDescent="0.3">
      <c r="A3881" s="87">
        <v>10740</v>
      </c>
      <c r="B3881" t="s">
        <v>20226</v>
      </c>
      <c r="C3881" s="87" t="s">
        <v>16331</v>
      </c>
      <c r="D3881" t="s">
        <v>16332</v>
      </c>
      <c r="E3881" s="116">
        <v>9966.5499999999993</v>
      </c>
    </row>
    <row r="3882" spans="1:5" x14ac:dyDescent="0.3">
      <c r="A3882" s="87">
        <v>13914</v>
      </c>
      <c r="B3882" t="s">
        <v>20227</v>
      </c>
      <c r="C3882" s="87" t="s">
        <v>16331</v>
      </c>
      <c r="D3882" t="s">
        <v>16332</v>
      </c>
      <c r="E3882" s="116">
        <v>721.12</v>
      </c>
    </row>
    <row r="3883" spans="1:5" x14ac:dyDescent="0.3">
      <c r="A3883" s="87">
        <v>10742</v>
      </c>
      <c r="B3883" t="s">
        <v>20228</v>
      </c>
      <c r="C3883" s="87" t="s">
        <v>16331</v>
      </c>
      <c r="D3883" t="s">
        <v>16337</v>
      </c>
      <c r="E3883" s="116">
        <v>1051.76</v>
      </c>
    </row>
    <row r="3884" spans="1:5" x14ac:dyDescent="0.3">
      <c r="A3884" s="87">
        <v>38465</v>
      </c>
      <c r="B3884" t="s">
        <v>20229</v>
      </c>
      <c r="C3884" s="87" t="s">
        <v>16331</v>
      </c>
      <c r="D3884" t="s">
        <v>16332</v>
      </c>
      <c r="E3884" s="116">
        <v>45.78</v>
      </c>
    </row>
    <row r="3885" spans="1:5" x14ac:dyDescent="0.3">
      <c r="A3885" s="87">
        <v>7543</v>
      </c>
      <c r="B3885" t="s">
        <v>20230</v>
      </c>
      <c r="C3885" s="87" t="s">
        <v>16331</v>
      </c>
      <c r="D3885" t="s">
        <v>16332</v>
      </c>
      <c r="E3885" s="116">
        <v>4.3499999999999996</v>
      </c>
    </row>
    <row r="3886" spans="1:5" x14ac:dyDescent="0.3">
      <c r="A3886" s="87">
        <v>43427</v>
      </c>
      <c r="B3886" t="s">
        <v>20231</v>
      </c>
      <c r="C3886" s="87" t="s">
        <v>16331</v>
      </c>
      <c r="D3886" t="s">
        <v>16332</v>
      </c>
      <c r="E3886" s="116">
        <v>1977.63</v>
      </c>
    </row>
    <row r="3887" spans="1:5" x14ac:dyDescent="0.3">
      <c r="A3887" s="87">
        <v>41613</v>
      </c>
      <c r="B3887" t="s">
        <v>20232</v>
      </c>
      <c r="C3887" s="87" t="s">
        <v>16331</v>
      </c>
      <c r="D3887" t="s">
        <v>16332</v>
      </c>
      <c r="E3887" s="116">
        <v>127.12</v>
      </c>
    </row>
    <row r="3888" spans="1:5" x14ac:dyDescent="0.3">
      <c r="A3888" s="87">
        <v>41614</v>
      </c>
      <c r="B3888" t="s">
        <v>20233</v>
      </c>
      <c r="C3888" s="87" t="s">
        <v>16331</v>
      </c>
      <c r="D3888" t="s">
        <v>16332</v>
      </c>
      <c r="E3888" s="116">
        <v>161.97999999999999</v>
      </c>
    </row>
    <row r="3889" spans="1:5" x14ac:dyDescent="0.3">
      <c r="A3889" s="87">
        <v>41615</v>
      </c>
      <c r="B3889" t="s">
        <v>20234</v>
      </c>
      <c r="C3889" s="87" t="s">
        <v>16331</v>
      </c>
      <c r="D3889" t="s">
        <v>16332</v>
      </c>
      <c r="E3889" s="116">
        <v>250.35</v>
      </c>
    </row>
    <row r="3890" spans="1:5" x14ac:dyDescent="0.3">
      <c r="A3890" s="87">
        <v>41616</v>
      </c>
      <c r="B3890" t="s">
        <v>20235</v>
      </c>
      <c r="C3890" s="87" t="s">
        <v>16331</v>
      </c>
      <c r="D3890" t="s">
        <v>16332</v>
      </c>
      <c r="E3890" s="116">
        <v>374.06</v>
      </c>
    </row>
    <row r="3891" spans="1:5" x14ac:dyDescent="0.3">
      <c r="A3891" s="87">
        <v>41617</v>
      </c>
      <c r="B3891" t="s">
        <v>20236</v>
      </c>
      <c r="C3891" s="87" t="s">
        <v>16331</v>
      </c>
      <c r="D3891" t="s">
        <v>16332</v>
      </c>
      <c r="E3891" s="116">
        <v>743.78</v>
      </c>
    </row>
    <row r="3892" spans="1:5" x14ac:dyDescent="0.3">
      <c r="A3892" s="87">
        <v>41618</v>
      </c>
      <c r="B3892" t="s">
        <v>20237</v>
      </c>
      <c r="C3892" s="87" t="s">
        <v>16331</v>
      </c>
      <c r="D3892" t="s">
        <v>16332</v>
      </c>
      <c r="E3892" s="116">
        <v>1369.27</v>
      </c>
    </row>
    <row r="3893" spans="1:5" x14ac:dyDescent="0.3">
      <c r="A3893" s="87">
        <v>43428</v>
      </c>
      <c r="B3893" t="s">
        <v>20238</v>
      </c>
      <c r="C3893" s="87" t="s">
        <v>16331</v>
      </c>
      <c r="D3893" t="s">
        <v>16332</v>
      </c>
      <c r="E3893" s="116">
        <v>2405.14</v>
      </c>
    </row>
    <row r="3894" spans="1:5" x14ac:dyDescent="0.3">
      <c r="A3894" s="87">
        <v>41619</v>
      </c>
      <c r="B3894" t="s">
        <v>20239</v>
      </c>
      <c r="C3894" s="87" t="s">
        <v>16331</v>
      </c>
      <c r="D3894" t="s">
        <v>16332</v>
      </c>
      <c r="E3894" s="116">
        <v>155.83000000000001</v>
      </c>
    </row>
    <row r="3895" spans="1:5" x14ac:dyDescent="0.3">
      <c r="A3895" s="87">
        <v>41620</v>
      </c>
      <c r="B3895" t="s">
        <v>20240</v>
      </c>
      <c r="C3895" s="87" t="s">
        <v>16331</v>
      </c>
      <c r="D3895" t="s">
        <v>16332</v>
      </c>
      <c r="E3895" s="116">
        <v>196.84</v>
      </c>
    </row>
    <row r="3896" spans="1:5" x14ac:dyDescent="0.3">
      <c r="A3896" s="87">
        <v>41622</v>
      </c>
      <c r="B3896" t="s">
        <v>20241</v>
      </c>
      <c r="C3896" s="87" t="s">
        <v>16331</v>
      </c>
      <c r="D3896" t="s">
        <v>16332</v>
      </c>
      <c r="E3896" s="116">
        <v>341.39</v>
      </c>
    </row>
    <row r="3897" spans="1:5" x14ac:dyDescent="0.3">
      <c r="A3897" s="87">
        <v>41623</v>
      </c>
      <c r="B3897" t="s">
        <v>20242</v>
      </c>
      <c r="C3897" s="87" t="s">
        <v>16331</v>
      </c>
      <c r="D3897" t="s">
        <v>16332</v>
      </c>
      <c r="E3897" s="116">
        <v>524.9</v>
      </c>
    </row>
    <row r="3898" spans="1:5" x14ac:dyDescent="0.3">
      <c r="A3898" s="87">
        <v>41624</v>
      </c>
      <c r="B3898" t="s">
        <v>20243</v>
      </c>
      <c r="C3898" s="87" t="s">
        <v>16331</v>
      </c>
      <c r="D3898" t="s">
        <v>16332</v>
      </c>
      <c r="E3898" s="116">
        <v>984.2</v>
      </c>
    </row>
    <row r="3899" spans="1:5" x14ac:dyDescent="0.3">
      <c r="A3899" s="87">
        <v>41625</v>
      </c>
      <c r="B3899" t="s">
        <v>20244</v>
      </c>
      <c r="C3899" s="87" t="s">
        <v>16331</v>
      </c>
      <c r="D3899" t="s">
        <v>16332</v>
      </c>
      <c r="E3899" s="116">
        <v>1514.23</v>
      </c>
    </row>
    <row r="3900" spans="1:5" x14ac:dyDescent="0.3">
      <c r="A3900" s="87">
        <v>39352</v>
      </c>
      <c r="B3900" t="s">
        <v>20245</v>
      </c>
      <c r="C3900" s="87" t="s">
        <v>16331</v>
      </c>
      <c r="D3900" t="s">
        <v>16332</v>
      </c>
      <c r="E3900" s="116">
        <v>2.69</v>
      </c>
    </row>
    <row r="3901" spans="1:5" x14ac:dyDescent="0.3">
      <c r="A3901" s="87">
        <v>39346</v>
      </c>
      <c r="B3901" t="s">
        <v>20246</v>
      </c>
      <c r="C3901" s="87" t="s">
        <v>16331</v>
      </c>
      <c r="D3901" t="s">
        <v>16332</v>
      </c>
      <c r="E3901" s="116">
        <v>2.69</v>
      </c>
    </row>
    <row r="3902" spans="1:5" x14ac:dyDescent="0.3">
      <c r="A3902" s="87">
        <v>39350</v>
      </c>
      <c r="B3902" t="s">
        <v>20247</v>
      </c>
      <c r="C3902" s="87" t="s">
        <v>16331</v>
      </c>
      <c r="D3902" t="s">
        <v>16332</v>
      </c>
      <c r="E3902" s="116">
        <v>2.89</v>
      </c>
    </row>
    <row r="3903" spans="1:5" x14ac:dyDescent="0.3">
      <c r="A3903" s="87">
        <v>39351</v>
      </c>
      <c r="B3903" t="s">
        <v>20248</v>
      </c>
      <c r="C3903" s="87" t="s">
        <v>16331</v>
      </c>
      <c r="D3903" t="s">
        <v>16332</v>
      </c>
      <c r="E3903" s="116">
        <v>3.35</v>
      </c>
    </row>
    <row r="3904" spans="1:5" x14ac:dyDescent="0.3">
      <c r="A3904" s="87">
        <v>38837</v>
      </c>
      <c r="B3904" t="s">
        <v>20249</v>
      </c>
      <c r="C3904" s="87" t="s">
        <v>16331</v>
      </c>
      <c r="D3904" t="s">
        <v>16332</v>
      </c>
      <c r="E3904" s="116">
        <v>8.6199999999999992</v>
      </c>
    </row>
    <row r="3905" spans="1:5" x14ac:dyDescent="0.3">
      <c r="A3905" s="87">
        <v>38836</v>
      </c>
      <c r="B3905" t="s">
        <v>20250</v>
      </c>
      <c r="C3905" s="87" t="s">
        <v>16331</v>
      </c>
      <c r="D3905" t="s">
        <v>16332</v>
      </c>
      <c r="E3905" s="116">
        <v>6.02</v>
      </c>
    </row>
    <row r="3906" spans="1:5" x14ac:dyDescent="0.3">
      <c r="A3906" s="87">
        <v>2666</v>
      </c>
      <c r="B3906" t="s">
        <v>20251</v>
      </c>
      <c r="C3906" s="87" t="s">
        <v>16331</v>
      </c>
      <c r="D3906" t="s">
        <v>16332</v>
      </c>
      <c r="E3906" s="116">
        <v>7.21</v>
      </c>
    </row>
    <row r="3907" spans="1:5" x14ac:dyDescent="0.3">
      <c r="A3907" s="87">
        <v>2668</v>
      </c>
      <c r="B3907" t="s">
        <v>20252</v>
      </c>
      <c r="C3907" s="87" t="s">
        <v>16331</v>
      </c>
      <c r="D3907" t="s">
        <v>16332</v>
      </c>
      <c r="E3907" s="116">
        <v>8.24</v>
      </c>
    </row>
    <row r="3908" spans="1:5" x14ac:dyDescent="0.3">
      <c r="A3908" s="87">
        <v>2664</v>
      </c>
      <c r="B3908" t="s">
        <v>20253</v>
      </c>
      <c r="C3908" s="87" t="s">
        <v>16331</v>
      </c>
      <c r="D3908" t="s">
        <v>16332</v>
      </c>
      <c r="E3908" s="116">
        <v>12.15</v>
      </c>
    </row>
    <row r="3909" spans="1:5" x14ac:dyDescent="0.3">
      <c r="A3909" s="87">
        <v>2662</v>
      </c>
      <c r="B3909" t="s">
        <v>20254</v>
      </c>
      <c r="C3909" s="87" t="s">
        <v>16331</v>
      </c>
      <c r="D3909" t="s">
        <v>16332</v>
      </c>
      <c r="E3909" s="116">
        <v>14.91</v>
      </c>
    </row>
    <row r="3910" spans="1:5" x14ac:dyDescent="0.3">
      <c r="A3910" s="87">
        <v>20964</v>
      </c>
      <c r="B3910" t="s">
        <v>20255</v>
      </c>
      <c r="C3910" s="87" t="s">
        <v>16331</v>
      </c>
      <c r="D3910" t="s">
        <v>16332</v>
      </c>
      <c r="E3910" s="116">
        <v>129.13999999999999</v>
      </c>
    </row>
    <row r="3911" spans="1:5" x14ac:dyDescent="0.3">
      <c r="A3911" s="87">
        <v>10905</v>
      </c>
      <c r="B3911" t="s">
        <v>20256</v>
      </c>
      <c r="C3911" s="87" t="s">
        <v>16331</v>
      </c>
      <c r="D3911" t="s">
        <v>16332</v>
      </c>
      <c r="E3911" s="116">
        <v>173.24</v>
      </c>
    </row>
    <row r="3912" spans="1:5" x14ac:dyDescent="0.3">
      <c r="A3912" s="87">
        <v>11289</v>
      </c>
      <c r="B3912" t="s">
        <v>20257</v>
      </c>
      <c r="C3912" s="87" t="s">
        <v>16331</v>
      </c>
      <c r="D3912" t="s">
        <v>16332</v>
      </c>
      <c r="E3912" s="116">
        <v>64.239999999999995</v>
      </c>
    </row>
    <row r="3913" spans="1:5" x14ac:dyDescent="0.3">
      <c r="A3913" s="87">
        <v>11241</v>
      </c>
      <c r="B3913" t="s">
        <v>20258</v>
      </c>
      <c r="C3913" s="87" t="s">
        <v>16331</v>
      </c>
      <c r="D3913" t="s">
        <v>16332</v>
      </c>
      <c r="E3913" s="116">
        <v>160.62</v>
      </c>
    </row>
    <row r="3914" spans="1:5" x14ac:dyDescent="0.3">
      <c r="A3914" s="87">
        <v>11301</v>
      </c>
      <c r="B3914" t="s">
        <v>20259</v>
      </c>
      <c r="C3914" s="87" t="s">
        <v>16331</v>
      </c>
      <c r="D3914" t="s">
        <v>16332</v>
      </c>
      <c r="E3914" s="116">
        <v>407.28</v>
      </c>
    </row>
    <row r="3915" spans="1:5" x14ac:dyDescent="0.3">
      <c r="A3915" s="87">
        <v>21090</v>
      </c>
      <c r="B3915" t="s">
        <v>20260</v>
      </c>
      <c r="C3915" s="87" t="s">
        <v>16331</v>
      </c>
      <c r="D3915" t="s">
        <v>16332</v>
      </c>
      <c r="E3915" s="116">
        <v>499.06</v>
      </c>
    </row>
    <row r="3916" spans="1:5" x14ac:dyDescent="0.3">
      <c r="A3916" s="87">
        <v>11315</v>
      </c>
      <c r="B3916" t="s">
        <v>20261</v>
      </c>
      <c r="C3916" s="87" t="s">
        <v>16331</v>
      </c>
      <c r="D3916" t="s">
        <v>16332</v>
      </c>
      <c r="E3916" s="116">
        <v>97.51</v>
      </c>
    </row>
    <row r="3917" spans="1:5" x14ac:dyDescent="0.3">
      <c r="A3917" s="87">
        <v>21071</v>
      </c>
      <c r="B3917" t="s">
        <v>20262</v>
      </c>
      <c r="C3917" s="87" t="s">
        <v>16331</v>
      </c>
      <c r="D3917" t="s">
        <v>16332</v>
      </c>
      <c r="E3917" s="116">
        <v>149.13999999999999</v>
      </c>
    </row>
    <row r="3918" spans="1:5" x14ac:dyDescent="0.3">
      <c r="A3918" s="87">
        <v>14112</v>
      </c>
      <c r="B3918" t="s">
        <v>20263</v>
      </c>
      <c r="C3918" s="87" t="s">
        <v>16331</v>
      </c>
      <c r="D3918" t="s">
        <v>16332</v>
      </c>
      <c r="E3918" s="116">
        <v>208.23</v>
      </c>
    </row>
    <row r="3919" spans="1:5" x14ac:dyDescent="0.3">
      <c r="A3919" s="87">
        <v>11316</v>
      </c>
      <c r="B3919" t="s">
        <v>20264</v>
      </c>
      <c r="C3919" s="87" t="s">
        <v>16331</v>
      </c>
      <c r="D3919" t="s">
        <v>16332</v>
      </c>
      <c r="E3919" s="116">
        <v>321.24</v>
      </c>
    </row>
    <row r="3920" spans="1:5" x14ac:dyDescent="0.3">
      <c r="A3920" s="87">
        <v>6243</v>
      </c>
      <c r="B3920" t="s">
        <v>20265</v>
      </c>
      <c r="C3920" s="87" t="s">
        <v>16331</v>
      </c>
      <c r="D3920" t="s">
        <v>16337</v>
      </c>
      <c r="E3920" s="116">
        <v>370</v>
      </c>
    </row>
    <row r="3921" spans="1:5" x14ac:dyDescent="0.3">
      <c r="A3921" s="87">
        <v>6240</v>
      </c>
      <c r="B3921" t="s">
        <v>20266</v>
      </c>
      <c r="C3921" s="87" t="s">
        <v>16331</v>
      </c>
      <c r="D3921" t="s">
        <v>16332</v>
      </c>
      <c r="E3921" s="116">
        <v>489.89</v>
      </c>
    </row>
    <row r="3922" spans="1:5" x14ac:dyDescent="0.3">
      <c r="A3922" s="87">
        <v>11296</v>
      </c>
      <c r="B3922" t="s">
        <v>20267</v>
      </c>
      <c r="C3922" s="87" t="s">
        <v>16331</v>
      </c>
      <c r="D3922" t="s">
        <v>16332</v>
      </c>
      <c r="E3922" s="116">
        <v>1560.88</v>
      </c>
    </row>
    <row r="3923" spans="1:5" x14ac:dyDescent="0.3">
      <c r="A3923" s="87">
        <v>11299</v>
      </c>
      <c r="B3923" t="s">
        <v>20268</v>
      </c>
      <c r="C3923" s="87" t="s">
        <v>16331</v>
      </c>
      <c r="D3923" t="s">
        <v>16332</v>
      </c>
      <c r="E3923" s="116">
        <v>528.32000000000005</v>
      </c>
    </row>
    <row r="3924" spans="1:5" x14ac:dyDescent="0.3">
      <c r="A3924" s="87">
        <v>11688</v>
      </c>
      <c r="B3924" t="s">
        <v>20269</v>
      </c>
      <c r="C3924" s="87" t="s">
        <v>16331</v>
      </c>
      <c r="D3924" t="s">
        <v>16332</v>
      </c>
      <c r="E3924" s="116">
        <v>447.69</v>
      </c>
    </row>
    <row r="3925" spans="1:5" x14ac:dyDescent="0.3">
      <c r="A3925" s="87">
        <v>37736</v>
      </c>
      <c r="B3925" t="s">
        <v>20270</v>
      </c>
      <c r="C3925" s="87" t="s">
        <v>16331</v>
      </c>
      <c r="D3925" t="s">
        <v>16337</v>
      </c>
      <c r="E3925" s="116">
        <v>85950</v>
      </c>
    </row>
    <row r="3926" spans="1:5" x14ac:dyDescent="0.3">
      <c r="A3926" s="87">
        <v>37739</v>
      </c>
      <c r="B3926" t="s">
        <v>20271</v>
      </c>
      <c r="C3926" s="87" t="s">
        <v>16331</v>
      </c>
      <c r="D3926" t="s">
        <v>16332</v>
      </c>
      <c r="E3926" s="116">
        <v>105784.61</v>
      </c>
    </row>
    <row r="3927" spans="1:5" x14ac:dyDescent="0.3">
      <c r="A3927" s="87">
        <v>37740</v>
      </c>
      <c r="B3927" t="s">
        <v>20272</v>
      </c>
      <c r="C3927" s="87" t="s">
        <v>16331</v>
      </c>
      <c r="D3927" t="s">
        <v>16332</v>
      </c>
      <c r="E3927" s="116">
        <v>60366.21</v>
      </c>
    </row>
    <row r="3928" spans="1:5" x14ac:dyDescent="0.3">
      <c r="A3928" s="87">
        <v>37738</v>
      </c>
      <c r="B3928" t="s">
        <v>20273</v>
      </c>
      <c r="C3928" s="87" t="s">
        <v>16331</v>
      </c>
      <c r="D3928" t="s">
        <v>16332</v>
      </c>
      <c r="E3928" s="116">
        <v>71720.820000000007</v>
      </c>
    </row>
    <row r="3929" spans="1:5" x14ac:dyDescent="0.3">
      <c r="A3929" s="87">
        <v>37737</v>
      </c>
      <c r="B3929" t="s">
        <v>20274</v>
      </c>
      <c r="C3929" s="87" t="s">
        <v>16331</v>
      </c>
      <c r="D3929" t="s">
        <v>16332</v>
      </c>
      <c r="E3929" s="116">
        <v>57060.45</v>
      </c>
    </row>
    <row r="3930" spans="1:5" x14ac:dyDescent="0.3">
      <c r="A3930" s="87">
        <v>25014</v>
      </c>
      <c r="B3930" t="s">
        <v>20275</v>
      </c>
      <c r="C3930" s="87" t="s">
        <v>16331</v>
      </c>
      <c r="D3930" t="s">
        <v>16332</v>
      </c>
      <c r="E3930" s="116">
        <v>119510.74</v>
      </c>
    </row>
    <row r="3931" spans="1:5" x14ac:dyDescent="0.3">
      <c r="A3931" s="87">
        <v>25013</v>
      </c>
      <c r="B3931" t="s">
        <v>20276</v>
      </c>
      <c r="C3931" s="87" t="s">
        <v>16331</v>
      </c>
      <c r="D3931" t="s">
        <v>16332</v>
      </c>
      <c r="E3931" s="116">
        <v>125259.91</v>
      </c>
    </row>
    <row r="3932" spans="1:5" x14ac:dyDescent="0.3">
      <c r="A3932" s="87">
        <v>14405</v>
      </c>
      <c r="B3932" t="s">
        <v>20277</v>
      </c>
      <c r="C3932" s="87" t="s">
        <v>16331</v>
      </c>
      <c r="D3932" t="s">
        <v>16332</v>
      </c>
      <c r="E3932" s="116">
        <v>147034.85999999999</v>
      </c>
    </row>
    <row r="3933" spans="1:5" x14ac:dyDescent="0.3">
      <c r="A3933" s="87">
        <v>20271</v>
      </c>
      <c r="B3933" t="s">
        <v>20278</v>
      </c>
      <c r="C3933" s="87" t="s">
        <v>16331</v>
      </c>
      <c r="D3933" t="s">
        <v>16332</v>
      </c>
      <c r="E3933" s="116">
        <v>510.24</v>
      </c>
    </row>
    <row r="3934" spans="1:5" x14ac:dyDescent="0.3">
      <c r="A3934" s="87">
        <v>10423</v>
      </c>
      <c r="B3934" t="s">
        <v>20279</v>
      </c>
      <c r="C3934" s="87" t="s">
        <v>16331</v>
      </c>
      <c r="D3934" t="s">
        <v>16332</v>
      </c>
      <c r="E3934" s="116">
        <v>374.63</v>
      </c>
    </row>
    <row r="3935" spans="1:5" x14ac:dyDescent="0.3">
      <c r="A3935" s="87">
        <v>36790</v>
      </c>
      <c r="B3935" t="s">
        <v>20280</v>
      </c>
      <c r="C3935" s="87" t="s">
        <v>16331</v>
      </c>
      <c r="D3935" t="s">
        <v>16332</v>
      </c>
      <c r="E3935" s="116">
        <v>415.4</v>
      </c>
    </row>
    <row r="3936" spans="1:5" x14ac:dyDescent="0.3">
      <c r="A3936" s="87">
        <v>37589</v>
      </c>
      <c r="B3936" t="s">
        <v>20281</v>
      </c>
      <c r="C3936" s="87" t="s">
        <v>16331</v>
      </c>
      <c r="D3936" t="s">
        <v>16332</v>
      </c>
      <c r="E3936" s="116">
        <v>508.97</v>
      </c>
    </row>
    <row r="3937" spans="1:5" x14ac:dyDescent="0.3">
      <c r="A3937" s="87">
        <v>11690</v>
      </c>
      <c r="B3937" t="s">
        <v>20282</v>
      </c>
      <c r="C3937" s="87" t="s">
        <v>16331</v>
      </c>
      <c r="D3937" t="s">
        <v>16332</v>
      </c>
      <c r="E3937" s="116">
        <v>270.38</v>
      </c>
    </row>
    <row r="3938" spans="1:5" x14ac:dyDescent="0.3">
      <c r="A3938" s="87">
        <v>20234</v>
      </c>
      <c r="B3938" t="s">
        <v>20283</v>
      </c>
      <c r="C3938" s="87" t="s">
        <v>16331</v>
      </c>
      <c r="D3938" t="s">
        <v>16332</v>
      </c>
      <c r="E3938" s="116">
        <v>342.17</v>
      </c>
    </row>
    <row r="3939" spans="1:5" x14ac:dyDescent="0.3">
      <c r="A3939" s="87">
        <v>44480</v>
      </c>
      <c r="B3939" t="s">
        <v>20284</v>
      </c>
      <c r="C3939" s="87" t="s">
        <v>16478</v>
      </c>
      <c r="D3939" t="s">
        <v>16332</v>
      </c>
      <c r="E3939" s="116">
        <v>14.94</v>
      </c>
    </row>
    <row r="3940" spans="1:5" x14ac:dyDescent="0.3">
      <c r="A3940" s="87">
        <v>11457</v>
      </c>
      <c r="B3940" t="s">
        <v>20285</v>
      </c>
      <c r="C3940" s="87" t="s">
        <v>16331</v>
      </c>
      <c r="D3940" t="s">
        <v>16332</v>
      </c>
      <c r="E3940" s="116">
        <v>43.94</v>
      </c>
    </row>
    <row r="3941" spans="1:5" x14ac:dyDescent="0.3">
      <c r="A3941" s="87">
        <v>44073</v>
      </c>
      <c r="B3941" t="s">
        <v>20286</v>
      </c>
      <c r="C3941" s="87" t="s">
        <v>16376</v>
      </c>
      <c r="D3941" t="s">
        <v>16332</v>
      </c>
      <c r="E3941" s="116">
        <v>0.74</v>
      </c>
    </row>
    <row r="3942" spans="1:5" x14ac:dyDescent="0.3">
      <c r="A3942" s="87">
        <v>44253</v>
      </c>
      <c r="B3942" t="s">
        <v>20287</v>
      </c>
      <c r="C3942" s="87" t="s">
        <v>16331</v>
      </c>
      <c r="D3942" t="s">
        <v>16332</v>
      </c>
      <c r="E3942" s="116">
        <v>285.74</v>
      </c>
    </row>
    <row r="3943" spans="1:5" x14ac:dyDescent="0.3">
      <c r="A3943" s="87">
        <v>21121</v>
      </c>
      <c r="B3943" t="s">
        <v>20288</v>
      </c>
      <c r="C3943" s="87" t="s">
        <v>16331</v>
      </c>
      <c r="D3943" t="s">
        <v>16332</v>
      </c>
      <c r="E3943" s="116">
        <v>4.0999999999999996</v>
      </c>
    </row>
    <row r="3944" spans="1:5" x14ac:dyDescent="0.3">
      <c r="A3944" s="87">
        <v>38010</v>
      </c>
      <c r="B3944" t="s">
        <v>20289</v>
      </c>
      <c r="C3944" s="87" t="s">
        <v>16331</v>
      </c>
      <c r="D3944" t="s">
        <v>16332</v>
      </c>
      <c r="E3944" s="116">
        <v>5.0999999999999996</v>
      </c>
    </row>
    <row r="3945" spans="1:5" x14ac:dyDescent="0.3">
      <c r="A3945" s="87">
        <v>38011</v>
      </c>
      <c r="B3945" t="s">
        <v>20290</v>
      </c>
      <c r="C3945" s="87" t="s">
        <v>16331</v>
      </c>
      <c r="D3945" t="s">
        <v>16332</v>
      </c>
      <c r="E3945" s="116">
        <v>10.23</v>
      </c>
    </row>
    <row r="3946" spans="1:5" x14ac:dyDescent="0.3">
      <c r="A3946" s="87">
        <v>38012</v>
      </c>
      <c r="B3946" t="s">
        <v>20291</v>
      </c>
      <c r="C3946" s="87" t="s">
        <v>16331</v>
      </c>
      <c r="D3946" t="s">
        <v>16332</v>
      </c>
      <c r="E3946" s="116">
        <v>39</v>
      </c>
    </row>
    <row r="3947" spans="1:5" x14ac:dyDescent="0.3">
      <c r="A3947" s="87">
        <v>38013</v>
      </c>
      <c r="B3947" t="s">
        <v>20292</v>
      </c>
      <c r="C3947" s="87" t="s">
        <v>16331</v>
      </c>
      <c r="D3947" t="s">
        <v>16332</v>
      </c>
      <c r="E3947" s="116">
        <v>50.11</v>
      </c>
    </row>
    <row r="3948" spans="1:5" x14ac:dyDescent="0.3">
      <c r="A3948" s="87">
        <v>38014</v>
      </c>
      <c r="B3948" t="s">
        <v>20293</v>
      </c>
      <c r="C3948" s="87" t="s">
        <v>16331</v>
      </c>
      <c r="D3948" t="s">
        <v>16332</v>
      </c>
      <c r="E3948" s="116">
        <v>83.68</v>
      </c>
    </row>
    <row r="3949" spans="1:5" x14ac:dyDescent="0.3">
      <c r="A3949" s="87">
        <v>38015</v>
      </c>
      <c r="B3949" t="s">
        <v>20294</v>
      </c>
      <c r="C3949" s="87" t="s">
        <v>16331</v>
      </c>
      <c r="D3949" t="s">
        <v>16332</v>
      </c>
      <c r="E3949" s="116">
        <v>196.73</v>
      </c>
    </row>
    <row r="3950" spans="1:5" x14ac:dyDescent="0.3">
      <c r="A3950" s="87">
        <v>38016</v>
      </c>
      <c r="B3950" t="s">
        <v>20295</v>
      </c>
      <c r="C3950" s="87" t="s">
        <v>16331</v>
      </c>
      <c r="D3950" t="s">
        <v>16332</v>
      </c>
      <c r="E3950" s="116">
        <v>228.77</v>
      </c>
    </row>
    <row r="3951" spans="1:5" x14ac:dyDescent="0.3">
      <c r="A3951" s="87">
        <v>12741</v>
      </c>
      <c r="B3951" t="s">
        <v>20296</v>
      </c>
      <c r="C3951" s="87" t="s">
        <v>16331</v>
      </c>
      <c r="D3951" t="s">
        <v>16332</v>
      </c>
      <c r="E3951" s="116">
        <v>1403.72</v>
      </c>
    </row>
    <row r="3952" spans="1:5" x14ac:dyDescent="0.3">
      <c r="A3952" s="87">
        <v>12733</v>
      </c>
      <c r="B3952" t="s">
        <v>20297</v>
      </c>
      <c r="C3952" s="87" t="s">
        <v>16331</v>
      </c>
      <c r="D3952" t="s">
        <v>16332</v>
      </c>
      <c r="E3952" s="116">
        <v>7.06</v>
      </c>
    </row>
    <row r="3953" spans="1:5" x14ac:dyDescent="0.3">
      <c r="A3953" s="87">
        <v>12734</v>
      </c>
      <c r="B3953" t="s">
        <v>20298</v>
      </c>
      <c r="C3953" s="87" t="s">
        <v>16331</v>
      </c>
      <c r="D3953" t="s">
        <v>16332</v>
      </c>
      <c r="E3953" s="116">
        <v>15.05</v>
      </c>
    </row>
    <row r="3954" spans="1:5" x14ac:dyDescent="0.3">
      <c r="A3954" s="87">
        <v>12735</v>
      </c>
      <c r="B3954" t="s">
        <v>20299</v>
      </c>
      <c r="C3954" s="87" t="s">
        <v>16331</v>
      </c>
      <c r="D3954" t="s">
        <v>16332</v>
      </c>
      <c r="E3954" s="116">
        <v>24.76</v>
      </c>
    </row>
    <row r="3955" spans="1:5" x14ac:dyDescent="0.3">
      <c r="A3955" s="87">
        <v>12736</v>
      </c>
      <c r="B3955" t="s">
        <v>20300</v>
      </c>
      <c r="C3955" s="87" t="s">
        <v>16331</v>
      </c>
      <c r="D3955" t="s">
        <v>16332</v>
      </c>
      <c r="E3955" s="116">
        <v>56.61</v>
      </c>
    </row>
    <row r="3956" spans="1:5" x14ac:dyDescent="0.3">
      <c r="A3956" s="87">
        <v>12737</v>
      </c>
      <c r="B3956" t="s">
        <v>20301</v>
      </c>
      <c r="C3956" s="87" t="s">
        <v>16331</v>
      </c>
      <c r="D3956" t="s">
        <v>16332</v>
      </c>
      <c r="E3956" s="116">
        <v>72.930000000000007</v>
      </c>
    </row>
    <row r="3957" spans="1:5" x14ac:dyDescent="0.3">
      <c r="A3957" s="87">
        <v>12738</v>
      </c>
      <c r="B3957" t="s">
        <v>20302</v>
      </c>
      <c r="C3957" s="87" t="s">
        <v>16331</v>
      </c>
      <c r="D3957" t="s">
        <v>16332</v>
      </c>
      <c r="E3957" s="116">
        <v>144.15</v>
      </c>
    </row>
    <row r="3958" spans="1:5" x14ac:dyDescent="0.3">
      <c r="A3958" s="87">
        <v>12739</v>
      </c>
      <c r="B3958" t="s">
        <v>20303</v>
      </c>
      <c r="C3958" s="87" t="s">
        <v>16331</v>
      </c>
      <c r="D3958" t="s">
        <v>16332</v>
      </c>
      <c r="E3958" s="116">
        <v>410.35</v>
      </c>
    </row>
    <row r="3959" spans="1:5" x14ac:dyDescent="0.3">
      <c r="A3959" s="87">
        <v>12740</v>
      </c>
      <c r="B3959" t="s">
        <v>20304</v>
      </c>
      <c r="C3959" s="87" t="s">
        <v>16331</v>
      </c>
      <c r="D3959" t="s">
        <v>16332</v>
      </c>
      <c r="E3959" s="116">
        <v>642.01</v>
      </c>
    </row>
    <row r="3960" spans="1:5" x14ac:dyDescent="0.3">
      <c r="A3960" s="87">
        <v>6297</v>
      </c>
      <c r="B3960" t="s">
        <v>20305</v>
      </c>
      <c r="C3960" s="87" t="s">
        <v>16331</v>
      </c>
      <c r="D3960" t="s">
        <v>16332</v>
      </c>
      <c r="E3960" s="116">
        <v>46.75</v>
      </c>
    </row>
    <row r="3961" spans="1:5" x14ac:dyDescent="0.3">
      <c r="A3961" s="87">
        <v>6296</v>
      </c>
      <c r="B3961" t="s">
        <v>20306</v>
      </c>
      <c r="C3961" s="87" t="s">
        <v>16331</v>
      </c>
      <c r="D3961" t="s">
        <v>16332</v>
      </c>
      <c r="E3961" s="116">
        <v>36.9</v>
      </c>
    </row>
    <row r="3962" spans="1:5" x14ac:dyDescent="0.3">
      <c r="A3962" s="87">
        <v>6294</v>
      </c>
      <c r="B3962" t="s">
        <v>20307</v>
      </c>
      <c r="C3962" s="87" t="s">
        <v>16331</v>
      </c>
      <c r="D3962" t="s">
        <v>16332</v>
      </c>
      <c r="E3962" s="116">
        <v>10.52</v>
      </c>
    </row>
    <row r="3963" spans="1:5" x14ac:dyDescent="0.3">
      <c r="A3963" s="87">
        <v>6323</v>
      </c>
      <c r="B3963" t="s">
        <v>20308</v>
      </c>
      <c r="C3963" s="87" t="s">
        <v>16331</v>
      </c>
      <c r="D3963" t="s">
        <v>16332</v>
      </c>
      <c r="E3963" s="116">
        <v>24.11</v>
      </c>
    </row>
    <row r="3964" spans="1:5" x14ac:dyDescent="0.3">
      <c r="A3964" s="87">
        <v>6299</v>
      </c>
      <c r="B3964" t="s">
        <v>20309</v>
      </c>
      <c r="C3964" s="87" t="s">
        <v>16331</v>
      </c>
      <c r="D3964" t="s">
        <v>16332</v>
      </c>
      <c r="E3964" s="116">
        <v>140.62</v>
      </c>
    </row>
    <row r="3965" spans="1:5" x14ac:dyDescent="0.3">
      <c r="A3965" s="87">
        <v>6298</v>
      </c>
      <c r="B3965" t="s">
        <v>20310</v>
      </c>
      <c r="C3965" s="87" t="s">
        <v>16331</v>
      </c>
      <c r="D3965" t="s">
        <v>16332</v>
      </c>
      <c r="E3965" s="116">
        <v>74.06</v>
      </c>
    </row>
    <row r="3966" spans="1:5" x14ac:dyDescent="0.3">
      <c r="A3966" s="87">
        <v>6295</v>
      </c>
      <c r="B3966" t="s">
        <v>20311</v>
      </c>
      <c r="C3966" s="87" t="s">
        <v>16331</v>
      </c>
      <c r="D3966" t="s">
        <v>16332</v>
      </c>
      <c r="E3966" s="116">
        <v>14.98</v>
      </c>
    </row>
    <row r="3967" spans="1:5" x14ac:dyDescent="0.3">
      <c r="A3967" s="87">
        <v>6322</v>
      </c>
      <c r="B3967" t="s">
        <v>20312</v>
      </c>
      <c r="C3967" s="87" t="s">
        <v>16331</v>
      </c>
      <c r="D3967" t="s">
        <v>16332</v>
      </c>
      <c r="E3967" s="116">
        <v>188.34</v>
      </c>
    </row>
    <row r="3968" spans="1:5" x14ac:dyDescent="0.3">
      <c r="A3968" s="87">
        <v>6300</v>
      </c>
      <c r="B3968" t="s">
        <v>20313</v>
      </c>
      <c r="C3968" s="87" t="s">
        <v>16331</v>
      </c>
      <c r="D3968" t="s">
        <v>16332</v>
      </c>
      <c r="E3968" s="116">
        <v>347.23</v>
      </c>
    </row>
    <row r="3969" spans="1:5" x14ac:dyDescent="0.3">
      <c r="A3969" s="87">
        <v>6321</v>
      </c>
      <c r="B3969" t="s">
        <v>20314</v>
      </c>
      <c r="C3969" s="87" t="s">
        <v>16331</v>
      </c>
      <c r="D3969" t="s">
        <v>16332</v>
      </c>
      <c r="E3969" s="116">
        <v>495.99</v>
      </c>
    </row>
    <row r="3970" spans="1:5" x14ac:dyDescent="0.3">
      <c r="A3970" s="87">
        <v>6301</v>
      </c>
      <c r="B3970" t="s">
        <v>20315</v>
      </c>
      <c r="C3970" s="87" t="s">
        <v>16331</v>
      </c>
      <c r="D3970" t="s">
        <v>16332</v>
      </c>
      <c r="E3970" s="116">
        <v>1162.55</v>
      </c>
    </row>
    <row r="3971" spans="1:5" x14ac:dyDescent="0.3">
      <c r="A3971" s="87">
        <v>20183</v>
      </c>
      <c r="B3971" t="s">
        <v>20316</v>
      </c>
      <c r="C3971" s="87" t="s">
        <v>16331</v>
      </c>
      <c r="D3971" t="s">
        <v>16332</v>
      </c>
      <c r="E3971" s="116">
        <v>55.43</v>
      </c>
    </row>
    <row r="3972" spans="1:5" x14ac:dyDescent="0.3">
      <c r="A3972" s="87">
        <v>38448</v>
      </c>
      <c r="B3972" t="s">
        <v>20317</v>
      </c>
      <c r="C3972" s="87" t="s">
        <v>16331</v>
      </c>
      <c r="D3972" t="s">
        <v>16332</v>
      </c>
      <c r="E3972" s="116">
        <v>251.55</v>
      </c>
    </row>
    <row r="3973" spans="1:5" x14ac:dyDescent="0.3">
      <c r="A3973" s="87">
        <v>20182</v>
      </c>
      <c r="B3973" t="s">
        <v>20318</v>
      </c>
      <c r="C3973" s="87" t="s">
        <v>16331</v>
      </c>
      <c r="D3973" t="s">
        <v>16332</v>
      </c>
      <c r="E3973" s="116">
        <v>32.229999999999997</v>
      </c>
    </row>
    <row r="3974" spans="1:5" x14ac:dyDescent="0.3">
      <c r="A3974" s="87">
        <v>7105</v>
      </c>
      <c r="B3974" t="s">
        <v>20319</v>
      </c>
      <c r="C3974" s="87" t="s">
        <v>16331</v>
      </c>
      <c r="D3974" t="s">
        <v>16332</v>
      </c>
      <c r="E3974" s="116">
        <v>44.99</v>
      </c>
    </row>
    <row r="3975" spans="1:5" x14ac:dyDescent="0.3">
      <c r="A3975" s="87">
        <v>7119</v>
      </c>
      <c r="B3975" t="s">
        <v>20320</v>
      </c>
      <c r="C3975" s="87" t="s">
        <v>16331</v>
      </c>
      <c r="D3975" t="s">
        <v>16332</v>
      </c>
      <c r="E3975" s="116">
        <v>10.83</v>
      </c>
    </row>
    <row r="3976" spans="1:5" x14ac:dyDescent="0.3">
      <c r="A3976" s="87">
        <v>7126</v>
      </c>
      <c r="B3976" t="s">
        <v>20321</v>
      </c>
      <c r="C3976" s="87" t="s">
        <v>16331</v>
      </c>
      <c r="D3976" t="s">
        <v>16332</v>
      </c>
      <c r="E3976" s="116">
        <v>22.11</v>
      </c>
    </row>
    <row r="3977" spans="1:5" x14ac:dyDescent="0.3">
      <c r="A3977" s="87">
        <v>7120</v>
      </c>
      <c r="B3977" t="s">
        <v>20322</v>
      </c>
      <c r="C3977" s="87" t="s">
        <v>16331</v>
      </c>
      <c r="D3977" t="s">
        <v>16332</v>
      </c>
      <c r="E3977" s="116">
        <v>8.31</v>
      </c>
    </row>
    <row r="3978" spans="1:5" x14ac:dyDescent="0.3">
      <c r="A3978" s="87">
        <v>6319</v>
      </c>
      <c r="B3978" t="s">
        <v>20323</v>
      </c>
      <c r="C3978" s="87" t="s">
        <v>16331</v>
      </c>
      <c r="D3978" t="s">
        <v>16332</v>
      </c>
      <c r="E3978" s="116">
        <v>54.93</v>
      </c>
    </row>
    <row r="3979" spans="1:5" x14ac:dyDescent="0.3">
      <c r="A3979" s="87">
        <v>6304</v>
      </c>
      <c r="B3979" t="s">
        <v>20324</v>
      </c>
      <c r="C3979" s="87" t="s">
        <v>16331</v>
      </c>
      <c r="D3979" t="s">
        <v>16332</v>
      </c>
      <c r="E3979" s="116">
        <v>54.93</v>
      </c>
    </row>
    <row r="3980" spans="1:5" x14ac:dyDescent="0.3">
      <c r="A3980" s="87">
        <v>21116</v>
      </c>
      <c r="B3980" t="s">
        <v>20325</v>
      </c>
      <c r="C3980" s="87" t="s">
        <v>16331</v>
      </c>
      <c r="D3980" t="s">
        <v>16332</v>
      </c>
      <c r="E3980" s="116">
        <v>41.59</v>
      </c>
    </row>
    <row r="3981" spans="1:5" x14ac:dyDescent="0.3">
      <c r="A3981" s="87">
        <v>6320</v>
      </c>
      <c r="B3981" t="s">
        <v>20326</v>
      </c>
      <c r="C3981" s="87" t="s">
        <v>16331</v>
      </c>
      <c r="D3981" t="s">
        <v>16332</v>
      </c>
      <c r="E3981" s="116">
        <v>28.29</v>
      </c>
    </row>
    <row r="3982" spans="1:5" x14ac:dyDescent="0.3">
      <c r="A3982" s="87">
        <v>6303</v>
      </c>
      <c r="B3982" t="s">
        <v>20327</v>
      </c>
      <c r="C3982" s="87" t="s">
        <v>16331</v>
      </c>
      <c r="D3982" t="s">
        <v>16332</v>
      </c>
      <c r="E3982" s="116">
        <v>28.29</v>
      </c>
    </row>
    <row r="3983" spans="1:5" x14ac:dyDescent="0.3">
      <c r="A3983" s="87">
        <v>6308</v>
      </c>
      <c r="B3983" t="s">
        <v>20328</v>
      </c>
      <c r="C3983" s="87" t="s">
        <v>16331</v>
      </c>
      <c r="D3983" t="s">
        <v>16332</v>
      </c>
      <c r="E3983" s="116">
        <v>151.99</v>
      </c>
    </row>
    <row r="3984" spans="1:5" x14ac:dyDescent="0.3">
      <c r="A3984" s="87">
        <v>6317</v>
      </c>
      <c r="B3984" t="s">
        <v>20329</v>
      </c>
      <c r="C3984" s="87" t="s">
        <v>16331</v>
      </c>
      <c r="D3984" t="s">
        <v>16332</v>
      </c>
      <c r="E3984" s="116">
        <v>151.99</v>
      </c>
    </row>
    <row r="3985" spans="1:5" x14ac:dyDescent="0.3">
      <c r="A3985" s="87">
        <v>6307</v>
      </c>
      <c r="B3985" t="s">
        <v>20330</v>
      </c>
      <c r="C3985" s="87" t="s">
        <v>16331</v>
      </c>
      <c r="D3985" t="s">
        <v>16332</v>
      </c>
      <c r="E3985" s="116">
        <v>151.99</v>
      </c>
    </row>
    <row r="3986" spans="1:5" x14ac:dyDescent="0.3">
      <c r="A3986" s="87">
        <v>6309</v>
      </c>
      <c r="B3986" t="s">
        <v>20331</v>
      </c>
      <c r="C3986" s="87" t="s">
        <v>16331</v>
      </c>
      <c r="D3986" t="s">
        <v>16332</v>
      </c>
      <c r="E3986" s="116">
        <v>156.4</v>
      </c>
    </row>
    <row r="3987" spans="1:5" x14ac:dyDescent="0.3">
      <c r="A3987" s="87">
        <v>6318</v>
      </c>
      <c r="B3987" t="s">
        <v>20332</v>
      </c>
      <c r="C3987" s="87" t="s">
        <v>16331</v>
      </c>
      <c r="D3987" t="s">
        <v>16332</v>
      </c>
      <c r="E3987" s="116">
        <v>81.98</v>
      </c>
    </row>
    <row r="3988" spans="1:5" x14ac:dyDescent="0.3">
      <c r="A3988" s="87">
        <v>6306</v>
      </c>
      <c r="B3988" t="s">
        <v>20333</v>
      </c>
      <c r="C3988" s="87" t="s">
        <v>16331</v>
      </c>
      <c r="D3988" t="s">
        <v>16332</v>
      </c>
      <c r="E3988" s="116">
        <v>81.98</v>
      </c>
    </row>
    <row r="3989" spans="1:5" x14ac:dyDescent="0.3">
      <c r="A3989" s="87">
        <v>6305</v>
      </c>
      <c r="B3989" t="s">
        <v>20334</v>
      </c>
      <c r="C3989" s="87" t="s">
        <v>16331</v>
      </c>
      <c r="D3989" t="s">
        <v>16332</v>
      </c>
      <c r="E3989" s="116">
        <v>81.98</v>
      </c>
    </row>
    <row r="3990" spans="1:5" x14ac:dyDescent="0.3">
      <c r="A3990" s="87">
        <v>6302</v>
      </c>
      <c r="B3990" t="s">
        <v>20335</v>
      </c>
      <c r="C3990" s="87" t="s">
        <v>16331</v>
      </c>
      <c r="D3990" t="s">
        <v>16332</v>
      </c>
      <c r="E3990" s="116">
        <v>17.39</v>
      </c>
    </row>
    <row r="3991" spans="1:5" x14ac:dyDescent="0.3">
      <c r="A3991" s="87">
        <v>6312</v>
      </c>
      <c r="B3991" t="s">
        <v>20336</v>
      </c>
      <c r="C3991" s="87" t="s">
        <v>16331</v>
      </c>
      <c r="D3991" t="s">
        <v>16332</v>
      </c>
      <c r="E3991" s="116">
        <v>218.62</v>
      </c>
    </row>
    <row r="3992" spans="1:5" x14ac:dyDescent="0.3">
      <c r="A3992" s="87">
        <v>6311</v>
      </c>
      <c r="B3992" t="s">
        <v>20337</v>
      </c>
      <c r="C3992" s="87" t="s">
        <v>16331</v>
      </c>
      <c r="D3992" t="s">
        <v>16332</v>
      </c>
      <c r="E3992" s="116">
        <v>218.62</v>
      </c>
    </row>
    <row r="3993" spans="1:5" x14ac:dyDescent="0.3">
      <c r="A3993" s="87">
        <v>6310</v>
      </c>
      <c r="B3993" t="s">
        <v>20338</v>
      </c>
      <c r="C3993" s="87" t="s">
        <v>16331</v>
      </c>
      <c r="D3993" t="s">
        <v>16332</v>
      </c>
      <c r="E3993" s="116">
        <v>218.62</v>
      </c>
    </row>
    <row r="3994" spans="1:5" x14ac:dyDescent="0.3">
      <c r="A3994" s="87">
        <v>6314</v>
      </c>
      <c r="B3994" t="s">
        <v>20339</v>
      </c>
      <c r="C3994" s="87" t="s">
        <v>16331</v>
      </c>
      <c r="D3994" t="s">
        <v>16332</v>
      </c>
      <c r="E3994" s="116">
        <v>218.62</v>
      </c>
    </row>
    <row r="3995" spans="1:5" x14ac:dyDescent="0.3">
      <c r="A3995" s="87">
        <v>6313</v>
      </c>
      <c r="B3995" t="s">
        <v>20340</v>
      </c>
      <c r="C3995" s="87" t="s">
        <v>16331</v>
      </c>
      <c r="D3995" t="s">
        <v>16332</v>
      </c>
      <c r="E3995" s="116">
        <v>218.62</v>
      </c>
    </row>
    <row r="3996" spans="1:5" x14ac:dyDescent="0.3">
      <c r="A3996" s="87">
        <v>6315</v>
      </c>
      <c r="B3996" t="s">
        <v>20341</v>
      </c>
      <c r="C3996" s="87" t="s">
        <v>16331</v>
      </c>
      <c r="D3996" t="s">
        <v>16332</v>
      </c>
      <c r="E3996" s="116">
        <v>413.94</v>
      </c>
    </row>
    <row r="3997" spans="1:5" x14ac:dyDescent="0.3">
      <c r="A3997" s="87">
        <v>6316</v>
      </c>
      <c r="B3997" t="s">
        <v>20342</v>
      </c>
      <c r="C3997" s="87" t="s">
        <v>16331</v>
      </c>
      <c r="D3997" t="s">
        <v>16332</v>
      </c>
      <c r="E3997" s="116">
        <v>413.94</v>
      </c>
    </row>
    <row r="3998" spans="1:5" x14ac:dyDescent="0.3">
      <c r="A3998" s="87">
        <v>39324</v>
      </c>
      <c r="B3998" t="s">
        <v>20343</v>
      </c>
      <c r="C3998" s="87" t="s">
        <v>16331</v>
      </c>
      <c r="D3998" t="s">
        <v>16332</v>
      </c>
      <c r="E3998" s="116">
        <v>5.33</v>
      </c>
    </row>
    <row r="3999" spans="1:5" x14ac:dyDescent="0.3">
      <c r="A3999" s="87">
        <v>39325</v>
      </c>
      <c r="B3999" t="s">
        <v>20344</v>
      </c>
      <c r="C3999" s="87" t="s">
        <v>16331</v>
      </c>
      <c r="D3999" t="s">
        <v>16332</v>
      </c>
      <c r="E3999" s="116">
        <v>8.0399999999999991</v>
      </c>
    </row>
    <row r="4000" spans="1:5" x14ac:dyDescent="0.3">
      <c r="A4000" s="87">
        <v>39326</v>
      </c>
      <c r="B4000" t="s">
        <v>20345</v>
      </c>
      <c r="C4000" s="87" t="s">
        <v>16331</v>
      </c>
      <c r="D4000" t="s">
        <v>16332</v>
      </c>
      <c r="E4000" s="116">
        <v>28.84</v>
      </c>
    </row>
    <row r="4001" spans="1:5" x14ac:dyDescent="0.3">
      <c r="A4001" s="87">
        <v>39327</v>
      </c>
      <c r="B4001" t="s">
        <v>20346</v>
      </c>
      <c r="C4001" s="87" t="s">
        <v>16331</v>
      </c>
      <c r="D4001" t="s">
        <v>16332</v>
      </c>
      <c r="E4001" s="116">
        <v>43.52</v>
      </c>
    </row>
    <row r="4002" spans="1:5" x14ac:dyDescent="0.3">
      <c r="A4002" s="87">
        <v>11378</v>
      </c>
      <c r="B4002" t="s">
        <v>20347</v>
      </c>
      <c r="C4002" s="87" t="s">
        <v>16331</v>
      </c>
      <c r="D4002" t="s">
        <v>16332</v>
      </c>
      <c r="E4002" s="116">
        <v>92.89</v>
      </c>
    </row>
    <row r="4003" spans="1:5" x14ac:dyDescent="0.3">
      <c r="A4003" s="87">
        <v>11379</v>
      </c>
      <c r="B4003" t="s">
        <v>20348</v>
      </c>
      <c r="C4003" s="87" t="s">
        <v>16331</v>
      </c>
      <c r="D4003" t="s">
        <v>16332</v>
      </c>
      <c r="E4003" s="116">
        <v>78.489999999999995</v>
      </c>
    </row>
    <row r="4004" spans="1:5" x14ac:dyDescent="0.3">
      <c r="A4004" s="87">
        <v>11493</v>
      </c>
      <c r="B4004" t="s">
        <v>20349</v>
      </c>
      <c r="C4004" s="87" t="s">
        <v>16331</v>
      </c>
      <c r="D4004" t="s">
        <v>16332</v>
      </c>
      <c r="E4004" s="116">
        <v>45.27</v>
      </c>
    </row>
    <row r="4005" spans="1:5" x14ac:dyDescent="0.3">
      <c r="A4005" s="87">
        <v>7106</v>
      </c>
      <c r="B4005" t="s">
        <v>20350</v>
      </c>
      <c r="C4005" s="87" t="s">
        <v>16331</v>
      </c>
      <c r="D4005" t="s">
        <v>16332</v>
      </c>
      <c r="E4005" s="116">
        <v>136.80000000000001</v>
      </c>
    </row>
    <row r="4006" spans="1:5" x14ac:dyDescent="0.3">
      <c r="A4006" s="87">
        <v>7104</v>
      </c>
      <c r="B4006" t="s">
        <v>20351</v>
      </c>
      <c r="C4006" s="87" t="s">
        <v>16331</v>
      </c>
      <c r="D4006" t="s">
        <v>16332</v>
      </c>
      <c r="E4006" s="116">
        <v>3.68</v>
      </c>
    </row>
    <row r="4007" spans="1:5" x14ac:dyDescent="0.3">
      <c r="A4007" s="87">
        <v>7136</v>
      </c>
      <c r="B4007" t="s">
        <v>20352</v>
      </c>
      <c r="C4007" s="87" t="s">
        <v>16331</v>
      </c>
      <c r="D4007" t="s">
        <v>16332</v>
      </c>
      <c r="E4007" s="116">
        <v>6.42</v>
      </c>
    </row>
    <row r="4008" spans="1:5" x14ac:dyDescent="0.3">
      <c r="A4008" s="87">
        <v>7128</v>
      </c>
      <c r="B4008" t="s">
        <v>20353</v>
      </c>
      <c r="C4008" s="87" t="s">
        <v>16331</v>
      </c>
      <c r="D4008" t="s">
        <v>16332</v>
      </c>
      <c r="E4008" s="116">
        <v>8.33</v>
      </c>
    </row>
    <row r="4009" spans="1:5" x14ac:dyDescent="0.3">
      <c r="A4009" s="87">
        <v>7108</v>
      </c>
      <c r="B4009" t="s">
        <v>20354</v>
      </c>
      <c r="C4009" s="87" t="s">
        <v>16331</v>
      </c>
      <c r="D4009" t="s">
        <v>16332</v>
      </c>
      <c r="E4009" s="116">
        <v>8.31</v>
      </c>
    </row>
    <row r="4010" spans="1:5" x14ac:dyDescent="0.3">
      <c r="A4010" s="87">
        <v>7129</v>
      </c>
      <c r="B4010" t="s">
        <v>20355</v>
      </c>
      <c r="C4010" s="87" t="s">
        <v>16331</v>
      </c>
      <c r="D4010" t="s">
        <v>16332</v>
      </c>
      <c r="E4010" s="116">
        <v>9.7799999999999994</v>
      </c>
    </row>
    <row r="4011" spans="1:5" x14ac:dyDescent="0.3">
      <c r="A4011" s="87">
        <v>7130</v>
      </c>
      <c r="B4011" t="s">
        <v>20356</v>
      </c>
      <c r="C4011" s="87" t="s">
        <v>16331</v>
      </c>
      <c r="D4011" t="s">
        <v>16332</v>
      </c>
      <c r="E4011" s="116">
        <v>14.21</v>
      </c>
    </row>
    <row r="4012" spans="1:5" x14ac:dyDescent="0.3">
      <c r="A4012" s="87">
        <v>7131</v>
      </c>
      <c r="B4012" t="s">
        <v>20357</v>
      </c>
      <c r="C4012" s="87" t="s">
        <v>16331</v>
      </c>
      <c r="D4012" t="s">
        <v>16332</v>
      </c>
      <c r="E4012" s="116">
        <v>17.38</v>
      </c>
    </row>
    <row r="4013" spans="1:5" x14ac:dyDescent="0.3">
      <c r="A4013" s="87">
        <v>7132</v>
      </c>
      <c r="B4013" t="s">
        <v>20358</v>
      </c>
      <c r="C4013" s="87" t="s">
        <v>16331</v>
      </c>
      <c r="D4013" t="s">
        <v>16332</v>
      </c>
      <c r="E4013" s="116">
        <v>40.92</v>
      </c>
    </row>
    <row r="4014" spans="1:5" x14ac:dyDescent="0.3">
      <c r="A4014" s="87">
        <v>7133</v>
      </c>
      <c r="B4014" t="s">
        <v>20359</v>
      </c>
      <c r="C4014" s="87" t="s">
        <v>16331</v>
      </c>
      <c r="D4014" t="s">
        <v>16332</v>
      </c>
      <c r="E4014" s="116">
        <v>94.55</v>
      </c>
    </row>
    <row r="4015" spans="1:5" x14ac:dyDescent="0.3">
      <c r="A4015" s="87">
        <v>37420</v>
      </c>
      <c r="B4015" t="s">
        <v>20360</v>
      </c>
      <c r="C4015" s="87" t="s">
        <v>16331</v>
      </c>
      <c r="D4015" t="s">
        <v>16332</v>
      </c>
      <c r="E4015" s="116">
        <v>40.04</v>
      </c>
    </row>
    <row r="4016" spans="1:5" x14ac:dyDescent="0.3">
      <c r="A4016" s="87">
        <v>37421</v>
      </c>
      <c r="B4016" t="s">
        <v>20361</v>
      </c>
      <c r="C4016" s="87" t="s">
        <v>16331</v>
      </c>
      <c r="D4016" t="s">
        <v>16332</v>
      </c>
      <c r="E4016" s="116">
        <v>54.73</v>
      </c>
    </row>
    <row r="4017" spans="1:5" x14ac:dyDescent="0.3">
      <c r="A4017" s="87">
        <v>37422</v>
      </c>
      <c r="B4017" t="s">
        <v>20362</v>
      </c>
      <c r="C4017" s="87" t="s">
        <v>16331</v>
      </c>
      <c r="D4017" t="s">
        <v>16332</v>
      </c>
      <c r="E4017" s="116">
        <v>51.23</v>
      </c>
    </row>
    <row r="4018" spans="1:5" x14ac:dyDescent="0.3">
      <c r="A4018" s="87">
        <v>37443</v>
      </c>
      <c r="B4018" t="s">
        <v>20363</v>
      </c>
      <c r="C4018" s="87" t="s">
        <v>16331</v>
      </c>
      <c r="D4018" t="s">
        <v>16332</v>
      </c>
      <c r="E4018" s="116">
        <v>186.25</v>
      </c>
    </row>
    <row r="4019" spans="1:5" x14ac:dyDescent="0.3">
      <c r="A4019" s="87">
        <v>37444</v>
      </c>
      <c r="B4019" t="s">
        <v>20364</v>
      </c>
      <c r="C4019" s="87" t="s">
        <v>16331</v>
      </c>
      <c r="D4019" t="s">
        <v>16332</v>
      </c>
      <c r="E4019" s="116">
        <v>189.41</v>
      </c>
    </row>
    <row r="4020" spans="1:5" x14ac:dyDescent="0.3">
      <c r="A4020" s="87">
        <v>37445</v>
      </c>
      <c r="B4020" t="s">
        <v>20365</v>
      </c>
      <c r="C4020" s="87" t="s">
        <v>16331</v>
      </c>
      <c r="D4020" t="s">
        <v>16332</v>
      </c>
      <c r="E4020" s="116">
        <v>287.10000000000002</v>
      </c>
    </row>
    <row r="4021" spans="1:5" x14ac:dyDescent="0.3">
      <c r="A4021" s="87">
        <v>37446</v>
      </c>
      <c r="B4021" t="s">
        <v>20366</v>
      </c>
      <c r="C4021" s="87" t="s">
        <v>16331</v>
      </c>
      <c r="D4021" t="s">
        <v>16332</v>
      </c>
      <c r="E4021" s="116">
        <v>312.98</v>
      </c>
    </row>
    <row r="4022" spans="1:5" x14ac:dyDescent="0.3">
      <c r="A4022" s="87">
        <v>37447</v>
      </c>
      <c r="B4022" t="s">
        <v>20367</v>
      </c>
      <c r="C4022" s="87" t="s">
        <v>16331</v>
      </c>
      <c r="D4022" t="s">
        <v>16332</v>
      </c>
      <c r="E4022" s="116">
        <v>317.88</v>
      </c>
    </row>
    <row r="4023" spans="1:5" x14ac:dyDescent="0.3">
      <c r="A4023" s="87">
        <v>37448</v>
      </c>
      <c r="B4023" t="s">
        <v>20368</v>
      </c>
      <c r="C4023" s="87" t="s">
        <v>16331</v>
      </c>
      <c r="D4023" t="s">
        <v>16332</v>
      </c>
      <c r="E4023" s="116">
        <v>436.03</v>
      </c>
    </row>
    <row r="4024" spans="1:5" x14ac:dyDescent="0.3">
      <c r="A4024" s="87">
        <v>37440</v>
      </c>
      <c r="B4024" t="s">
        <v>20369</v>
      </c>
      <c r="C4024" s="87" t="s">
        <v>16331</v>
      </c>
      <c r="D4024" t="s">
        <v>16332</v>
      </c>
      <c r="E4024" s="116">
        <v>147.83000000000001</v>
      </c>
    </row>
    <row r="4025" spans="1:5" x14ac:dyDescent="0.3">
      <c r="A4025" s="87">
        <v>37441</v>
      </c>
      <c r="B4025" t="s">
        <v>20370</v>
      </c>
      <c r="C4025" s="87" t="s">
        <v>16331</v>
      </c>
      <c r="D4025" t="s">
        <v>16332</v>
      </c>
      <c r="E4025" s="116">
        <v>147.83000000000001</v>
      </c>
    </row>
    <row r="4026" spans="1:5" x14ac:dyDescent="0.3">
      <c r="A4026" s="87">
        <v>37442</v>
      </c>
      <c r="B4026" t="s">
        <v>20371</v>
      </c>
      <c r="C4026" s="87" t="s">
        <v>16331</v>
      </c>
      <c r="D4026" t="s">
        <v>16332</v>
      </c>
      <c r="E4026" s="116">
        <v>178.06</v>
      </c>
    </row>
    <row r="4027" spans="1:5" x14ac:dyDescent="0.3">
      <c r="A4027" s="87">
        <v>38017</v>
      </c>
      <c r="B4027" t="s">
        <v>20372</v>
      </c>
      <c r="C4027" s="87" t="s">
        <v>16331</v>
      </c>
      <c r="D4027" t="s">
        <v>16332</v>
      </c>
      <c r="E4027" s="116">
        <v>10.9</v>
      </c>
    </row>
    <row r="4028" spans="1:5" x14ac:dyDescent="0.3">
      <c r="A4028" s="87">
        <v>38018</v>
      </c>
      <c r="B4028" t="s">
        <v>20373</v>
      </c>
      <c r="C4028" s="87" t="s">
        <v>16331</v>
      </c>
      <c r="D4028" t="s">
        <v>16332</v>
      </c>
      <c r="E4028" s="116">
        <v>12.26</v>
      </c>
    </row>
    <row r="4029" spans="1:5" x14ac:dyDescent="0.3">
      <c r="A4029" s="87">
        <v>39895</v>
      </c>
      <c r="B4029" t="s">
        <v>20374</v>
      </c>
      <c r="C4029" s="87" t="s">
        <v>16331</v>
      </c>
      <c r="D4029" t="s">
        <v>16332</v>
      </c>
      <c r="E4029" s="116">
        <v>50.99</v>
      </c>
    </row>
    <row r="4030" spans="1:5" x14ac:dyDescent="0.3">
      <c r="A4030" s="87">
        <v>39896</v>
      </c>
      <c r="B4030" t="s">
        <v>20375</v>
      </c>
      <c r="C4030" s="87" t="s">
        <v>16331</v>
      </c>
      <c r="D4030" t="s">
        <v>16332</v>
      </c>
      <c r="E4030" s="116">
        <v>74.739999999999995</v>
      </c>
    </row>
    <row r="4031" spans="1:5" x14ac:dyDescent="0.3">
      <c r="A4031" s="87">
        <v>38873</v>
      </c>
      <c r="B4031" t="s">
        <v>20376</v>
      </c>
      <c r="C4031" s="87" t="s">
        <v>16331</v>
      </c>
      <c r="D4031" t="s">
        <v>16332</v>
      </c>
      <c r="E4031" s="116">
        <v>16.41</v>
      </c>
    </row>
    <row r="4032" spans="1:5" x14ac:dyDescent="0.3">
      <c r="A4032" s="87">
        <v>38874</v>
      </c>
      <c r="B4032" t="s">
        <v>20377</v>
      </c>
      <c r="C4032" s="87" t="s">
        <v>16331</v>
      </c>
      <c r="D4032" t="s">
        <v>16332</v>
      </c>
      <c r="E4032" s="116">
        <v>20.79</v>
      </c>
    </row>
    <row r="4033" spans="1:5" x14ac:dyDescent="0.3">
      <c r="A4033" s="87">
        <v>38875</v>
      </c>
      <c r="B4033" t="s">
        <v>20378</v>
      </c>
      <c r="C4033" s="87" t="s">
        <v>16331</v>
      </c>
      <c r="D4033" t="s">
        <v>16332</v>
      </c>
      <c r="E4033" s="116">
        <v>32.94</v>
      </c>
    </row>
    <row r="4034" spans="1:5" x14ac:dyDescent="0.3">
      <c r="A4034" s="87">
        <v>38876</v>
      </c>
      <c r="B4034" t="s">
        <v>20379</v>
      </c>
      <c r="C4034" s="87" t="s">
        <v>16331</v>
      </c>
      <c r="D4034" t="s">
        <v>16332</v>
      </c>
      <c r="E4034" s="116">
        <v>44.27</v>
      </c>
    </row>
    <row r="4035" spans="1:5" x14ac:dyDescent="0.3">
      <c r="A4035" s="87">
        <v>39000</v>
      </c>
      <c r="B4035" t="s">
        <v>20380</v>
      </c>
      <c r="C4035" s="87" t="s">
        <v>16331</v>
      </c>
      <c r="D4035" t="s">
        <v>16332</v>
      </c>
      <c r="E4035" s="116">
        <v>28.39</v>
      </c>
    </row>
    <row r="4036" spans="1:5" x14ac:dyDescent="0.3">
      <c r="A4036" s="87">
        <v>38674</v>
      </c>
      <c r="B4036" t="s">
        <v>20381</v>
      </c>
      <c r="C4036" s="87" t="s">
        <v>16331</v>
      </c>
      <c r="D4036" t="s">
        <v>16332</v>
      </c>
      <c r="E4036" s="116">
        <v>36.700000000000003</v>
      </c>
    </row>
    <row r="4037" spans="1:5" x14ac:dyDescent="0.3">
      <c r="A4037" s="87">
        <v>38019</v>
      </c>
      <c r="B4037" t="s">
        <v>20382</v>
      </c>
      <c r="C4037" s="87" t="s">
        <v>16331</v>
      </c>
      <c r="D4037" t="s">
        <v>16332</v>
      </c>
      <c r="E4037" s="116">
        <v>7.76</v>
      </c>
    </row>
    <row r="4038" spans="1:5" x14ac:dyDescent="0.3">
      <c r="A4038" s="87">
        <v>38020</v>
      </c>
      <c r="B4038" t="s">
        <v>20383</v>
      </c>
      <c r="C4038" s="87" t="s">
        <v>16331</v>
      </c>
      <c r="D4038" t="s">
        <v>16332</v>
      </c>
      <c r="E4038" s="116">
        <v>9.56</v>
      </c>
    </row>
    <row r="4039" spans="1:5" x14ac:dyDescent="0.3">
      <c r="A4039" s="87">
        <v>38454</v>
      </c>
      <c r="B4039" t="s">
        <v>20384</v>
      </c>
      <c r="C4039" s="87" t="s">
        <v>16331</v>
      </c>
      <c r="D4039" t="s">
        <v>16332</v>
      </c>
      <c r="E4039" s="116">
        <v>10.64</v>
      </c>
    </row>
    <row r="4040" spans="1:5" x14ac:dyDescent="0.3">
      <c r="A4040" s="87">
        <v>38455</v>
      </c>
      <c r="B4040" t="s">
        <v>20385</v>
      </c>
      <c r="C4040" s="87" t="s">
        <v>16331</v>
      </c>
      <c r="D4040" t="s">
        <v>16332</v>
      </c>
      <c r="E4040" s="116">
        <v>14.25</v>
      </c>
    </row>
    <row r="4041" spans="1:5" x14ac:dyDescent="0.3">
      <c r="A4041" s="87">
        <v>38462</v>
      </c>
      <c r="B4041" t="s">
        <v>20386</v>
      </c>
      <c r="C4041" s="87" t="s">
        <v>16331</v>
      </c>
      <c r="D4041" t="s">
        <v>16332</v>
      </c>
      <c r="E4041" s="116">
        <v>229.76</v>
      </c>
    </row>
    <row r="4042" spans="1:5" x14ac:dyDescent="0.3">
      <c r="A4042" s="87">
        <v>36362</v>
      </c>
      <c r="B4042" t="s">
        <v>20387</v>
      </c>
      <c r="C4042" s="87" t="s">
        <v>16331</v>
      </c>
      <c r="D4042" t="s">
        <v>16332</v>
      </c>
      <c r="E4042" s="116">
        <v>3.17</v>
      </c>
    </row>
    <row r="4043" spans="1:5" x14ac:dyDescent="0.3">
      <c r="A4043" s="87">
        <v>36298</v>
      </c>
      <c r="B4043" t="s">
        <v>20388</v>
      </c>
      <c r="C4043" s="87" t="s">
        <v>16331</v>
      </c>
      <c r="D4043" t="s">
        <v>16332</v>
      </c>
      <c r="E4043" s="116">
        <v>2.73</v>
      </c>
    </row>
    <row r="4044" spans="1:5" x14ac:dyDescent="0.3">
      <c r="A4044" s="87">
        <v>38456</v>
      </c>
      <c r="B4044" t="s">
        <v>20389</v>
      </c>
      <c r="C4044" s="87" t="s">
        <v>16331</v>
      </c>
      <c r="D4044" t="s">
        <v>16332</v>
      </c>
      <c r="E4044" s="116">
        <v>6.79</v>
      </c>
    </row>
    <row r="4045" spans="1:5" x14ac:dyDescent="0.3">
      <c r="A4045" s="87">
        <v>38457</v>
      </c>
      <c r="B4045" t="s">
        <v>20390</v>
      </c>
      <c r="C4045" s="87" t="s">
        <v>16331</v>
      </c>
      <c r="D4045" t="s">
        <v>16332</v>
      </c>
      <c r="E4045" s="116">
        <v>12.38</v>
      </c>
    </row>
    <row r="4046" spans="1:5" x14ac:dyDescent="0.3">
      <c r="A4046" s="87">
        <v>38458</v>
      </c>
      <c r="B4046" t="s">
        <v>20391</v>
      </c>
      <c r="C4046" s="87" t="s">
        <v>16331</v>
      </c>
      <c r="D4046" t="s">
        <v>16332</v>
      </c>
      <c r="E4046" s="116">
        <v>23.85</v>
      </c>
    </row>
    <row r="4047" spans="1:5" x14ac:dyDescent="0.3">
      <c r="A4047" s="87">
        <v>38459</v>
      </c>
      <c r="B4047" t="s">
        <v>20392</v>
      </c>
      <c r="C4047" s="87" t="s">
        <v>16331</v>
      </c>
      <c r="D4047" t="s">
        <v>16332</v>
      </c>
      <c r="E4047" s="116">
        <v>37.49</v>
      </c>
    </row>
    <row r="4048" spans="1:5" x14ac:dyDescent="0.3">
      <c r="A4048" s="87">
        <v>38460</v>
      </c>
      <c r="B4048" t="s">
        <v>20393</v>
      </c>
      <c r="C4048" s="87" t="s">
        <v>16331</v>
      </c>
      <c r="D4048" t="s">
        <v>16332</v>
      </c>
      <c r="E4048" s="116">
        <v>80.430000000000007</v>
      </c>
    </row>
    <row r="4049" spans="1:5" x14ac:dyDescent="0.3">
      <c r="A4049" s="87">
        <v>38461</v>
      </c>
      <c r="B4049" t="s">
        <v>20394</v>
      </c>
      <c r="C4049" s="87" t="s">
        <v>16331</v>
      </c>
      <c r="D4049" t="s">
        <v>16332</v>
      </c>
      <c r="E4049" s="116">
        <v>107.93</v>
      </c>
    </row>
    <row r="4050" spans="1:5" x14ac:dyDescent="0.3">
      <c r="A4050" s="87">
        <v>7094</v>
      </c>
      <c r="B4050" t="s">
        <v>20395</v>
      </c>
      <c r="C4050" s="87" t="s">
        <v>16331</v>
      </c>
      <c r="D4050" t="s">
        <v>16332</v>
      </c>
      <c r="E4050" s="116">
        <v>12.04</v>
      </c>
    </row>
    <row r="4051" spans="1:5" x14ac:dyDescent="0.3">
      <c r="A4051" s="87">
        <v>7116</v>
      </c>
      <c r="B4051" t="s">
        <v>20396</v>
      </c>
      <c r="C4051" s="87" t="s">
        <v>16331</v>
      </c>
      <c r="D4051" t="s">
        <v>16332</v>
      </c>
      <c r="E4051" s="116">
        <v>4.03</v>
      </c>
    </row>
    <row r="4052" spans="1:5" x14ac:dyDescent="0.3">
      <c r="A4052" s="87">
        <v>7118</v>
      </c>
      <c r="B4052" t="s">
        <v>20397</v>
      </c>
      <c r="C4052" s="87" t="s">
        <v>16331</v>
      </c>
      <c r="D4052" t="s">
        <v>16332</v>
      </c>
      <c r="E4052" s="116">
        <v>24.75</v>
      </c>
    </row>
    <row r="4053" spans="1:5" x14ac:dyDescent="0.3">
      <c r="A4053" s="87">
        <v>7098</v>
      </c>
      <c r="B4053" t="s">
        <v>20398</v>
      </c>
      <c r="C4053" s="87" t="s">
        <v>16331</v>
      </c>
      <c r="D4053" t="s">
        <v>16332</v>
      </c>
      <c r="E4053" s="116">
        <v>3.68</v>
      </c>
    </row>
    <row r="4054" spans="1:5" x14ac:dyDescent="0.3">
      <c r="A4054" s="87">
        <v>7110</v>
      </c>
      <c r="B4054" t="s">
        <v>20399</v>
      </c>
      <c r="C4054" s="87" t="s">
        <v>16331</v>
      </c>
      <c r="D4054" t="s">
        <v>16332</v>
      </c>
      <c r="E4054" s="116">
        <v>47.06</v>
      </c>
    </row>
    <row r="4055" spans="1:5" x14ac:dyDescent="0.3">
      <c r="A4055" s="87">
        <v>7123</v>
      </c>
      <c r="B4055" t="s">
        <v>20400</v>
      </c>
      <c r="C4055" s="87" t="s">
        <v>16331</v>
      </c>
      <c r="D4055" t="s">
        <v>16332</v>
      </c>
      <c r="E4055" s="116">
        <v>4.45</v>
      </c>
    </row>
    <row r="4056" spans="1:5" x14ac:dyDescent="0.3">
      <c r="A4056" s="87">
        <v>7121</v>
      </c>
      <c r="B4056" t="s">
        <v>20401</v>
      </c>
      <c r="C4056" s="87" t="s">
        <v>16331</v>
      </c>
      <c r="D4056" t="s">
        <v>16332</v>
      </c>
      <c r="E4056" s="116">
        <v>8.8000000000000007</v>
      </c>
    </row>
    <row r="4057" spans="1:5" x14ac:dyDescent="0.3">
      <c r="A4057" s="87">
        <v>7137</v>
      </c>
      <c r="B4057" t="s">
        <v>20402</v>
      </c>
      <c r="C4057" s="87" t="s">
        <v>16331</v>
      </c>
      <c r="D4057" t="s">
        <v>16332</v>
      </c>
      <c r="E4057" s="116">
        <v>9.61</v>
      </c>
    </row>
    <row r="4058" spans="1:5" x14ac:dyDescent="0.3">
      <c r="A4058" s="87">
        <v>7122</v>
      </c>
      <c r="B4058" t="s">
        <v>20403</v>
      </c>
      <c r="C4058" s="87" t="s">
        <v>16331</v>
      </c>
      <c r="D4058" t="s">
        <v>16332</v>
      </c>
      <c r="E4058" s="116">
        <v>10.58</v>
      </c>
    </row>
    <row r="4059" spans="1:5" x14ac:dyDescent="0.3">
      <c r="A4059" s="87">
        <v>7114</v>
      </c>
      <c r="B4059" t="s">
        <v>20404</v>
      </c>
      <c r="C4059" s="87" t="s">
        <v>16331</v>
      </c>
      <c r="D4059" t="s">
        <v>16332</v>
      </c>
      <c r="E4059" s="116">
        <v>12.31</v>
      </c>
    </row>
    <row r="4060" spans="1:5" x14ac:dyDescent="0.3">
      <c r="A4060" s="87">
        <v>7109</v>
      </c>
      <c r="B4060" t="s">
        <v>20405</v>
      </c>
      <c r="C4060" s="87" t="s">
        <v>16331</v>
      </c>
      <c r="D4060" t="s">
        <v>16332</v>
      </c>
      <c r="E4060" s="116">
        <v>2.44</v>
      </c>
    </row>
    <row r="4061" spans="1:5" x14ac:dyDescent="0.3">
      <c r="A4061" s="87">
        <v>7135</v>
      </c>
      <c r="B4061" t="s">
        <v>20406</v>
      </c>
      <c r="C4061" s="87" t="s">
        <v>16331</v>
      </c>
      <c r="D4061" t="s">
        <v>16332</v>
      </c>
      <c r="E4061" s="116">
        <v>4.99</v>
      </c>
    </row>
    <row r="4062" spans="1:5" x14ac:dyDescent="0.3">
      <c r="A4062" s="87">
        <v>37947</v>
      </c>
      <c r="B4062" t="s">
        <v>20407</v>
      </c>
      <c r="C4062" s="87" t="s">
        <v>16331</v>
      </c>
      <c r="D4062" t="s">
        <v>16332</v>
      </c>
      <c r="E4062" s="116">
        <v>4.0599999999999996</v>
      </c>
    </row>
    <row r="4063" spans="1:5" x14ac:dyDescent="0.3">
      <c r="A4063" s="87">
        <v>7103</v>
      </c>
      <c r="B4063" t="s">
        <v>20408</v>
      </c>
      <c r="C4063" s="87" t="s">
        <v>16331</v>
      </c>
      <c r="D4063" t="s">
        <v>16332</v>
      </c>
      <c r="E4063" s="116">
        <v>13.23</v>
      </c>
    </row>
    <row r="4064" spans="1:5" x14ac:dyDescent="0.3">
      <c r="A4064" s="87">
        <v>40419</v>
      </c>
      <c r="B4064" t="s">
        <v>20409</v>
      </c>
      <c r="C4064" s="87" t="s">
        <v>16331</v>
      </c>
      <c r="D4064" t="s">
        <v>16332</v>
      </c>
      <c r="E4064" s="116">
        <v>34.69</v>
      </c>
    </row>
    <row r="4065" spans="1:5" x14ac:dyDescent="0.3">
      <c r="A4065" s="87">
        <v>40420</v>
      </c>
      <c r="B4065" t="s">
        <v>20410</v>
      </c>
      <c r="C4065" s="87" t="s">
        <v>16331</v>
      </c>
      <c r="D4065" t="s">
        <v>16332</v>
      </c>
      <c r="E4065" s="116">
        <v>50.61</v>
      </c>
    </row>
    <row r="4066" spans="1:5" x14ac:dyDescent="0.3">
      <c r="A4066" s="87">
        <v>40421</v>
      </c>
      <c r="B4066" t="s">
        <v>20411</v>
      </c>
      <c r="C4066" s="87" t="s">
        <v>16331</v>
      </c>
      <c r="D4066" t="s">
        <v>16332</v>
      </c>
      <c r="E4066" s="116">
        <v>53.88</v>
      </c>
    </row>
    <row r="4067" spans="1:5" x14ac:dyDescent="0.3">
      <c r="A4067" s="87">
        <v>38905</v>
      </c>
      <c r="B4067" t="s">
        <v>20412</v>
      </c>
      <c r="C4067" s="87" t="s">
        <v>16331</v>
      </c>
      <c r="D4067" t="s">
        <v>16332</v>
      </c>
      <c r="E4067" s="116">
        <v>21.24</v>
      </c>
    </row>
    <row r="4068" spans="1:5" x14ac:dyDescent="0.3">
      <c r="A4068" s="87">
        <v>38907</v>
      </c>
      <c r="B4068" t="s">
        <v>20413</v>
      </c>
      <c r="C4068" s="87" t="s">
        <v>16331</v>
      </c>
      <c r="D4068" t="s">
        <v>16332</v>
      </c>
      <c r="E4068" s="116">
        <v>20.48</v>
      </c>
    </row>
    <row r="4069" spans="1:5" x14ac:dyDescent="0.3">
      <c r="A4069" s="87">
        <v>38910</v>
      </c>
      <c r="B4069" t="s">
        <v>20414</v>
      </c>
      <c r="C4069" s="87" t="s">
        <v>16331</v>
      </c>
      <c r="D4069" t="s">
        <v>16332</v>
      </c>
      <c r="E4069" s="116">
        <v>23.95</v>
      </c>
    </row>
    <row r="4070" spans="1:5" x14ac:dyDescent="0.3">
      <c r="A4070" s="87">
        <v>11655</v>
      </c>
      <c r="B4070" t="s">
        <v>20415</v>
      </c>
      <c r="C4070" s="87" t="s">
        <v>16331</v>
      </c>
      <c r="D4070" t="s">
        <v>16332</v>
      </c>
      <c r="E4070" s="116">
        <v>18.649999999999999</v>
      </c>
    </row>
    <row r="4071" spans="1:5" x14ac:dyDescent="0.3">
      <c r="A4071" s="87">
        <v>11656</v>
      </c>
      <c r="B4071" t="s">
        <v>20416</v>
      </c>
      <c r="C4071" s="87" t="s">
        <v>16331</v>
      </c>
      <c r="D4071" t="s">
        <v>16332</v>
      </c>
      <c r="E4071" s="116">
        <v>21.41</v>
      </c>
    </row>
    <row r="4072" spans="1:5" x14ac:dyDescent="0.3">
      <c r="A4072" s="87">
        <v>7091</v>
      </c>
      <c r="B4072" t="s">
        <v>20417</v>
      </c>
      <c r="C4072" s="87" t="s">
        <v>16331</v>
      </c>
      <c r="D4072" t="s">
        <v>16332</v>
      </c>
      <c r="E4072" s="116">
        <v>17.54</v>
      </c>
    </row>
    <row r="4073" spans="1:5" x14ac:dyDescent="0.3">
      <c r="A4073" s="87">
        <v>37948</v>
      </c>
      <c r="B4073" t="s">
        <v>20418</v>
      </c>
      <c r="C4073" s="87" t="s">
        <v>16331</v>
      </c>
      <c r="D4073" t="s">
        <v>16332</v>
      </c>
      <c r="E4073" s="116">
        <v>4.0599999999999996</v>
      </c>
    </row>
    <row r="4074" spans="1:5" x14ac:dyDescent="0.3">
      <c r="A4074" s="87">
        <v>7097</v>
      </c>
      <c r="B4074" t="s">
        <v>20419</v>
      </c>
      <c r="C4074" s="87" t="s">
        <v>16331</v>
      </c>
      <c r="D4074" t="s">
        <v>16332</v>
      </c>
      <c r="E4074" s="116">
        <v>8.24</v>
      </c>
    </row>
    <row r="4075" spans="1:5" x14ac:dyDescent="0.3">
      <c r="A4075" s="87">
        <v>11658</v>
      </c>
      <c r="B4075" t="s">
        <v>20420</v>
      </c>
      <c r="C4075" s="87" t="s">
        <v>16331</v>
      </c>
      <c r="D4075" t="s">
        <v>16332</v>
      </c>
      <c r="E4075" s="116">
        <v>18.21</v>
      </c>
    </row>
    <row r="4076" spans="1:5" x14ac:dyDescent="0.3">
      <c r="A4076" s="87">
        <v>7146</v>
      </c>
      <c r="B4076" t="s">
        <v>20421</v>
      </c>
      <c r="C4076" s="87" t="s">
        <v>16331</v>
      </c>
      <c r="D4076" t="s">
        <v>16332</v>
      </c>
      <c r="E4076" s="116">
        <v>161.09</v>
      </c>
    </row>
    <row r="4077" spans="1:5" x14ac:dyDescent="0.3">
      <c r="A4077" s="87">
        <v>7138</v>
      </c>
      <c r="B4077" t="s">
        <v>20422</v>
      </c>
      <c r="C4077" s="87" t="s">
        <v>16331</v>
      </c>
      <c r="D4077" t="s">
        <v>16332</v>
      </c>
      <c r="E4077" s="116">
        <v>1.02</v>
      </c>
    </row>
    <row r="4078" spans="1:5" x14ac:dyDescent="0.3">
      <c r="A4078" s="87">
        <v>7139</v>
      </c>
      <c r="B4078" t="s">
        <v>20423</v>
      </c>
      <c r="C4078" s="87" t="s">
        <v>16331</v>
      </c>
      <c r="D4078" t="s">
        <v>16332</v>
      </c>
      <c r="E4078" s="116">
        <v>1.1499999999999999</v>
      </c>
    </row>
    <row r="4079" spans="1:5" x14ac:dyDescent="0.3">
      <c r="A4079" s="87">
        <v>7140</v>
      </c>
      <c r="B4079" t="s">
        <v>20424</v>
      </c>
      <c r="C4079" s="87" t="s">
        <v>16331</v>
      </c>
      <c r="D4079" t="s">
        <v>16332</v>
      </c>
      <c r="E4079" s="116">
        <v>3.62</v>
      </c>
    </row>
    <row r="4080" spans="1:5" x14ac:dyDescent="0.3">
      <c r="A4080" s="87">
        <v>7141</v>
      </c>
      <c r="B4080" t="s">
        <v>20425</v>
      </c>
      <c r="C4080" s="87" t="s">
        <v>16331</v>
      </c>
      <c r="D4080" t="s">
        <v>16332</v>
      </c>
      <c r="E4080" s="116">
        <v>8.86</v>
      </c>
    </row>
    <row r="4081" spans="1:5" x14ac:dyDescent="0.3">
      <c r="A4081" s="87">
        <v>7143</v>
      </c>
      <c r="B4081" t="s">
        <v>20426</v>
      </c>
      <c r="C4081" s="87" t="s">
        <v>16331</v>
      </c>
      <c r="D4081" t="s">
        <v>16332</v>
      </c>
      <c r="E4081" s="116">
        <v>29.74</v>
      </c>
    </row>
    <row r="4082" spans="1:5" x14ac:dyDescent="0.3">
      <c r="A4082" s="87">
        <v>7144</v>
      </c>
      <c r="B4082" t="s">
        <v>20427</v>
      </c>
      <c r="C4082" s="87" t="s">
        <v>16331</v>
      </c>
      <c r="D4082" t="s">
        <v>16332</v>
      </c>
      <c r="E4082" s="116">
        <v>55.17</v>
      </c>
    </row>
    <row r="4083" spans="1:5" x14ac:dyDescent="0.3">
      <c r="A4083" s="87">
        <v>7145</v>
      </c>
      <c r="B4083" t="s">
        <v>20428</v>
      </c>
      <c r="C4083" s="87" t="s">
        <v>16331</v>
      </c>
      <c r="D4083" t="s">
        <v>16332</v>
      </c>
      <c r="E4083" s="116">
        <v>75.02</v>
      </c>
    </row>
    <row r="4084" spans="1:5" x14ac:dyDescent="0.3">
      <c r="A4084" s="87">
        <v>7142</v>
      </c>
      <c r="B4084" t="s">
        <v>20429</v>
      </c>
      <c r="C4084" s="87" t="s">
        <v>16331</v>
      </c>
      <c r="D4084" t="s">
        <v>16332</v>
      </c>
      <c r="E4084" s="116">
        <v>9.26</v>
      </c>
    </row>
    <row r="4085" spans="1:5" x14ac:dyDescent="0.3">
      <c r="A4085" s="87">
        <v>3593</v>
      </c>
      <c r="B4085" t="s">
        <v>20430</v>
      </c>
      <c r="C4085" s="87" t="s">
        <v>16331</v>
      </c>
      <c r="D4085" t="s">
        <v>16332</v>
      </c>
      <c r="E4085" s="116">
        <v>101.47</v>
      </c>
    </row>
    <row r="4086" spans="1:5" x14ac:dyDescent="0.3">
      <c r="A4086" s="87">
        <v>3588</v>
      </c>
      <c r="B4086" t="s">
        <v>20431</v>
      </c>
      <c r="C4086" s="87" t="s">
        <v>16331</v>
      </c>
      <c r="D4086" t="s">
        <v>16332</v>
      </c>
      <c r="E4086" s="116">
        <v>78.209999999999994</v>
      </c>
    </row>
    <row r="4087" spans="1:5" x14ac:dyDescent="0.3">
      <c r="A4087" s="87">
        <v>3585</v>
      </c>
      <c r="B4087" t="s">
        <v>20432</v>
      </c>
      <c r="C4087" s="87" t="s">
        <v>16331</v>
      </c>
      <c r="D4087" t="s">
        <v>16332</v>
      </c>
      <c r="E4087" s="116">
        <v>24.16</v>
      </c>
    </row>
    <row r="4088" spans="1:5" x14ac:dyDescent="0.3">
      <c r="A4088" s="87">
        <v>3587</v>
      </c>
      <c r="B4088" t="s">
        <v>20433</v>
      </c>
      <c r="C4088" s="87" t="s">
        <v>16331</v>
      </c>
      <c r="D4088" t="s">
        <v>16332</v>
      </c>
      <c r="E4088" s="116">
        <v>48.53</v>
      </c>
    </row>
    <row r="4089" spans="1:5" x14ac:dyDescent="0.3">
      <c r="A4089" s="87">
        <v>3590</v>
      </c>
      <c r="B4089" t="s">
        <v>20434</v>
      </c>
      <c r="C4089" s="87" t="s">
        <v>16331</v>
      </c>
      <c r="D4089" t="s">
        <v>16332</v>
      </c>
      <c r="E4089" s="116">
        <v>288.11</v>
      </c>
    </row>
    <row r="4090" spans="1:5" x14ac:dyDescent="0.3">
      <c r="A4090" s="87">
        <v>3589</v>
      </c>
      <c r="B4090" t="s">
        <v>20435</v>
      </c>
      <c r="C4090" s="87" t="s">
        <v>16331</v>
      </c>
      <c r="D4090" t="s">
        <v>16332</v>
      </c>
      <c r="E4090" s="116">
        <v>154.63999999999999</v>
      </c>
    </row>
    <row r="4091" spans="1:5" x14ac:dyDescent="0.3">
      <c r="A4091" s="87">
        <v>3586</v>
      </c>
      <c r="B4091" t="s">
        <v>20436</v>
      </c>
      <c r="C4091" s="87" t="s">
        <v>16331</v>
      </c>
      <c r="D4091" t="s">
        <v>16332</v>
      </c>
      <c r="E4091" s="116">
        <v>31.64</v>
      </c>
    </row>
    <row r="4092" spans="1:5" x14ac:dyDescent="0.3">
      <c r="A4092" s="87">
        <v>3592</v>
      </c>
      <c r="B4092" t="s">
        <v>20437</v>
      </c>
      <c r="C4092" s="87" t="s">
        <v>16331</v>
      </c>
      <c r="D4092" t="s">
        <v>16332</v>
      </c>
      <c r="E4092" s="116">
        <v>455.41</v>
      </c>
    </row>
    <row r="4093" spans="1:5" x14ac:dyDescent="0.3">
      <c r="A4093" s="87">
        <v>3591</v>
      </c>
      <c r="B4093" t="s">
        <v>20438</v>
      </c>
      <c r="C4093" s="87" t="s">
        <v>16331</v>
      </c>
      <c r="D4093" t="s">
        <v>16332</v>
      </c>
      <c r="E4093" s="116">
        <v>730.05</v>
      </c>
    </row>
    <row r="4094" spans="1:5" x14ac:dyDescent="0.3">
      <c r="A4094" s="87">
        <v>40396</v>
      </c>
      <c r="B4094" t="s">
        <v>20439</v>
      </c>
      <c r="C4094" s="87" t="s">
        <v>16331</v>
      </c>
      <c r="D4094" t="s">
        <v>16332</v>
      </c>
      <c r="E4094" s="116">
        <v>130.11000000000001</v>
      </c>
    </row>
    <row r="4095" spans="1:5" x14ac:dyDescent="0.3">
      <c r="A4095" s="87">
        <v>40395</v>
      </c>
      <c r="B4095" t="s">
        <v>20440</v>
      </c>
      <c r="C4095" s="87" t="s">
        <v>16331</v>
      </c>
      <c r="D4095" t="s">
        <v>16332</v>
      </c>
      <c r="E4095" s="116">
        <v>99.85</v>
      </c>
    </row>
    <row r="4096" spans="1:5" x14ac:dyDescent="0.3">
      <c r="A4096" s="87">
        <v>40392</v>
      </c>
      <c r="B4096" t="s">
        <v>20441</v>
      </c>
      <c r="C4096" s="87" t="s">
        <v>16331</v>
      </c>
      <c r="D4096" t="s">
        <v>16332</v>
      </c>
      <c r="E4096" s="116">
        <v>32.130000000000003</v>
      </c>
    </row>
    <row r="4097" spans="1:5" x14ac:dyDescent="0.3">
      <c r="A4097" s="87">
        <v>40394</v>
      </c>
      <c r="B4097" t="s">
        <v>20442</v>
      </c>
      <c r="C4097" s="87" t="s">
        <v>16331</v>
      </c>
      <c r="D4097" t="s">
        <v>16332</v>
      </c>
      <c r="E4097" s="116">
        <v>65.010000000000005</v>
      </c>
    </row>
    <row r="4098" spans="1:5" x14ac:dyDescent="0.3">
      <c r="A4098" s="87">
        <v>40398</v>
      </c>
      <c r="B4098" t="s">
        <v>20443</v>
      </c>
      <c r="C4098" s="87" t="s">
        <v>16331</v>
      </c>
      <c r="D4098" t="s">
        <v>16332</v>
      </c>
      <c r="E4098" s="116">
        <v>417.42</v>
      </c>
    </row>
    <row r="4099" spans="1:5" x14ac:dyDescent="0.3">
      <c r="A4099" s="87">
        <v>40397</v>
      </c>
      <c r="B4099" t="s">
        <v>20444</v>
      </c>
      <c r="C4099" s="87" t="s">
        <v>16331</v>
      </c>
      <c r="D4099" t="s">
        <v>16332</v>
      </c>
      <c r="E4099" s="116">
        <v>213.77</v>
      </c>
    </row>
    <row r="4100" spans="1:5" x14ac:dyDescent="0.3">
      <c r="A4100" s="87">
        <v>40393</v>
      </c>
      <c r="B4100" t="s">
        <v>20445</v>
      </c>
      <c r="C4100" s="87" t="s">
        <v>16331</v>
      </c>
      <c r="D4100" t="s">
        <v>16332</v>
      </c>
      <c r="E4100" s="116">
        <v>41.38</v>
      </c>
    </row>
    <row r="4101" spans="1:5" x14ac:dyDescent="0.3">
      <c r="A4101" s="87">
        <v>40399</v>
      </c>
      <c r="B4101" t="s">
        <v>20446</v>
      </c>
      <c r="C4101" s="87" t="s">
        <v>16331</v>
      </c>
      <c r="D4101" t="s">
        <v>16332</v>
      </c>
      <c r="E4101" s="116">
        <v>682.89</v>
      </c>
    </row>
    <row r="4102" spans="1:5" x14ac:dyDescent="0.3">
      <c r="A4102" s="87">
        <v>39322</v>
      </c>
      <c r="B4102" t="s">
        <v>20447</v>
      </c>
      <c r="C4102" s="87" t="s">
        <v>16331</v>
      </c>
      <c r="D4102" t="s">
        <v>16332</v>
      </c>
      <c r="E4102" s="116">
        <v>10.1</v>
      </c>
    </row>
    <row r="4103" spans="1:5" x14ac:dyDescent="0.3">
      <c r="A4103" s="87">
        <v>39289</v>
      </c>
      <c r="B4103" t="s">
        <v>20448</v>
      </c>
      <c r="C4103" s="87" t="s">
        <v>16331</v>
      </c>
      <c r="D4103" t="s">
        <v>16332</v>
      </c>
      <c r="E4103" s="116">
        <v>18.84</v>
      </c>
    </row>
    <row r="4104" spans="1:5" x14ac:dyDescent="0.3">
      <c r="A4104" s="87">
        <v>39290</v>
      </c>
      <c r="B4104" t="s">
        <v>20449</v>
      </c>
      <c r="C4104" s="87" t="s">
        <v>16331</v>
      </c>
      <c r="D4104" t="s">
        <v>16332</v>
      </c>
      <c r="E4104" s="116">
        <v>31.8</v>
      </c>
    </row>
    <row r="4105" spans="1:5" x14ac:dyDescent="0.3">
      <c r="A4105" s="87">
        <v>39291</v>
      </c>
      <c r="B4105" t="s">
        <v>20450</v>
      </c>
      <c r="C4105" s="87" t="s">
        <v>16331</v>
      </c>
      <c r="D4105" t="s">
        <v>16332</v>
      </c>
      <c r="E4105" s="116">
        <v>35.17</v>
      </c>
    </row>
    <row r="4106" spans="1:5" x14ac:dyDescent="0.3">
      <c r="A4106" s="87">
        <v>41892</v>
      </c>
      <c r="B4106" t="s">
        <v>20451</v>
      </c>
      <c r="C4106" s="87" t="s">
        <v>16331</v>
      </c>
      <c r="D4106" t="s">
        <v>16332</v>
      </c>
      <c r="E4106" s="116">
        <v>116.89</v>
      </c>
    </row>
    <row r="4107" spans="1:5" x14ac:dyDescent="0.3">
      <c r="A4107" s="87">
        <v>7048</v>
      </c>
      <c r="B4107" t="s">
        <v>20452</v>
      </c>
      <c r="C4107" s="87" t="s">
        <v>16331</v>
      </c>
      <c r="D4107" t="s">
        <v>16332</v>
      </c>
      <c r="E4107" s="116">
        <v>25.23</v>
      </c>
    </row>
    <row r="4108" spans="1:5" x14ac:dyDescent="0.3">
      <c r="A4108" s="87">
        <v>7088</v>
      </c>
      <c r="B4108" t="s">
        <v>20453</v>
      </c>
      <c r="C4108" s="87" t="s">
        <v>16331</v>
      </c>
      <c r="D4108" t="s">
        <v>16332</v>
      </c>
      <c r="E4108" s="116">
        <v>55.17</v>
      </c>
    </row>
    <row r="4109" spans="1:5" x14ac:dyDescent="0.3">
      <c r="A4109" s="87">
        <v>20179</v>
      </c>
      <c r="B4109" t="s">
        <v>20454</v>
      </c>
      <c r="C4109" s="87" t="s">
        <v>16331</v>
      </c>
      <c r="D4109" t="s">
        <v>16332</v>
      </c>
      <c r="E4109" s="116">
        <v>47.99</v>
      </c>
    </row>
    <row r="4110" spans="1:5" x14ac:dyDescent="0.3">
      <c r="A4110" s="87">
        <v>20178</v>
      </c>
      <c r="B4110" t="s">
        <v>20455</v>
      </c>
      <c r="C4110" s="87" t="s">
        <v>16331</v>
      </c>
      <c r="D4110" t="s">
        <v>16332</v>
      </c>
      <c r="E4110" s="116">
        <v>57.52</v>
      </c>
    </row>
    <row r="4111" spans="1:5" x14ac:dyDescent="0.3">
      <c r="A4111" s="87">
        <v>20180</v>
      </c>
      <c r="B4111" t="s">
        <v>20456</v>
      </c>
      <c r="C4111" s="87" t="s">
        <v>16331</v>
      </c>
      <c r="D4111" t="s">
        <v>16332</v>
      </c>
      <c r="E4111" s="116">
        <v>94.93</v>
      </c>
    </row>
    <row r="4112" spans="1:5" x14ac:dyDescent="0.3">
      <c r="A4112" s="87">
        <v>20181</v>
      </c>
      <c r="B4112" t="s">
        <v>20457</v>
      </c>
      <c r="C4112" s="87" t="s">
        <v>16331</v>
      </c>
      <c r="D4112" t="s">
        <v>16332</v>
      </c>
      <c r="E4112" s="116">
        <v>127.11</v>
      </c>
    </row>
    <row r="4113" spans="1:5" x14ac:dyDescent="0.3">
      <c r="A4113" s="87">
        <v>20177</v>
      </c>
      <c r="B4113" t="s">
        <v>20458</v>
      </c>
      <c r="C4113" s="87" t="s">
        <v>16331</v>
      </c>
      <c r="D4113" t="s">
        <v>16332</v>
      </c>
      <c r="E4113" s="116">
        <v>31.44</v>
      </c>
    </row>
    <row r="4114" spans="1:5" x14ac:dyDescent="0.3">
      <c r="A4114" s="87">
        <v>7070</v>
      </c>
      <c r="B4114" t="s">
        <v>20459</v>
      </c>
      <c r="C4114" s="87" t="s">
        <v>16331</v>
      </c>
      <c r="D4114" t="s">
        <v>16332</v>
      </c>
      <c r="E4114" s="116">
        <v>225.63</v>
      </c>
    </row>
    <row r="4115" spans="1:5" x14ac:dyDescent="0.3">
      <c r="A4115" s="87">
        <v>40945</v>
      </c>
      <c r="B4115" t="s">
        <v>20460</v>
      </c>
      <c r="C4115" s="87" t="s">
        <v>16480</v>
      </c>
      <c r="D4115" t="s">
        <v>16332</v>
      </c>
      <c r="E4115" s="116">
        <v>50.63</v>
      </c>
    </row>
    <row r="4116" spans="1:5" x14ac:dyDescent="0.3">
      <c r="A4116" s="87">
        <v>40946</v>
      </c>
      <c r="B4116" t="s">
        <v>20461</v>
      </c>
      <c r="C4116" s="87" t="s">
        <v>16482</v>
      </c>
      <c r="D4116" t="s">
        <v>16332</v>
      </c>
      <c r="E4116" s="116">
        <v>8857.48</v>
      </c>
    </row>
    <row r="4117" spans="1:5" x14ac:dyDescent="0.3">
      <c r="A4117" s="87">
        <v>7153</v>
      </c>
      <c r="B4117" t="s">
        <v>20462</v>
      </c>
      <c r="C4117" s="87" t="s">
        <v>16480</v>
      </c>
      <c r="D4117" t="s">
        <v>16332</v>
      </c>
      <c r="E4117" s="116">
        <v>49.85</v>
      </c>
    </row>
    <row r="4118" spans="1:5" x14ac:dyDescent="0.3">
      <c r="A4118" s="87">
        <v>41089</v>
      </c>
      <c r="B4118" t="s">
        <v>20463</v>
      </c>
      <c r="C4118" s="87" t="s">
        <v>16482</v>
      </c>
      <c r="D4118" t="s">
        <v>16332</v>
      </c>
      <c r="E4118" s="116">
        <v>8720.9</v>
      </c>
    </row>
    <row r="4119" spans="1:5" x14ac:dyDescent="0.3">
      <c r="A4119" s="87">
        <v>40943</v>
      </c>
      <c r="B4119" t="s">
        <v>20464</v>
      </c>
      <c r="C4119" s="87" t="s">
        <v>16480</v>
      </c>
      <c r="D4119" t="s">
        <v>16332</v>
      </c>
      <c r="E4119" s="116">
        <v>60.81</v>
      </c>
    </row>
    <row r="4120" spans="1:5" x14ac:dyDescent="0.3">
      <c r="A4120" s="87">
        <v>40944</v>
      </c>
      <c r="B4120" t="s">
        <v>20465</v>
      </c>
      <c r="C4120" s="87" t="s">
        <v>16482</v>
      </c>
      <c r="D4120" t="s">
        <v>16332</v>
      </c>
      <c r="E4120" s="116">
        <v>10641.06</v>
      </c>
    </row>
    <row r="4121" spans="1:5" x14ac:dyDescent="0.3">
      <c r="A4121" s="87">
        <v>6175</v>
      </c>
      <c r="B4121" t="s">
        <v>20466</v>
      </c>
      <c r="C4121" s="87" t="s">
        <v>16480</v>
      </c>
      <c r="D4121" t="s">
        <v>16332</v>
      </c>
      <c r="E4121" s="116">
        <v>23.18</v>
      </c>
    </row>
    <row r="4122" spans="1:5" x14ac:dyDescent="0.3">
      <c r="A4122" s="87">
        <v>41092</v>
      </c>
      <c r="B4122" t="s">
        <v>20467</v>
      </c>
      <c r="C4122" s="87" t="s">
        <v>16482</v>
      </c>
      <c r="D4122" t="s">
        <v>16332</v>
      </c>
      <c r="E4122" s="116">
        <v>4056.43</v>
      </c>
    </row>
    <row r="4123" spans="1:5" x14ac:dyDescent="0.3">
      <c r="A4123" s="87">
        <v>37712</v>
      </c>
      <c r="B4123" t="s">
        <v>20468</v>
      </c>
      <c r="C4123" s="87" t="s">
        <v>16735</v>
      </c>
      <c r="D4123" t="s">
        <v>16332</v>
      </c>
      <c r="E4123" s="116">
        <v>67.540000000000006</v>
      </c>
    </row>
    <row r="4124" spans="1:5" x14ac:dyDescent="0.3">
      <c r="A4124" s="87">
        <v>34558</v>
      </c>
      <c r="B4124" t="s">
        <v>20469</v>
      </c>
      <c r="C4124" s="87" t="s">
        <v>16376</v>
      </c>
      <c r="D4124" t="s">
        <v>16332</v>
      </c>
      <c r="E4124" s="116">
        <v>2.95</v>
      </c>
    </row>
    <row r="4125" spans="1:5" x14ac:dyDescent="0.3">
      <c r="A4125" s="87">
        <v>34547</v>
      </c>
      <c r="B4125" t="s">
        <v>20470</v>
      </c>
      <c r="C4125" s="87" t="s">
        <v>16376</v>
      </c>
      <c r="D4125" t="s">
        <v>16332</v>
      </c>
      <c r="E4125" s="116">
        <v>3.63</v>
      </c>
    </row>
    <row r="4126" spans="1:5" x14ac:dyDescent="0.3">
      <c r="A4126" s="87">
        <v>34548</v>
      </c>
      <c r="B4126" t="s">
        <v>20471</v>
      </c>
      <c r="C4126" s="87" t="s">
        <v>16376</v>
      </c>
      <c r="D4126" t="s">
        <v>16332</v>
      </c>
      <c r="E4126" s="116">
        <v>5.96</v>
      </c>
    </row>
    <row r="4127" spans="1:5" x14ac:dyDescent="0.3">
      <c r="A4127" s="87">
        <v>34550</v>
      </c>
      <c r="B4127" t="s">
        <v>20472</v>
      </c>
      <c r="C4127" s="87" t="s">
        <v>16376</v>
      </c>
      <c r="D4127" t="s">
        <v>16332</v>
      </c>
      <c r="E4127" s="116">
        <v>1.57</v>
      </c>
    </row>
    <row r="4128" spans="1:5" x14ac:dyDescent="0.3">
      <c r="A4128" s="87">
        <v>34557</v>
      </c>
      <c r="B4128" t="s">
        <v>20473</v>
      </c>
      <c r="C4128" s="87" t="s">
        <v>16376</v>
      </c>
      <c r="D4128" t="s">
        <v>16332</v>
      </c>
      <c r="E4128" s="116">
        <v>2.2999999999999998</v>
      </c>
    </row>
    <row r="4129" spans="1:5" x14ac:dyDescent="0.3">
      <c r="A4129" s="87">
        <v>37411</v>
      </c>
      <c r="B4129" t="s">
        <v>20474</v>
      </c>
      <c r="C4129" s="87" t="s">
        <v>16735</v>
      </c>
      <c r="D4129" t="s">
        <v>16332</v>
      </c>
      <c r="E4129" s="116">
        <v>16.82</v>
      </c>
    </row>
    <row r="4130" spans="1:5" x14ac:dyDescent="0.3">
      <c r="A4130" s="87">
        <v>39508</v>
      </c>
      <c r="B4130" t="s">
        <v>20475</v>
      </c>
      <c r="C4130" s="87" t="s">
        <v>16735</v>
      </c>
      <c r="D4130" t="s">
        <v>16332</v>
      </c>
      <c r="E4130" s="116">
        <v>9.4499999999999993</v>
      </c>
    </row>
    <row r="4131" spans="1:5" x14ac:dyDescent="0.3">
      <c r="A4131" s="87">
        <v>39507</v>
      </c>
      <c r="B4131" t="s">
        <v>20476</v>
      </c>
      <c r="C4131" s="87" t="s">
        <v>16735</v>
      </c>
      <c r="D4131" t="s">
        <v>16332</v>
      </c>
      <c r="E4131" s="116">
        <v>14.1</v>
      </c>
    </row>
    <row r="4132" spans="1:5" x14ac:dyDescent="0.3">
      <c r="A4132" s="87">
        <v>7155</v>
      </c>
      <c r="B4132" t="s">
        <v>20477</v>
      </c>
      <c r="C4132" s="87" t="s">
        <v>16735</v>
      </c>
      <c r="D4132" t="s">
        <v>16332</v>
      </c>
      <c r="E4132" s="116">
        <v>18.100000000000001</v>
      </c>
    </row>
    <row r="4133" spans="1:5" x14ac:dyDescent="0.3">
      <c r="A4133" s="87">
        <v>42406</v>
      </c>
      <c r="B4133" t="s">
        <v>20478</v>
      </c>
      <c r="C4133" s="87" t="s">
        <v>16735</v>
      </c>
      <c r="D4133" t="s">
        <v>16332</v>
      </c>
      <c r="E4133" s="116">
        <v>20.75</v>
      </c>
    </row>
    <row r="4134" spans="1:5" x14ac:dyDescent="0.3">
      <c r="A4134" s="87">
        <v>7156</v>
      </c>
      <c r="B4134" t="s">
        <v>20479</v>
      </c>
      <c r="C4134" s="87" t="s">
        <v>16735</v>
      </c>
      <c r="D4134" t="s">
        <v>16337</v>
      </c>
      <c r="E4134" s="116">
        <v>25.97</v>
      </c>
    </row>
    <row r="4135" spans="1:5" x14ac:dyDescent="0.3">
      <c r="A4135" s="87">
        <v>43127</v>
      </c>
      <c r="B4135" t="s">
        <v>20480</v>
      </c>
      <c r="C4135" s="87" t="s">
        <v>16735</v>
      </c>
      <c r="D4135" t="s">
        <v>16332</v>
      </c>
      <c r="E4135" s="116">
        <v>37.159999999999997</v>
      </c>
    </row>
    <row r="4136" spans="1:5" x14ac:dyDescent="0.3">
      <c r="A4136" s="87">
        <v>10917</v>
      </c>
      <c r="B4136" t="s">
        <v>20481</v>
      </c>
      <c r="C4136" s="87" t="s">
        <v>16735</v>
      </c>
      <c r="D4136" t="s">
        <v>16332</v>
      </c>
      <c r="E4136" s="116">
        <v>7.84</v>
      </c>
    </row>
    <row r="4137" spans="1:5" x14ac:dyDescent="0.3">
      <c r="A4137" s="87">
        <v>21141</v>
      </c>
      <c r="B4137" t="s">
        <v>20482</v>
      </c>
      <c r="C4137" s="87" t="s">
        <v>16735</v>
      </c>
      <c r="D4137" t="s">
        <v>16332</v>
      </c>
      <c r="E4137" s="116">
        <v>12.14</v>
      </c>
    </row>
    <row r="4138" spans="1:5" x14ac:dyDescent="0.3">
      <c r="A4138" s="87">
        <v>39509</v>
      </c>
      <c r="B4138" t="s">
        <v>20483</v>
      </c>
      <c r="C4138" s="87" t="s">
        <v>16735</v>
      </c>
      <c r="D4138" t="s">
        <v>16332</v>
      </c>
      <c r="E4138" s="116">
        <v>11.68</v>
      </c>
    </row>
    <row r="4139" spans="1:5" x14ac:dyDescent="0.3">
      <c r="A4139" s="87">
        <v>44529</v>
      </c>
      <c r="B4139" t="s">
        <v>20484</v>
      </c>
      <c r="C4139" s="87" t="s">
        <v>16735</v>
      </c>
      <c r="D4139" t="s">
        <v>16332</v>
      </c>
      <c r="E4139" s="116">
        <v>22.55</v>
      </c>
    </row>
    <row r="4140" spans="1:5" x14ac:dyDescent="0.3">
      <c r="A4140" s="87">
        <v>7167</v>
      </c>
      <c r="B4140" t="s">
        <v>20485</v>
      </c>
      <c r="C4140" s="87" t="s">
        <v>16735</v>
      </c>
      <c r="D4140" t="s">
        <v>16332</v>
      </c>
      <c r="E4140" s="116">
        <v>25.19</v>
      </c>
    </row>
    <row r="4141" spans="1:5" x14ac:dyDescent="0.3">
      <c r="A4141" s="87">
        <v>10928</v>
      </c>
      <c r="B4141" t="s">
        <v>20486</v>
      </c>
      <c r="C4141" s="87" t="s">
        <v>16735</v>
      </c>
      <c r="D4141" t="s">
        <v>16332</v>
      </c>
      <c r="E4141" s="116">
        <v>14.47</v>
      </c>
    </row>
    <row r="4142" spans="1:5" x14ac:dyDescent="0.3">
      <c r="A4142" s="87">
        <v>10933</v>
      </c>
      <c r="B4142" t="s">
        <v>20487</v>
      </c>
      <c r="C4142" s="87" t="s">
        <v>16735</v>
      </c>
      <c r="D4142" t="s">
        <v>16332</v>
      </c>
      <c r="E4142" s="116">
        <v>21.83</v>
      </c>
    </row>
    <row r="4143" spans="1:5" x14ac:dyDescent="0.3">
      <c r="A4143" s="87">
        <v>7158</v>
      </c>
      <c r="B4143" t="s">
        <v>20488</v>
      </c>
      <c r="C4143" s="87" t="s">
        <v>16735</v>
      </c>
      <c r="D4143" t="s">
        <v>16337</v>
      </c>
      <c r="E4143" s="116">
        <v>37.03</v>
      </c>
    </row>
    <row r="4144" spans="1:5" x14ac:dyDescent="0.3">
      <c r="A4144" s="87">
        <v>10927</v>
      </c>
      <c r="B4144" t="s">
        <v>20489</v>
      </c>
      <c r="C4144" s="87" t="s">
        <v>16735</v>
      </c>
      <c r="D4144" t="s">
        <v>16332</v>
      </c>
      <c r="E4144" s="116">
        <v>23.68</v>
      </c>
    </row>
    <row r="4145" spans="1:5" x14ac:dyDescent="0.3">
      <c r="A4145" s="87">
        <v>7162</v>
      </c>
      <c r="B4145" t="s">
        <v>20490</v>
      </c>
      <c r="C4145" s="87" t="s">
        <v>16735</v>
      </c>
      <c r="D4145" t="s">
        <v>16332</v>
      </c>
      <c r="E4145" s="116">
        <v>57.95</v>
      </c>
    </row>
    <row r="4146" spans="1:5" x14ac:dyDescent="0.3">
      <c r="A4146" s="87">
        <v>10932</v>
      </c>
      <c r="B4146" t="s">
        <v>20491</v>
      </c>
      <c r="C4146" s="87" t="s">
        <v>16735</v>
      </c>
      <c r="D4146" t="s">
        <v>16332</v>
      </c>
      <c r="E4146" s="116">
        <v>100.79</v>
      </c>
    </row>
    <row r="4147" spans="1:5" x14ac:dyDescent="0.3">
      <c r="A4147" s="87">
        <v>10937</v>
      </c>
      <c r="B4147" t="s">
        <v>20492</v>
      </c>
      <c r="C4147" s="87" t="s">
        <v>16735</v>
      </c>
      <c r="D4147" t="s">
        <v>16332</v>
      </c>
      <c r="E4147" s="116">
        <v>25.91</v>
      </c>
    </row>
    <row r="4148" spans="1:5" x14ac:dyDescent="0.3">
      <c r="A4148" s="87">
        <v>10935</v>
      </c>
      <c r="B4148" t="s">
        <v>20493</v>
      </c>
      <c r="C4148" s="87" t="s">
        <v>16735</v>
      </c>
      <c r="D4148" t="s">
        <v>16332</v>
      </c>
      <c r="E4148" s="116">
        <v>44.93</v>
      </c>
    </row>
    <row r="4149" spans="1:5" x14ac:dyDescent="0.3">
      <c r="A4149" s="87">
        <v>10931</v>
      </c>
      <c r="B4149" t="s">
        <v>20494</v>
      </c>
      <c r="C4149" s="87" t="s">
        <v>16735</v>
      </c>
      <c r="D4149" t="s">
        <v>16332</v>
      </c>
      <c r="E4149" s="116">
        <v>12.64</v>
      </c>
    </row>
    <row r="4150" spans="1:5" x14ac:dyDescent="0.3">
      <c r="A4150" s="87">
        <v>7164</v>
      </c>
      <c r="B4150" t="s">
        <v>20495</v>
      </c>
      <c r="C4150" s="87" t="s">
        <v>16735</v>
      </c>
      <c r="D4150" t="s">
        <v>16332</v>
      </c>
      <c r="E4150" s="116">
        <v>41.82</v>
      </c>
    </row>
    <row r="4151" spans="1:5" x14ac:dyDescent="0.3">
      <c r="A4151" s="87">
        <v>36887</v>
      </c>
      <c r="B4151" t="s">
        <v>20496</v>
      </c>
      <c r="C4151" s="87" t="s">
        <v>16735</v>
      </c>
      <c r="D4151" t="s">
        <v>16332</v>
      </c>
      <c r="E4151" s="116">
        <v>8.56</v>
      </c>
    </row>
    <row r="4152" spans="1:5" x14ac:dyDescent="0.3">
      <c r="A4152" s="87">
        <v>34630</v>
      </c>
      <c r="B4152" t="s">
        <v>20497</v>
      </c>
      <c r="C4152" s="87" t="s">
        <v>16331</v>
      </c>
      <c r="D4152" t="s">
        <v>16332</v>
      </c>
      <c r="E4152" s="116">
        <v>1097.72</v>
      </c>
    </row>
    <row r="4153" spans="1:5" x14ac:dyDescent="0.3">
      <c r="A4153" s="87">
        <v>7161</v>
      </c>
      <c r="B4153" t="s">
        <v>20498</v>
      </c>
      <c r="C4153" s="87" t="s">
        <v>16735</v>
      </c>
      <c r="D4153" t="s">
        <v>16332</v>
      </c>
      <c r="E4153" s="116">
        <v>5.2</v>
      </c>
    </row>
    <row r="4154" spans="1:5" x14ac:dyDescent="0.3">
      <c r="A4154" s="87">
        <v>7170</v>
      </c>
      <c r="B4154" t="s">
        <v>20499</v>
      </c>
      <c r="C4154" s="87" t="s">
        <v>16735</v>
      </c>
      <c r="D4154" t="s">
        <v>16332</v>
      </c>
      <c r="E4154" s="116">
        <v>2.0699999999999998</v>
      </c>
    </row>
    <row r="4155" spans="1:5" x14ac:dyDescent="0.3">
      <c r="A4155" s="87">
        <v>37524</v>
      </c>
      <c r="B4155" t="s">
        <v>20500</v>
      </c>
      <c r="C4155" s="87" t="s">
        <v>16376</v>
      </c>
      <c r="D4155" t="s">
        <v>16337</v>
      </c>
      <c r="E4155" s="116">
        <v>1.89</v>
      </c>
    </row>
    <row r="4156" spans="1:5" x14ac:dyDescent="0.3">
      <c r="A4156" s="87">
        <v>37525</v>
      </c>
      <c r="B4156" t="s">
        <v>20501</v>
      </c>
      <c r="C4156" s="87" t="s">
        <v>16376</v>
      </c>
      <c r="D4156" t="s">
        <v>16332</v>
      </c>
      <c r="E4156" s="116">
        <v>2.58</v>
      </c>
    </row>
    <row r="4157" spans="1:5" x14ac:dyDescent="0.3">
      <c r="A4157" s="87">
        <v>36789</v>
      </c>
      <c r="B4157" t="s">
        <v>20502</v>
      </c>
      <c r="C4157" s="87" t="s">
        <v>16331</v>
      </c>
      <c r="D4157" t="s">
        <v>16332</v>
      </c>
      <c r="E4157" s="116">
        <v>4.04</v>
      </c>
    </row>
    <row r="4158" spans="1:5" x14ac:dyDescent="0.3">
      <c r="A4158" s="87">
        <v>7173</v>
      </c>
      <c r="B4158" t="s">
        <v>20503</v>
      </c>
      <c r="C4158" s="87" t="s">
        <v>19562</v>
      </c>
      <c r="D4158" t="s">
        <v>16337</v>
      </c>
      <c r="E4158" s="116">
        <v>2615</v>
      </c>
    </row>
    <row r="4159" spans="1:5" x14ac:dyDescent="0.3">
      <c r="A4159" s="87">
        <v>7175</v>
      </c>
      <c r="B4159" t="s">
        <v>20504</v>
      </c>
      <c r="C4159" s="87" t="s">
        <v>16331</v>
      </c>
      <c r="D4159" t="s">
        <v>16332</v>
      </c>
      <c r="E4159" s="116">
        <v>2.95</v>
      </c>
    </row>
    <row r="4160" spans="1:5" x14ac:dyDescent="0.3">
      <c r="A4160" s="87">
        <v>40741</v>
      </c>
      <c r="B4160" t="s">
        <v>20505</v>
      </c>
      <c r="C4160" s="87" t="s">
        <v>16331</v>
      </c>
      <c r="D4160" t="s">
        <v>16332</v>
      </c>
      <c r="E4160" s="116">
        <v>3.08</v>
      </c>
    </row>
    <row r="4161" spans="1:5" x14ac:dyDescent="0.3">
      <c r="A4161" s="87">
        <v>7184</v>
      </c>
      <c r="B4161" t="s">
        <v>20506</v>
      </c>
      <c r="C4161" s="87" t="s">
        <v>16735</v>
      </c>
      <c r="D4161" t="s">
        <v>16337</v>
      </c>
      <c r="E4161" s="116">
        <v>40.98</v>
      </c>
    </row>
    <row r="4162" spans="1:5" x14ac:dyDescent="0.3">
      <c r="A4162" s="87">
        <v>34458</v>
      </c>
      <c r="B4162" t="s">
        <v>20507</v>
      </c>
      <c r="C4162" s="87" t="s">
        <v>16331</v>
      </c>
      <c r="D4162" t="s">
        <v>16332</v>
      </c>
      <c r="E4162" s="116">
        <v>140.08000000000001</v>
      </c>
    </row>
    <row r="4163" spans="1:5" x14ac:dyDescent="0.3">
      <c r="A4163" s="87">
        <v>34464</v>
      </c>
      <c r="B4163" t="s">
        <v>20508</v>
      </c>
      <c r="C4163" s="87" t="s">
        <v>16331</v>
      </c>
      <c r="D4163" t="s">
        <v>16332</v>
      </c>
      <c r="E4163" s="116">
        <v>208.51</v>
      </c>
    </row>
    <row r="4164" spans="1:5" x14ac:dyDescent="0.3">
      <c r="A4164" s="87">
        <v>34468</v>
      </c>
      <c r="B4164" t="s">
        <v>20509</v>
      </c>
      <c r="C4164" s="87" t="s">
        <v>16331</v>
      </c>
      <c r="D4164" t="s">
        <v>16332</v>
      </c>
      <c r="E4164" s="116">
        <v>262.88</v>
      </c>
    </row>
    <row r="4165" spans="1:5" x14ac:dyDescent="0.3">
      <c r="A4165" s="87">
        <v>34473</v>
      </c>
      <c r="B4165" t="s">
        <v>20510</v>
      </c>
      <c r="C4165" s="87" t="s">
        <v>16331</v>
      </c>
      <c r="D4165" t="s">
        <v>16332</v>
      </c>
      <c r="E4165" s="116">
        <v>159.47</v>
      </c>
    </row>
    <row r="4166" spans="1:5" x14ac:dyDescent="0.3">
      <c r="A4166" s="87">
        <v>34480</v>
      </c>
      <c r="B4166" t="s">
        <v>20511</v>
      </c>
      <c r="C4166" s="87" t="s">
        <v>16331</v>
      </c>
      <c r="D4166" t="s">
        <v>16332</v>
      </c>
      <c r="E4166" s="116">
        <v>294.7</v>
      </c>
    </row>
    <row r="4167" spans="1:5" x14ac:dyDescent="0.3">
      <c r="A4167" s="87">
        <v>34486</v>
      </c>
      <c r="B4167" t="s">
        <v>20512</v>
      </c>
      <c r="C4167" s="87" t="s">
        <v>16331</v>
      </c>
      <c r="D4167" t="s">
        <v>16332</v>
      </c>
      <c r="E4167" s="116">
        <v>348.92</v>
      </c>
    </row>
    <row r="4168" spans="1:5" x14ac:dyDescent="0.3">
      <c r="A4168" s="87">
        <v>7190</v>
      </c>
      <c r="B4168" t="s">
        <v>20513</v>
      </c>
      <c r="C4168" s="87" t="s">
        <v>16331</v>
      </c>
      <c r="D4168" t="s">
        <v>16332</v>
      </c>
      <c r="E4168" s="116">
        <v>11.65</v>
      </c>
    </row>
    <row r="4169" spans="1:5" x14ac:dyDescent="0.3">
      <c r="A4169" s="87">
        <v>34417</v>
      </c>
      <c r="B4169" t="s">
        <v>20514</v>
      </c>
      <c r="C4169" s="87" t="s">
        <v>16331</v>
      </c>
      <c r="D4169" t="s">
        <v>16332</v>
      </c>
      <c r="E4169" s="116">
        <v>18.64</v>
      </c>
    </row>
    <row r="4170" spans="1:5" x14ac:dyDescent="0.3">
      <c r="A4170" s="87">
        <v>7213</v>
      </c>
      <c r="B4170" t="s">
        <v>20515</v>
      </c>
      <c r="C4170" s="87" t="s">
        <v>16735</v>
      </c>
      <c r="D4170" t="s">
        <v>16332</v>
      </c>
      <c r="E4170" s="116">
        <v>17.09</v>
      </c>
    </row>
    <row r="4171" spans="1:5" x14ac:dyDescent="0.3">
      <c r="A4171" s="87">
        <v>7195</v>
      </c>
      <c r="B4171" t="s">
        <v>20516</v>
      </c>
      <c r="C4171" s="87" t="s">
        <v>16331</v>
      </c>
      <c r="D4171" t="s">
        <v>16332</v>
      </c>
      <c r="E4171" s="116">
        <v>50.19</v>
      </c>
    </row>
    <row r="4172" spans="1:5" x14ac:dyDescent="0.3">
      <c r="A4172" s="87">
        <v>7186</v>
      </c>
      <c r="B4172" t="s">
        <v>20517</v>
      </c>
      <c r="C4172" s="87" t="s">
        <v>16331</v>
      </c>
      <c r="D4172" t="s">
        <v>16337</v>
      </c>
      <c r="E4172" s="116">
        <v>54.68</v>
      </c>
    </row>
    <row r="4173" spans="1:5" x14ac:dyDescent="0.3">
      <c r="A4173" s="87">
        <v>7194</v>
      </c>
      <c r="B4173" t="s">
        <v>20518</v>
      </c>
      <c r="C4173" s="87" t="s">
        <v>16735</v>
      </c>
      <c r="D4173" t="s">
        <v>16332</v>
      </c>
      <c r="E4173" s="116">
        <v>25.21</v>
      </c>
    </row>
    <row r="4174" spans="1:5" x14ac:dyDescent="0.3">
      <c r="A4174" s="87">
        <v>7197</v>
      </c>
      <c r="B4174" t="s">
        <v>20519</v>
      </c>
      <c r="C4174" s="87" t="s">
        <v>16331</v>
      </c>
      <c r="D4174" t="s">
        <v>16332</v>
      </c>
      <c r="E4174" s="116">
        <v>106.41</v>
      </c>
    </row>
    <row r="4175" spans="1:5" x14ac:dyDescent="0.3">
      <c r="A4175" s="87">
        <v>7192</v>
      </c>
      <c r="B4175" t="s">
        <v>20520</v>
      </c>
      <c r="C4175" s="87" t="s">
        <v>16331</v>
      </c>
      <c r="D4175" t="s">
        <v>16332</v>
      </c>
      <c r="E4175" s="116">
        <v>95.33</v>
      </c>
    </row>
    <row r="4176" spans="1:5" x14ac:dyDescent="0.3">
      <c r="A4176" s="87">
        <v>7193</v>
      </c>
      <c r="B4176" t="s">
        <v>20521</v>
      </c>
      <c r="C4176" s="87" t="s">
        <v>16331</v>
      </c>
      <c r="D4176" t="s">
        <v>16332</v>
      </c>
      <c r="E4176" s="116">
        <v>107.33</v>
      </c>
    </row>
    <row r="4177" spans="1:5" x14ac:dyDescent="0.3">
      <c r="A4177" s="87">
        <v>7189</v>
      </c>
      <c r="B4177" t="s">
        <v>20522</v>
      </c>
      <c r="C4177" s="87" t="s">
        <v>16331</v>
      </c>
      <c r="D4177" t="s">
        <v>16332</v>
      </c>
      <c r="E4177" s="116">
        <v>124.73</v>
      </c>
    </row>
    <row r="4178" spans="1:5" x14ac:dyDescent="0.3">
      <c r="A4178" s="87">
        <v>34402</v>
      </c>
      <c r="B4178" t="s">
        <v>20523</v>
      </c>
      <c r="C4178" s="87" t="s">
        <v>16331</v>
      </c>
      <c r="D4178" t="s">
        <v>16332</v>
      </c>
      <c r="E4178" s="116">
        <v>176.09</v>
      </c>
    </row>
    <row r="4179" spans="1:5" x14ac:dyDescent="0.3">
      <c r="A4179" s="87">
        <v>7245</v>
      </c>
      <c r="B4179" t="s">
        <v>20524</v>
      </c>
      <c r="C4179" s="87" t="s">
        <v>16331</v>
      </c>
      <c r="D4179" t="s">
        <v>16332</v>
      </c>
      <c r="E4179" s="116">
        <v>35.97</v>
      </c>
    </row>
    <row r="4180" spans="1:5" x14ac:dyDescent="0.3">
      <c r="A4180" s="87">
        <v>34425</v>
      </c>
      <c r="B4180" t="s">
        <v>20525</v>
      </c>
      <c r="C4180" s="87" t="s">
        <v>16331</v>
      </c>
      <c r="D4180" t="s">
        <v>16332</v>
      </c>
      <c r="E4180" s="116">
        <v>113.12</v>
      </c>
    </row>
    <row r="4181" spans="1:5" x14ac:dyDescent="0.3">
      <c r="A4181" s="87">
        <v>7223</v>
      </c>
      <c r="B4181" t="s">
        <v>20526</v>
      </c>
      <c r="C4181" s="87" t="s">
        <v>16331</v>
      </c>
      <c r="D4181" t="s">
        <v>16332</v>
      </c>
      <c r="E4181" s="116">
        <v>126.06</v>
      </c>
    </row>
    <row r="4182" spans="1:5" x14ac:dyDescent="0.3">
      <c r="A4182" s="87">
        <v>7234</v>
      </c>
      <c r="B4182" t="s">
        <v>20527</v>
      </c>
      <c r="C4182" s="87" t="s">
        <v>16331</v>
      </c>
      <c r="D4182" t="s">
        <v>16332</v>
      </c>
      <c r="E4182" s="116">
        <v>190.22</v>
      </c>
    </row>
    <row r="4183" spans="1:5" x14ac:dyDescent="0.3">
      <c r="A4183" s="87">
        <v>7224</v>
      </c>
      <c r="B4183" t="s">
        <v>20528</v>
      </c>
      <c r="C4183" s="87" t="s">
        <v>16331</v>
      </c>
      <c r="D4183" t="s">
        <v>16332</v>
      </c>
      <c r="E4183" s="116">
        <v>231.74</v>
      </c>
    </row>
    <row r="4184" spans="1:5" x14ac:dyDescent="0.3">
      <c r="A4184" s="87">
        <v>7225</v>
      </c>
      <c r="B4184" t="s">
        <v>20529</v>
      </c>
      <c r="C4184" s="87" t="s">
        <v>16331</v>
      </c>
      <c r="D4184" t="s">
        <v>16332</v>
      </c>
      <c r="E4184" s="116">
        <v>248.49</v>
      </c>
    </row>
    <row r="4185" spans="1:5" x14ac:dyDescent="0.3">
      <c r="A4185" s="87">
        <v>7226</v>
      </c>
      <c r="B4185" t="s">
        <v>20530</v>
      </c>
      <c r="C4185" s="87" t="s">
        <v>16331</v>
      </c>
      <c r="D4185" t="s">
        <v>16332</v>
      </c>
      <c r="E4185" s="116">
        <v>265.17</v>
      </c>
    </row>
    <row r="4186" spans="1:5" x14ac:dyDescent="0.3">
      <c r="A4186" s="87">
        <v>7227</v>
      </c>
      <c r="B4186" t="s">
        <v>20531</v>
      </c>
      <c r="C4186" s="87" t="s">
        <v>16331</v>
      </c>
      <c r="D4186" t="s">
        <v>16332</v>
      </c>
      <c r="E4186" s="116">
        <v>301.83999999999997</v>
      </c>
    </row>
    <row r="4187" spans="1:5" x14ac:dyDescent="0.3">
      <c r="A4187" s="87">
        <v>7212</v>
      </c>
      <c r="B4187" t="s">
        <v>20532</v>
      </c>
      <c r="C4187" s="87" t="s">
        <v>16331</v>
      </c>
      <c r="D4187" t="s">
        <v>16332</v>
      </c>
      <c r="E4187" s="116">
        <v>331.64</v>
      </c>
    </row>
    <row r="4188" spans="1:5" x14ac:dyDescent="0.3">
      <c r="A4188" s="87">
        <v>7229</v>
      </c>
      <c r="B4188" t="s">
        <v>20533</v>
      </c>
      <c r="C4188" s="87" t="s">
        <v>16331</v>
      </c>
      <c r="D4188" t="s">
        <v>16332</v>
      </c>
      <c r="E4188" s="116">
        <v>210.22</v>
      </c>
    </row>
    <row r="4189" spans="1:5" x14ac:dyDescent="0.3">
      <c r="A4189" s="87">
        <v>7230</v>
      </c>
      <c r="B4189" t="s">
        <v>20534</v>
      </c>
      <c r="C4189" s="87" t="s">
        <v>16331</v>
      </c>
      <c r="D4189" t="s">
        <v>16332</v>
      </c>
      <c r="E4189" s="116">
        <v>349.97</v>
      </c>
    </row>
    <row r="4190" spans="1:5" x14ac:dyDescent="0.3">
      <c r="A4190" s="87">
        <v>7231</v>
      </c>
      <c r="B4190" t="s">
        <v>20535</v>
      </c>
      <c r="C4190" s="87" t="s">
        <v>16331</v>
      </c>
      <c r="D4190" t="s">
        <v>16332</v>
      </c>
      <c r="E4190" s="116">
        <v>496.47</v>
      </c>
    </row>
    <row r="4191" spans="1:5" x14ac:dyDescent="0.3">
      <c r="A4191" s="87">
        <v>7220</v>
      </c>
      <c r="B4191" t="s">
        <v>20536</v>
      </c>
      <c r="C4191" s="87" t="s">
        <v>16331</v>
      </c>
      <c r="D4191" t="s">
        <v>16332</v>
      </c>
      <c r="E4191" s="116">
        <v>612.84</v>
      </c>
    </row>
    <row r="4192" spans="1:5" x14ac:dyDescent="0.3">
      <c r="A4192" s="87">
        <v>34447</v>
      </c>
      <c r="B4192" t="s">
        <v>20537</v>
      </c>
      <c r="C4192" s="87" t="s">
        <v>16331</v>
      </c>
      <c r="D4192" t="s">
        <v>16332</v>
      </c>
      <c r="E4192" s="116">
        <v>685.24</v>
      </c>
    </row>
    <row r="4193" spans="1:5" x14ac:dyDescent="0.3">
      <c r="A4193" s="87">
        <v>7233</v>
      </c>
      <c r="B4193" t="s">
        <v>20538</v>
      </c>
      <c r="C4193" s="87" t="s">
        <v>16331</v>
      </c>
      <c r="D4193" t="s">
        <v>16332</v>
      </c>
      <c r="E4193" s="116">
        <v>786.08</v>
      </c>
    </row>
    <row r="4194" spans="1:5" x14ac:dyDescent="0.3">
      <c r="A4194" s="87">
        <v>40740</v>
      </c>
      <c r="B4194" t="s">
        <v>20539</v>
      </c>
      <c r="C4194" s="87" t="s">
        <v>16735</v>
      </c>
      <c r="D4194" t="s">
        <v>16332</v>
      </c>
      <c r="E4194" s="116">
        <v>167.53</v>
      </c>
    </row>
    <row r="4195" spans="1:5" x14ac:dyDescent="0.3">
      <c r="A4195" s="87">
        <v>25007</v>
      </c>
      <c r="B4195" t="s">
        <v>20540</v>
      </c>
      <c r="C4195" s="87" t="s">
        <v>16735</v>
      </c>
      <c r="D4195" t="s">
        <v>16337</v>
      </c>
      <c r="E4195" s="116">
        <v>47.94</v>
      </c>
    </row>
    <row r="4196" spans="1:5" x14ac:dyDescent="0.3">
      <c r="A4196" s="87">
        <v>43071</v>
      </c>
      <c r="B4196" t="s">
        <v>20541</v>
      </c>
      <c r="C4196" s="87" t="s">
        <v>16735</v>
      </c>
      <c r="D4196" t="s">
        <v>16332</v>
      </c>
      <c r="E4196" s="116">
        <v>188.65</v>
      </c>
    </row>
    <row r="4197" spans="1:5" x14ac:dyDescent="0.3">
      <c r="A4197" s="87">
        <v>39520</v>
      </c>
      <c r="B4197" t="s">
        <v>20542</v>
      </c>
      <c r="C4197" s="87" t="s">
        <v>16735</v>
      </c>
      <c r="D4197" t="s">
        <v>16332</v>
      </c>
      <c r="E4197" s="116">
        <v>153.9</v>
      </c>
    </row>
    <row r="4198" spans="1:5" x14ac:dyDescent="0.3">
      <c r="A4198" s="87">
        <v>39521</v>
      </c>
      <c r="B4198" t="s">
        <v>20543</v>
      </c>
      <c r="C4198" s="87" t="s">
        <v>16735</v>
      </c>
      <c r="D4198" t="s">
        <v>16332</v>
      </c>
      <c r="E4198" s="116">
        <v>158.93</v>
      </c>
    </row>
    <row r="4199" spans="1:5" x14ac:dyDescent="0.3">
      <c r="A4199" s="87">
        <v>39522</v>
      </c>
      <c r="B4199" t="s">
        <v>20544</v>
      </c>
      <c r="C4199" s="87" t="s">
        <v>16735</v>
      </c>
      <c r="D4199" t="s">
        <v>16332</v>
      </c>
      <c r="E4199" s="116">
        <v>164.11</v>
      </c>
    </row>
    <row r="4200" spans="1:5" x14ac:dyDescent="0.3">
      <c r="A4200" s="87">
        <v>7243</v>
      </c>
      <c r="B4200" t="s">
        <v>20545</v>
      </c>
      <c r="C4200" s="87" t="s">
        <v>16735</v>
      </c>
      <c r="D4200" t="s">
        <v>16332</v>
      </c>
      <c r="E4200" s="116">
        <v>50.09</v>
      </c>
    </row>
    <row r="4201" spans="1:5" x14ac:dyDescent="0.3">
      <c r="A4201" s="87">
        <v>11067</v>
      </c>
      <c r="B4201" t="s">
        <v>20546</v>
      </c>
      <c r="C4201" s="87" t="s">
        <v>16331</v>
      </c>
      <c r="D4201" t="s">
        <v>16332</v>
      </c>
      <c r="E4201" s="116">
        <v>417.81</v>
      </c>
    </row>
    <row r="4202" spans="1:5" x14ac:dyDescent="0.3">
      <c r="A4202" s="87">
        <v>11068</v>
      </c>
      <c r="B4202" t="s">
        <v>20547</v>
      </c>
      <c r="C4202" s="87" t="s">
        <v>16331</v>
      </c>
      <c r="D4202" t="s">
        <v>16332</v>
      </c>
      <c r="E4202" s="116">
        <v>527.84</v>
      </c>
    </row>
    <row r="4203" spans="1:5" x14ac:dyDescent="0.3">
      <c r="A4203" s="87">
        <v>7246</v>
      </c>
      <c r="B4203" t="s">
        <v>20548</v>
      </c>
      <c r="C4203" s="87" t="s">
        <v>16331</v>
      </c>
      <c r="D4203" t="s">
        <v>16332</v>
      </c>
      <c r="E4203" s="116">
        <v>39.729999999999997</v>
      </c>
    </row>
    <row r="4204" spans="1:5" x14ac:dyDescent="0.3">
      <c r="A4204" s="87">
        <v>12869</v>
      </c>
      <c r="B4204" t="s">
        <v>20549</v>
      </c>
      <c r="C4204" s="87" t="s">
        <v>16480</v>
      </c>
      <c r="D4204" t="s">
        <v>16332</v>
      </c>
      <c r="E4204" s="116">
        <v>21.23</v>
      </c>
    </row>
    <row r="4205" spans="1:5" x14ac:dyDescent="0.3">
      <c r="A4205" s="87">
        <v>41097</v>
      </c>
      <c r="B4205" t="s">
        <v>20550</v>
      </c>
      <c r="C4205" s="87" t="s">
        <v>16482</v>
      </c>
      <c r="D4205" t="s">
        <v>16332</v>
      </c>
      <c r="E4205" s="116">
        <v>3715.07</v>
      </c>
    </row>
    <row r="4206" spans="1:5" x14ac:dyDescent="0.3">
      <c r="A4206" s="87">
        <v>1574</v>
      </c>
      <c r="B4206" t="s">
        <v>20551</v>
      </c>
      <c r="C4206" s="87" t="s">
        <v>16331</v>
      </c>
      <c r="D4206" t="s">
        <v>16332</v>
      </c>
      <c r="E4206" s="116">
        <v>1.69</v>
      </c>
    </row>
    <row r="4207" spans="1:5" x14ac:dyDescent="0.3">
      <c r="A4207" s="87">
        <v>1581</v>
      </c>
      <c r="B4207" t="s">
        <v>20552</v>
      </c>
      <c r="C4207" s="87" t="s">
        <v>16331</v>
      </c>
      <c r="D4207" t="s">
        <v>16332</v>
      </c>
      <c r="E4207" s="116">
        <v>11.7</v>
      </c>
    </row>
    <row r="4208" spans="1:5" x14ac:dyDescent="0.3">
      <c r="A4208" s="87">
        <v>1575</v>
      </c>
      <c r="B4208" t="s">
        <v>20553</v>
      </c>
      <c r="C4208" s="87" t="s">
        <v>16331</v>
      </c>
      <c r="D4208" t="s">
        <v>16332</v>
      </c>
      <c r="E4208" s="116">
        <v>2</v>
      </c>
    </row>
    <row r="4209" spans="1:5" x14ac:dyDescent="0.3">
      <c r="A4209" s="87">
        <v>1570</v>
      </c>
      <c r="B4209" t="s">
        <v>20554</v>
      </c>
      <c r="C4209" s="87" t="s">
        <v>16331</v>
      </c>
      <c r="D4209" t="s">
        <v>16332</v>
      </c>
      <c r="E4209" s="116">
        <v>1</v>
      </c>
    </row>
    <row r="4210" spans="1:5" x14ac:dyDescent="0.3">
      <c r="A4210" s="87">
        <v>1576</v>
      </c>
      <c r="B4210" t="s">
        <v>20555</v>
      </c>
      <c r="C4210" s="87" t="s">
        <v>16331</v>
      </c>
      <c r="D4210" t="s">
        <v>16332</v>
      </c>
      <c r="E4210" s="116">
        <v>2.77</v>
      </c>
    </row>
    <row r="4211" spans="1:5" x14ac:dyDescent="0.3">
      <c r="A4211" s="87">
        <v>1577</v>
      </c>
      <c r="B4211" t="s">
        <v>20556</v>
      </c>
      <c r="C4211" s="87" t="s">
        <v>16331</v>
      </c>
      <c r="D4211" t="s">
        <v>16332</v>
      </c>
      <c r="E4211" s="116">
        <v>3.12</v>
      </c>
    </row>
    <row r="4212" spans="1:5" x14ac:dyDescent="0.3">
      <c r="A4212" s="87">
        <v>1571</v>
      </c>
      <c r="B4212" t="s">
        <v>20557</v>
      </c>
      <c r="C4212" s="87" t="s">
        <v>16331</v>
      </c>
      <c r="D4212" t="s">
        <v>16332</v>
      </c>
      <c r="E4212" s="116">
        <v>1.31</v>
      </c>
    </row>
    <row r="4213" spans="1:5" x14ac:dyDescent="0.3">
      <c r="A4213" s="87">
        <v>1578</v>
      </c>
      <c r="B4213" t="s">
        <v>20558</v>
      </c>
      <c r="C4213" s="87" t="s">
        <v>16331</v>
      </c>
      <c r="D4213" t="s">
        <v>16332</v>
      </c>
      <c r="E4213" s="116">
        <v>5.42</v>
      </c>
    </row>
    <row r="4214" spans="1:5" x14ac:dyDescent="0.3">
      <c r="A4214" s="87">
        <v>1573</v>
      </c>
      <c r="B4214" t="s">
        <v>20559</v>
      </c>
      <c r="C4214" s="87" t="s">
        <v>16331</v>
      </c>
      <c r="D4214" t="s">
        <v>16332</v>
      </c>
      <c r="E4214" s="116">
        <v>1.56</v>
      </c>
    </row>
    <row r="4215" spans="1:5" x14ac:dyDescent="0.3">
      <c r="A4215" s="87">
        <v>1579</v>
      </c>
      <c r="B4215" t="s">
        <v>20560</v>
      </c>
      <c r="C4215" s="87" t="s">
        <v>16331</v>
      </c>
      <c r="D4215" t="s">
        <v>16332</v>
      </c>
      <c r="E4215" s="116">
        <v>6.76</v>
      </c>
    </row>
    <row r="4216" spans="1:5" x14ac:dyDescent="0.3">
      <c r="A4216" s="87">
        <v>1580</v>
      </c>
      <c r="B4216" t="s">
        <v>20561</v>
      </c>
      <c r="C4216" s="87" t="s">
        <v>16331</v>
      </c>
      <c r="D4216" t="s">
        <v>16332</v>
      </c>
      <c r="E4216" s="116">
        <v>8.32</v>
      </c>
    </row>
    <row r="4217" spans="1:5" x14ac:dyDescent="0.3">
      <c r="A4217" s="87">
        <v>39321</v>
      </c>
      <c r="B4217" t="s">
        <v>20562</v>
      </c>
      <c r="C4217" s="87" t="s">
        <v>16331</v>
      </c>
      <c r="D4217" t="s">
        <v>16332</v>
      </c>
      <c r="E4217" s="116">
        <v>24.04</v>
      </c>
    </row>
    <row r="4218" spans="1:5" x14ac:dyDescent="0.3">
      <c r="A4218" s="87">
        <v>39319</v>
      </c>
      <c r="B4218" t="s">
        <v>20563</v>
      </c>
      <c r="C4218" s="87" t="s">
        <v>16331</v>
      </c>
      <c r="D4218" t="s">
        <v>16332</v>
      </c>
      <c r="E4218" s="116">
        <v>10.01</v>
      </c>
    </row>
    <row r="4219" spans="1:5" x14ac:dyDescent="0.3">
      <c r="A4219" s="87">
        <v>39320</v>
      </c>
      <c r="B4219" t="s">
        <v>20564</v>
      </c>
      <c r="C4219" s="87" t="s">
        <v>16331</v>
      </c>
      <c r="D4219" t="s">
        <v>16332</v>
      </c>
      <c r="E4219" s="116">
        <v>19.239999999999998</v>
      </c>
    </row>
    <row r="4220" spans="1:5" x14ac:dyDescent="0.3">
      <c r="A4220" s="87">
        <v>1591</v>
      </c>
      <c r="B4220" t="s">
        <v>20565</v>
      </c>
      <c r="C4220" s="87" t="s">
        <v>16331</v>
      </c>
      <c r="D4220" t="s">
        <v>16332</v>
      </c>
      <c r="E4220" s="116">
        <v>25.8</v>
      </c>
    </row>
    <row r="4221" spans="1:5" x14ac:dyDescent="0.3">
      <c r="A4221" s="87">
        <v>1547</v>
      </c>
      <c r="B4221" t="s">
        <v>20566</v>
      </c>
      <c r="C4221" s="87" t="s">
        <v>16331</v>
      </c>
      <c r="D4221" t="s">
        <v>16332</v>
      </c>
      <c r="E4221" s="116">
        <v>135.22</v>
      </c>
    </row>
    <row r="4222" spans="1:5" x14ac:dyDescent="0.3">
      <c r="A4222" s="87">
        <v>38196</v>
      </c>
      <c r="B4222" t="s">
        <v>20567</v>
      </c>
      <c r="C4222" s="87" t="s">
        <v>16331</v>
      </c>
      <c r="D4222" t="s">
        <v>16332</v>
      </c>
      <c r="E4222" s="116">
        <v>26.33</v>
      </c>
    </row>
    <row r="4223" spans="1:5" x14ac:dyDescent="0.3">
      <c r="A4223" s="87">
        <v>1543</v>
      </c>
      <c r="B4223" t="s">
        <v>20568</v>
      </c>
      <c r="C4223" s="87" t="s">
        <v>16331</v>
      </c>
      <c r="D4223" t="s">
        <v>16332</v>
      </c>
      <c r="E4223" s="116">
        <v>27.99</v>
      </c>
    </row>
    <row r="4224" spans="1:5" x14ac:dyDescent="0.3">
      <c r="A4224" s="87">
        <v>1585</v>
      </c>
      <c r="B4224" t="s">
        <v>20569</v>
      </c>
      <c r="C4224" s="87" t="s">
        <v>16331</v>
      </c>
      <c r="D4224" t="s">
        <v>16332</v>
      </c>
      <c r="E4224" s="116">
        <v>5.42</v>
      </c>
    </row>
    <row r="4225" spans="1:5" x14ac:dyDescent="0.3">
      <c r="A4225" s="87">
        <v>1593</v>
      </c>
      <c r="B4225" t="s">
        <v>20570</v>
      </c>
      <c r="C4225" s="87" t="s">
        <v>16331</v>
      </c>
      <c r="D4225" t="s">
        <v>16332</v>
      </c>
      <c r="E4225" s="116">
        <v>28.78</v>
      </c>
    </row>
    <row r="4226" spans="1:5" x14ac:dyDescent="0.3">
      <c r="A4226" s="87">
        <v>11838</v>
      </c>
      <c r="B4226" t="s">
        <v>20571</v>
      </c>
      <c r="C4226" s="87" t="s">
        <v>16331</v>
      </c>
      <c r="D4226" t="s">
        <v>16332</v>
      </c>
      <c r="E4226" s="116">
        <v>37.979999999999997</v>
      </c>
    </row>
    <row r="4227" spans="1:5" x14ac:dyDescent="0.3">
      <c r="A4227" s="87">
        <v>1594</v>
      </c>
      <c r="B4227" t="s">
        <v>20572</v>
      </c>
      <c r="C4227" s="87" t="s">
        <v>16331</v>
      </c>
      <c r="D4227" t="s">
        <v>16332</v>
      </c>
      <c r="E4227" s="116">
        <v>38.39</v>
      </c>
    </row>
    <row r="4228" spans="1:5" x14ac:dyDescent="0.3">
      <c r="A4228" s="87">
        <v>1586</v>
      </c>
      <c r="B4228" t="s">
        <v>20573</v>
      </c>
      <c r="C4228" s="87" t="s">
        <v>16331</v>
      </c>
      <c r="D4228" t="s">
        <v>16332</v>
      </c>
      <c r="E4228" s="116">
        <v>6.86</v>
      </c>
    </row>
    <row r="4229" spans="1:5" x14ac:dyDescent="0.3">
      <c r="A4229" s="87">
        <v>11839</v>
      </c>
      <c r="B4229" t="s">
        <v>20574</v>
      </c>
      <c r="C4229" s="87" t="s">
        <v>16331</v>
      </c>
      <c r="D4229" t="s">
        <v>16332</v>
      </c>
      <c r="E4229" s="116">
        <v>55.26</v>
      </c>
    </row>
    <row r="4230" spans="1:5" x14ac:dyDescent="0.3">
      <c r="A4230" s="87">
        <v>1587</v>
      </c>
      <c r="B4230" t="s">
        <v>20575</v>
      </c>
      <c r="C4230" s="87" t="s">
        <v>16331</v>
      </c>
      <c r="D4230" t="s">
        <v>16332</v>
      </c>
      <c r="E4230" s="116">
        <v>6.98</v>
      </c>
    </row>
    <row r="4231" spans="1:5" x14ac:dyDescent="0.3">
      <c r="A4231" s="87">
        <v>1545</v>
      </c>
      <c r="B4231" t="s">
        <v>20576</v>
      </c>
      <c r="C4231" s="87" t="s">
        <v>16331</v>
      </c>
      <c r="D4231" t="s">
        <v>16332</v>
      </c>
      <c r="E4231" s="116">
        <v>66.31</v>
      </c>
    </row>
    <row r="4232" spans="1:5" x14ac:dyDescent="0.3">
      <c r="A4232" s="87">
        <v>1588</v>
      </c>
      <c r="B4232" t="s">
        <v>20577</v>
      </c>
      <c r="C4232" s="87" t="s">
        <v>16331</v>
      </c>
      <c r="D4232" t="s">
        <v>16332</v>
      </c>
      <c r="E4232" s="116">
        <v>9.58</v>
      </c>
    </row>
    <row r="4233" spans="1:5" x14ac:dyDescent="0.3">
      <c r="A4233" s="87">
        <v>1535</v>
      </c>
      <c r="B4233" t="s">
        <v>20578</v>
      </c>
      <c r="C4233" s="87" t="s">
        <v>16331</v>
      </c>
      <c r="D4233" t="s">
        <v>16332</v>
      </c>
      <c r="E4233" s="116">
        <v>5.52</v>
      </c>
    </row>
    <row r="4234" spans="1:5" x14ac:dyDescent="0.3">
      <c r="A4234" s="87">
        <v>1589</v>
      </c>
      <c r="B4234" t="s">
        <v>20579</v>
      </c>
      <c r="C4234" s="87" t="s">
        <v>16331</v>
      </c>
      <c r="D4234" t="s">
        <v>16332</v>
      </c>
      <c r="E4234" s="116">
        <v>9.8800000000000008</v>
      </c>
    </row>
    <row r="4235" spans="1:5" x14ac:dyDescent="0.3">
      <c r="A4235" s="87">
        <v>1546</v>
      </c>
      <c r="B4235" t="s">
        <v>20580</v>
      </c>
      <c r="C4235" s="87" t="s">
        <v>16331</v>
      </c>
      <c r="D4235" t="s">
        <v>16332</v>
      </c>
      <c r="E4235" s="116">
        <v>111.9</v>
      </c>
    </row>
    <row r="4236" spans="1:5" x14ac:dyDescent="0.3">
      <c r="A4236" s="87">
        <v>1590</v>
      </c>
      <c r="B4236" t="s">
        <v>20581</v>
      </c>
      <c r="C4236" s="87" t="s">
        <v>16331</v>
      </c>
      <c r="D4236" t="s">
        <v>16332</v>
      </c>
      <c r="E4236" s="116">
        <v>17.399999999999999</v>
      </c>
    </row>
    <row r="4237" spans="1:5" x14ac:dyDescent="0.3">
      <c r="A4237" s="87">
        <v>1542</v>
      </c>
      <c r="B4237" t="s">
        <v>20582</v>
      </c>
      <c r="C4237" s="87" t="s">
        <v>16331</v>
      </c>
      <c r="D4237" t="s">
        <v>16332</v>
      </c>
      <c r="E4237" s="116">
        <v>23.05</v>
      </c>
    </row>
    <row r="4238" spans="1:5" x14ac:dyDescent="0.3">
      <c r="A4238" s="87">
        <v>38415</v>
      </c>
      <c r="B4238" t="s">
        <v>20583</v>
      </c>
      <c r="C4238" s="87" t="s">
        <v>16331</v>
      </c>
      <c r="D4238" t="s">
        <v>16332</v>
      </c>
      <c r="E4238" s="116">
        <v>948.45</v>
      </c>
    </row>
    <row r="4239" spans="1:5" x14ac:dyDescent="0.3">
      <c r="A4239" s="87">
        <v>38414</v>
      </c>
      <c r="B4239" t="s">
        <v>20584</v>
      </c>
      <c r="C4239" s="87" t="s">
        <v>16331</v>
      </c>
      <c r="D4239" t="s">
        <v>16332</v>
      </c>
      <c r="E4239" s="116">
        <v>1331.15</v>
      </c>
    </row>
    <row r="4240" spans="1:5" x14ac:dyDescent="0.3">
      <c r="A4240" s="87">
        <v>38128</v>
      </c>
      <c r="B4240" t="s">
        <v>20585</v>
      </c>
      <c r="C4240" s="87" t="s">
        <v>16380</v>
      </c>
      <c r="D4240" t="s">
        <v>16337</v>
      </c>
      <c r="E4240" s="116">
        <v>1</v>
      </c>
    </row>
    <row r="4241" spans="1:5" x14ac:dyDescent="0.3">
      <c r="A4241" s="87">
        <v>7253</v>
      </c>
      <c r="B4241" t="s">
        <v>20586</v>
      </c>
      <c r="C4241" s="87" t="s">
        <v>16478</v>
      </c>
      <c r="D4241" t="s">
        <v>16332</v>
      </c>
      <c r="E4241" s="116">
        <v>214.28</v>
      </c>
    </row>
    <row r="4242" spans="1:5" x14ac:dyDescent="0.3">
      <c r="A4242" s="87">
        <v>4806</v>
      </c>
      <c r="B4242" t="s">
        <v>20587</v>
      </c>
      <c r="C4242" s="87" t="s">
        <v>16376</v>
      </c>
      <c r="D4242" t="s">
        <v>16332</v>
      </c>
      <c r="E4242" s="116">
        <v>18.34</v>
      </c>
    </row>
    <row r="4243" spans="1:5" x14ac:dyDescent="0.3">
      <c r="A4243" s="87">
        <v>34401</v>
      </c>
      <c r="B4243" t="s">
        <v>20588</v>
      </c>
      <c r="C4243" s="87" t="s">
        <v>16331</v>
      </c>
      <c r="D4243" t="s">
        <v>16332</v>
      </c>
      <c r="E4243" s="116">
        <v>1.58</v>
      </c>
    </row>
    <row r="4244" spans="1:5" x14ac:dyDescent="0.3">
      <c r="A4244" s="87">
        <v>7260</v>
      </c>
      <c r="B4244" t="s">
        <v>20589</v>
      </c>
      <c r="C4244" s="87" t="s">
        <v>16331</v>
      </c>
      <c r="D4244" t="s">
        <v>16332</v>
      </c>
      <c r="E4244" s="116">
        <v>2.13</v>
      </c>
    </row>
    <row r="4245" spans="1:5" x14ac:dyDescent="0.3">
      <c r="A4245" s="87">
        <v>7256</v>
      </c>
      <c r="B4245" t="s">
        <v>20590</v>
      </c>
      <c r="C4245" s="87" t="s">
        <v>16331</v>
      </c>
      <c r="D4245" t="s">
        <v>16332</v>
      </c>
      <c r="E4245" s="116">
        <v>1.1299999999999999</v>
      </c>
    </row>
    <row r="4246" spans="1:5" x14ac:dyDescent="0.3">
      <c r="A4246" s="87">
        <v>7258</v>
      </c>
      <c r="B4246" t="s">
        <v>20591</v>
      </c>
      <c r="C4246" s="87" t="s">
        <v>16331</v>
      </c>
      <c r="D4246" t="s">
        <v>16332</v>
      </c>
      <c r="E4246" s="116">
        <v>0.55000000000000004</v>
      </c>
    </row>
    <row r="4247" spans="1:5" x14ac:dyDescent="0.3">
      <c r="A4247" s="87">
        <v>34400</v>
      </c>
      <c r="B4247" t="s">
        <v>20592</v>
      </c>
      <c r="C4247" s="87" t="s">
        <v>16331</v>
      </c>
      <c r="D4247" t="s">
        <v>16332</v>
      </c>
      <c r="E4247" s="116">
        <v>4.4000000000000004</v>
      </c>
    </row>
    <row r="4248" spans="1:5" x14ac:dyDescent="0.3">
      <c r="A4248" s="87">
        <v>10617</v>
      </c>
      <c r="B4248" t="s">
        <v>20593</v>
      </c>
      <c r="C4248" s="87" t="s">
        <v>16331</v>
      </c>
      <c r="D4248" t="s">
        <v>16332</v>
      </c>
      <c r="E4248" s="116">
        <v>5.67</v>
      </c>
    </row>
    <row r="4249" spans="1:5" x14ac:dyDescent="0.3">
      <c r="A4249" s="87">
        <v>44261</v>
      </c>
      <c r="B4249" t="s">
        <v>20594</v>
      </c>
      <c r="C4249" s="87" t="s">
        <v>16331</v>
      </c>
      <c r="D4249" t="s">
        <v>16332</v>
      </c>
      <c r="E4249" s="116">
        <v>159.75</v>
      </c>
    </row>
    <row r="4250" spans="1:5" x14ac:dyDescent="0.3">
      <c r="A4250" s="87">
        <v>7274</v>
      </c>
      <c r="B4250" t="s">
        <v>20595</v>
      </c>
      <c r="C4250" s="87" t="s">
        <v>16331</v>
      </c>
      <c r="D4250" t="s">
        <v>16332</v>
      </c>
      <c r="E4250" s="116">
        <v>77.34</v>
      </c>
    </row>
    <row r="4251" spans="1:5" x14ac:dyDescent="0.3">
      <c r="A4251" s="87">
        <v>44326</v>
      </c>
      <c r="B4251" t="s">
        <v>20596</v>
      </c>
      <c r="C4251" s="87" t="s">
        <v>16331</v>
      </c>
      <c r="D4251" t="s">
        <v>16332</v>
      </c>
      <c r="E4251" s="116">
        <v>1670.34</v>
      </c>
    </row>
    <row r="4252" spans="1:5" x14ac:dyDescent="0.3">
      <c r="A4252" s="87">
        <v>154</v>
      </c>
      <c r="B4252" t="s">
        <v>20597</v>
      </c>
      <c r="C4252" s="87" t="s">
        <v>16382</v>
      </c>
      <c r="D4252" t="s">
        <v>16332</v>
      </c>
      <c r="E4252" s="116">
        <v>72.09</v>
      </c>
    </row>
    <row r="4253" spans="1:5" x14ac:dyDescent="0.3">
      <c r="A4253" s="87">
        <v>38121</v>
      </c>
      <c r="B4253" t="s">
        <v>20598</v>
      </c>
      <c r="C4253" s="87" t="s">
        <v>16382</v>
      </c>
      <c r="D4253" t="s">
        <v>16332</v>
      </c>
      <c r="E4253" s="116">
        <v>24.07</v>
      </c>
    </row>
    <row r="4254" spans="1:5" x14ac:dyDescent="0.3">
      <c r="A4254" s="87">
        <v>43776</v>
      </c>
      <c r="B4254" t="s">
        <v>20599</v>
      </c>
      <c r="C4254" s="87" t="s">
        <v>16382</v>
      </c>
      <c r="D4254" t="s">
        <v>16332</v>
      </c>
      <c r="E4254" s="116">
        <v>29.51</v>
      </c>
    </row>
    <row r="4255" spans="1:5" x14ac:dyDescent="0.3">
      <c r="A4255" s="87">
        <v>7343</v>
      </c>
      <c r="B4255" t="s">
        <v>20600</v>
      </c>
      <c r="C4255" s="87" t="s">
        <v>16382</v>
      </c>
      <c r="D4255" t="s">
        <v>16332</v>
      </c>
      <c r="E4255" s="116">
        <v>35.42</v>
      </c>
    </row>
    <row r="4256" spans="1:5" x14ac:dyDescent="0.3">
      <c r="A4256" s="87">
        <v>7348</v>
      </c>
      <c r="B4256" t="s">
        <v>20601</v>
      </c>
      <c r="C4256" s="87" t="s">
        <v>16382</v>
      </c>
      <c r="D4256" t="s">
        <v>16332</v>
      </c>
      <c r="E4256" s="116">
        <v>20.65</v>
      </c>
    </row>
    <row r="4257" spans="1:5" x14ac:dyDescent="0.3">
      <c r="A4257" s="87">
        <v>7313</v>
      </c>
      <c r="B4257" t="s">
        <v>20602</v>
      </c>
      <c r="C4257" s="87" t="s">
        <v>16382</v>
      </c>
      <c r="D4257" t="s">
        <v>16332</v>
      </c>
      <c r="E4257" s="116">
        <v>20</v>
      </c>
    </row>
    <row r="4258" spans="1:5" x14ac:dyDescent="0.3">
      <c r="A4258" s="87">
        <v>7319</v>
      </c>
      <c r="B4258" t="s">
        <v>20603</v>
      </c>
      <c r="C4258" s="87" t="s">
        <v>16382</v>
      </c>
      <c r="D4258" t="s">
        <v>16332</v>
      </c>
      <c r="E4258" s="116">
        <v>11.44</v>
      </c>
    </row>
    <row r="4259" spans="1:5" x14ac:dyDescent="0.3">
      <c r="A4259" s="87">
        <v>7314</v>
      </c>
      <c r="B4259" t="s">
        <v>20604</v>
      </c>
      <c r="C4259" s="87" t="s">
        <v>16382</v>
      </c>
      <c r="D4259" t="s">
        <v>16332</v>
      </c>
      <c r="E4259" s="116">
        <v>84.16</v>
      </c>
    </row>
    <row r="4260" spans="1:5" x14ac:dyDescent="0.3">
      <c r="A4260" s="87">
        <v>7304</v>
      </c>
      <c r="B4260" t="s">
        <v>20605</v>
      </c>
      <c r="C4260" s="87" t="s">
        <v>16382</v>
      </c>
      <c r="D4260" t="s">
        <v>16332</v>
      </c>
      <c r="E4260" s="116">
        <v>87.45</v>
      </c>
    </row>
    <row r="4261" spans="1:5" x14ac:dyDescent="0.3">
      <c r="A4261" s="87">
        <v>43649</v>
      </c>
      <c r="B4261" t="s">
        <v>20606</v>
      </c>
      <c r="C4261" s="87" t="s">
        <v>16382</v>
      </c>
      <c r="D4261" t="s">
        <v>16332</v>
      </c>
      <c r="E4261" s="116">
        <v>45.23</v>
      </c>
    </row>
    <row r="4262" spans="1:5" x14ac:dyDescent="0.3">
      <c r="A4262" s="87">
        <v>43650</v>
      </c>
      <c r="B4262" t="s">
        <v>20607</v>
      </c>
      <c r="C4262" s="87" t="s">
        <v>16382</v>
      </c>
      <c r="D4262" t="s">
        <v>16332</v>
      </c>
      <c r="E4262" s="116">
        <v>42.74</v>
      </c>
    </row>
    <row r="4263" spans="1:5" x14ac:dyDescent="0.3">
      <c r="A4263" s="87">
        <v>7311</v>
      </c>
      <c r="B4263" t="s">
        <v>20608</v>
      </c>
      <c r="C4263" s="87" t="s">
        <v>16382</v>
      </c>
      <c r="D4263" t="s">
        <v>16332</v>
      </c>
      <c r="E4263" s="116">
        <v>43.78</v>
      </c>
    </row>
    <row r="4264" spans="1:5" x14ac:dyDescent="0.3">
      <c r="A4264" s="87">
        <v>7292</v>
      </c>
      <c r="B4264" t="s">
        <v>20609</v>
      </c>
      <c r="C4264" s="87" t="s">
        <v>16382</v>
      </c>
      <c r="D4264" t="s">
        <v>16337</v>
      </c>
      <c r="E4264" s="116">
        <v>42.39</v>
      </c>
    </row>
    <row r="4265" spans="1:5" x14ac:dyDescent="0.3">
      <c r="A4265" s="87">
        <v>7293</v>
      </c>
      <c r="B4265" t="s">
        <v>20610</v>
      </c>
      <c r="C4265" s="87" t="s">
        <v>16382</v>
      </c>
      <c r="D4265" t="s">
        <v>16332</v>
      </c>
      <c r="E4265" s="116">
        <v>46.89</v>
      </c>
    </row>
    <row r="4266" spans="1:5" x14ac:dyDescent="0.3">
      <c r="A4266" s="87">
        <v>7306</v>
      </c>
      <c r="B4266" t="s">
        <v>20611</v>
      </c>
      <c r="C4266" s="87" t="s">
        <v>16382</v>
      </c>
      <c r="D4266" t="s">
        <v>16332</v>
      </c>
      <c r="E4266" s="116">
        <v>51.75</v>
      </c>
    </row>
    <row r="4267" spans="1:5" x14ac:dyDescent="0.3">
      <c r="A4267" s="87">
        <v>7288</v>
      </c>
      <c r="B4267" t="s">
        <v>20612</v>
      </c>
      <c r="C4267" s="87" t="s">
        <v>16382</v>
      </c>
      <c r="D4267" t="s">
        <v>16332</v>
      </c>
      <c r="E4267" s="116">
        <v>42.97</v>
      </c>
    </row>
    <row r="4268" spans="1:5" x14ac:dyDescent="0.3">
      <c r="A4268" s="87">
        <v>43625</v>
      </c>
      <c r="B4268" t="s">
        <v>20613</v>
      </c>
      <c r="C4268" s="87" t="s">
        <v>16382</v>
      </c>
      <c r="D4268" t="s">
        <v>16332</v>
      </c>
      <c r="E4268" s="116">
        <v>34.700000000000003</v>
      </c>
    </row>
    <row r="4269" spans="1:5" x14ac:dyDescent="0.3">
      <c r="A4269" s="87">
        <v>43647</v>
      </c>
      <c r="B4269" t="s">
        <v>20614</v>
      </c>
      <c r="C4269" s="87" t="s">
        <v>16382</v>
      </c>
      <c r="D4269" t="s">
        <v>16332</v>
      </c>
      <c r="E4269" s="116">
        <v>31.52</v>
      </c>
    </row>
    <row r="4270" spans="1:5" x14ac:dyDescent="0.3">
      <c r="A4270" s="87">
        <v>43648</v>
      </c>
      <c r="B4270" t="s">
        <v>20615</v>
      </c>
      <c r="C4270" s="87" t="s">
        <v>16382</v>
      </c>
      <c r="D4270" t="s">
        <v>16332</v>
      </c>
      <c r="E4270" s="116">
        <v>30.41</v>
      </c>
    </row>
    <row r="4271" spans="1:5" x14ac:dyDescent="0.3">
      <c r="A4271" s="87">
        <v>35693</v>
      </c>
      <c r="B4271" t="s">
        <v>20616</v>
      </c>
      <c r="C4271" s="87" t="s">
        <v>16382</v>
      </c>
      <c r="D4271" t="s">
        <v>16332</v>
      </c>
      <c r="E4271" s="116">
        <v>12.84</v>
      </c>
    </row>
    <row r="4272" spans="1:5" x14ac:dyDescent="0.3">
      <c r="A4272" s="87">
        <v>7356</v>
      </c>
      <c r="B4272" t="s">
        <v>20617</v>
      </c>
      <c r="C4272" s="87" t="s">
        <v>16382</v>
      </c>
      <c r="D4272" t="s">
        <v>16337</v>
      </c>
      <c r="E4272" s="116">
        <v>30.79</v>
      </c>
    </row>
    <row r="4273" spans="1:5" x14ac:dyDescent="0.3">
      <c r="A4273" s="87">
        <v>35692</v>
      </c>
      <c r="B4273" t="s">
        <v>20618</v>
      </c>
      <c r="C4273" s="87" t="s">
        <v>16382</v>
      </c>
      <c r="D4273" t="s">
        <v>16332</v>
      </c>
      <c r="E4273" s="116">
        <v>20.149999999999999</v>
      </c>
    </row>
    <row r="4274" spans="1:5" x14ac:dyDescent="0.3">
      <c r="A4274" s="87">
        <v>43624</v>
      </c>
      <c r="B4274" t="s">
        <v>20619</v>
      </c>
      <c r="C4274" s="87" t="s">
        <v>16382</v>
      </c>
      <c r="D4274" t="s">
        <v>16332</v>
      </c>
      <c r="E4274" s="116">
        <v>37.53</v>
      </c>
    </row>
    <row r="4275" spans="1:5" x14ac:dyDescent="0.3">
      <c r="A4275" s="87">
        <v>7342</v>
      </c>
      <c r="B4275" t="s">
        <v>20620</v>
      </c>
      <c r="C4275" s="87" t="s">
        <v>16380</v>
      </c>
      <c r="D4275" t="s">
        <v>16332</v>
      </c>
      <c r="E4275" s="116">
        <v>2.19</v>
      </c>
    </row>
    <row r="4276" spans="1:5" x14ac:dyDescent="0.3">
      <c r="A4276" s="87">
        <v>7350</v>
      </c>
      <c r="B4276" t="s">
        <v>20621</v>
      </c>
      <c r="C4276" s="87" t="s">
        <v>16382</v>
      </c>
      <c r="D4276" t="s">
        <v>16332</v>
      </c>
      <c r="E4276" s="116">
        <v>44.44</v>
      </c>
    </row>
    <row r="4277" spans="1:5" x14ac:dyDescent="0.3">
      <c r="A4277" s="87">
        <v>39574</v>
      </c>
      <c r="B4277" t="s">
        <v>20622</v>
      </c>
      <c r="C4277" s="87" t="s">
        <v>16331</v>
      </c>
      <c r="D4277" t="s">
        <v>16332</v>
      </c>
      <c r="E4277" s="116">
        <v>3.47</v>
      </c>
    </row>
    <row r="4278" spans="1:5" x14ac:dyDescent="0.3">
      <c r="A4278" s="87">
        <v>11060</v>
      </c>
      <c r="B4278" t="s">
        <v>20623</v>
      </c>
      <c r="C4278" s="87" t="s">
        <v>16331</v>
      </c>
      <c r="D4278" t="s">
        <v>16332</v>
      </c>
      <c r="E4278" s="116">
        <v>43.75</v>
      </c>
    </row>
    <row r="4279" spans="1:5" x14ac:dyDescent="0.3">
      <c r="A4279" s="87">
        <v>37401</v>
      </c>
      <c r="B4279" t="s">
        <v>20624</v>
      </c>
      <c r="C4279" s="87" t="s">
        <v>16331</v>
      </c>
      <c r="D4279" t="s">
        <v>16332</v>
      </c>
      <c r="E4279" s="116">
        <v>56.11</v>
      </c>
    </row>
    <row r="4280" spans="1:5" x14ac:dyDescent="0.3">
      <c r="A4280" s="87">
        <v>7525</v>
      </c>
      <c r="B4280" t="s">
        <v>20625</v>
      </c>
      <c r="C4280" s="87" t="s">
        <v>16331</v>
      </c>
      <c r="D4280" t="s">
        <v>16332</v>
      </c>
      <c r="E4280" s="116">
        <v>47.76</v>
      </c>
    </row>
    <row r="4281" spans="1:5" x14ac:dyDescent="0.3">
      <c r="A4281" s="87">
        <v>7524</v>
      </c>
      <c r="B4281" t="s">
        <v>20626</v>
      </c>
      <c r="C4281" s="87" t="s">
        <v>16331</v>
      </c>
      <c r="D4281" t="s">
        <v>16332</v>
      </c>
      <c r="E4281" s="116">
        <v>45</v>
      </c>
    </row>
    <row r="4282" spans="1:5" x14ac:dyDescent="0.3">
      <c r="A4282" s="87">
        <v>38105</v>
      </c>
      <c r="B4282" t="s">
        <v>20627</v>
      </c>
      <c r="C4282" s="87" t="s">
        <v>16331</v>
      </c>
      <c r="D4282" t="s">
        <v>16332</v>
      </c>
      <c r="E4282" s="116">
        <v>11.56</v>
      </c>
    </row>
    <row r="4283" spans="1:5" x14ac:dyDescent="0.3">
      <c r="A4283" s="87">
        <v>38084</v>
      </c>
      <c r="B4283" t="s">
        <v>20628</v>
      </c>
      <c r="C4283" s="87" t="s">
        <v>16331</v>
      </c>
      <c r="D4283" t="s">
        <v>16332</v>
      </c>
      <c r="E4283" s="116">
        <v>16.420000000000002</v>
      </c>
    </row>
    <row r="4284" spans="1:5" x14ac:dyDescent="0.3">
      <c r="A4284" s="87">
        <v>38103</v>
      </c>
      <c r="B4284" t="s">
        <v>20629</v>
      </c>
      <c r="C4284" s="87" t="s">
        <v>16331</v>
      </c>
      <c r="D4284" t="s">
        <v>16332</v>
      </c>
      <c r="E4284" s="116">
        <v>17.36</v>
      </c>
    </row>
    <row r="4285" spans="1:5" x14ac:dyDescent="0.3">
      <c r="A4285" s="87">
        <v>38082</v>
      </c>
      <c r="B4285" t="s">
        <v>20630</v>
      </c>
      <c r="C4285" s="87" t="s">
        <v>16331</v>
      </c>
      <c r="D4285" t="s">
        <v>16332</v>
      </c>
      <c r="E4285" s="116">
        <v>21.38</v>
      </c>
    </row>
    <row r="4286" spans="1:5" x14ac:dyDescent="0.3">
      <c r="A4286" s="87">
        <v>38104</v>
      </c>
      <c r="B4286" t="s">
        <v>20631</v>
      </c>
      <c r="C4286" s="87" t="s">
        <v>16331</v>
      </c>
      <c r="D4286" t="s">
        <v>16332</v>
      </c>
      <c r="E4286" s="116">
        <v>33.979999999999997</v>
      </c>
    </row>
    <row r="4287" spans="1:5" x14ac:dyDescent="0.3">
      <c r="A4287" s="87">
        <v>38083</v>
      </c>
      <c r="B4287" t="s">
        <v>20632</v>
      </c>
      <c r="C4287" s="87" t="s">
        <v>16331</v>
      </c>
      <c r="D4287" t="s">
        <v>16332</v>
      </c>
      <c r="E4287" s="116">
        <v>37.729999999999997</v>
      </c>
    </row>
    <row r="4288" spans="1:5" x14ac:dyDescent="0.3">
      <c r="A4288" s="87">
        <v>38101</v>
      </c>
      <c r="B4288" t="s">
        <v>20633</v>
      </c>
      <c r="C4288" s="87" t="s">
        <v>16331</v>
      </c>
      <c r="D4288" t="s">
        <v>16332</v>
      </c>
      <c r="E4288" s="116">
        <v>8.25</v>
      </c>
    </row>
    <row r="4289" spans="1:5" x14ac:dyDescent="0.3">
      <c r="A4289" s="87">
        <v>7528</v>
      </c>
      <c r="B4289" t="s">
        <v>20634</v>
      </c>
      <c r="C4289" s="87" t="s">
        <v>16331</v>
      </c>
      <c r="D4289" t="s">
        <v>16337</v>
      </c>
      <c r="E4289" s="116">
        <v>9.6999999999999993</v>
      </c>
    </row>
    <row r="4290" spans="1:5" x14ac:dyDescent="0.3">
      <c r="A4290" s="87">
        <v>12147</v>
      </c>
      <c r="B4290" t="s">
        <v>20635</v>
      </c>
      <c r="C4290" s="87" t="s">
        <v>16331</v>
      </c>
      <c r="D4290" t="s">
        <v>16332</v>
      </c>
      <c r="E4290" s="116">
        <v>14.79</v>
      </c>
    </row>
    <row r="4291" spans="1:5" x14ac:dyDescent="0.3">
      <c r="A4291" s="87">
        <v>38075</v>
      </c>
      <c r="B4291" t="s">
        <v>20636</v>
      </c>
      <c r="C4291" s="87" t="s">
        <v>16331</v>
      </c>
      <c r="D4291" t="s">
        <v>16332</v>
      </c>
      <c r="E4291" s="116">
        <v>16.8</v>
      </c>
    </row>
    <row r="4292" spans="1:5" x14ac:dyDescent="0.3">
      <c r="A4292" s="87">
        <v>38102</v>
      </c>
      <c r="B4292" t="s">
        <v>20637</v>
      </c>
      <c r="C4292" s="87" t="s">
        <v>16331</v>
      </c>
      <c r="D4292" t="s">
        <v>16332</v>
      </c>
      <c r="E4292" s="116">
        <v>10.56</v>
      </c>
    </row>
    <row r="4293" spans="1:5" x14ac:dyDescent="0.3">
      <c r="A4293" s="87">
        <v>38076</v>
      </c>
      <c r="B4293" t="s">
        <v>20638</v>
      </c>
      <c r="C4293" s="87" t="s">
        <v>16331</v>
      </c>
      <c r="D4293" t="s">
        <v>16332</v>
      </c>
      <c r="E4293" s="116">
        <v>18.829999999999998</v>
      </c>
    </row>
    <row r="4294" spans="1:5" x14ac:dyDescent="0.3">
      <c r="A4294" s="87">
        <v>7592</v>
      </c>
      <c r="B4294" t="s">
        <v>20639</v>
      </c>
      <c r="C4294" s="87" t="s">
        <v>16480</v>
      </c>
      <c r="D4294" t="s">
        <v>16337</v>
      </c>
      <c r="E4294" s="116">
        <v>64.08</v>
      </c>
    </row>
    <row r="4295" spans="1:5" x14ac:dyDescent="0.3">
      <c r="A4295" s="87">
        <v>40820</v>
      </c>
      <c r="B4295" t="s">
        <v>20640</v>
      </c>
      <c r="C4295" s="87" t="s">
        <v>16482</v>
      </c>
      <c r="D4295" t="s">
        <v>16332</v>
      </c>
      <c r="E4295" s="116">
        <v>11210.21</v>
      </c>
    </row>
    <row r="4296" spans="1:5" x14ac:dyDescent="0.3">
      <c r="A4296" s="87">
        <v>11826</v>
      </c>
      <c r="B4296" t="s">
        <v>20641</v>
      </c>
      <c r="C4296" s="87" t="s">
        <v>16331</v>
      </c>
      <c r="D4296" t="s">
        <v>16332</v>
      </c>
      <c r="E4296" s="116">
        <v>77.650000000000006</v>
      </c>
    </row>
    <row r="4297" spans="1:5" x14ac:dyDescent="0.3">
      <c r="A4297" s="87">
        <v>7606</v>
      </c>
      <c r="B4297" t="s">
        <v>20642</v>
      </c>
      <c r="C4297" s="87" t="s">
        <v>16331</v>
      </c>
      <c r="D4297" t="s">
        <v>16332</v>
      </c>
      <c r="E4297" s="116">
        <v>93.38</v>
      </c>
    </row>
    <row r="4298" spans="1:5" x14ac:dyDescent="0.3">
      <c r="A4298" s="87">
        <v>11763</v>
      </c>
      <c r="B4298" t="s">
        <v>20643</v>
      </c>
      <c r="C4298" s="87" t="s">
        <v>16331</v>
      </c>
      <c r="D4298" t="s">
        <v>16332</v>
      </c>
      <c r="E4298" s="116">
        <v>203.92</v>
      </c>
    </row>
    <row r="4299" spans="1:5" x14ac:dyDescent="0.3">
      <c r="A4299" s="87">
        <v>11764</v>
      </c>
      <c r="B4299" t="s">
        <v>20644</v>
      </c>
      <c r="C4299" s="87" t="s">
        <v>16331</v>
      </c>
      <c r="D4299" t="s">
        <v>16332</v>
      </c>
      <c r="E4299" s="116">
        <v>167.31</v>
      </c>
    </row>
    <row r="4300" spans="1:5" x14ac:dyDescent="0.3">
      <c r="A4300" s="87">
        <v>11829</v>
      </c>
      <c r="B4300" t="s">
        <v>20645</v>
      </c>
      <c r="C4300" s="87" t="s">
        <v>16331</v>
      </c>
      <c r="D4300" t="s">
        <v>16332</v>
      </c>
      <c r="E4300" s="116">
        <v>40.44</v>
      </c>
    </row>
    <row r="4301" spans="1:5" x14ac:dyDescent="0.3">
      <c r="A4301" s="87">
        <v>11830</v>
      </c>
      <c r="B4301" t="s">
        <v>20646</v>
      </c>
      <c r="C4301" s="87" t="s">
        <v>16331</v>
      </c>
      <c r="D4301" t="s">
        <v>16332</v>
      </c>
      <c r="E4301" s="116">
        <v>43.67</v>
      </c>
    </row>
    <row r="4302" spans="1:5" x14ac:dyDescent="0.3">
      <c r="A4302" s="87">
        <v>11825</v>
      </c>
      <c r="B4302" t="s">
        <v>20647</v>
      </c>
      <c r="C4302" s="87" t="s">
        <v>16331</v>
      </c>
      <c r="D4302" t="s">
        <v>16332</v>
      </c>
      <c r="E4302" s="116">
        <v>98.24</v>
      </c>
    </row>
    <row r="4303" spans="1:5" x14ac:dyDescent="0.3">
      <c r="A4303" s="87">
        <v>11767</v>
      </c>
      <c r="B4303" t="s">
        <v>20648</v>
      </c>
      <c r="C4303" s="87" t="s">
        <v>16331</v>
      </c>
      <c r="D4303" t="s">
        <v>16332</v>
      </c>
      <c r="E4303" s="116">
        <v>261.64999999999998</v>
      </c>
    </row>
    <row r="4304" spans="1:5" x14ac:dyDescent="0.3">
      <c r="A4304" s="87">
        <v>11766</v>
      </c>
      <c r="B4304" t="s">
        <v>20649</v>
      </c>
      <c r="C4304" s="87" t="s">
        <v>16331</v>
      </c>
      <c r="D4304" t="s">
        <v>16332</v>
      </c>
      <c r="E4304" s="116">
        <v>60.99</v>
      </c>
    </row>
    <row r="4305" spans="1:5" x14ac:dyDescent="0.3">
      <c r="A4305" s="87">
        <v>11765</v>
      </c>
      <c r="B4305" t="s">
        <v>20650</v>
      </c>
      <c r="C4305" s="87" t="s">
        <v>16331</v>
      </c>
      <c r="D4305" t="s">
        <v>16332</v>
      </c>
      <c r="E4305" s="116">
        <v>111.5</v>
      </c>
    </row>
    <row r="4306" spans="1:5" x14ac:dyDescent="0.3">
      <c r="A4306" s="87">
        <v>11824</v>
      </c>
      <c r="B4306" t="s">
        <v>20651</v>
      </c>
      <c r="C4306" s="87" t="s">
        <v>16331</v>
      </c>
      <c r="D4306" t="s">
        <v>16332</v>
      </c>
      <c r="E4306" s="116">
        <v>71.739999999999995</v>
      </c>
    </row>
    <row r="4307" spans="1:5" x14ac:dyDescent="0.3">
      <c r="A4307" s="87">
        <v>44045</v>
      </c>
      <c r="B4307" t="s">
        <v>20652</v>
      </c>
      <c r="C4307" s="87" t="s">
        <v>16331</v>
      </c>
      <c r="D4307" t="s">
        <v>16332</v>
      </c>
      <c r="E4307" s="116">
        <v>297.42</v>
      </c>
    </row>
    <row r="4308" spans="1:5" x14ac:dyDescent="0.3">
      <c r="A4308" s="87">
        <v>39702</v>
      </c>
      <c r="B4308" t="s">
        <v>20653</v>
      </c>
      <c r="C4308" s="87" t="s">
        <v>16331</v>
      </c>
      <c r="D4308" t="s">
        <v>16332</v>
      </c>
      <c r="E4308" s="116">
        <v>1975.28</v>
      </c>
    </row>
    <row r="4309" spans="1:5" x14ac:dyDescent="0.3">
      <c r="A4309" s="87">
        <v>13415</v>
      </c>
      <c r="B4309" t="s">
        <v>20654</v>
      </c>
      <c r="C4309" s="87" t="s">
        <v>16331</v>
      </c>
      <c r="D4309" t="s">
        <v>16337</v>
      </c>
      <c r="E4309" s="116">
        <v>64.849999999999994</v>
      </c>
    </row>
    <row r="4310" spans="1:5" x14ac:dyDescent="0.3">
      <c r="A4310" s="87">
        <v>7602</v>
      </c>
      <c r="B4310" t="s">
        <v>20655</v>
      </c>
      <c r="C4310" s="87" t="s">
        <v>16331</v>
      </c>
      <c r="D4310" t="s">
        <v>16332</v>
      </c>
      <c r="E4310" s="116">
        <v>41.38</v>
      </c>
    </row>
    <row r="4311" spans="1:5" x14ac:dyDescent="0.3">
      <c r="A4311" s="87">
        <v>7603</v>
      </c>
      <c r="B4311" t="s">
        <v>20656</v>
      </c>
      <c r="C4311" s="87" t="s">
        <v>16331</v>
      </c>
      <c r="D4311" t="s">
        <v>16332</v>
      </c>
      <c r="E4311" s="116">
        <v>35.11</v>
      </c>
    </row>
    <row r="4312" spans="1:5" x14ac:dyDescent="0.3">
      <c r="A4312" s="87">
        <v>11777</v>
      </c>
      <c r="B4312" t="s">
        <v>20657</v>
      </c>
      <c r="C4312" s="87" t="s">
        <v>16331</v>
      </c>
      <c r="D4312" t="s">
        <v>16332</v>
      </c>
      <c r="E4312" s="116">
        <v>190.6</v>
      </c>
    </row>
    <row r="4313" spans="1:5" x14ac:dyDescent="0.3">
      <c r="A4313" s="87">
        <v>13417</v>
      </c>
      <c r="B4313" t="s">
        <v>20658</v>
      </c>
      <c r="C4313" s="87" t="s">
        <v>16331</v>
      </c>
      <c r="D4313" t="s">
        <v>16332</v>
      </c>
      <c r="E4313" s="116">
        <v>84.46</v>
      </c>
    </row>
    <row r="4314" spans="1:5" x14ac:dyDescent="0.3">
      <c r="A4314" s="87">
        <v>36791</v>
      </c>
      <c r="B4314" t="s">
        <v>20659</v>
      </c>
      <c r="C4314" s="87" t="s">
        <v>16331</v>
      </c>
      <c r="D4314" t="s">
        <v>16332</v>
      </c>
      <c r="E4314" s="116">
        <v>126.76</v>
      </c>
    </row>
    <row r="4315" spans="1:5" x14ac:dyDescent="0.3">
      <c r="A4315" s="87">
        <v>36795</v>
      </c>
      <c r="B4315" t="s">
        <v>20660</v>
      </c>
      <c r="C4315" s="87" t="s">
        <v>16331</v>
      </c>
      <c r="D4315" t="s">
        <v>16332</v>
      </c>
      <c r="E4315" s="116">
        <v>1602.76</v>
      </c>
    </row>
    <row r="4316" spans="1:5" x14ac:dyDescent="0.3">
      <c r="A4316" s="87">
        <v>36796</v>
      </c>
      <c r="B4316" t="s">
        <v>20661</v>
      </c>
      <c r="C4316" s="87" t="s">
        <v>16331</v>
      </c>
      <c r="D4316" t="s">
        <v>16332</v>
      </c>
      <c r="E4316" s="116">
        <v>133.18</v>
      </c>
    </row>
    <row r="4317" spans="1:5" x14ac:dyDescent="0.3">
      <c r="A4317" s="87">
        <v>36792</v>
      </c>
      <c r="B4317" t="s">
        <v>20662</v>
      </c>
      <c r="C4317" s="87" t="s">
        <v>16331</v>
      </c>
      <c r="D4317" t="s">
        <v>16332</v>
      </c>
      <c r="E4317" s="116">
        <v>168.71</v>
      </c>
    </row>
    <row r="4318" spans="1:5" x14ac:dyDescent="0.3">
      <c r="A4318" s="87">
        <v>11773</v>
      </c>
      <c r="B4318" t="s">
        <v>20663</v>
      </c>
      <c r="C4318" s="87" t="s">
        <v>16331</v>
      </c>
      <c r="D4318" t="s">
        <v>16332</v>
      </c>
      <c r="E4318" s="116">
        <v>112.31</v>
      </c>
    </row>
    <row r="4319" spans="1:5" x14ac:dyDescent="0.3">
      <c r="A4319" s="87">
        <v>11762</v>
      </c>
      <c r="B4319" t="s">
        <v>20664</v>
      </c>
      <c r="C4319" s="87" t="s">
        <v>16331</v>
      </c>
      <c r="D4319" t="s">
        <v>16332</v>
      </c>
      <c r="E4319" s="116">
        <v>53.27</v>
      </c>
    </row>
    <row r="4320" spans="1:5" x14ac:dyDescent="0.3">
      <c r="A4320" s="87">
        <v>7604</v>
      </c>
      <c r="B4320" t="s">
        <v>20665</v>
      </c>
      <c r="C4320" s="87" t="s">
        <v>16331</v>
      </c>
      <c r="D4320" t="s">
        <v>16332</v>
      </c>
      <c r="E4320" s="116">
        <v>45.1</v>
      </c>
    </row>
    <row r="4321" spans="1:5" x14ac:dyDescent="0.3">
      <c r="A4321" s="87">
        <v>13984</v>
      </c>
      <c r="B4321" t="s">
        <v>20666</v>
      </c>
      <c r="C4321" s="87" t="s">
        <v>16331</v>
      </c>
      <c r="D4321" t="s">
        <v>16332</v>
      </c>
      <c r="E4321" s="116">
        <v>65.55</v>
      </c>
    </row>
    <row r="4322" spans="1:5" x14ac:dyDescent="0.3">
      <c r="A4322" s="87">
        <v>11772</v>
      </c>
      <c r="B4322" t="s">
        <v>20667</v>
      </c>
      <c r="C4322" s="87" t="s">
        <v>16331</v>
      </c>
      <c r="D4322" t="s">
        <v>16332</v>
      </c>
      <c r="E4322" s="116">
        <v>112.66</v>
      </c>
    </row>
    <row r="4323" spans="1:5" x14ac:dyDescent="0.3">
      <c r="A4323" s="87">
        <v>13983</v>
      </c>
      <c r="B4323" t="s">
        <v>20668</v>
      </c>
      <c r="C4323" s="87" t="s">
        <v>16331</v>
      </c>
      <c r="D4323" t="s">
        <v>16332</v>
      </c>
      <c r="E4323" s="116">
        <v>85.32</v>
      </c>
    </row>
    <row r="4324" spans="1:5" x14ac:dyDescent="0.3">
      <c r="A4324" s="87">
        <v>13416</v>
      </c>
      <c r="B4324" t="s">
        <v>20669</v>
      </c>
      <c r="C4324" s="87" t="s">
        <v>16331</v>
      </c>
      <c r="D4324" t="s">
        <v>16332</v>
      </c>
      <c r="E4324" s="116">
        <v>75.78</v>
      </c>
    </row>
    <row r="4325" spans="1:5" x14ac:dyDescent="0.3">
      <c r="A4325" s="87">
        <v>40329</v>
      </c>
      <c r="B4325" t="s">
        <v>20670</v>
      </c>
      <c r="C4325" s="87" t="s">
        <v>16331</v>
      </c>
      <c r="D4325" t="s">
        <v>16337</v>
      </c>
      <c r="E4325" s="116">
        <v>25.34</v>
      </c>
    </row>
    <row r="4326" spans="1:5" x14ac:dyDescent="0.3">
      <c r="A4326" s="87">
        <v>11823</v>
      </c>
      <c r="B4326" t="s">
        <v>20671</v>
      </c>
      <c r="C4326" s="87" t="s">
        <v>16331</v>
      </c>
      <c r="D4326" t="s">
        <v>16332</v>
      </c>
      <c r="E4326" s="116">
        <v>10.67</v>
      </c>
    </row>
    <row r="4327" spans="1:5" x14ac:dyDescent="0.3">
      <c r="A4327" s="87">
        <v>11822</v>
      </c>
      <c r="B4327" t="s">
        <v>20672</v>
      </c>
      <c r="C4327" s="87" t="s">
        <v>16331</v>
      </c>
      <c r="D4327" t="s">
        <v>16332</v>
      </c>
      <c r="E4327" s="116">
        <v>36.15</v>
      </c>
    </row>
    <row r="4328" spans="1:5" x14ac:dyDescent="0.3">
      <c r="A4328" s="87">
        <v>11831</v>
      </c>
      <c r="B4328" t="s">
        <v>20673</v>
      </c>
      <c r="C4328" s="87" t="s">
        <v>16331</v>
      </c>
      <c r="D4328" t="s">
        <v>16332</v>
      </c>
      <c r="E4328" s="116">
        <v>21.75</v>
      </c>
    </row>
    <row r="4329" spans="1:5" x14ac:dyDescent="0.3">
      <c r="A4329" s="87">
        <v>7613</v>
      </c>
      <c r="B4329" t="s">
        <v>20674</v>
      </c>
      <c r="C4329" s="87" t="s">
        <v>16331</v>
      </c>
      <c r="D4329" t="s">
        <v>16332</v>
      </c>
      <c r="E4329" s="116">
        <v>125018.68</v>
      </c>
    </row>
    <row r="4330" spans="1:5" x14ac:dyDescent="0.3">
      <c r="A4330" s="87">
        <v>7619</v>
      </c>
      <c r="B4330" t="s">
        <v>20675</v>
      </c>
      <c r="C4330" s="87" t="s">
        <v>16331</v>
      </c>
      <c r="D4330" t="s">
        <v>16332</v>
      </c>
      <c r="E4330" s="116">
        <v>19325.21</v>
      </c>
    </row>
    <row r="4331" spans="1:5" x14ac:dyDescent="0.3">
      <c r="A4331" s="87">
        <v>12076</v>
      </c>
      <c r="B4331" t="s">
        <v>20676</v>
      </c>
      <c r="C4331" s="87" t="s">
        <v>16331</v>
      </c>
      <c r="D4331" t="s">
        <v>16332</v>
      </c>
      <c r="E4331" s="116">
        <v>8864.77</v>
      </c>
    </row>
    <row r="4332" spans="1:5" x14ac:dyDescent="0.3">
      <c r="A4332" s="87">
        <v>7614</v>
      </c>
      <c r="B4332" t="s">
        <v>20677</v>
      </c>
      <c r="C4332" s="87" t="s">
        <v>16331</v>
      </c>
      <c r="D4332" t="s">
        <v>16332</v>
      </c>
      <c r="E4332" s="116">
        <v>24373.7</v>
      </c>
    </row>
    <row r="4333" spans="1:5" x14ac:dyDescent="0.3">
      <c r="A4333" s="87">
        <v>7618</v>
      </c>
      <c r="B4333" t="s">
        <v>20678</v>
      </c>
      <c r="C4333" s="87" t="s">
        <v>16331</v>
      </c>
      <c r="D4333" t="s">
        <v>16332</v>
      </c>
      <c r="E4333" s="116">
        <v>158081.76999999999</v>
      </c>
    </row>
    <row r="4334" spans="1:5" x14ac:dyDescent="0.3">
      <c r="A4334" s="87">
        <v>7620</v>
      </c>
      <c r="B4334" t="s">
        <v>20679</v>
      </c>
      <c r="C4334" s="87" t="s">
        <v>16331</v>
      </c>
      <c r="D4334" t="s">
        <v>16332</v>
      </c>
      <c r="E4334" s="116">
        <v>34192.71</v>
      </c>
    </row>
    <row r="4335" spans="1:5" x14ac:dyDescent="0.3">
      <c r="A4335" s="87">
        <v>7610</v>
      </c>
      <c r="B4335" t="s">
        <v>20680</v>
      </c>
      <c r="C4335" s="87" t="s">
        <v>16331</v>
      </c>
      <c r="D4335" t="s">
        <v>16332</v>
      </c>
      <c r="E4335" s="116">
        <v>10827.69</v>
      </c>
    </row>
    <row r="4336" spans="1:5" x14ac:dyDescent="0.3">
      <c r="A4336" s="87">
        <v>7615</v>
      </c>
      <c r="B4336" t="s">
        <v>20681</v>
      </c>
      <c r="C4336" s="87" t="s">
        <v>16331</v>
      </c>
      <c r="D4336" t="s">
        <v>16332</v>
      </c>
      <c r="E4336" s="116">
        <v>39891.49</v>
      </c>
    </row>
    <row r="4337" spans="1:5" x14ac:dyDescent="0.3">
      <c r="A4337" s="87">
        <v>7617</v>
      </c>
      <c r="B4337" t="s">
        <v>20682</v>
      </c>
      <c r="C4337" s="87" t="s">
        <v>16331</v>
      </c>
      <c r="D4337" t="s">
        <v>16332</v>
      </c>
      <c r="E4337" s="116">
        <v>12094.08</v>
      </c>
    </row>
    <row r="4338" spans="1:5" x14ac:dyDescent="0.3">
      <c r="A4338" s="87">
        <v>7616</v>
      </c>
      <c r="B4338" t="s">
        <v>20683</v>
      </c>
      <c r="C4338" s="87" t="s">
        <v>16331</v>
      </c>
      <c r="D4338" t="s">
        <v>16332</v>
      </c>
      <c r="E4338" s="116">
        <v>65096.59</v>
      </c>
    </row>
    <row r="4339" spans="1:5" x14ac:dyDescent="0.3">
      <c r="A4339" s="87">
        <v>7611</v>
      </c>
      <c r="B4339" t="s">
        <v>20684</v>
      </c>
      <c r="C4339" s="87" t="s">
        <v>16331</v>
      </c>
      <c r="D4339" t="s">
        <v>16337</v>
      </c>
      <c r="E4339" s="116">
        <v>15640</v>
      </c>
    </row>
    <row r="4340" spans="1:5" x14ac:dyDescent="0.3">
      <c r="A4340" s="87">
        <v>7612</v>
      </c>
      <c r="B4340" t="s">
        <v>20685</v>
      </c>
      <c r="C4340" s="87" t="s">
        <v>16331</v>
      </c>
      <c r="D4340" t="s">
        <v>16332</v>
      </c>
      <c r="E4340" s="116">
        <v>89291.1</v>
      </c>
    </row>
    <row r="4341" spans="1:5" x14ac:dyDescent="0.3">
      <c r="A4341" s="87">
        <v>37371</v>
      </c>
      <c r="B4341" t="s">
        <v>20686</v>
      </c>
      <c r="C4341" s="87" t="s">
        <v>16480</v>
      </c>
      <c r="D4341" t="s">
        <v>16337</v>
      </c>
      <c r="E4341" s="116">
        <v>0.95</v>
      </c>
    </row>
    <row r="4342" spans="1:5" x14ac:dyDescent="0.3">
      <c r="A4342" s="87">
        <v>40861</v>
      </c>
      <c r="B4342" t="s">
        <v>20687</v>
      </c>
      <c r="C4342" s="87" t="s">
        <v>16482</v>
      </c>
      <c r="D4342" t="s">
        <v>16337</v>
      </c>
      <c r="E4342" s="116">
        <v>179.74</v>
      </c>
    </row>
    <row r="4343" spans="1:5" x14ac:dyDescent="0.3">
      <c r="A4343" s="87">
        <v>36510</v>
      </c>
      <c r="B4343" t="s">
        <v>20688</v>
      </c>
      <c r="C4343" s="87" t="s">
        <v>16331</v>
      </c>
      <c r="D4343" t="s">
        <v>16332</v>
      </c>
      <c r="E4343" s="116">
        <v>1113149.8</v>
      </c>
    </row>
    <row r="4344" spans="1:5" x14ac:dyDescent="0.3">
      <c r="A4344" s="87">
        <v>25020</v>
      </c>
      <c r="B4344" t="s">
        <v>20689</v>
      </c>
      <c r="C4344" s="87" t="s">
        <v>16331</v>
      </c>
      <c r="D4344" t="s">
        <v>16332</v>
      </c>
      <c r="E4344" s="116">
        <v>4585785.54</v>
      </c>
    </row>
    <row r="4345" spans="1:5" x14ac:dyDescent="0.3">
      <c r="A4345" s="87">
        <v>7622</v>
      </c>
      <c r="B4345" t="s">
        <v>20690</v>
      </c>
      <c r="C4345" s="87" t="s">
        <v>16331</v>
      </c>
      <c r="D4345" t="s">
        <v>16332</v>
      </c>
      <c r="E4345" s="116">
        <v>1079918</v>
      </c>
    </row>
    <row r="4346" spans="1:5" x14ac:dyDescent="0.3">
      <c r="A4346" s="87">
        <v>7624</v>
      </c>
      <c r="B4346" t="s">
        <v>20691</v>
      </c>
      <c r="C4346" s="87" t="s">
        <v>16331</v>
      </c>
      <c r="D4346" t="s">
        <v>16337</v>
      </c>
      <c r="E4346" s="116">
        <v>1400000</v>
      </c>
    </row>
    <row r="4347" spans="1:5" x14ac:dyDescent="0.3">
      <c r="A4347" s="87">
        <v>7625</v>
      </c>
      <c r="B4347" t="s">
        <v>20692</v>
      </c>
      <c r="C4347" s="87" t="s">
        <v>16331</v>
      </c>
      <c r="D4347" t="s">
        <v>16332</v>
      </c>
      <c r="E4347" s="116">
        <v>1391437.18</v>
      </c>
    </row>
    <row r="4348" spans="1:5" x14ac:dyDescent="0.3">
      <c r="A4348" s="87">
        <v>7623</v>
      </c>
      <c r="B4348" t="s">
        <v>20693</v>
      </c>
      <c r="C4348" s="87" t="s">
        <v>16331</v>
      </c>
      <c r="D4348" t="s">
        <v>16332</v>
      </c>
      <c r="E4348" s="116">
        <v>4585785.54</v>
      </c>
    </row>
    <row r="4349" spans="1:5" x14ac:dyDescent="0.3">
      <c r="A4349" s="87">
        <v>36508</v>
      </c>
      <c r="B4349" t="s">
        <v>20694</v>
      </c>
      <c r="C4349" s="87" t="s">
        <v>16331</v>
      </c>
      <c r="D4349" t="s">
        <v>16332</v>
      </c>
      <c r="E4349" s="116">
        <v>2062409.72</v>
      </c>
    </row>
    <row r="4350" spans="1:5" x14ac:dyDescent="0.3">
      <c r="A4350" s="87">
        <v>36509</v>
      </c>
      <c r="B4350" t="s">
        <v>20695</v>
      </c>
      <c r="C4350" s="87" t="s">
        <v>16331</v>
      </c>
      <c r="D4350" t="s">
        <v>16332</v>
      </c>
      <c r="E4350" s="116">
        <v>1130275.1599999999</v>
      </c>
    </row>
    <row r="4351" spans="1:5" x14ac:dyDescent="0.3">
      <c r="A4351" s="87">
        <v>13238</v>
      </c>
      <c r="B4351" t="s">
        <v>20696</v>
      </c>
      <c r="C4351" s="87" t="s">
        <v>16331</v>
      </c>
      <c r="D4351" t="s">
        <v>16332</v>
      </c>
      <c r="E4351" s="116">
        <v>323242.96000000002</v>
      </c>
    </row>
    <row r="4352" spans="1:5" x14ac:dyDescent="0.3">
      <c r="A4352" s="87">
        <v>36511</v>
      </c>
      <c r="B4352" t="s">
        <v>20697</v>
      </c>
      <c r="C4352" s="87" t="s">
        <v>16331</v>
      </c>
      <c r="D4352" t="s">
        <v>16332</v>
      </c>
      <c r="E4352" s="116">
        <v>374551.37</v>
      </c>
    </row>
    <row r="4353" spans="1:5" x14ac:dyDescent="0.3">
      <c r="A4353" s="87">
        <v>36515</v>
      </c>
      <c r="B4353" t="s">
        <v>20698</v>
      </c>
      <c r="C4353" s="87" t="s">
        <v>16331</v>
      </c>
      <c r="D4353" t="s">
        <v>16332</v>
      </c>
      <c r="E4353" s="116">
        <v>110313.06</v>
      </c>
    </row>
    <row r="4354" spans="1:5" x14ac:dyDescent="0.3">
      <c r="A4354" s="87">
        <v>10598</v>
      </c>
      <c r="B4354" t="s">
        <v>20699</v>
      </c>
      <c r="C4354" s="87" t="s">
        <v>16331</v>
      </c>
      <c r="D4354" t="s">
        <v>16332</v>
      </c>
      <c r="E4354" s="116">
        <v>178889.31</v>
      </c>
    </row>
    <row r="4355" spans="1:5" x14ac:dyDescent="0.3">
      <c r="A4355" s="87">
        <v>7640</v>
      </c>
      <c r="B4355" t="s">
        <v>20700</v>
      </c>
      <c r="C4355" s="87" t="s">
        <v>16331</v>
      </c>
      <c r="D4355" t="s">
        <v>16337</v>
      </c>
      <c r="E4355" s="116">
        <v>274500</v>
      </c>
    </row>
    <row r="4356" spans="1:5" x14ac:dyDescent="0.3">
      <c r="A4356" s="87">
        <v>36513</v>
      </c>
      <c r="B4356" t="s">
        <v>20701</v>
      </c>
      <c r="C4356" s="87" t="s">
        <v>16331</v>
      </c>
      <c r="D4356" t="s">
        <v>16332</v>
      </c>
      <c r="E4356" s="116">
        <v>264430.7</v>
      </c>
    </row>
    <row r="4357" spans="1:5" x14ac:dyDescent="0.3">
      <c r="A4357" s="87">
        <v>36514</v>
      </c>
      <c r="B4357" t="s">
        <v>20702</v>
      </c>
      <c r="C4357" s="87" t="s">
        <v>16331</v>
      </c>
      <c r="D4357" t="s">
        <v>16332</v>
      </c>
      <c r="E4357" s="116">
        <v>295023.34000000003</v>
      </c>
    </row>
    <row r="4358" spans="1:5" x14ac:dyDescent="0.3">
      <c r="A4358" s="87">
        <v>11572</v>
      </c>
      <c r="B4358" t="s">
        <v>20703</v>
      </c>
      <c r="C4358" s="87" t="s">
        <v>16331</v>
      </c>
      <c r="D4358" t="s">
        <v>16332</v>
      </c>
      <c r="E4358" s="116">
        <v>29.87</v>
      </c>
    </row>
    <row r="4359" spans="1:5" x14ac:dyDescent="0.3">
      <c r="A4359" s="87">
        <v>36149</v>
      </c>
      <c r="B4359" t="s">
        <v>20704</v>
      </c>
      <c r="C4359" s="87" t="s">
        <v>16331</v>
      </c>
      <c r="D4359" t="s">
        <v>16332</v>
      </c>
      <c r="E4359" s="116">
        <v>176.25</v>
      </c>
    </row>
    <row r="4360" spans="1:5" x14ac:dyDescent="0.3">
      <c r="A4360" s="87">
        <v>42407</v>
      </c>
      <c r="B4360" t="s">
        <v>20705</v>
      </c>
      <c r="C4360" s="87" t="s">
        <v>16376</v>
      </c>
      <c r="D4360" t="s">
        <v>16332</v>
      </c>
      <c r="E4360" s="116">
        <v>5.92</v>
      </c>
    </row>
    <row r="4361" spans="1:5" x14ac:dyDescent="0.3">
      <c r="A4361" s="87">
        <v>11581</v>
      </c>
      <c r="B4361" t="s">
        <v>20706</v>
      </c>
      <c r="C4361" s="87" t="s">
        <v>16376</v>
      </c>
      <c r="D4361" t="s">
        <v>16332</v>
      </c>
      <c r="E4361" s="116">
        <v>19.71</v>
      </c>
    </row>
    <row r="4362" spans="1:5" x14ac:dyDescent="0.3">
      <c r="A4362" s="87">
        <v>43605</v>
      </c>
      <c r="B4362" t="s">
        <v>20707</v>
      </c>
      <c r="C4362" s="87" t="s">
        <v>16376</v>
      </c>
      <c r="D4362" t="s">
        <v>16332</v>
      </c>
      <c r="E4362" s="116">
        <v>40.33</v>
      </c>
    </row>
    <row r="4363" spans="1:5" x14ac:dyDescent="0.3">
      <c r="A4363" s="87">
        <v>11580</v>
      </c>
      <c r="B4363" t="s">
        <v>20708</v>
      </c>
      <c r="C4363" s="87" t="s">
        <v>16376</v>
      </c>
      <c r="D4363" t="s">
        <v>16332</v>
      </c>
      <c r="E4363" s="116">
        <v>7.91</v>
      </c>
    </row>
    <row r="4364" spans="1:5" x14ac:dyDescent="0.3">
      <c r="A4364" s="87">
        <v>38386</v>
      </c>
      <c r="B4364" t="s">
        <v>20709</v>
      </c>
      <c r="C4364" s="87" t="s">
        <v>16331</v>
      </c>
      <c r="D4364" t="s">
        <v>16332</v>
      </c>
      <c r="E4364" s="116">
        <v>6.46</v>
      </c>
    </row>
    <row r="4365" spans="1:5" x14ac:dyDescent="0.3">
      <c r="A4365" s="87">
        <v>10743</v>
      </c>
      <c r="B4365" t="s">
        <v>20710</v>
      </c>
      <c r="C4365" s="87" t="s">
        <v>16331</v>
      </c>
      <c r="D4365" t="s">
        <v>16332</v>
      </c>
      <c r="E4365" s="116">
        <v>582.26</v>
      </c>
    </row>
    <row r="4366" spans="1:5" x14ac:dyDescent="0.3">
      <c r="A4366" s="87">
        <v>39848</v>
      </c>
      <c r="B4366" t="s">
        <v>20711</v>
      </c>
      <c r="C4366" s="87" t="s">
        <v>16376</v>
      </c>
      <c r="D4366" t="s">
        <v>16332</v>
      </c>
      <c r="E4366" s="116">
        <v>1.77</v>
      </c>
    </row>
    <row r="4367" spans="1:5" x14ac:dyDescent="0.3">
      <c r="A4367" s="87">
        <v>20999</v>
      </c>
      <c r="B4367" t="s">
        <v>20712</v>
      </c>
      <c r="C4367" s="87" t="s">
        <v>16376</v>
      </c>
      <c r="D4367" t="s">
        <v>16332</v>
      </c>
      <c r="E4367" s="116">
        <v>12.46</v>
      </c>
    </row>
    <row r="4368" spans="1:5" x14ac:dyDescent="0.3">
      <c r="A4368" s="87">
        <v>21001</v>
      </c>
      <c r="B4368" t="s">
        <v>20713</v>
      </c>
      <c r="C4368" s="87" t="s">
        <v>16376</v>
      </c>
      <c r="D4368" t="s">
        <v>16337</v>
      </c>
      <c r="E4368" s="116">
        <v>23.26</v>
      </c>
    </row>
    <row r="4369" spans="1:5" x14ac:dyDescent="0.3">
      <c r="A4369" s="87">
        <v>21003</v>
      </c>
      <c r="B4369" t="s">
        <v>20714</v>
      </c>
      <c r="C4369" s="87" t="s">
        <v>16376</v>
      </c>
      <c r="D4369" t="s">
        <v>16332</v>
      </c>
      <c r="E4369" s="116">
        <v>38.22</v>
      </c>
    </row>
    <row r="4370" spans="1:5" x14ac:dyDescent="0.3">
      <c r="A4370" s="87">
        <v>21006</v>
      </c>
      <c r="B4370" t="s">
        <v>20715</v>
      </c>
      <c r="C4370" s="87" t="s">
        <v>16376</v>
      </c>
      <c r="D4370" t="s">
        <v>16332</v>
      </c>
      <c r="E4370" s="116">
        <v>81.12</v>
      </c>
    </row>
    <row r="4371" spans="1:5" x14ac:dyDescent="0.3">
      <c r="A4371" s="87">
        <v>21019</v>
      </c>
      <c r="B4371" t="s">
        <v>20716</v>
      </c>
      <c r="C4371" s="87" t="s">
        <v>16376</v>
      </c>
      <c r="D4371" t="s">
        <v>16332</v>
      </c>
      <c r="E4371" s="116">
        <v>28.19</v>
      </c>
    </row>
    <row r="4372" spans="1:5" x14ac:dyDescent="0.3">
      <c r="A4372" s="87">
        <v>21021</v>
      </c>
      <c r="B4372" t="s">
        <v>20717</v>
      </c>
      <c r="C4372" s="87" t="s">
        <v>16376</v>
      </c>
      <c r="D4372" t="s">
        <v>16332</v>
      </c>
      <c r="E4372" s="116">
        <v>44.57</v>
      </c>
    </row>
    <row r="4373" spans="1:5" x14ac:dyDescent="0.3">
      <c r="A4373" s="87">
        <v>21024</v>
      </c>
      <c r="B4373" t="s">
        <v>20718</v>
      </c>
      <c r="C4373" s="87" t="s">
        <v>16376</v>
      </c>
      <c r="D4373" t="s">
        <v>16332</v>
      </c>
      <c r="E4373" s="116">
        <v>95.5</v>
      </c>
    </row>
    <row r="4374" spans="1:5" x14ac:dyDescent="0.3">
      <c r="A4374" s="87">
        <v>40624</v>
      </c>
      <c r="B4374" t="s">
        <v>20719</v>
      </c>
      <c r="C4374" s="87" t="s">
        <v>16376</v>
      </c>
      <c r="D4374" t="s">
        <v>16332</v>
      </c>
      <c r="E4374" s="116">
        <v>85.31</v>
      </c>
    </row>
    <row r="4375" spans="1:5" x14ac:dyDescent="0.3">
      <c r="A4375" s="87">
        <v>42575</v>
      </c>
      <c r="B4375" t="s">
        <v>20720</v>
      </c>
      <c r="C4375" s="87" t="s">
        <v>16376</v>
      </c>
      <c r="D4375" t="s">
        <v>16332</v>
      </c>
      <c r="E4375" s="116">
        <v>78.290000000000006</v>
      </c>
    </row>
    <row r="4376" spans="1:5" x14ac:dyDescent="0.3">
      <c r="A4376" s="87">
        <v>13127</v>
      </c>
      <c r="B4376" t="s">
        <v>20721</v>
      </c>
      <c r="C4376" s="87" t="s">
        <v>16376</v>
      </c>
      <c r="D4376" t="s">
        <v>16332</v>
      </c>
      <c r="E4376" s="116">
        <v>38.049999999999997</v>
      </c>
    </row>
    <row r="4377" spans="1:5" x14ac:dyDescent="0.3">
      <c r="A4377" s="87">
        <v>13137</v>
      </c>
      <c r="B4377" t="s">
        <v>20722</v>
      </c>
      <c r="C4377" s="87" t="s">
        <v>16376</v>
      </c>
      <c r="D4377" t="s">
        <v>16332</v>
      </c>
      <c r="E4377" s="116">
        <v>50.49</v>
      </c>
    </row>
    <row r="4378" spans="1:5" x14ac:dyDescent="0.3">
      <c r="A4378" s="87">
        <v>42574</v>
      </c>
      <c r="B4378" t="s">
        <v>20723</v>
      </c>
      <c r="C4378" s="87" t="s">
        <v>16376</v>
      </c>
      <c r="D4378" t="s">
        <v>16332</v>
      </c>
      <c r="E4378" s="116">
        <v>58.42</v>
      </c>
    </row>
    <row r="4379" spans="1:5" x14ac:dyDescent="0.3">
      <c r="A4379" s="87">
        <v>20989</v>
      </c>
      <c r="B4379" t="s">
        <v>20724</v>
      </c>
      <c r="C4379" s="87" t="s">
        <v>16376</v>
      </c>
      <c r="D4379" t="s">
        <v>16332</v>
      </c>
      <c r="E4379" s="116">
        <v>1809.07</v>
      </c>
    </row>
    <row r="4380" spans="1:5" x14ac:dyDescent="0.3">
      <c r="A4380" s="87">
        <v>21147</v>
      </c>
      <c r="B4380" t="s">
        <v>20725</v>
      </c>
      <c r="C4380" s="87" t="s">
        <v>16376</v>
      </c>
      <c r="D4380" t="s">
        <v>16332</v>
      </c>
      <c r="E4380" s="116">
        <v>169.62</v>
      </c>
    </row>
    <row r="4381" spans="1:5" x14ac:dyDescent="0.3">
      <c r="A4381" s="87">
        <v>21148</v>
      </c>
      <c r="B4381" t="s">
        <v>20726</v>
      </c>
      <c r="C4381" s="87" t="s">
        <v>16376</v>
      </c>
      <c r="D4381" t="s">
        <v>16337</v>
      </c>
      <c r="E4381" s="116">
        <v>104.69</v>
      </c>
    </row>
    <row r="4382" spans="1:5" x14ac:dyDescent="0.3">
      <c r="A4382" s="87">
        <v>20984</v>
      </c>
      <c r="B4382" t="s">
        <v>20727</v>
      </c>
      <c r="C4382" s="87" t="s">
        <v>16376</v>
      </c>
      <c r="D4382" t="s">
        <v>16332</v>
      </c>
      <c r="E4382" s="116">
        <v>3471.25</v>
      </c>
    </row>
    <row r="4383" spans="1:5" x14ac:dyDescent="0.3">
      <c r="A4383" s="87">
        <v>13042</v>
      </c>
      <c r="B4383" t="s">
        <v>20728</v>
      </c>
      <c r="C4383" s="87" t="s">
        <v>16376</v>
      </c>
      <c r="D4383" t="s">
        <v>16332</v>
      </c>
      <c r="E4383" s="116">
        <v>1923.58</v>
      </c>
    </row>
    <row r="4384" spans="1:5" x14ac:dyDescent="0.3">
      <c r="A4384" s="87">
        <v>21150</v>
      </c>
      <c r="B4384" t="s">
        <v>20729</v>
      </c>
      <c r="C4384" s="87" t="s">
        <v>16376</v>
      </c>
      <c r="D4384" t="s">
        <v>16332</v>
      </c>
      <c r="E4384" s="116">
        <v>51.91</v>
      </c>
    </row>
    <row r="4385" spans="1:5" x14ac:dyDescent="0.3">
      <c r="A4385" s="87">
        <v>13141</v>
      </c>
      <c r="B4385" t="s">
        <v>20730</v>
      </c>
      <c r="C4385" s="87" t="s">
        <v>16376</v>
      </c>
      <c r="D4385" t="s">
        <v>16332</v>
      </c>
      <c r="E4385" s="116">
        <v>65.400000000000006</v>
      </c>
    </row>
    <row r="4386" spans="1:5" x14ac:dyDescent="0.3">
      <c r="A4386" s="87">
        <v>42576</v>
      </c>
      <c r="B4386" t="s">
        <v>20731</v>
      </c>
      <c r="C4386" s="87" t="s">
        <v>16376</v>
      </c>
      <c r="D4386" t="s">
        <v>16332</v>
      </c>
      <c r="E4386" s="116">
        <v>213.55</v>
      </c>
    </row>
    <row r="4387" spans="1:5" x14ac:dyDescent="0.3">
      <c r="A4387" s="87">
        <v>21151</v>
      </c>
      <c r="B4387" t="s">
        <v>20732</v>
      </c>
      <c r="C4387" s="87" t="s">
        <v>16376</v>
      </c>
      <c r="D4387" t="s">
        <v>16332</v>
      </c>
      <c r="E4387" s="116">
        <v>310.72000000000003</v>
      </c>
    </row>
    <row r="4388" spans="1:5" x14ac:dyDescent="0.3">
      <c r="A4388" s="87">
        <v>13142</v>
      </c>
      <c r="B4388" t="s">
        <v>20733</v>
      </c>
      <c r="C4388" s="87" t="s">
        <v>16376</v>
      </c>
      <c r="D4388" t="s">
        <v>16332</v>
      </c>
      <c r="E4388" s="116">
        <v>444.2</v>
      </c>
    </row>
    <row r="4389" spans="1:5" x14ac:dyDescent="0.3">
      <c r="A4389" s="87">
        <v>42577</v>
      </c>
      <c r="B4389" t="s">
        <v>20734</v>
      </c>
      <c r="C4389" s="87" t="s">
        <v>16376</v>
      </c>
      <c r="D4389" t="s">
        <v>16332</v>
      </c>
      <c r="E4389" s="116">
        <v>487.4</v>
      </c>
    </row>
    <row r="4390" spans="1:5" x14ac:dyDescent="0.3">
      <c r="A4390" s="87">
        <v>20994</v>
      </c>
      <c r="B4390" t="s">
        <v>20735</v>
      </c>
      <c r="C4390" s="87" t="s">
        <v>16376</v>
      </c>
      <c r="D4390" t="s">
        <v>16332</v>
      </c>
      <c r="E4390" s="116">
        <v>837.51</v>
      </c>
    </row>
    <row r="4391" spans="1:5" x14ac:dyDescent="0.3">
      <c r="A4391" s="87">
        <v>7672</v>
      </c>
      <c r="B4391" t="s">
        <v>20736</v>
      </c>
      <c r="C4391" s="87" t="s">
        <v>16376</v>
      </c>
      <c r="D4391" t="s">
        <v>16332</v>
      </c>
      <c r="E4391" s="116">
        <v>548.66</v>
      </c>
    </row>
    <row r="4392" spans="1:5" x14ac:dyDescent="0.3">
      <c r="A4392" s="87">
        <v>20995</v>
      </c>
      <c r="B4392" t="s">
        <v>20737</v>
      </c>
      <c r="C4392" s="87" t="s">
        <v>16376</v>
      </c>
      <c r="D4392" t="s">
        <v>16332</v>
      </c>
      <c r="E4392" s="116">
        <v>1100.6400000000001</v>
      </c>
    </row>
    <row r="4393" spans="1:5" x14ac:dyDescent="0.3">
      <c r="A4393" s="87">
        <v>7690</v>
      </c>
      <c r="B4393" t="s">
        <v>20738</v>
      </c>
      <c r="C4393" s="87" t="s">
        <v>16376</v>
      </c>
      <c r="D4393" t="s">
        <v>16332</v>
      </c>
      <c r="E4393" s="116">
        <v>636.57000000000005</v>
      </c>
    </row>
    <row r="4394" spans="1:5" x14ac:dyDescent="0.3">
      <c r="A4394" s="87">
        <v>20980</v>
      </c>
      <c r="B4394" t="s">
        <v>20739</v>
      </c>
      <c r="C4394" s="87" t="s">
        <v>16376</v>
      </c>
      <c r="D4394" t="s">
        <v>16332</v>
      </c>
      <c r="E4394" s="116">
        <v>694.44</v>
      </c>
    </row>
    <row r="4395" spans="1:5" x14ac:dyDescent="0.3">
      <c r="A4395" s="87">
        <v>7661</v>
      </c>
      <c r="B4395" t="s">
        <v>20740</v>
      </c>
      <c r="C4395" s="87" t="s">
        <v>16376</v>
      </c>
      <c r="D4395" t="s">
        <v>16332</v>
      </c>
      <c r="E4395" s="116">
        <v>826.1</v>
      </c>
    </row>
    <row r="4396" spans="1:5" x14ac:dyDescent="0.3">
      <c r="A4396" s="87">
        <v>21016</v>
      </c>
      <c r="B4396" t="s">
        <v>20741</v>
      </c>
      <c r="C4396" s="87" t="s">
        <v>16376</v>
      </c>
      <c r="D4396" t="s">
        <v>16332</v>
      </c>
      <c r="E4396" s="116">
        <v>158.4</v>
      </c>
    </row>
    <row r="4397" spans="1:5" x14ac:dyDescent="0.3">
      <c r="A4397" s="87">
        <v>21008</v>
      </c>
      <c r="B4397" t="s">
        <v>20742</v>
      </c>
      <c r="C4397" s="87" t="s">
        <v>16376</v>
      </c>
      <c r="D4397" t="s">
        <v>16332</v>
      </c>
      <c r="E4397" s="116">
        <v>18.5</v>
      </c>
    </row>
    <row r="4398" spans="1:5" x14ac:dyDescent="0.3">
      <c r="A4398" s="87">
        <v>21009</v>
      </c>
      <c r="B4398" t="s">
        <v>20743</v>
      </c>
      <c r="C4398" s="87" t="s">
        <v>16376</v>
      </c>
      <c r="D4398" t="s">
        <v>16332</v>
      </c>
      <c r="E4398" s="116">
        <v>24.09</v>
      </c>
    </row>
    <row r="4399" spans="1:5" x14ac:dyDescent="0.3">
      <c r="A4399" s="87">
        <v>21010</v>
      </c>
      <c r="B4399" t="s">
        <v>20744</v>
      </c>
      <c r="C4399" s="87" t="s">
        <v>16376</v>
      </c>
      <c r="D4399" t="s">
        <v>16337</v>
      </c>
      <c r="E4399" s="116">
        <v>32.35</v>
      </c>
    </row>
    <row r="4400" spans="1:5" x14ac:dyDescent="0.3">
      <c r="A4400" s="87">
        <v>21011</v>
      </c>
      <c r="B4400" t="s">
        <v>20745</v>
      </c>
      <c r="C4400" s="87" t="s">
        <v>16376</v>
      </c>
      <c r="D4400" t="s">
        <v>16332</v>
      </c>
      <c r="E4400" s="116">
        <v>47.15</v>
      </c>
    </row>
    <row r="4401" spans="1:5" x14ac:dyDescent="0.3">
      <c r="A4401" s="87">
        <v>21012</v>
      </c>
      <c r="B4401" t="s">
        <v>20746</v>
      </c>
      <c r="C4401" s="87" t="s">
        <v>16376</v>
      </c>
      <c r="D4401" t="s">
        <v>16332</v>
      </c>
      <c r="E4401" s="116">
        <v>52.1</v>
      </c>
    </row>
    <row r="4402" spans="1:5" x14ac:dyDescent="0.3">
      <c r="A4402" s="87">
        <v>21013</v>
      </c>
      <c r="B4402" t="s">
        <v>20747</v>
      </c>
      <c r="C4402" s="87" t="s">
        <v>16376</v>
      </c>
      <c r="D4402" t="s">
        <v>16332</v>
      </c>
      <c r="E4402" s="116">
        <v>67.989999999999995</v>
      </c>
    </row>
    <row r="4403" spans="1:5" x14ac:dyDescent="0.3">
      <c r="A4403" s="87">
        <v>21014</v>
      </c>
      <c r="B4403" t="s">
        <v>20748</v>
      </c>
      <c r="C4403" s="87" t="s">
        <v>16376</v>
      </c>
      <c r="D4403" t="s">
        <v>16332</v>
      </c>
      <c r="E4403" s="116">
        <v>95.14</v>
      </c>
    </row>
    <row r="4404" spans="1:5" x14ac:dyDescent="0.3">
      <c r="A4404" s="87">
        <v>21015</v>
      </c>
      <c r="B4404" t="s">
        <v>20749</v>
      </c>
      <c r="C4404" s="87" t="s">
        <v>16376</v>
      </c>
      <c r="D4404" t="s">
        <v>16332</v>
      </c>
      <c r="E4404" s="116">
        <v>109.3</v>
      </c>
    </row>
    <row r="4405" spans="1:5" x14ac:dyDescent="0.3">
      <c r="A4405" s="87">
        <v>7697</v>
      </c>
      <c r="B4405" t="s">
        <v>20750</v>
      </c>
      <c r="C4405" s="87" t="s">
        <v>16376</v>
      </c>
      <c r="D4405" t="s">
        <v>16332</v>
      </c>
      <c r="E4405" s="116">
        <v>52.15</v>
      </c>
    </row>
    <row r="4406" spans="1:5" x14ac:dyDescent="0.3">
      <c r="A4406" s="87">
        <v>7698</v>
      </c>
      <c r="B4406" t="s">
        <v>20751</v>
      </c>
      <c r="C4406" s="87" t="s">
        <v>16376</v>
      </c>
      <c r="D4406" t="s">
        <v>16332</v>
      </c>
      <c r="E4406" s="116">
        <v>44.89</v>
      </c>
    </row>
    <row r="4407" spans="1:5" x14ac:dyDescent="0.3">
      <c r="A4407" s="87">
        <v>7691</v>
      </c>
      <c r="B4407" t="s">
        <v>20752</v>
      </c>
      <c r="C4407" s="87" t="s">
        <v>16376</v>
      </c>
      <c r="D4407" t="s">
        <v>16332</v>
      </c>
      <c r="E4407" s="116">
        <v>18.97</v>
      </c>
    </row>
    <row r="4408" spans="1:5" x14ac:dyDescent="0.3">
      <c r="A4408" s="87">
        <v>40626</v>
      </c>
      <c r="B4408" t="s">
        <v>20753</v>
      </c>
      <c r="C4408" s="87" t="s">
        <v>16376</v>
      </c>
      <c r="D4408" t="s">
        <v>16332</v>
      </c>
      <c r="E4408" s="116">
        <v>35.6</v>
      </c>
    </row>
    <row r="4409" spans="1:5" x14ac:dyDescent="0.3">
      <c r="A4409" s="87">
        <v>7701</v>
      </c>
      <c r="B4409" t="s">
        <v>20754</v>
      </c>
      <c r="C4409" s="87" t="s">
        <v>16376</v>
      </c>
      <c r="D4409" t="s">
        <v>16332</v>
      </c>
      <c r="E4409" s="116">
        <v>93.33</v>
      </c>
    </row>
    <row r="4410" spans="1:5" x14ac:dyDescent="0.3">
      <c r="A4410" s="87">
        <v>7696</v>
      </c>
      <c r="B4410" t="s">
        <v>20755</v>
      </c>
      <c r="C4410" s="87" t="s">
        <v>16376</v>
      </c>
      <c r="D4410" t="s">
        <v>16332</v>
      </c>
      <c r="E4410" s="116">
        <v>75.209999999999994</v>
      </c>
    </row>
    <row r="4411" spans="1:5" x14ac:dyDescent="0.3">
      <c r="A4411" s="87">
        <v>7700</v>
      </c>
      <c r="B4411" t="s">
        <v>20756</v>
      </c>
      <c r="C4411" s="87" t="s">
        <v>16376</v>
      </c>
      <c r="D4411" t="s">
        <v>16332</v>
      </c>
      <c r="E4411" s="116">
        <v>23.99</v>
      </c>
    </row>
    <row r="4412" spans="1:5" x14ac:dyDescent="0.3">
      <c r="A4412" s="87">
        <v>7694</v>
      </c>
      <c r="B4412" t="s">
        <v>20757</v>
      </c>
      <c r="C4412" s="87" t="s">
        <v>16376</v>
      </c>
      <c r="D4412" t="s">
        <v>16332</v>
      </c>
      <c r="E4412" s="116">
        <v>125.6</v>
      </c>
    </row>
    <row r="4413" spans="1:5" x14ac:dyDescent="0.3">
      <c r="A4413" s="87">
        <v>7693</v>
      </c>
      <c r="B4413" t="s">
        <v>20758</v>
      </c>
      <c r="C4413" s="87" t="s">
        <v>16376</v>
      </c>
      <c r="D4413" t="s">
        <v>16332</v>
      </c>
      <c r="E4413" s="116">
        <v>172.98</v>
      </c>
    </row>
    <row r="4414" spans="1:5" x14ac:dyDescent="0.3">
      <c r="A4414" s="87">
        <v>7692</v>
      </c>
      <c r="B4414" t="s">
        <v>20759</v>
      </c>
      <c r="C4414" s="87" t="s">
        <v>16376</v>
      </c>
      <c r="D4414" t="s">
        <v>16332</v>
      </c>
      <c r="E4414" s="116">
        <v>258.98</v>
      </c>
    </row>
    <row r="4415" spans="1:5" x14ac:dyDescent="0.3">
      <c r="A4415" s="87">
        <v>7695</v>
      </c>
      <c r="B4415" t="s">
        <v>20760</v>
      </c>
      <c r="C4415" s="87" t="s">
        <v>16376</v>
      </c>
      <c r="D4415" t="s">
        <v>16332</v>
      </c>
      <c r="E4415" s="116">
        <v>280.87</v>
      </c>
    </row>
    <row r="4416" spans="1:5" x14ac:dyDescent="0.3">
      <c r="A4416" s="87">
        <v>13356</v>
      </c>
      <c r="B4416" t="s">
        <v>20761</v>
      </c>
      <c r="C4416" s="87" t="s">
        <v>16376</v>
      </c>
      <c r="D4416" t="s">
        <v>16332</v>
      </c>
      <c r="E4416" s="116">
        <v>20.36</v>
      </c>
    </row>
    <row r="4417" spans="1:5" x14ac:dyDescent="0.3">
      <c r="A4417" s="87">
        <v>36365</v>
      </c>
      <c r="B4417" t="s">
        <v>20762</v>
      </c>
      <c r="C4417" s="87" t="s">
        <v>16376</v>
      </c>
      <c r="D4417" t="s">
        <v>16332</v>
      </c>
      <c r="E4417" s="116">
        <v>44</v>
      </c>
    </row>
    <row r="4418" spans="1:5" x14ac:dyDescent="0.3">
      <c r="A4418" s="87">
        <v>41930</v>
      </c>
      <c r="B4418" t="s">
        <v>20763</v>
      </c>
      <c r="C4418" s="87" t="s">
        <v>16376</v>
      </c>
      <c r="D4418" t="s">
        <v>16332</v>
      </c>
      <c r="E4418" s="116">
        <v>146.57</v>
      </c>
    </row>
    <row r="4419" spans="1:5" x14ac:dyDescent="0.3">
      <c r="A4419" s="87">
        <v>41931</v>
      </c>
      <c r="B4419" t="s">
        <v>20764</v>
      </c>
      <c r="C4419" s="87" t="s">
        <v>16376</v>
      </c>
      <c r="D4419" t="s">
        <v>16332</v>
      </c>
      <c r="E4419" s="116">
        <v>229.57</v>
      </c>
    </row>
    <row r="4420" spans="1:5" x14ac:dyDescent="0.3">
      <c r="A4420" s="87">
        <v>41932</v>
      </c>
      <c r="B4420" t="s">
        <v>20765</v>
      </c>
      <c r="C4420" s="87" t="s">
        <v>16376</v>
      </c>
      <c r="D4420" t="s">
        <v>16332</v>
      </c>
      <c r="E4420" s="116">
        <v>353.34</v>
      </c>
    </row>
    <row r="4421" spans="1:5" x14ac:dyDescent="0.3">
      <c r="A4421" s="87">
        <v>41933</v>
      </c>
      <c r="B4421" t="s">
        <v>20766</v>
      </c>
      <c r="C4421" s="87" t="s">
        <v>16376</v>
      </c>
      <c r="D4421" t="s">
        <v>16332</v>
      </c>
      <c r="E4421" s="116">
        <v>499.36</v>
      </c>
    </row>
    <row r="4422" spans="1:5" x14ac:dyDescent="0.3">
      <c r="A4422" s="87">
        <v>41934</v>
      </c>
      <c r="B4422" t="s">
        <v>20767</v>
      </c>
      <c r="C4422" s="87" t="s">
        <v>16376</v>
      </c>
      <c r="D4422" t="s">
        <v>16332</v>
      </c>
      <c r="E4422" s="116">
        <v>581.55999999999995</v>
      </c>
    </row>
    <row r="4423" spans="1:5" x14ac:dyDescent="0.3">
      <c r="A4423" s="87">
        <v>41936</v>
      </c>
      <c r="B4423" t="s">
        <v>20768</v>
      </c>
      <c r="C4423" s="87" t="s">
        <v>16376</v>
      </c>
      <c r="D4423" t="s">
        <v>16332</v>
      </c>
      <c r="E4423" s="116">
        <v>86.31</v>
      </c>
    </row>
    <row r="4424" spans="1:5" x14ac:dyDescent="0.3">
      <c r="A4424" s="87">
        <v>44812</v>
      </c>
      <c r="B4424" t="s">
        <v>20769</v>
      </c>
      <c r="C4424" s="87" t="s">
        <v>16376</v>
      </c>
      <c r="D4424" t="s">
        <v>16332</v>
      </c>
      <c r="E4424" s="116">
        <v>498.52</v>
      </c>
    </row>
    <row r="4425" spans="1:5" x14ac:dyDescent="0.3">
      <c r="A4425" s="87">
        <v>41785</v>
      </c>
      <c r="B4425" t="s">
        <v>20770</v>
      </c>
      <c r="C4425" s="87" t="s">
        <v>16376</v>
      </c>
      <c r="D4425" t="s">
        <v>16332</v>
      </c>
      <c r="E4425" s="116">
        <v>1847.47</v>
      </c>
    </row>
    <row r="4426" spans="1:5" x14ac:dyDescent="0.3">
      <c r="A4426" s="87">
        <v>41781</v>
      </c>
      <c r="B4426" t="s">
        <v>20771</v>
      </c>
      <c r="C4426" s="87" t="s">
        <v>16376</v>
      </c>
      <c r="D4426" t="s">
        <v>16332</v>
      </c>
      <c r="E4426" s="116">
        <v>333.59</v>
      </c>
    </row>
    <row r="4427" spans="1:5" x14ac:dyDescent="0.3">
      <c r="A4427" s="87">
        <v>41783</v>
      </c>
      <c r="B4427" t="s">
        <v>20772</v>
      </c>
      <c r="C4427" s="87" t="s">
        <v>16376</v>
      </c>
      <c r="D4427" t="s">
        <v>16332</v>
      </c>
      <c r="E4427" s="116">
        <v>1199.28</v>
      </c>
    </row>
    <row r="4428" spans="1:5" x14ac:dyDescent="0.3">
      <c r="A4428" s="87">
        <v>41786</v>
      </c>
      <c r="B4428" t="s">
        <v>20773</v>
      </c>
      <c r="C4428" s="87" t="s">
        <v>16376</v>
      </c>
      <c r="D4428" t="s">
        <v>16332</v>
      </c>
      <c r="E4428" s="116">
        <v>2553.3200000000002</v>
      </c>
    </row>
    <row r="4429" spans="1:5" x14ac:dyDescent="0.3">
      <c r="A4429" s="87">
        <v>41779</v>
      </c>
      <c r="B4429" t="s">
        <v>20774</v>
      </c>
      <c r="C4429" s="87" t="s">
        <v>16376</v>
      </c>
      <c r="D4429" t="s">
        <v>16332</v>
      </c>
      <c r="E4429" s="116">
        <v>131.38</v>
      </c>
    </row>
    <row r="4430" spans="1:5" x14ac:dyDescent="0.3">
      <c r="A4430" s="87">
        <v>41780</v>
      </c>
      <c r="B4430" t="s">
        <v>20775</v>
      </c>
      <c r="C4430" s="87" t="s">
        <v>16376</v>
      </c>
      <c r="D4430" t="s">
        <v>16332</v>
      </c>
      <c r="E4430" s="116">
        <v>205.83</v>
      </c>
    </row>
    <row r="4431" spans="1:5" x14ac:dyDescent="0.3">
      <c r="A4431" s="87">
        <v>41782</v>
      </c>
      <c r="B4431" t="s">
        <v>20776</v>
      </c>
      <c r="C4431" s="87" t="s">
        <v>16376</v>
      </c>
      <c r="D4431" t="s">
        <v>16332</v>
      </c>
      <c r="E4431" s="116">
        <v>737.33</v>
      </c>
    </row>
    <row r="4432" spans="1:5" x14ac:dyDescent="0.3">
      <c r="A4432" s="87">
        <v>38130</v>
      </c>
      <c r="B4432" t="s">
        <v>20777</v>
      </c>
      <c r="C4432" s="87" t="s">
        <v>16376</v>
      </c>
      <c r="D4432" t="s">
        <v>16332</v>
      </c>
      <c r="E4432" s="116">
        <v>44.45</v>
      </c>
    </row>
    <row r="4433" spans="1:5" x14ac:dyDescent="0.3">
      <c r="A4433" s="87">
        <v>44260</v>
      </c>
      <c r="B4433" t="s">
        <v>20778</v>
      </c>
      <c r="C4433" s="87" t="s">
        <v>16376</v>
      </c>
      <c r="D4433" t="s">
        <v>16332</v>
      </c>
      <c r="E4433" s="116">
        <v>420.71</v>
      </c>
    </row>
    <row r="4434" spans="1:5" x14ac:dyDescent="0.3">
      <c r="A4434" s="87">
        <v>21123</v>
      </c>
      <c r="B4434" t="s">
        <v>20779</v>
      </c>
      <c r="C4434" s="87" t="s">
        <v>16376</v>
      </c>
      <c r="D4434" t="s">
        <v>16337</v>
      </c>
      <c r="E4434" s="116">
        <v>12.37</v>
      </c>
    </row>
    <row r="4435" spans="1:5" x14ac:dyDescent="0.3">
      <c r="A4435" s="87">
        <v>21124</v>
      </c>
      <c r="B4435" t="s">
        <v>20780</v>
      </c>
      <c r="C4435" s="87" t="s">
        <v>16376</v>
      </c>
      <c r="D4435" t="s">
        <v>16332</v>
      </c>
      <c r="E4435" s="116">
        <v>19.760000000000002</v>
      </c>
    </row>
    <row r="4436" spans="1:5" x14ac:dyDescent="0.3">
      <c r="A4436" s="87">
        <v>21125</v>
      </c>
      <c r="B4436" t="s">
        <v>20781</v>
      </c>
      <c r="C4436" s="87" t="s">
        <v>16376</v>
      </c>
      <c r="D4436" t="s">
        <v>16332</v>
      </c>
      <c r="E4436" s="116">
        <v>34.03</v>
      </c>
    </row>
    <row r="4437" spans="1:5" x14ac:dyDescent="0.3">
      <c r="A4437" s="87">
        <v>38028</v>
      </c>
      <c r="B4437" t="s">
        <v>20782</v>
      </c>
      <c r="C4437" s="87" t="s">
        <v>16376</v>
      </c>
      <c r="D4437" t="s">
        <v>16332</v>
      </c>
      <c r="E4437" s="116">
        <v>59.51</v>
      </c>
    </row>
    <row r="4438" spans="1:5" x14ac:dyDescent="0.3">
      <c r="A4438" s="87">
        <v>38029</v>
      </c>
      <c r="B4438" t="s">
        <v>20783</v>
      </c>
      <c r="C4438" s="87" t="s">
        <v>16376</v>
      </c>
      <c r="D4438" t="s">
        <v>16332</v>
      </c>
      <c r="E4438" s="116">
        <v>87.1</v>
      </c>
    </row>
    <row r="4439" spans="1:5" x14ac:dyDescent="0.3">
      <c r="A4439" s="87">
        <v>38030</v>
      </c>
      <c r="B4439" t="s">
        <v>20784</v>
      </c>
      <c r="C4439" s="87" t="s">
        <v>16376</v>
      </c>
      <c r="D4439" t="s">
        <v>16332</v>
      </c>
      <c r="E4439" s="116">
        <v>140.84</v>
      </c>
    </row>
    <row r="4440" spans="1:5" x14ac:dyDescent="0.3">
      <c r="A4440" s="87">
        <v>38031</v>
      </c>
      <c r="B4440" t="s">
        <v>20785</v>
      </c>
      <c r="C4440" s="87" t="s">
        <v>16376</v>
      </c>
      <c r="D4440" t="s">
        <v>16332</v>
      </c>
      <c r="E4440" s="116">
        <v>221.06</v>
      </c>
    </row>
    <row r="4441" spans="1:5" x14ac:dyDescent="0.3">
      <c r="A4441" s="87">
        <v>39735</v>
      </c>
      <c r="B4441" t="s">
        <v>20786</v>
      </c>
      <c r="C4441" s="87" t="s">
        <v>16376</v>
      </c>
      <c r="D4441" t="s">
        <v>16332</v>
      </c>
      <c r="E4441" s="116">
        <v>55.44</v>
      </c>
    </row>
    <row r="4442" spans="1:5" x14ac:dyDescent="0.3">
      <c r="A4442" s="87">
        <v>39734</v>
      </c>
      <c r="B4442" t="s">
        <v>20787</v>
      </c>
      <c r="C4442" s="87" t="s">
        <v>16376</v>
      </c>
      <c r="D4442" t="s">
        <v>16332</v>
      </c>
      <c r="E4442" s="116">
        <v>65.760000000000005</v>
      </c>
    </row>
    <row r="4443" spans="1:5" x14ac:dyDescent="0.3">
      <c r="A4443" s="87">
        <v>39736</v>
      </c>
      <c r="B4443" t="s">
        <v>20788</v>
      </c>
      <c r="C4443" s="87" t="s">
        <v>16376</v>
      </c>
      <c r="D4443" t="s">
        <v>16332</v>
      </c>
      <c r="E4443" s="116">
        <v>75.05</v>
      </c>
    </row>
    <row r="4444" spans="1:5" x14ac:dyDescent="0.3">
      <c r="A4444" s="87">
        <v>39737</v>
      </c>
      <c r="B4444" t="s">
        <v>20789</v>
      </c>
      <c r="C4444" s="87" t="s">
        <v>16376</v>
      </c>
      <c r="D4444" t="s">
        <v>16332</v>
      </c>
      <c r="E4444" s="116">
        <v>10.09</v>
      </c>
    </row>
    <row r="4445" spans="1:5" x14ac:dyDescent="0.3">
      <c r="A4445" s="87">
        <v>39738</v>
      </c>
      <c r="B4445" t="s">
        <v>20790</v>
      </c>
      <c r="C4445" s="87" t="s">
        <v>16376</v>
      </c>
      <c r="D4445" t="s">
        <v>16332</v>
      </c>
      <c r="E4445" s="116">
        <v>3.65</v>
      </c>
    </row>
    <row r="4446" spans="1:5" x14ac:dyDescent="0.3">
      <c r="A4446" s="87">
        <v>39739</v>
      </c>
      <c r="B4446" t="s">
        <v>20791</v>
      </c>
      <c r="C4446" s="87" t="s">
        <v>16376</v>
      </c>
      <c r="D4446" t="s">
        <v>16332</v>
      </c>
      <c r="E4446" s="116">
        <v>51.9</v>
      </c>
    </row>
    <row r="4447" spans="1:5" x14ac:dyDescent="0.3">
      <c r="A4447" s="87">
        <v>39733</v>
      </c>
      <c r="B4447" t="s">
        <v>20792</v>
      </c>
      <c r="C4447" s="87" t="s">
        <v>16376</v>
      </c>
      <c r="D4447" t="s">
        <v>16332</v>
      </c>
      <c r="E4447" s="116">
        <v>89.82</v>
      </c>
    </row>
    <row r="4448" spans="1:5" x14ac:dyDescent="0.3">
      <c r="A4448" s="87">
        <v>39854</v>
      </c>
      <c r="B4448" t="s">
        <v>20793</v>
      </c>
      <c r="C4448" s="87" t="s">
        <v>16376</v>
      </c>
      <c r="D4448" t="s">
        <v>16332</v>
      </c>
      <c r="E4448" s="116">
        <v>91.09</v>
      </c>
    </row>
    <row r="4449" spans="1:5" x14ac:dyDescent="0.3">
      <c r="A4449" s="87">
        <v>39740</v>
      </c>
      <c r="B4449" t="s">
        <v>20794</v>
      </c>
      <c r="C4449" s="87" t="s">
        <v>16376</v>
      </c>
      <c r="D4449" t="s">
        <v>16332</v>
      </c>
      <c r="E4449" s="116">
        <v>49.84</v>
      </c>
    </row>
    <row r="4450" spans="1:5" x14ac:dyDescent="0.3">
      <c r="A4450" s="87">
        <v>39741</v>
      </c>
      <c r="B4450" t="s">
        <v>20795</v>
      </c>
      <c r="C4450" s="87" t="s">
        <v>16376</v>
      </c>
      <c r="D4450" t="s">
        <v>16332</v>
      </c>
      <c r="E4450" s="116">
        <v>9.18</v>
      </c>
    </row>
    <row r="4451" spans="1:5" x14ac:dyDescent="0.3">
      <c r="A4451" s="87">
        <v>39853</v>
      </c>
      <c r="B4451" t="s">
        <v>20796</v>
      </c>
      <c r="C4451" s="87" t="s">
        <v>16376</v>
      </c>
      <c r="D4451" t="s">
        <v>16332</v>
      </c>
      <c r="E4451" s="116">
        <v>12.06</v>
      </c>
    </row>
    <row r="4452" spans="1:5" x14ac:dyDescent="0.3">
      <c r="A4452" s="87">
        <v>39742</v>
      </c>
      <c r="B4452" t="s">
        <v>20797</v>
      </c>
      <c r="C4452" s="87" t="s">
        <v>16376</v>
      </c>
      <c r="D4452" t="s">
        <v>16332</v>
      </c>
      <c r="E4452" s="116">
        <v>40.06</v>
      </c>
    </row>
    <row r="4453" spans="1:5" x14ac:dyDescent="0.3">
      <c r="A4453" s="87">
        <v>39751</v>
      </c>
      <c r="B4453" t="s">
        <v>20798</v>
      </c>
      <c r="C4453" s="87" t="s">
        <v>16376</v>
      </c>
      <c r="D4453" t="s">
        <v>16332</v>
      </c>
      <c r="E4453" s="116">
        <v>179.06</v>
      </c>
    </row>
    <row r="4454" spans="1:5" x14ac:dyDescent="0.3">
      <c r="A4454" s="87">
        <v>39750</v>
      </c>
      <c r="B4454" t="s">
        <v>20799</v>
      </c>
      <c r="C4454" s="87" t="s">
        <v>16376</v>
      </c>
      <c r="D4454" t="s">
        <v>16332</v>
      </c>
      <c r="E4454" s="116">
        <v>148.83000000000001</v>
      </c>
    </row>
    <row r="4455" spans="1:5" x14ac:dyDescent="0.3">
      <c r="A4455" s="87">
        <v>39747</v>
      </c>
      <c r="B4455" t="s">
        <v>20800</v>
      </c>
      <c r="C4455" s="87" t="s">
        <v>16376</v>
      </c>
      <c r="D4455" t="s">
        <v>16332</v>
      </c>
      <c r="E4455" s="116">
        <v>47.87</v>
      </c>
    </row>
    <row r="4456" spans="1:5" x14ac:dyDescent="0.3">
      <c r="A4456" s="87">
        <v>39749</v>
      </c>
      <c r="B4456" t="s">
        <v>20801</v>
      </c>
      <c r="C4456" s="87" t="s">
        <v>16376</v>
      </c>
      <c r="D4456" t="s">
        <v>16332</v>
      </c>
      <c r="E4456" s="116">
        <v>98.54</v>
      </c>
    </row>
    <row r="4457" spans="1:5" x14ac:dyDescent="0.3">
      <c r="A4457" s="87">
        <v>39753</v>
      </c>
      <c r="B4457" t="s">
        <v>20802</v>
      </c>
      <c r="C4457" s="87" t="s">
        <v>16376</v>
      </c>
      <c r="D4457" t="s">
        <v>16332</v>
      </c>
      <c r="E4457" s="116">
        <v>329.6</v>
      </c>
    </row>
    <row r="4458" spans="1:5" x14ac:dyDescent="0.3">
      <c r="A4458" s="87">
        <v>39752</v>
      </c>
      <c r="B4458" t="s">
        <v>20803</v>
      </c>
      <c r="C4458" s="87" t="s">
        <v>16376</v>
      </c>
      <c r="D4458" t="s">
        <v>16332</v>
      </c>
      <c r="E4458" s="116">
        <v>254.78</v>
      </c>
    </row>
    <row r="4459" spans="1:5" x14ac:dyDescent="0.3">
      <c r="A4459" s="87">
        <v>39748</v>
      </c>
      <c r="B4459" t="s">
        <v>20804</v>
      </c>
      <c r="C4459" s="87" t="s">
        <v>16376</v>
      </c>
      <c r="D4459" t="s">
        <v>16332</v>
      </c>
      <c r="E4459" s="116">
        <v>77.459999999999994</v>
      </c>
    </row>
    <row r="4460" spans="1:5" x14ac:dyDescent="0.3">
      <c r="A4460" s="87">
        <v>39754</v>
      </c>
      <c r="B4460" t="s">
        <v>20805</v>
      </c>
      <c r="C4460" s="87" t="s">
        <v>16376</v>
      </c>
      <c r="D4460" t="s">
        <v>16332</v>
      </c>
      <c r="E4460" s="116">
        <v>485.59</v>
      </c>
    </row>
    <row r="4461" spans="1:5" x14ac:dyDescent="0.3">
      <c r="A4461" s="87">
        <v>39755</v>
      </c>
      <c r="B4461" t="s">
        <v>20806</v>
      </c>
      <c r="C4461" s="87" t="s">
        <v>16376</v>
      </c>
      <c r="D4461" t="s">
        <v>16332</v>
      </c>
      <c r="E4461" s="116">
        <v>736.27</v>
      </c>
    </row>
    <row r="4462" spans="1:5" x14ac:dyDescent="0.3">
      <c r="A4462" s="87">
        <v>12742</v>
      </c>
      <c r="B4462" t="s">
        <v>20807</v>
      </c>
      <c r="C4462" s="87" t="s">
        <v>16376</v>
      </c>
      <c r="D4462" t="s">
        <v>16332</v>
      </c>
      <c r="E4462" s="116">
        <v>583</v>
      </c>
    </row>
    <row r="4463" spans="1:5" x14ac:dyDescent="0.3">
      <c r="A4463" s="87">
        <v>12713</v>
      </c>
      <c r="B4463" t="s">
        <v>20808</v>
      </c>
      <c r="C4463" s="87" t="s">
        <v>16376</v>
      </c>
      <c r="D4463" t="s">
        <v>16337</v>
      </c>
      <c r="E4463" s="116">
        <v>30.92</v>
      </c>
    </row>
    <row r="4464" spans="1:5" x14ac:dyDescent="0.3">
      <c r="A4464" s="87">
        <v>12743</v>
      </c>
      <c r="B4464" t="s">
        <v>20809</v>
      </c>
      <c r="C4464" s="87" t="s">
        <v>16376</v>
      </c>
      <c r="D4464" t="s">
        <v>16332</v>
      </c>
      <c r="E4464" s="116">
        <v>53.19</v>
      </c>
    </row>
    <row r="4465" spans="1:5" x14ac:dyDescent="0.3">
      <c r="A4465" s="87">
        <v>12744</v>
      </c>
      <c r="B4465" t="s">
        <v>20810</v>
      </c>
      <c r="C4465" s="87" t="s">
        <v>16376</v>
      </c>
      <c r="D4465" t="s">
        <v>16332</v>
      </c>
      <c r="E4465" s="116">
        <v>67.5</v>
      </c>
    </row>
    <row r="4466" spans="1:5" x14ac:dyDescent="0.3">
      <c r="A4466" s="87">
        <v>12745</v>
      </c>
      <c r="B4466" t="s">
        <v>20811</v>
      </c>
      <c r="C4466" s="87" t="s">
        <v>16376</v>
      </c>
      <c r="D4466" t="s">
        <v>16332</v>
      </c>
      <c r="E4466" s="116">
        <v>98.03</v>
      </c>
    </row>
    <row r="4467" spans="1:5" x14ac:dyDescent="0.3">
      <c r="A4467" s="87">
        <v>12746</v>
      </c>
      <c r="B4467" t="s">
        <v>20812</v>
      </c>
      <c r="C4467" s="87" t="s">
        <v>16376</v>
      </c>
      <c r="D4467" t="s">
        <v>16332</v>
      </c>
      <c r="E4467" s="116">
        <v>132.38</v>
      </c>
    </row>
    <row r="4468" spans="1:5" x14ac:dyDescent="0.3">
      <c r="A4468" s="87">
        <v>12747</v>
      </c>
      <c r="B4468" t="s">
        <v>20813</v>
      </c>
      <c r="C4468" s="87" t="s">
        <v>16376</v>
      </c>
      <c r="D4468" t="s">
        <v>16332</v>
      </c>
      <c r="E4468" s="116">
        <v>191.98</v>
      </c>
    </row>
    <row r="4469" spans="1:5" x14ac:dyDescent="0.3">
      <c r="A4469" s="87">
        <v>12748</v>
      </c>
      <c r="B4469" t="s">
        <v>20814</v>
      </c>
      <c r="C4469" s="87" t="s">
        <v>16376</v>
      </c>
      <c r="D4469" t="s">
        <v>16332</v>
      </c>
      <c r="E4469" s="116">
        <v>270.45999999999998</v>
      </c>
    </row>
    <row r="4470" spans="1:5" x14ac:dyDescent="0.3">
      <c r="A4470" s="87">
        <v>12749</v>
      </c>
      <c r="B4470" t="s">
        <v>20815</v>
      </c>
      <c r="C4470" s="87" t="s">
        <v>16376</v>
      </c>
      <c r="D4470" t="s">
        <v>16332</v>
      </c>
      <c r="E4470" s="116">
        <v>395.37</v>
      </c>
    </row>
    <row r="4471" spans="1:5" x14ac:dyDescent="0.3">
      <c r="A4471" s="87">
        <v>39660</v>
      </c>
      <c r="B4471" t="s">
        <v>20816</v>
      </c>
      <c r="C4471" s="87" t="s">
        <v>16376</v>
      </c>
      <c r="D4471" t="s">
        <v>16332</v>
      </c>
      <c r="E4471" s="116">
        <v>40.74</v>
      </c>
    </row>
    <row r="4472" spans="1:5" x14ac:dyDescent="0.3">
      <c r="A4472" s="87">
        <v>39662</v>
      </c>
      <c r="B4472" t="s">
        <v>20817</v>
      </c>
      <c r="C4472" s="87" t="s">
        <v>16376</v>
      </c>
      <c r="D4472" t="s">
        <v>16332</v>
      </c>
      <c r="E4472" s="116">
        <v>19.52</v>
      </c>
    </row>
    <row r="4473" spans="1:5" x14ac:dyDescent="0.3">
      <c r="A4473" s="87">
        <v>39661</v>
      </c>
      <c r="B4473" t="s">
        <v>20818</v>
      </c>
      <c r="C4473" s="87" t="s">
        <v>16376</v>
      </c>
      <c r="D4473" t="s">
        <v>16332</v>
      </c>
      <c r="E4473" s="116">
        <v>13.31</v>
      </c>
    </row>
    <row r="4474" spans="1:5" x14ac:dyDescent="0.3">
      <c r="A4474" s="87">
        <v>39666</v>
      </c>
      <c r="B4474" t="s">
        <v>20819</v>
      </c>
      <c r="C4474" s="87" t="s">
        <v>16376</v>
      </c>
      <c r="D4474" t="s">
        <v>16332</v>
      </c>
      <c r="E4474" s="116">
        <v>61.28</v>
      </c>
    </row>
    <row r="4475" spans="1:5" x14ac:dyDescent="0.3">
      <c r="A4475" s="87">
        <v>39664</v>
      </c>
      <c r="B4475" t="s">
        <v>20820</v>
      </c>
      <c r="C4475" s="87" t="s">
        <v>16376</v>
      </c>
      <c r="D4475" t="s">
        <v>16332</v>
      </c>
      <c r="E4475" s="116">
        <v>30.03</v>
      </c>
    </row>
    <row r="4476" spans="1:5" x14ac:dyDescent="0.3">
      <c r="A4476" s="87">
        <v>39663</v>
      </c>
      <c r="B4476" t="s">
        <v>20821</v>
      </c>
      <c r="C4476" s="87" t="s">
        <v>16376</v>
      </c>
      <c r="D4476" t="s">
        <v>16332</v>
      </c>
      <c r="E4476" s="116">
        <v>24.01</v>
      </c>
    </row>
    <row r="4477" spans="1:5" x14ac:dyDescent="0.3">
      <c r="A4477" s="87">
        <v>39665</v>
      </c>
      <c r="B4477" t="s">
        <v>20822</v>
      </c>
      <c r="C4477" s="87" t="s">
        <v>16376</v>
      </c>
      <c r="D4477" t="s">
        <v>16332</v>
      </c>
      <c r="E4477" s="116">
        <v>50.67</v>
      </c>
    </row>
    <row r="4478" spans="1:5" x14ac:dyDescent="0.3">
      <c r="A4478" s="87">
        <v>7725</v>
      </c>
      <c r="B4478" t="s">
        <v>20823</v>
      </c>
      <c r="C4478" s="87" t="s">
        <v>16376</v>
      </c>
      <c r="D4478" t="s">
        <v>16337</v>
      </c>
      <c r="E4478" s="116">
        <v>244</v>
      </c>
    </row>
    <row r="4479" spans="1:5" x14ac:dyDescent="0.3">
      <c r="A4479" s="87">
        <v>7753</v>
      </c>
      <c r="B4479" t="s">
        <v>20824</v>
      </c>
      <c r="C4479" s="87" t="s">
        <v>16376</v>
      </c>
      <c r="D4479" t="s">
        <v>16332</v>
      </c>
      <c r="E4479" s="116">
        <v>475.69</v>
      </c>
    </row>
    <row r="4480" spans="1:5" x14ac:dyDescent="0.3">
      <c r="A4480" s="87">
        <v>13256</v>
      </c>
      <c r="B4480" t="s">
        <v>20825</v>
      </c>
      <c r="C4480" s="87" t="s">
        <v>16376</v>
      </c>
      <c r="D4480" t="s">
        <v>16332</v>
      </c>
      <c r="E4480" s="116">
        <v>666.38</v>
      </c>
    </row>
    <row r="4481" spans="1:5" x14ac:dyDescent="0.3">
      <c r="A4481" s="87">
        <v>7757</v>
      </c>
      <c r="B4481" t="s">
        <v>20826</v>
      </c>
      <c r="C4481" s="87" t="s">
        <v>16376</v>
      </c>
      <c r="D4481" t="s">
        <v>16332</v>
      </c>
      <c r="E4481" s="116">
        <v>710.47</v>
      </c>
    </row>
    <row r="4482" spans="1:5" x14ac:dyDescent="0.3">
      <c r="A4482" s="87">
        <v>7758</v>
      </c>
      <c r="B4482" t="s">
        <v>20827</v>
      </c>
      <c r="C4482" s="87" t="s">
        <v>16376</v>
      </c>
      <c r="D4482" t="s">
        <v>16332</v>
      </c>
      <c r="E4482" s="116">
        <v>1029.31</v>
      </c>
    </row>
    <row r="4483" spans="1:5" x14ac:dyDescent="0.3">
      <c r="A4483" s="87">
        <v>7759</v>
      </c>
      <c r="B4483" t="s">
        <v>20828</v>
      </c>
      <c r="C4483" s="87" t="s">
        <v>16376</v>
      </c>
      <c r="D4483" t="s">
        <v>16332</v>
      </c>
      <c r="E4483" s="116">
        <v>2852.21</v>
      </c>
    </row>
    <row r="4484" spans="1:5" x14ac:dyDescent="0.3">
      <c r="A4484" s="87">
        <v>40334</v>
      </c>
      <c r="B4484" t="s">
        <v>20829</v>
      </c>
      <c r="C4484" s="87" t="s">
        <v>16376</v>
      </c>
      <c r="D4484" t="s">
        <v>16332</v>
      </c>
      <c r="E4484" s="116">
        <v>111.74</v>
      </c>
    </row>
    <row r="4485" spans="1:5" x14ac:dyDescent="0.3">
      <c r="A4485" s="87">
        <v>7745</v>
      </c>
      <c r="B4485" t="s">
        <v>20830</v>
      </c>
      <c r="C4485" s="87" t="s">
        <v>16376</v>
      </c>
      <c r="D4485" t="s">
        <v>16332</v>
      </c>
      <c r="E4485" s="116">
        <v>126.1</v>
      </c>
    </row>
    <row r="4486" spans="1:5" x14ac:dyDescent="0.3">
      <c r="A4486" s="87">
        <v>7742</v>
      </c>
      <c r="B4486" t="s">
        <v>20831</v>
      </c>
      <c r="C4486" s="87" t="s">
        <v>16376</v>
      </c>
      <c r="D4486" t="s">
        <v>16332</v>
      </c>
      <c r="E4486" s="116">
        <v>332.57</v>
      </c>
    </row>
    <row r="4487" spans="1:5" x14ac:dyDescent="0.3">
      <c r="A4487" s="87">
        <v>7750</v>
      </c>
      <c r="B4487" t="s">
        <v>20832</v>
      </c>
      <c r="C4487" s="87" t="s">
        <v>16376</v>
      </c>
      <c r="D4487" t="s">
        <v>16332</v>
      </c>
      <c r="E4487" s="116">
        <v>405.98</v>
      </c>
    </row>
    <row r="4488" spans="1:5" x14ac:dyDescent="0.3">
      <c r="A4488" s="87">
        <v>7756</v>
      </c>
      <c r="B4488" t="s">
        <v>20833</v>
      </c>
      <c r="C4488" s="87" t="s">
        <v>16376</v>
      </c>
      <c r="D4488" t="s">
        <v>16332</v>
      </c>
      <c r="E4488" s="116">
        <v>466.47</v>
      </c>
    </row>
    <row r="4489" spans="1:5" x14ac:dyDescent="0.3">
      <c r="A4489" s="87">
        <v>7765</v>
      </c>
      <c r="B4489" t="s">
        <v>20834</v>
      </c>
      <c r="C4489" s="87" t="s">
        <v>16376</v>
      </c>
      <c r="D4489" t="s">
        <v>16332</v>
      </c>
      <c r="E4489" s="116">
        <v>522.85</v>
      </c>
    </row>
    <row r="4490" spans="1:5" x14ac:dyDescent="0.3">
      <c r="A4490" s="87">
        <v>12569</v>
      </c>
      <c r="B4490" t="s">
        <v>20835</v>
      </c>
      <c r="C4490" s="87" t="s">
        <v>16376</v>
      </c>
      <c r="D4490" t="s">
        <v>16332</v>
      </c>
      <c r="E4490" s="116">
        <v>721.74</v>
      </c>
    </row>
    <row r="4491" spans="1:5" x14ac:dyDescent="0.3">
      <c r="A4491" s="87">
        <v>7766</v>
      </c>
      <c r="B4491" t="s">
        <v>20836</v>
      </c>
      <c r="C4491" s="87" t="s">
        <v>16376</v>
      </c>
      <c r="D4491" t="s">
        <v>16332</v>
      </c>
      <c r="E4491" s="116">
        <v>766.85</v>
      </c>
    </row>
    <row r="4492" spans="1:5" x14ac:dyDescent="0.3">
      <c r="A4492" s="87">
        <v>7767</v>
      </c>
      <c r="B4492" t="s">
        <v>20837</v>
      </c>
      <c r="C4492" s="87" t="s">
        <v>16376</v>
      </c>
      <c r="D4492" t="s">
        <v>16332</v>
      </c>
      <c r="E4492" s="116">
        <v>1101.07</v>
      </c>
    </row>
    <row r="4493" spans="1:5" x14ac:dyDescent="0.3">
      <c r="A4493" s="87">
        <v>7727</v>
      </c>
      <c r="B4493" t="s">
        <v>20838</v>
      </c>
      <c r="C4493" s="87" t="s">
        <v>16376</v>
      </c>
      <c r="D4493" t="s">
        <v>16332</v>
      </c>
      <c r="E4493" s="116">
        <v>3198.65</v>
      </c>
    </row>
    <row r="4494" spans="1:5" x14ac:dyDescent="0.3">
      <c r="A4494" s="87">
        <v>7760</v>
      </c>
      <c r="B4494" t="s">
        <v>20839</v>
      </c>
      <c r="C4494" s="87" t="s">
        <v>16376</v>
      </c>
      <c r="D4494" t="s">
        <v>16332</v>
      </c>
      <c r="E4494" s="116">
        <v>127.12</v>
      </c>
    </row>
    <row r="4495" spans="1:5" x14ac:dyDescent="0.3">
      <c r="A4495" s="87">
        <v>7761</v>
      </c>
      <c r="B4495" t="s">
        <v>20840</v>
      </c>
      <c r="C4495" s="87" t="s">
        <v>16376</v>
      </c>
      <c r="D4495" t="s">
        <v>16332</v>
      </c>
      <c r="E4495" s="116">
        <v>133.27000000000001</v>
      </c>
    </row>
    <row r="4496" spans="1:5" x14ac:dyDescent="0.3">
      <c r="A4496" s="87">
        <v>7752</v>
      </c>
      <c r="B4496" t="s">
        <v>20841</v>
      </c>
      <c r="C4496" s="87" t="s">
        <v>16376</v>
      </c>
      <c r="D4496" t="s">
        <v>16332</v>
      </c>
      <c r="E4496" s="116">
        <v>161.97999999999999</v>
      </c>
    </row>
    <row r="4497" spans="1:5" x14ac:dyDescent="0.3">
      <c r="A4497" s="87">
        <v>7762</v>
      </c>
      <c r="B4497" t="s">
        <v>20842</v>
      </c>
      <c r="C4497" s="87" t="s">
        <v>16376</v>
      </c>
      <c r="D4497" t="s">
        <v>16332</v>
      </c>
      <c r="E4497" s="116">
        <v>211.7</v>
      </c>
    </row>
    <row r="4498" spans="1:5" x14ac:dyDescent="0.3">
      <c r="A4498" s="87">
        <v>7722</v>
      </c>
      <c r="B4498" t="s">
        <v>20843</v>
      </c>
      <c r="C4498" s="87" t="s">
        <v>16376</v>
      </c>
      <c r="D4498" t="s">
        <v>16332</v>
      </c>
      <c r="E4498" s="116">
        <v>323.95999999999998</v>
      </c>
    </row>
    <row r="4499" spans="1:5" x14ac:dyDescent="0.3">
      <c r="A4499" s="87">
        <v>7763</v>
      </c>
      <c r="B4499" t="s">
        <v>20844</v>
      </c>
      <c r="C4499" s="87" t="s">
        <v>16376</v>
      </c>
      <c r="D4499" t="s">
        <v>16332</v>
      </c>
      <c r="E4499" s="116">
        <v>394.7</v>
      </c>
    </row>
    <row r="4500" spans="1:5" x14ac:dyDescent="0.3">
      <c r="A4500" s="87">
        <v>7764</v>
      </c>
      <c r="B4500" t="s">
        <v>20845</v>
      </c>
      <c r="C4500" s="87" t="s">
        <v>16376</v>
      </c>
      <c r="D4500" t="s">
        <v>16332</v>
      </c>
      <c r="E4500" s="116">
        <v>471.59</v>
      </c>
    </row>
    <row r="4501" spans="1:5" x14ac:dyDescent="0.3">
      <c r="A4501" s="87">
        <v>12572</v>
      </c>
      <c r="B4501" t="s">
        <v>20846</v>
      </c>
      <c r="C4501" s="87" t="s">
        <v>16376</v>
      </c>
      <c r="D4501" t="s">
        <v>16332</v>
      </c>
      <c r="E4501" s="116">
        <v>666.38</v>
      </c>
    </row>
    <row r="4502" spans="1:5" x14ac:dyDescent="0.3">
      <c r="A4502" s="87">
        <v>12573</v>
      </c>
      <c r="B4502" t="s">
        <v>20847</v>
      </c>
      <c r="C4502" s="87" t="s">
        <v>16376</v>
      </c>
      <c r="D4502" t="s">
        <v>16332</v>
      </c>
      <c r="E4502" s="116">
        <v>876.55</v>
      </c>
    </row>
    <row r="4503" spans="1:5" x14ac:dyDescent="0.3">
      <c r="A4503" s="87">
        <v>12574</v>
      </c>
      <c r="B4503" t="s">
        <v>20848</v>
      </c>
      <c r="C4503" s="87" t="s">
        <v>16376</v>
      </c>
      <c r="D4503" t="s">
        <v>16332</v>
      </c>
      <c r="E4503" s="116">
        <v>1059.8599999999999</v>
      </c>
    </row>
    <row r="4504" spans="1:5" x14ac:dyDescent="0.3">
      <c r="A4504" s="87">
        <v>12575</v>
      </c>
      <c r="B4504" t="s">
        <v>20849</v>
      </c>
      <c r="C4504" s="87" t="s">
        <v>16376</v>
      </c>
      <c r="D4504" t="s">
        <v>16332</v>
      </c>
      <c r="E4504" s="116">
        <v>1609.57</v>
      </c>
    </row>
    <row r="4505" spans="1:5" x14ac:dyDescent="0.3">
      <c r="A4505" s="87">
        <v>12576</v>
      </c>
      <c r="B4505" t="s">
        <v>20850</v>
      </c>
      <c r="C4505" s="87" t="s">
        <v>16376</v>
      </c>
      <c r="D4505" t="s">
        <v>16332</v>
      </c>
      <c r="E4505" s="116">
        <v>194.78</v>
      </c>
    </row>
    <row r="4506" spans="1:5" x14ac:dyDescent="0.3">
      <c r="A4506" s="87">
        <v>12577</v>
      </c>
      <c r="B4506" t="s">
        <v>20851</v>
      </c>
      <c r="C4506" s="87" t="s">
        <v>16376</v>
      </c>
      <c r="D4506" t="s">
        <v>16332</v>
      </c>
      <c r="E4506" s="116">
        <v>262.45</v>
      </c>
    </row>
    <row r="4507" spans="1:5" x14ac:dyDescent="0.3">
      <c r="A4507" s="87">
        <v>12578</v>
      </c>
      <c r="B4507" t="s">
        <v>20852</v>
      </c>
      <c r="C4507" s="87" t="s">
        <v>16376</v>
      </c>
      <c r="D4507" t="s">
        <v>16332</v>
      </c>
      <c r="E4507" s="116">
        <v>317.81</v>
      </c>
    </row>
    <row r="4508" spans="1:5" x14ac:dyDescent="0.3">
      <c r="A4508" s="87">
        <v>12579</v>
      </c>
      <c r="B4508" t="s">
        <v>20853</v>
      </c>
      <c r="C4508" s="87" t="s">
        <v>16376</v>
      </c>
      <c r="D4508" t="s">
        <v>16332</v>
      </c>
      <c r="E4508" s="116">
        <v>547.46</v>
      </c>
    </row>
    <row r="4509" spans="1:5" x14ac:dyDescent="0.3">
      <c r="A4509" s="87">
        <v>12580</v>
      </c>
      <c r="B4509" t="s">
        <v>20854</v>
      </c>
      <c r="C4509" s="87" t="s">
        <v>16376</v>
      </c>
      <c r="D4509" t="s">
        <v>16332</v>
      </c>
      <c r="E4509" s="116">
        <v>570.41999999999996</v>
      </c>
    </row>
    <row r="4510" spans="1:5" x14ac:dyDescent="0.3">
      <c r="A4510" s="87">
        <v>12581</v>
      </c>
      <c r="B4510" t="s">
        <v>20855</v>
      </c>
      <c r="C4510" s="87" t="s">
        <v>16376</v>
      </c>
      <c r="D4510" t="s">
        <v>16332</v>
      </c>
      <c r="E4510" s="116">
        <v>611.02</v>
      </c>
    </row>
    <row r="4511" spans="1:5" x14ac:dyDescent="0.3">
      <c r="A4511" s="87">
        <v>7720</v>
      </c>
      <c r="B4511" t="s">
        <v>20856</v>
      </c>
      <c r="C4511" s="87" t="s">
        <v>16376</v>
      </c>
      <c r="D4511" t="s">
        <v>16332</v>
      </c>
      <c r="E4511" s="116">
        <v>955.49</v>
      </c>
    </row>
    <row r="4512" spans="1:5" x14ac:dyDescent="0.3">
      <c r="A4512" s="87">
        <v>40335</v>
      </c>
      <c r="B4512" t="s">
        <v>20857</v>
      </c>
      <c r="C4512" s="87" t="s">
        <v>16376</v>
      </c>
      <c r="D4512" t="s">
        <v>16332</v>
      </c>
      <c r="E4512" s="116">
        <v>199.91</v>
      </c>
    </row>
    <row r="4513" spans="1:5" x14ac:dyDescent="0.3">
      <c r="A4513" s="87">
        <v>7740</v>
      </c>
      <c r="B4513" t="s">
        <v>20858</v>
      </c>
      <c r="C4513" s="87" t="s">
        <v>16376</v>
      </c>
      <c r="D4513" t="s">
        <v>16332</v>
      </c>
      <c r="E4513" s="116">
        <v>205.04</v>
      </c>
    </row>
    <row r="4514" spans="1:5" x14ac:dyDescent="0.3">
      <c r="A4514" s="87">
        <v>7741</v>
      </c>
      <c r="B4514" t="s">
        <v>20859</v>
      </c>
      <c r="C4514" s="87" t="s">
        <v>16376</v>
      </c>
      <c r="D4514" t="s">
        <v>16332</v>
      </c>
      <c r="E4514" s="116">
        <v>379.32</v>
      </c>
    </row>
    <row r="4515" spans="1:5" x14ac:dyDescent="0.3">
      <c r="A4515" s="87">
        <v>7774</v>
      </c>
      <c r="B4515" t="s">
        <v>20860</v>
      </c>
      <c r="C4515" s="87" t="s">
        <v>16376</v>
      </c>
      <c r="D4515" t="s">
        <v>16332</v>
      </c>
      <c r="E4515" s="116">
        <v>465.44</v>
      </c>
    </row>
    <row r="4516" spans="1:5" x14ac:dyDescent="0.3">
      <c r="A4516" s="87">
        <v>7744</v>
      </c>
      <c r="B4516" t="s">
        <v>20861</v>
      </c>
      <c r="C4516" s="87" t="s">
        <v>16376</v>
      </c>
      <c r="D4516" t="s">
        <v>16332</v>
      </c>
      <c r="E4516" s="116">
        <v>607.94000000000005</v>
      </c>
    </row>
    <row r="4517" spans="1:5" x14ac:dyDescent="0.3">
      <c r="A4517" s="87">
        <v>7773</v>
      </c>
      <c r="B4517" t="s">
        <v>20862</v>
      </c>
      <c r="C4517" s="87" t="s">
        <v>16376</v>
      </c>
      <c r="D4517" t="s">
        <v>16332</v>
      </c>
      <c r="E4517" s="116">
        <v>621.37</v>
      </c>
    </row>
    <row r="4518" spans="1:5" x14ac:dyDescent="0.3">
      <c r="A4518" s="87">
        <v>7754</v>
      </c>
      <c r="B4518" t="s">
        <v>20863</v>
      </c>
      <c r="C4518" s="87" t="s">
        <v>16376</v>
      </c>
      <c r="D4518" t="s">
        <v>16332</v>
      </c>
      <c r="E4518" s="116">
        <v>942.16</v>
      </c>
    </row>
    <row r="4519" spans="1:5" x14ac:dyDescent="0.3">
      <c r="A4519" s="87">
        <v>7735</v>
      </c>
      <c r="B4519" t="s">
        <v>20864</v>
      </c>
      <c r="C4519" s="87" t="s">
        <v>16376</v>
      </c>
      <c r="D4519" t="s">
        <v>16332</v>
      </c>
      <c r="E4519" s="116">
        <v>1220</v>
      </c>
    </row>
    <row r="4520" spans="1:5" x14ac:dyDescent="0.3">
      <c r="A4520" s="87">
        <v>7755</v>
      </c>
      <c r="B4520" t="s">
        <v>20865</v>
      </c>
      <c r="C4520" s="87" t="s">
        <v>16376</v>
      </c>
      <c r="D4520" t="s">
        <v>16332</v>
      </c>
      <c r="E4520" s="116">
        <v>241.94</v>
      </c>
    </row>
    <row r="4521" spans="1:5" x14ac:dyDescent="0.3">
      <c r="A4521" s="87">
        <v>7776</v>
      </c>
      <c r="B4521" t="s">
        <v>20866</v>
      </c>
      <c r="C4521" s="87" t="s">
        <v>16376</v>
      </c>
      <c r="D4521" t="s">
        <v>16332</v>
      </c>
      <c r="E4521" s="116">
        <v>504.4</v>
      </c>
    </row>
    <row r="4522" spans="1:5" x14ac:dyDescent="0.3">
      <c r="A4522" s="87">
        <v>7743</v>
      </c>
      <c r="B4522" t="s">
        <v>20867</v>
      </c>
      <c r="C4522" s="87" t="s">
        <v>16376</v>
      </c>
      <c r="D4522" t="s">
        <v>16332</v>
      </c>
      <c r="E4522" s="116">
        <v>534.13</v>
      </c>
    </row>
    <row r="4523" spans="1:5" x14ac:dyDescent="0.3">
      <c r="A4523" s="87">
        <v>7733</v>
      </c>
      <c r="B4523" t="s">
        <v>20868</v>
      </c>
      <c r="C4523" s="87" t="s">
        <v>16376</v>
      </c>
      <c r="D4523" t="s">
        <v>16332</v>
      </c>
      <c r="E4523" s="116">
        <v>697.14</v>
      </c>
    </row>
    <row r="4524" spans="1:5" x14ac:dyDescent="0.3">
      <c r="A4524" s="87">
        <v>7775</v>
      </c>
      <c r="B4524" t="s">
        <v>20869</v>
      </c>
      <c r="C4524" s="87" t="s">
        <v>16376</v>
      </c>
      <c r="D4524" t="s">
        <v>16332</v>
      </c>
      <c r="E4524" s="116">
        <v>763.78</v>
      </c>
    </row>
    <row r="4525" spans="1:5" x14ac:dyDescent="0.3">
      <c r="A4525" s="87">
        <v>7734</v>
      </c>
      <c r="B4525" t="s">
        <v>20870</v>
      </c>
      <c r="C4525" s="87" t="s">
        <v>16376</v>
      </c>
      <c r="D4525" t="s">
        <v>16332</v>
      </c>
      <c r="E4525" s="116">
        <v>1081.5899999999999</v>
      </c>
    </row>
    <row r="4526" spans="1:5" x14ac:dyDescent="0.3">
      <c r="A4526" s="87">
        <v>7714</v>
      </c>
      <c r="B4526" t="s">
        <v>20871</v>
      </c>
      <c r="C4526" s="87" t="s">
        <v>16376</v>
      </c>
      <c r="D4526" t="s">
        <v>16332</v>
      </c>
      <c r="E4526" s="116">
        <v>150.69999999999999</v>
      </c>
    </row>
    <row r="4527" spans="1:5" x14ac:dyDescent="0.3">
      <c r="A4527" s="87">
        <v>37449</v>
      </c>
      <c r="B4527" t="s">
        <v>20872</v>
      </c>
      <c r="C4527" s="87" t="s">
        <v>16376</v>
      </c>
      <c r="D4527" t="s">
        <v>16332</v>
      </c>
      <c r="E4527" s="116">
        <v>36.86</v>
      </c>
    </row>
    <row r="4528" spans="1:5" x14ac:dyDescent="0.3">
      <c r="A4528" s="87">
        <v>37450</v>
      </c>
      <c r="B4528" t="s">
        <v>20873</v>
      </c>
      <c r="C4528" s="87" t="s">
        <v>16376</v>
      </c>
      <c r="D4528" t="s">
        <v>16332</v>
      </c>
      <c r="E4528" s="116">
        <v>51.61</v>
      </c>
    </row>
    <row r="4529" spans="1:5" x14ac:dyDescent="0.3">
      <c r="A4529" s="87">
        <v>37451</v>
      </c>
      <c r="B4529" t="s">
        <v>20874</v>
      </c>
      <c r="C4529" s="87" t="s">
        <v>16376</v>
      </c>
      <c r="D4529" t="s">
        <v>16332</v>
      </c>
      <c r="E4529" s="116">
        <v>72.05</v>
      </c>
    </row>
    <row r="4530" spans="1:5" x14ac:dyDescent="0.3">
      <c r="A4530" s="87">
        <v>37452</v>
      </c>
      <c r="B4530" t="s">
        <v>20875</v>
      </c>
      <c r="C4530" s="87" t="s">
        <v>16376</v>
      </c>
      <c r="D4530" t="s">
        <v>16332</v>
      </c>
      <c r="E4530" s="116">
        <v>104.72</v>
      </c>
    </row>
    <row r="4531" spans="1:5" x14ac:dyDescent="0.3">
      <c r="A4531" s="87">
        <v>37453</v>
      </c>
      <c r="B4531" t="s">
        <v>20876</v>
      </c>
      <c r="C4531" s="87" t="s">
        <v>16376</v>
      </c>
      <c r="D4531" t="s">
        <v>16332</v>
      </c>
      <c r="E4531" s="116">
        <v>120.6</v>
      </c>
    </row>
    <row r="4532" spans="1:5" x14ac:dyDescent="0.3">
      <c r="A4532" s="87">
        <v>7778</v>
      </c>
      <c r="B4532" t="s">
        <v>20877</v>
      </c>
      <c r="C4532" s="87" t="s">
        <v>16376</v>
      </c>
      <c r="D4532" t="s">
        <v>16332</v>
      </c>
      <c r="E4532" s="116">
        <v>45.24</v>
      </c>
    </row>
    <row r="4533" spans="1:5" x14ac:dyDescent="0.3">
      <c r="A4533" s="87">
        <v>7796</v>
      </c>
      <c r="B4533" t="s">
        <v>20878</v>
      </c>
      <c r="C4533" s="87" t="s">
        <v>16376</v>
      </c>
      <c r="D4533" t="s">
        <v>16337</v>
      </c>
      <c r="E4533" s="116">
        <v>62</v>
      </c>
    </row>
    <row r="4534" spans="1:5" x14ac:dyDescent="0.3">
      <c r="A4534" s="87">
        <v>7781</v>
      </c>
      <c r="B4534" t="s">
        <v>20879</v>
      </c>
      <c r="C4534" s="87" t="s">
        <v>16376</v>
      </c>
      <c r="D4534" t="s">
        <v>16332</v>
      </c>
      <c r="E4534" s="116">
        <v>73.260000000000005</v>
      </c>
    </row>
    <row r="4535" spans="1:5" x14ac:dyDescent="0.3">
      <c r="A4535" s="87">
        <v>7795</v>
      </c>
      <c r="B4535" t="s">
        <v>20880</v>
      </c>
      <c r="C4535" s="87" t="s">
        <v>16376</v>
      </c>
      <c r="D4535" t="s">
        <v>16332</v>
      </c>
      <c r="E4535" s="116">
        <v>109.04</v>
      </c>
    </row>
    <row r="4536" spans="1:5" x14ac:dyDescent="0.3">
      <c r="A4536" s="87">
        <v>7791</v>
      </c>
      <c r="B4536" t="s">
        <v>20881</v>
      </c>
      <c r="C4536" s="87" t="s">
        <v>16376</v>
      </c>
      <c r="D4536" t="s">
        <v>16332</v>
      </c>
      <c r="E4536" s="116">
        <v>130.53</v>
      </c>
    </row>
    <row r="4537" spans="1:5" x14ac:dyDescent="0.3">
      <c r="A4537" s="87">
        <v>7783</v>
      </c>
      <c r="B4537" t="s">
        <v>20882</v>
      </c>
      <c r="C4537" s="87" t="s">
        <v>16376</v>
      </c>
      <c r="D4537" t="s">
        <v>16332</v>
      </c>
      <c r="E4537" s="116">
        <v>46.25</v>
      </c>
    </row>
    <row r="4538" spans="1:5" x14ac:dyDescent="0.3">
      <c r="A4538" s="87">
        <v>7790</v>
      </c>
      <c r="B4538" t="s">
        <v>20883</v>
      </c>
      <c r="C4538" s="87" t="s">
        <v>16376</v>
      </c>
      <c r="D4538" t="s">
        <v>16332</v>
      </c>
      <c r="E4538" s="116">
        <v>72.89</v>
      </c>
    </row>
    <row r="4539" spans="1:5" x14ac:dyDescent="0.3">
      <c r="A4539" s="87">
        <v>7785</v>
      </c>
      <c r="B4539" t="s">
        <v>20884</v>
      </c>
      <c r="C4539" s="87" t="s">
        <v>16376</v>
      </c>
      <c r="D4539" t="s">
        <v>16332</v>
      </c>
      <c r="E4539" s="116">
        <v>80.430000000000007</v>
      </c>
    </row>
    <row r="4540" spans="1:5" x14ac:dyDescent="0.3">
      <c r="A4540" s="87">
        <v>7792</v>
      </c>
      <c r="B4540" t="s">
        <v>20885</v>
      </c>
      <c r="C4540" s="87" t="s">
        <v>16376</v>
      </c>
      <c r="D4540" t="s">
        <v>16332</v>
      </c>
      <c r="E4540" s="116">
        <v>114.07</v>
      </c>
    </row>
    <row r="4541" spans="1:5" x14ac:dyDescent="0.3">
      <c r="A4541" s="87">
        <v>7793</v>
      </c>
      <c r="B4541" t="s">
        <v>20886</v>
      </c>
      <c r="C4541" s="87" t="s">
        <v>16376</v>
      </c>
      <c r="D4541" t="s">
        <v>16332</v>
      </c>
      <c r="E4541" s="116">
        <v>134.72</v>
      </c>
    </row>
    <row r="4542" spans="1:5" x14ac:dyDescent="0.3">
      <c r="A4542" s="87">
        <v>13159</v>
      </c>
      <c r="B4542" t="s">
        <v>20887</v>
      </c>
      <c r="C4542" s="87" t="s">
        <v>16376</v>
      </c>
      <c r="D4542" t="s">
        <v>16332</v>
      </c>
      <c r="E4542" s="116">
        <v>117.29</v>
      </c>
    </row>
    <row r="4543" spans="1:5" x14ac:dyDescent="0.3">
      <c r="A4543" s="87">
        <v>13168</v>
      </c>
      <c r="B4543" t="s">
        <v>20888</v>
      </c>
      <c r="C4543" s="87" t="s">
        <v>16376</v>
      </c>
      <c r="D4543" t="s">
        <v>16332</v>
      </c>
      <c r="E4543" s="116">
        <v>142.43</v>
      </c>
    </row>
    <row r="4544" spans="1:5" x14ac:dyDescent="0.3">
      <c r="A4544" s="87">
        <v>13173</v>
      </c>
      <c r="B4544" t="s">
        <v>20889</v>
      </c>
      <c r="C4544" s="87" t="s">
        <v>16376</v>
      </c>
      <c r="D4544" t="s">
        <v>16332</v>
      </c>
      <c r="E4544" s="116">
        <v>192.7</v>
      </c>
    </row>
    <row r="4545" spans="1:5" x14ac:dyDescent="0.3">
      <c r="A4545" s="87">
        <v>12583</v>
      </c>
      <c r="B4545" t="s">
        <v>20890</v>
      </c>
      <c r="C4545" s="87" t="s">
        <v>16376</v>
      </c>
      <c r="D4545" t="s">
        <v>16332</v>
      </c>
      <c r="E4545" s="116">
        <v>38.54</v>
      </c>
    </row>
    <row r="4546" spans="1:5" x14ac:dyDescent="0.3">
      <c r="A4546" s="87">
        <v>12584</v>
      </c>
      <c r="B4546" t="s">
        <v>20891</v>
      </c>
      <c r="C4546" s="87" t="s">
        <v>16376</v>
      </c>
      <c r="D4546" t="s">
        <v>16332</v>
      </c>
      <c r="E4546" s="116">
        <v>50.27</v>
      </c>
    </row>
    <row r="4547" spans="1:5" x14ac:dyDescent="0.3">
      <c r="A4547" s="87">
        <v>12613</v>
      </c>
      <c r="B4547" t="s">
        <v>20892</v>
      </c>
      <c r="C4547" s="87" t="s">
        <v>16331</v>
      </c>
      <c r="D4547" t="s">
        <v>16332</v>
      </c>
      <c r="E4547" s="116">
        <v>20.22</v>
      </c>
    </row>
    <row r="4548" spans="1:5" x14ac:dyDescent="0.3">
      <c r="A4548" s="87">
        <v>1031</v>
      </c>
      <c r="B4548" t="s">
        <v>20893</v>
      </c>
      <c r="C4548" s="87" t="s">
        <v>16331</v>
      </c>
      <c r="D4548" t="s">
        <v>16332</v>
      </c>
      <c r="E4548" s="116">
        <v>15.68</v>
      </c>
    </row>
    <row r="4549" spans="1:5" x14ac:dyDescent="0.3">
      <c r="A4549" s="87">
        <v>39707</v>
      </c>
      <c r="B4549" t="s">
        <v>20894</v>
      </c>
      <c r="C4549" s="87" t="s">
        <v>16376</v>
      </c>
      <c r="D4549" t="s">
        <v>16332</v>
      </c>
      <c r="E4549" s="116">
        <v>4.43</v>
      </c>
    </row>
    <row r="4550" spans="1:5" x14ac:dyDescent="0.3">
      <c r="A4550" s="87">
        <v>39708</v>
      </c>
      <c r="B4550" t="s">
        <v>20895</v>
      </c>
      <c r="C4550" s="87" t="s">
        <v>16376</v>
      </c>
      <c r="D4550" t="s">
        <v>16332</v>
      </c>
      <c r="E4550" s="116">
        <v>4.29</v>
      </c>
    </row>
    <row r="4551" spans="1:5" x14ac:dyDescent="0.3">
      <c r="A4551" s="87">
        <v>39710</v>
      </c>
      <c r="B4551" t="s">
        <v>20896</v>
      </c>
      <c r="C4551" s="87" t="s">
        <v>16376</v>
      </c>
      <c r="D4551" t="s">
        <v>16332</v>
      </c>
      <c r="E4551" s="116">
        <v>3.02</v>
      </c>
    </row>
    <row r="4552" spans="1:5" x14ac:dyDescent="0.3">
      <c r="A4552" s="87">
        <v>39709</v>
      </c>
      <c r="B4552" t="s">
        <v>20897</v>
      </c>
      <c r="C4552" s="87" t="s">
        <v>16376</v>
      </c>
      <c r="D4552" t="s">
        <v>16332</v>
      </c>
      <c r="E4552" s="116">
        <v>4.1900000000000004</v>
      </c>
    </row>
    <row r="4553" spans="1:5" x14ac:dyDescent="0.3">
      <c r="A4553" s="87">
        <v>39711</v>
      </c>
      <c r="B4553" t="s">
        <v>20898</v>
      </c>
      <c r="C4553" s="87" t="s">
        <v>16376</v>
      </c>
      <c r="D4553" t="s">
        <v>16332</v>
      </c>
      <c r="E4553" s="116">
        <v>4.7</v>
      </c>
    </row>
    <row r="4554" spans="1:5" x14ac:dyDescent="0.3">
      <c r="A4554" s="87">
        <v>39712</v>
      </c>
      <c r="B4554" t="s">
        <v>20899</v>
      </c>
      <c r="C4554" s="87" t="s">
        <v>16376</v>
      </c>
      <c r="D4554" t="s">
        <v>16337</v>
      </c>
      <c r="E4554" s="116">
        <v>1.65</v>
      </c>
    </row>
    <row r="4555" spans="1:5" x14ac:dyDescent="0.3">
      <c r="A4555" s="87">
        <v>39713</v>
      </c>
      <c r="B4555" t="s">
        <v>20900</v>
      </c>
      <c r="C4555" s="87" t="s">
        <v>16376</v>
      </c>
      <c r="D4555" t="s">
        <v>16332</v>
      </c>
      <c r="E4555" s="116">
        <v>1.3</v>
      </c>
    </row>
    <row r="4556" spans="1:5" x14ac:dyDescent="0.3">
      <c r="A4556" s="87">
        <v>39714</v>
      </c>
      <c r="B4556" t="s">
        <v>20901</v>
      </c>
      <c r="C4556" s="87" t="s">
        <v>16376</v>
      </c>
      <c r="D4556" t="s">
        <v>16332</v>
      </c>
      <c r="E4556" s="116">
        <v>2.99</v>
      </c>
    </row>
    <row r="4557" spans="1:5" x14ac:dyDescent="0.3">
      <c r="A4557" s="87">
        <v>39715</v>
      </c>
      <c r="B4557" t="s">
        <v>20902</v>
      </c>
      <c r="C4557" s="87" t="s">
        <v>16376</v>
      </c>
      <c r="D4557" t="s">
        <v>16332</v>
      </c>
      <c r="E4557" s="116">
        <v>2.13</v>
      </c>
    </row>
    <row r="4558" spans="1:5" x14ac:dyDescent="0.3">
      <c r="A4558" s="87">
        <v>39716</v>
      </c>
      <c r="B4558" t="s">
        <v>20903</v>
      </c>
      <c r="C4558" s="87" t="s">
        <v>16376</v>
      </c>
      <c r="D4558" t="s">
        <v>16332</v>
      </c>
      <c r="E4558" s="116">
        <v>1.61</v>
      </c>
    </row>
    <row r="4559" spans="1:5" x14ac:dyDescent="0.3">
      <c r="A4559" s="87">
        <v>39718</v>
      </c>
      <c r="B4559" t="s">
        <v>20904</v>
      </c>
      <c r="C4559" s="87" t="s">
        <v>16376</v>
      </c>
      <c r="D4559" t="s">
        <v>16332</v>
      </c>
      <c r="E4559" s="116">
        <v>2.75</v>
      </c>
    </row>
    <row r="4560" spans="1:5" x14ac:dyDescent="0.3">
      <c r="A4560" s="87">
        <v>9813</v>
      </c>
      <c r="B4560" t="s">
        <v>20905</v>
      </c>
      <c r="C4560" s="87" t="s">
        <v>16376</v>
      </c>
      <c r="D4560" t="s">
        <v>16337</v>
      </c>
      <c r="E4560" s="116">
        <v>5.0599999999999996</v>
      </c>
    </row>
    <row r="4561" spans="1:5" x14ac:dyDescent="0.3">
      <c r="A4561" s="87">
        <v>9815</v>
      </c>
      <c r="B4561" t="s">
        <v>20906</v>
      </c>
      <c r="C4561" s="87" t="s">
        <v>16376</v>
      </c>
      <c r="D4561" t="s">
        <v>16332</v>
      </c>
      <c r="E4561" s="116">
        <v>9.99</v>
      </c>
    </row>
    <row r="4562" spans="1:5" x14ac:dyDescent="0.3">
      <c r="A4562" s="87">
        <v>44543</v>
      </c>
      <c r="B4562" t="s">
        <v>20907</v>
      </c>
      <c r="C4562" s="87" t="s">
        <v>16376</v>
      </c>
      <c r="D4562" t="s">
        <v>16332</v>
      </c>
      <c r="E4562" s="116">
        <v>4972.29</v>
      </c>
    </row>
    <row r="4563" spans="1:5" x14ac:dyDescent="0.3">
      <c r="A4563" s="87">
        <v>44526</v>
      </c>
      <c r="B4563" t="s">
        <v>20908</v>
      </c>
      <c r="C4563" s="87" t="s">
        <v>16376</v>
      </c>
      <c r="D4563" t="s">
        <v>16332</v>
      </c>
      <c r="E4563" s="116">
        <v>121.86</v>
      </c>
    </row>
    <row r="4564" spans="1:5" x14ac:dyDescent="0.3">
      <c r="A4564" s="87">
        <v>44545</v>
      </c>
      <c r="B4564" t="s">
        <v>20909</v>
      </c>
      <c r="C4564" s="87" t="s">
        <v>16376</v>
      </c>
      <c r="D4564" t="s">
        <v>16332</v>
      </c>
      <c r="E4564" s="116">
        <v>261.58</v>
      </c>
    </row>
    <row r="4565" spans="1:5" x14ac:dyDescent="0.3">
      <c r="A4565" s="87">
        <v>44525</v>
      </c>
      <c r="B4565" t="s">
        <v>20910</v>
      </c>
      <c r="C4565" s="87" t="s">
        <v>16376</v>
      </c>
      <c r="D4565" t="s">
        <v>16332</v>
      </c>
      <c r="E4565" s="116">
        <v>4509.84</v>
      </c>
    </row>
    <row r="4566" spans="1:5" x14ac:dyDescent="0.3">
      <c r="A4566" s="87">
        <v>44547</v>
      </c>
      <c r="B4566" t="s">
        <v>20911</v>
      </c>
      <c r="C4566" s="87" t="s">
        <v>16376</v>
      </c>
      <c r="D4566" t="s">
        <v>16332</v>
      </c>
      <c r="E4566" s="116">
        <v>407.77</v>
      </c>
    </row>
    <row r="4567" spans="1:5" x14ac:dyDescent="0.3">
      <c r="A4567" s="87">
        <v>44519</v>
      </c>
      <c r="B4567" t="s">
        <v>20912</v>
      </c>
      <c r="C4567" s="87" t="s">
        <v>16376</v>
      </c>
      <c r="D4567" t="s">
        <v>16332</v>
      </c>
      <c r="E4567" s="116">
        <v>999.15</v>
      </c>
    </row>
    <row r="4568" spans="1:5" x14ac:dyDescent="0.3">
      <c r="A4568" s="87">
        <v>44520</v>
      </c>
      <c r="B4568" t="s">
        <v>20913</v>
      </c>
      <c r="C4568" s="87" t="s">
        <v>16376</v>
      </c>
      <c r="D4568" t="s">
        <v>16332</v>
      </c>
      <c r="E4568" s="116">
        <v>1609.27</v>
      </c>
    </row>
    <row r="4569" spans="1:5" x14ac:dyDescent="0.3">
      <c r="A4569" s="87">
        <v>44521</v>
      </c>
      <c r="B4569" t="s">
        <v>20914</v>
      </c>
      <c r="C4569" s="87" t="s">
        <v>16376</v>
      </c>
      <c r="D4569" t="s">
        <v>16332</v>
      </c>
      <c r="E4569" s="116">
        <v>25.96</v>
      </c>
    </row>
    <row r="4570" spans="1:5" x14ac:dyDescent="0.3">
      <c r="A4570" s="87">
        <v>44522</v>
      </c>
      <c r="B4570" t="s">
        <v>20915</v>
      </c>
      <c r="C4570" s="87" t="s">
        <v>16376</v>
      </c>
      <c r="D4570" t="s">
        <v>16332</v>
      </c>
      <c r="E4570" s="116">
        <v>2825.29</v>
      </c>
    </row>
    <row r="4571" spans="1:5" x14ac:dyDescent="0.3">
      <c r="A4571" s="87">
        <v>44523</v>
      </c>
      <c r="B4571" t="s">
        <v>20916</v>
      </c>
      <c r="C4571" s="87" t="s">
        <v>16376</v>
      </c>
      <c r="D4571" t="s">
        <v>16332</v>
      </c>
      <c r="E4571" s="116">
        <v>4202</v>
      </c>
    </row>
    <row r="4572" spans="1:5" x14ac:dyDescent="0.3">
      <c r="A4572" s="87">
        <v>44527</v>
      </c>
      <c r="B4572" t="s">
        <v>20917</v>
      </c>
      <c r="C4572" s="87" t="s">
        <v>16376</v>
      </c>
      <c r="D4572" t="s">
        <v>16332</v>
      </c>
      <c r="E4572" s="116">
        <v>2107.1999999999998</v>
      </c>
    </row>
    <row r="4573" spans="1:5" x14ac:dyDescent="0.3">
      <c r="A4573" s="87">
        <v>44524</v>
      </c>
      <c r="B4573" t="s">
        <v>20918</v>
      </c>
      <c r="C4573" s="87" t="s">
        <v>16376</v>
      </c>
      <c r="D4573" t="s">
        <v>16332</v>
      </c>
      <c r="E4573" s="116">
        <v>58.06</v>
      </c>
    </row>
    <row r="4574" spans="1:5" x14ac:dyDescent="0.3">
      <c r="A4574" s="87">
        <v>44542</v>
      </c>
      <c r="B4574" t="s">
        <v>20919</v>
      </c>
      <c r="C4574" s="87" t="s">
        <v>16376</v>
      </c>
      <c r="D4574" t="s">
        <v>16332</v>
      </c>
      <c r="E4574" s="116">
        <v>2749.18</v>
      </c>
    </row>
    <row r="4575" spans="1:5" x14ac:dyDescent="0.3">
      <c r="A4575" s="87">
        <v>9877</v>
      </c>
      <c r="B4575" t="s">
        <v>20920</v>
      </c>
      <c r="C4575" s="87" t="s">
        <v>16376</v>
      </c>
      <c r="D4575" t="s">
        <v>16332</v>
      </c>
      <c r="E4575" s="116">
        <v>135.58000000000001</v>
      </c>
    </row>
    <row r="4576" spans="1:5" x14ac:dyDescent="0.3">
      <c r="A4576" s="87">
        <v>9878</v>
      </c>
      <c r="B4576" t="s">
        <v>20921</v>
      </c>
      <c r="C4576" s="87" t="s">
        <v>16376</v>
      </c>
      <c r="D4576" t="s">
        <v>16332</v>
      </c>
      <c r="E4576" s="116">
        <v>166.91</v>
      </c>
    </row>
    <row r="4577" spans="1:5" x14ac:dyDescent="0.3">
      <c r="A4577" s="87">
        <v>41986</v>
      </c>
      <c r="B4577" t="s">
        <v>20922</v>
      </c>
      <c r="C4577" s="87" t="s">
        <v>16376</v>
      </c>
      <c r="D4577" t="s">
        <v>16332</v>
      </c>
      <c r="E4577" s="116">
        <v>3274.15</v>
      </c>
    </row>
    <row r="4578" spans="1:5" x14ac:dyDescent="0.3">
      <c r="A4578" s="87">
        <v>43422</v>
      </c>
      <c r="B4578" t="s">
        <v>20923</v>
      </c>
      <c r="C4578" s="87" t="s">
        <v>16376</v>
      </c>
      <c r="D4578" t="s">
        <v>16332</v>
      </c>
      <c r="E4578" s="116">
        <v>4015.42</v>
      </c>
    </row>
    <row r="4579" spans="1:5" x14ac:dyDescent="0.3">
      <c r="A4579" s="87">
        <v>41987</v>
      </c>
      <c r="B4579" t="s">
        <v>20924</v>
      </c>
      <c r="C4579" s="87" t="s">
        <v>16376</v>
      </c>
      <c r="D4579" t="s">
        <v>16332</v>
      </c>
      <c r="E4579" s="116">
        <v>4654.21</v>
      </c>
    </row>
    <row r="4580" spans="1:5" x14ac:dyDescent="0.3">
      <c r="A4580" s="87">
        <v>41988</v>
      </c>
      <c r="B4580" t="s">
        <v>20925</v>
      </c>
      <c r="C4580" s="87" t="s">
        <v>16376</v>
      </c>
      <c r="D4580" t="s">
        <v>16332</v>
      </c>
      <c r="E4580" s="116">
        <v>6147.55</v>
      </c>
    </row>
    <row r="4581" spans="1:5" x14ac:dyDescent="0.3">
      <c r="A4581" s="87">
        <v>41697</v>
      </c>
      <c r="B4581" t="s">
        <v>20926</v>
      </c>
      <c r="C4581" s="87" t="s">
        <v>16376</v>
      </c>
      <c r="D4581" t="s">
        <v>16332</v>
      </c>
      <c r="E4581" s="116">
        <v>1089.6300000000001</v>
      </c>
    </row>
    <row r="4582" spans="1:5" x14ac:dyDescent="0.3">
      <c r="A4582" s="87">
        <v>41985</v>
      </c>
      <c r="B4582" t="s">
        <v>20927</v>
      </c>
      <c r="C4582" s="87" t="s">
        <v>16376</v>
      </c>
      <c r="D4582" t="s">
        <v>16332</v>
      </c>
      <c r="E4582" s="116">
        <v>1517.57</v>
      </c>
    </row>
    <row r="4583" spans="1:5" x14ac:dyDescent="0.3">
      <c r="A4583" s="87">
        <v>41699</v>
      </c>
      <c r="B4583" t="s">
        <v>20928</v>
      </c>
      <c r="C4583" s="87" t="s">
        <v>16376</v>
      </c>
      <c r="D4583" t="s">
        <v>16332</v>
      </c>
      <c r="E4583" s="116">
        <v>2160.94</v>
      </c>
    </row>
    <row r="4584" spans="1:5" x14ac:dyDescent="0.3">
      <c r="A4584" s="87">
        <v>38053</v>
      </c>
      <c r="B4584" t="s">
        <v>20929</v>
      </c>
      <c r="C4584" s="87" t="s">
        <v>16376</v>
      </c>
      <c r="D4584" t="s">
        <v>16332</v>
      </c>
      <c r="E4584" s="116">
        <v>24.21</v>
      </c>
    </row>
    <row r="4585" spans="1:5" x14ac:dyDescent="0.3">
      <c r="A4585" s="87">
        <v>38054</v>
      </c>
      <c r="B4585" t="s">
        <v>20930</v>
      </c>
      <c r="C4585" s="87" t="s">
        <v>16376</v>
      </c>
      <c r="D4585" t="s">
        <v>16332</v>
      </c>
      <c r="E4585" s="116">
        <v>41.61</v>
      </c>
    </row>
    <row r="4586" spans="1:5" x14ac:dyDescent="0.3">
      <c r="A4586" s="87">
        <v>38052</v>
      </c>
      <c r="B4586" t="s">
        <v>20931</v>
      </c>
      <c r="C4586" s="87" t="s">
        <v>16376</v>
      </c>
      <c r="D4586" t="s">
        <v>16337</v>
      </c>
      <c r="E4586" s="116">
        <v>11.72</v>
      </c>
    </row>
    <row r="4587" spans="1:5" x14ac:dyDescent="0.3">
      <c r="A4587" s="87">
        <v>38051</v>
      </c>
      <c r="B4587" t="s">
        <v>20932</v>
      </c>
      <c r="C4587" s="87" t="s">
        <v>16376</v>
      </c>
      <c r="D4587" t="s">
        <v>16332</v>
      </c>
      <c r="E4587" s="116">
        <v>7.31</v>
      </c>
    </row>
    <row r="4588" spans="1:5" x14ac:dyDescent="0.3">
      <c r="A4588" s="87">
        <v>38787</v>
      </c>
      <c r="B4588" t="s">
        <v>20933</v>
      </c>
      <c r="C4588" s="87" t="s">
        <v>16376</v>
      </c>
      <c r="D4588" t="s">
        <v>16337</v>
      </c>
      <c r="E4588" s="116">
        <v>4.58</v>
      </c>
    </row>
    <row r="4589" spans="1:5" x14ac:dyDescent="0.3">
      <c r="A4589" s="87">
        <v>38825</v>
      </c>
      <c r="B4589" t="s">
        <v>20934</v>
      </c>
      <c r="C4589" s="87" t="s">
        <v>16376</v>
      </c>
      <c r="D4589" t="s">
        <v>16332</v>
      </c>
      <c r="E4589" s="116">
        <v>5.92</v>
      </c>
    </row>
    <row r="4590" spans="1:5" x14ac:dyDescent="0.3">
      <c r="A4590" s="87">
        <v>38826</v>
      </c>
      <c r="B4590" t="s">
        <v>20935</v>
      </c>
      <c r="C4590" s="87" t="s">
        <v>16376</v>
      </c>
      <c r="D4590" t="s">
        <v>16332</v>
      </c>
      <c r="E4590" s="116">
        <v>8.42</v>
      </c>
    </row>
    <row r="4591" spans="1:5" x14ac:dyDescent="0.3">
      <c r="A4591" s="87">
        <v>38827</v>
      </c>
      <c r="B4591" t="s">
        <v>20936</v>
      </c>
      <c r="C4591" s="87" t="s">
        <v>16376</v>
      </c>
      <c r="D4591" t="s">
        <v>16332</v>
      </c>
      <c r="E4591" s="116">
        <v>13.77</v>
      </c>
    </row>
    <row r="4592" spans="1:5" x14ac:dyDescent="0.3">
      <c r="A4592" s="87">
        <v>38828</v>
      </c>
      <c r="B4592" t="s">
        <v>20937</v>
      </c>
      <c r="C4592" s="87" t="s">
        <v>16376</v>
      </c>
      <c r="D4592" t="s">
        <v>16332</v>
      </c>
      <c r="E4592" s="116">
        <v>8.82</v>
      </c>
    </row>
    <row r="4593" spans="1:5" x14ac:dyDescent="0.3">
      <c r="A4593" s="87">
        <v>38829</v>
      </c>
      <c r="B4593" t="s">
        <v>20938</v>
      </c>
      <c r="C4593" s="87" t="s">
        <v>16376</v>
      </c>
      <c r="D4593" t="s">
        <v>16332</v>
      </c>
      <c r="E4593" s="116">
        <v>14.45</v>
      </c>
    </row>
    <row r="4594" spans="1:5" x14ac:dyDescent="0.3">
      <c r="A4594" s="87">
        <v>38830</v>
      </c>
      <c r="B4594" t="s">
        <v>20939</v>
      </c>
      <c r="C4594" s="87" t="s">
        <v>16376</v>
      </c>
      <c r="D4594" t="s">
        <v>16332</v>
      </c>
      <c r="E4594" s="116">
        <v>20</v>
      </c>
    </row>
    <row r="4595" spans="1:5" x14ac:dyDescent="0.3">
      <c r="A4595" s="87">
        <v>38831</v>
      </c>
      <c r="B4595" t="s">
        <v>20940</v>
      </c>
      <c r="C4595" s="87" t="s">
        <v>16376</v>
      </c>
      <c r="D4595" t="s">
        <v>16332</v>
      </c>
      <c r="E4595" s="116">
        <v>27.9</v>
      </c>
    </row>
    <row r="4596" spans="1:5" x14ac:dyDescent="0.3">
      <c r="A4596" s="87">
        <v>36274</v>
      </c>
      <c r="B4596" t="s">
        <v>20941</v>
      </c>
      <c r="C4596" s="87" t="s">
        <v>16376</v>
      </c>
      <c r="D4596" t="s">
        <v>16337</v>
      </c>
      <c r="E4596" s="116">
        <v>8.52</v>
      </c>
    </row>
    <row r="4597" spans="1:5" x14ac:dyDescent="0.3">
      <c r="A4597" s="87">
        <v>36278</v>
      </c>
      <c r="B4597" t="s">
        <v>20942</v>
      </c>
      <c r="C4597" s="87" t="s">
        <v>16376</v>
      </c>
      <c r="D4597" t="s">
        <v>16332</v>
      </c>
      <c r="E4597" s="116">
        <v>11.55</v>
      </c>
    </row>
    <row r="4598" spans="1:5" x14ac:dyDescent="0.3">
      <c r="A4598" s="87">
        <v>38977</v>
      </c>
      <c r="B4598" t="s">
        <v>20943</v>
      </c>
      <c r="C4598" s="87" t="s">
        <v>16376</v>
      </c>
      <c r="D4598" t="s">
        <v>16332</v>
      </c>
      <c r="E4598" s="116">
        <v>113.03</v>
      </c>
    </row>
    <row r="4599" spans="1:5" x14ac:dyDescent="0.3">
      <c r="A4599" s="87">
        <v>38971</v>
      </c>
      <c r="B4599" t="s">
        <v>20944</v>
      </c>
      <c r="C4599" s="87" t="s">
        <v>16376</v>
      </c>
      <c r="D4599" t="s">
        <v>16332</v>
      </c>
      <c r="E4599" s="116">
        <v>9.48</v>
      </c>
    </row>
    <row r="4600" spans="1:5" x14ac:dyDescent="0.3">
      <c r="A4600" s="87">
        <v>38972</v>
      </c>
      <c r="B4600" t="s">
        <v>20945</v>
      </c>
      <c r="C4600" s="87" t="s">
        <v>16376</v>
      </c>
      <c r="D4600" t="s">
        <v>16332</v>
      </c>
      <c r="E4600" s="116">
        <v>12.79</v>
      </c>
    </row>
    <row r="4601" spans="1:5" x14ac:dyDescent="0.3">
      <c r="A4601" s="87">
        <v>38973</v>
      </c>
      <c r="B4601" t="s">
        <v>20946</v>
      </c>
      <c r="C4601" s="87" t="s">
        <v>16376</v>
      </c>
      <c r="D4601" t="s">
        <v>16332</v>
      </c>
      <c r="E4601" s="116">
        <v>21.13</v>
      </c>
    </row>
    <row r="4602" spans="1:5" x14ac:dyDescent="0.3">
      <c r="A4602" s="87">
        <v>38974</v>
      </c>
      <c r="B4602" t="s">
        <v>20947</v>
      </c>
      <c r="C4602" s="87" t="s">
        <v>16376</v>
      </c>
      <c r="D4602" t="s">
        <v>16332</v>
      </c>
      <c r="E4602" s="116">
        <v>34.32</v>
      </c>
    </row>
    <row r="4603" spans="1:5" x14ac:dyDescent="0.3">
      <c r="A4603" s="87">
        <v>38975</v>
      </c>
      <c r="B4603" t="s">
        <v>20948</v>
      </c>
      <c r="C4603" s="87" t="s">
        <v>16376</v>
      </c>
      <c r="D4603" t="s">
        <v>16332</v>
      </c>
      <c r="E4603" s="116">
        <v>44.01</v>
      </c>
    </row>
    <row r="4604" spans="1:5" x14ac:dyDescent="0.3">
      <c r="A4604" s="87">
        <v>38976</v>
      </c>
      <c r="B4604" t="s">
        <v>20949</v>
      </c>
      <c r="C4604" s="87" t="s">
        <v>16376</v>
      </c>
      <c r="D4604" t="s">
        <v>16332</v>
      </c>
      <c r="E4604" s="116">
        <v>75.650000000000006</v>
      </c>
    </row>
    <row r="4605" spans="1:5" x14ac:dyDescent="0.3">
      <c r="A4605" s="87">
        <v>44176</v>
      </c>
      <c r="B4605" t="s">
        <v>20950</v>
      </c>
      <c r="C4605" s="87" t="s">
        <v>16376</v>
      </c>
      <c r="D4605" t="s">
        <v>16332</v>
      </c>
      <c r="E4605" s="116">
        <v>17.39</v>
      </c>
    </row>
    <row r="4606" spans="1:5" x14ac:dyDescent="0.3">
      <c r="A4606" s="87">
        <v>38986</v>
      </c>
      <c r="B4606" t="s">
        <v>20951</v>
      </c>
      <c r="C4606" s="87" t="s">
        <v>16376</v>
      </c>
      <c r="D4606" t="s">
        <v>16332</v>
      </c>
      <c r="E4606" s="116">
        <v>228.36</v>
      </c>
    </row>
    <row r="4607" spans="1:5" x14ac:dyDescent="0.3">
      <c r="A4607" s="87">
        <v>38978</v>
      </c>
      <c r="B4607" t="s">
        <v>20952</v>
      </c>
      <c r="C4607" s="87" t="s">
        <v>16376</v>
      </c>
      <c r="D4607" t="s">
        <v>16332</v>
      </c>
      <c r="E4607" s="116">
        <v>9.3699999999999992</v>
      </c>
    </row>
    <row r="4608" spans="1:5" x14ac:dyDescent="0.3">
      <c r="A4608" s="87">
        <v>38979</v>
      </c>
      <c r="B4608" t="s">
        <v>20953</v>
      </c>
      <c r="C4608" s="87" t="s">
        <v>16376</v>
      </c>
      <c r="D4608" t="s">
        <v>16332</v>
      </c>
      <c r="E4608" s="116">
        <v>12.95</v>
      </c>
    </row>
    <row r="4609" spans="1:5" x14ac:dyDescent="0.3">
      <c r="A4609" s="87">
        <v>38980</v>
      </c>
      <c r="B4609" t="s">
        <v>20954</v>
      </c>
      <c r="C4609" s="87" t="s">
        <v>16376</v>
      </c>
      <c r="D4609" t="s">
        <v>16332</v>
      </c>
      <c r="E4609" s="116">
        <v>17.329999999999998</v>
      </c>
    </row>
    <row r="4610" spans="1:5" x14ac:dyDescent="0.3">
      <c r="A4610" s="87">
        <v>38981</v>
      </c>
      <c r="B4610" t="s">
        <v>20955</v>
      </c>
      <c r="C4610" s="87" t="s">
        <v>16376</v>
      </c>
      <c r="D4610" t="s">
        <v>16332</v>
      </c>
      <c r="E4610" s="116">
        <v>25.01</v>
      </c>
    </row>
    <row r="4611" spans="1:5" x14ac:dyDescent="0.3">
      <c r="A4611" s="87">
        <v>38982</v>
      </c>
      <c r="B4611" t="s">
        <v>20956</v>
      </c>
      <c r="C4611" s="87" t="s">
        <v>16376</v>
      </c>
      <c r="D4611" t="s">
        <v>16332</v>
      </c>
      <c r="E4611" s="116">
        <v>39.520000000000003</v>
      </c>
    </row>
    <row r="4612" spans="1:5" x14ac:dyDescent="0.3">
      <c r="A4612" s="87">
        <v>38983</v>
      </c>
      <c r="B4612" t="s">
        <v>20957</v>
      </c>
      <c r="C4612" s="87" t="s">
        <v>16376</v>
      </c>
      <c r="D4612" t="s">
        <v>16332</v>
      </c>
      <c r="E4612" s="116">
        <v>69.53</v>
      </c>
    </row>
    <row r="4613" spans="1:5" x14ac:dyDescent="0.3">
      <c r="A4613" s="87">
        <v>38984</v>
      </c>
      <c r="B4613" t="s">
        <v>20958</v>
      </c>
      <c r="C4613" s="87" t="s">
        <v>16376</v>
      </c>
      <c r="D4613" t="s">
        <v>16332</v>
      </c>
      <c r="E4613" s="116">
        <v>95.58</v>
      </c>
    </row>
    <row r="4614" spans="1:5" x14ac:dyDescent="0.3">
      <c r="A4614" s="87">
        <v>38985</v>
      </c>
      <c r="B4614" t="s">
        <v>20959</v>
      </c>
      <c r="C4614" s="87" t="s">
        <v>16376</v>
      </c>
      <c r="D4614" t="s">
        <v>16332</v>
      </c>
      <c r="E4614" s="116">
        <v>164.34</v>
      </c>
    </row>
    <row r="4615" spans="1:5" x14ac:dyDescent="0.3">
      <c r="A4615" s="87">
        <v>38032</v>
      </c>
      <c r="B4615" t="s">
        <v>20960</v>
      </c>
      <c r="C4615" s="87" t="s">
        <v>16376</v>
      </c>
      <c r="D4615" t="s">
        <v>16332</v>
      </c>
      <c r="E4615" s="116">
        <v>64.56</v>
      </c>
    </row>
    <row r="4616" spans="1:5" x14ac:dyDescent="0.3">
      <c r="A4616" s="87">
        <v>38033</v>
      </c>
      <c r="B4616" t="s">
        <v>20961</v>
      </c>
      <c r="C4616" s="87" t="s">
        <v>16376</v>
      </c>
      <c r="D4616" t="s">
        <v>16332</v>
      </c>
      <c r="E4616" s="116">
        <v>109.75</v>
      </c>
    </row>
    <row r="4617" spans="1:5" x14ac:dyDescent="0.3">
      <c r="A4617" s="87">
        <v>38034</v>
      </c>
      <c r="B4617" t="s">
        <v>20962</v>
      </c>
      <c r="C4617" s="87" t="s">
        <v>16376</v>
      </c>
      <c r="D4617" t="s">
        <v>16332</v>
      </c>
      <c r="E4617" s="116">
        <v>171.93</v>
      </c>
    </row>
    <row r="4618" spans="1:5" x14ac:dyDescent="0.3">
      <c r="A4618" s="87">
        <v>38035</v>
      </c>
      <c r="B4618" t="s">
        <v>20963</v>
      </c>
      <c r="C4618" s="87" t="s">
        <v>16376</v>
      </c>
      <c r="D4618" t="s">
        <v>16332</v>
      </c>
      <c r="E4618" s="116">
        <v>252.93</v>
      </c>
    </row>
    <row r="4619" spans="1:5" x14ac:dyDescent="0.3">
      <c r="A4619" s="87">
        <v>38036</v>
      </c>
      <c r="B4619" t="s">
        <v>20964</v>
      </c>
      <c r="C4619" s="87" t="s">
        <v>16376</v>
      </c>
      <c r="D4619" t="s">
        <v>16332</v>
      </c>
      <c r="E4619" s="116">
        <v>340.73</v>
      </c>
    </row>
    <row r="4620" spans="1:5" x14ac:dyDescent="0.3">
      <c r="A4620" s="87">
        <v>38037</v>
      </c>
      <c r="B4620" t="s">
        <v>20965</v>
      </c>
      <c r="C4620" s="87" t="s">
        <v>16376</v>
      </c>
      <c r="D4620" t="s">
        <v>16332</v>
      </c>
      <c r="E4620" s="116">
        <v>450.06</v>
      </c>
    </row>
    <row r="4621" spans="1:5" x14ac:dyDescent="0.3">
      <c r="A4621" s="87">
        <v>9850</v>
      </c>
      <c r="B4621" t="s">
        <v>20966</v>
      </c>
      <c r="C4621" s="87" t="s">
        <v>16376</v>
      </c>
      <c r="D4621" t="s">
        <v>16337</v>
      </c>
      <c r="E4621" s="116">
        <v>147.75</v>
      </c>
    </row>
    <row r="4622" spans="1:5" x14ac:dyDescent="0.3">
      <c r="A4622" s="87">
        <v>9853</v>
      </c>
      <c r="B4622" t="s">
        <v>20967</v>
      </c>
      <c r="C4622" s="87" t="s">
        <v>16376</v>
      </c>
      <c r="D4622" t="s">
        <v>16332</v>
      </c>
      <c r="E4622" s="116">
        <v>262.74</v>
      </c>
    </row>
    <row r="4623" spans="1:5" x14ac:dyDescent="0.3">
      <c r="A4623" s="87">
        <v>9854</v>
      </c>
      <c r="B4623" t="s">
        <v>20968</v>
      </c>
      <c r="C4623" s="87" t="s">
        <v>16376</v>
      </c>
      <c r="D4623" t="s">
        <v>16332</v>
      </c>
      <c r="E4623" s="116">
        <v>115.12</v>
      </c>
    </row>
    <row r="4624" spans="1:5" x14ac:dyDescent="0.3">
      <c r="A4624" s="87">
        <v>9851</v>
      </c>
      <c r="B4624" t="s">
        <v>20969</v>
      </c>
      <c r="C4624" s="87" t="s">
        <v>16376</v>
      </c>
      <c r="D4624" t="s">
        <v>16332</v>
      </c>
      <c r="E4624" s="116">
        <v>199.62</v>
      </c>
    </row>
    <row r="4625" spans="1:5" x14ac:dyDescent="0.3">
      <c r="A4625" s="87">
        <v>9825</v>
      </c>
      <c r="B4625" t="s">
        <v>20970</v>
      </c>
      <c r="C4625" s="87" t="s">
        <v>16376</v>
      </c>
      <c r="D4625" t="s">
        <v>16332</v>
      </c>
      <c r="E4625" s="116">
        <v>47.37</v>
      </c>
    </row>
    <row r="4626" spans="1:5" x14ac:dyDescent="0.3">
      <c r="A4626" s="87">
        <v>9828</v>
      </c>
      <c r="B4626" t="s">
        <v>20971</v>
      </c>
      <c r="C4626" s="87" t="s">
        <v>16376</v>
      </c>
      <c r="D4626" t="s">
        <v>16332</v>
      </c>
      <c r="E4626" s="116">
        <v>127.48</v>
      </c>
    </row>
    <row r="4627" spans="1:5" x14ac:dyDescent="0.3">
      <c r="A4627" s="87">
        <v>9829</v>
      </c>
      <c r="B4627" t="s">
        <v>20972</v>
      </c>
      <c r="C4627" s="87" t="s">
        <v>16376</v>
      </c>
      <c r="D4627" t="s">
        <v>16332</v>
      </c>
      <c r="E4627" s="116">
        <v>216.05</v>
      </c>
    </row>
    <row r="4628" spans="1:5" x14ac:dyDescent="0.3">
      <c r="A4628" s="87">
        <v>9826</v>
      </c>
      <c r="B4628" t="s">
        <v>20973</v>
      </c>
      <c r="C4628" s="87" t="s">
        <v>16376</v>
      </c>
      <c r="D4628" t="s">
        <v>16332</v>
      </c>
      <c r="E4628" s="116">
        <v>328.91</v>
      </c>
    </row>
    <row r="4629" spans="1:5" x14ac:dyDescent="0.3">
      <c r="A4629" s="87">
        <v>9827</v>
      </c>
      <c r="B4629" t="s">
        <v>20974</v>
      </c>
      <c r="C4629" s="87" t="s">
        <v>16376</v>
      </c>
      <c r="D4629" t="s">
        <v>16332</v>
      </c>
      <c r="E4629" s="116">
        <v>467.05</v>
      </c>
    </row>
    <row r="4630" spans="1:5" x14ac:dyDescent="0.3">
      <c r="A4630" s="87">
        <v>36374</v>
      </c>
      <c r="B4630" t="s">
        <v>20975</v>
      </c>
      <c r="C4630" s="87" t="s">
        <v>16376</v>
      </c>
      <c r="D4630" t="s">
        <v>16332</v>
      </c>
      <c r="E4630" s="116">
        <v>56.77</v>
      </c>
    </row>
    <row r="4631" spans="1:5" x14ac:dyDescent="0.3">
      <c r="A4631" s="87">
        <v>36084</v>
      </c>
      <c r="B4631" t="s">
        <v>20976</v>
      </c>
      <c r="C4631" s="87" t="s">
        <v>16376</v>
      </c>
      <c r="D4631" t="s">
        <v>16337</v>
      </c>
      <c r="E4631" s="116">
        <v>16.82</v>
      </c>
    </row>
    <row r="4632" spans="1:5" x14ac:dyDescent="0.3">
      <c r="A4632" s="87">
        <v>36373</v>
      </c>
      <c r="B4632" t="s">
        <v>20977</v>
      </c>
      <c r="C4632" s="87" t="s">
        <v>16376</v>
      </c>
      <c r="D4632" t="s">
        <v>16332</v>
      </c>
      <c r="E4632" s="116">
        <v>34.93</v>
      </c>
    </row>
    <row r="4633" spans="1:5" x14ac:dyDescent="0.3">
      <c r="A4633" s="87">
        <v>36377</v>
      </c>
      <c r="B4633" t="s">
        <v>20978</v>
      </c>
      <c r="C4633" s="87" t="s">
        <v>16376</v>
      </c>
      <c r="D4633" t="s">
        <v>16332</v>
      </c>
      <c r="E4633" s="116">
        <v>68.099999999999994</v>
      </c>
    </row>
    <row r="4634" spans="1:5" x14ac:dyDescent="0.3">
      <c r="A4634" s="87">
        <v>36375</v>
      </c>
      <c r="B4634" t="s">
        <v>20979</v>
      </c>
      <c r="C4634" s="87" t="s">
        <v>16376</v>
      </c>
      <c r="D4634" t="s">
        <v>16332</v>
      </c>
      <c r="E4634" s="116">
        <v>20.75</v>
      </c>
    </row>
    <row r="4635" spans="1:5" x14ac:dyDescent="0.3">
      <c r="A4635" s="87">
        <v>36376</v>
      </c>
      <c r="B4635" t="s">
        <v>20980</v>
      </c>
      <c r="C4635" s="87" t="s">
        <v>16376</v>
      </c>
      <c r="D4635" t="s">
        <v>16332</v>
      </c>
      <c r="E4635" s="116">
        <v>40.76</v>
      </c>
    </row>
    <row r="4636" spans="1:5" x14ac:dyDescent="0.3">
      <c r="A4636" s="87">
        <v>36380</v>
      </c>
      <c r="B4636" t="s">
        <v>20981</v>
      </c>
      <c r="C4636" s="87" t="s">
        <v>16376</v>
      </c>
      <c r="D4636" t="s">
        <v>16332</v>
      </c>
      <c r="E4636" s="116">
        <v>85.16</v>
      </c>
    </row>
    <row r="4637" spans="1:5" x14ac:dyDescent="0.3">
      <c r="A4637" s="87">
        <v>36378</v>
      </c>
      <c r="B4637" t="s">
        <v>20982</v>
      </c>
      <c r="C4637" s="87" t="s">
        <v>16376</v>
      </c>
      <c r="D4637" t="s">
        <v>16332</v>
      </c>
      <c r="E4637" s="116">
        <v>25.52</v>
      </c>
    </row>
    <row r="4638" spans="1:5" x14ac:dyDescent="0.3">
      <c r="A4638" s="87">
        <v>36379</v>
      </c>
      <c r="B4638" t="s">
        <v>20983</v>
      </c>
      <c r="C4638" s="87" t="s">
        <v>16376</v>
      </c>
      <c r="D4638" t="s">
        <v>16332</v>
      </c>
      <c r="E4638" s="116">
        <v>51.44</v>
      </c>
    </row>
    <row r="4639" spans="1:5" x14ac:dyDescent="0.3">
      <c r="A4639" s="87">
        <v>9859</v>
      </c>
      <c r="B4639" t="s">
        <v>20984</v>
      </c>
      <c r="C4639" s="87" t="s">
        <v>16376</v>
      </c>
      <c r="D4639" t="s">
        <v>16332</v>
      </c>
      <c r="E4639" s="116">
        <v>9.77</v>
      </c>
    </row>
    <row r="4640" spans="1:5" x14ac:dyDescent="0.3">
      <c r="A4640" s="87">
        <v>9836</v>
      </c>
      <c r="B4640" t="s">
        <v>20985</v>
      </c>
      <c r="C4640" s="87" t="s">
        <v>16376</v>
      </c>
      <c r="D4640" t="s">
        <v>16337</v>
      </c>
      <c r="E4640" s="116">
        <v>16.34</v>
      </c>
    </row>
    <row r="4641" spans="1:5" x14ac:dyDescent="0.3">
      <c r="A4641" s="87">
        <v>20065</v>
      </c>
      <c r="B4641" t="s">
        <v>20986</v>
      </c>
      <c r="C4641" s="87" t="s">
        <v>16376</v>
      </c>
      <c r="D4641" t="s">
        <v>16332</v>
      </c>
      <c r="E4641" s="116">
        <v>42.71</v>
      </c>
    </row>
    <row r="4642" spans="1:5" x14ac:dyDescent="0.3">
      <c r="A4642" s="87">
        <v>9835</v>
      </c>
      <c r="B4642" t="s">
        <v>20987</v>
      </c>
      <c r="C4642" s="87" t="s">
        <v>16376</v>
      </c>
      <c r="D4642" t="s">
        <v>16332</v>
      </c>
      <c r="E4642" s="116">
        <v>7.14</v>
      </c>
    </row>
    <row r="4643" spans="1:5" x14ac:dyDescent="0.3">
      <c r="A4643" s="87">
        <v>9838</v>
      </c>
      <c r="B4643" t="s">
        <v>20988</v>
      </c>
      <c r="C4643" s="87" t="s">
        <v>16376</v>
      </c>
      <c r="D4643" t="s">
        <v>16332</v>
      </c>
      <c r="E4643" s="116">
        <v>11.79</v>
      </c>
    </row>
    <row r="4644" spans="1:5" x14ac:dyDescent="0.3">
      <c r="A4644" s="87">
        <v>9837</v>
      </c>
      <c r="B4644" t="s">
        <v>20989</v>
      </c>
      <c r="C4644" s="87" t="s">
        <v>16376</v>
      </c>
      <c r="D4644" t="s">
        <v>16332</v>
      </c>
      <c r="E4644" s="116">
        <v>15.47</v>
      </c>
    </row>
    <row r="4645" spans="1:5" x14ac:dyDescent="0.3">
      <c r="A4645" s="87">
        <v>44315</v>
      </c>
      <c r="B4645" t="s">
        <v>20990</v>
      </c>
      <c r="C4645" s="87" t="s">
        <v>16376</v>
      </c>
      <c r="D4645" t="s">
        <v>16332</v>
      </c>
      <c r="E4645" s="116">
        <v>63.97</v>
      </c>
    </row>
    <row r="4646" spans="1:5" x14ac:dyDescent="0.3">
      <c r="A4646" s="87">
        <v>9862</v>
      </c>
      <c r="B4646" t="s">
        <v>20991</v>
      </c>
      <c r="C4646" s="87" t="s">
        <v>16376</v>
      </c>
      <c r="D4646" t="s">
        <v>16332</v>
      </c>
      <c r="E4646" s="116">
        <v>30.1</v>
      </c>
    </row>
    <row r="4647" spans="1:5" x14ac:dyDescent="0.3">
      <c r="A4647" s="87">
        <v>9861</v>
      </c>
      <c r="B4647" t="s">
        <v>20992</v>
      </c>
      <c r="C4647" s="87" t="s">
        <v>16376</v>
      </c>
      <c r="D4647" t="s">
        <v>16332</v>
      </c>
      <c r="E4647" s="116">
        <v>23.64</v>
      </c>
    </row>
    <row r="4648" spans="1:5" x14ac:dyDescent="0.3">
      <c r="A4648" s="87">
        <v>9856</v>
      </c>
      <c r="B4648" t="s">
        <v>20993</v>
      </c>
      <c r="C4648" s="87" t="s">
        <v>16376</v>
      </c>
      <c r="D4648" t="s">
        <v>16332</v>
      </c>
      <c r="E4648" s="116">
        <v>7.62</v>
      </c>
    </row>
    <row r="4649" spans="1:5" x14ac:dyDescent="0.3">
      <c r="A4649" s="87">
        <v>9866</v>
      </c>
      <c r="B4649" t="s">
        <v>20994</v>
      </c>
      <c r="C4649" s="87" t="s">
        <v>16376</v>
      </c>
      <c r="D4649" t="s">
        <v>16332</v>
      </c>
      <c r="E4649" s="116">
        <v>20.399999999999999</v>
      </c>
    </row>
    <row r="4650" spans="1:5" x14ac:dyDescent="0.3">
      <c r="A4650" s="87">
        <v>9863</v>
      </c>
      <c r="B4650" t="s">
        <v>20995</v>
      </c>
      <c r="C4650" s="87" t="s">
        <v>16376</v>
      </c>
      <c r="D4650" t="s">
        <v>16332</v>
      </c>
      <c r="E4650" s="116">
        <v>59.02</v>
      </c>
    </row>
    <row r="4651" spans="1:5" x14ac:dyDescent="0.3">
      <c r="A4651" s="87">
        <v>9860</v>
      </c>
      <c r="B4651" t="s">
        <v>20996</v>
      </c>
      <c r="C4651" s="87" t="s">
        <v>16376</v>
      </c>
      <c r="D4651" t="s">
        <v>16332</v>
      </c>
      <c r="E4651" s="116">
        <v>43.08</v>
      </c>
    </row>
    <row r="4652" spans="1:5" x14ac:dyDescent="0.3">
      <c r="A4652" s="87">
        <v>9841</v>
      </c>
      <c r="B4652" t="s">
        <v>20997</v>
      </c>
      <c r="C4652" s="87" t="s">
        <v>16376</v>
      </c>
      <c r="D4652" t="s">
        <v>16332</v>
      </c>
      <c r="E4652" s="116">
        <v>30.77</v>
      </c>
    </row>
    <row r="4653" spans="1:5" x14ac:dyDescent="0.3">
      <c r="A4653" s="87">
        <v>9840</v>
      </c>
      <c r="B4653" t="s">
        <v>20998</v>
      </c>
      <c r="C4653" s="87" t="s">
        <v>16376</v>
      </c>
      <c r="D4653" t="s">
        <v>16332</v>
      </c>
      <c r="E4653" s="116">
        <v>65</v>
      </c>
    </row>
    <row r="4654" spans="1:5" x14ac:dyDescent="0.3">
      <c r="A4654" s="87">
        <v>20067</v>
      </c>
      <c r="B4654" t="s">
        <v>20999</v>
      </c>
      <c r="C4654" s="87" t="s">
        <v>16376</v>
      </c>
      <c r="D4654" t="s">
        <v>16332</v>
      </c>
      <c r="E4654" s="116">
        <v>9.98</v>
      </c>
    </row>
    <row r="4655" spans="1:5" x14ac:dyDescent="0.3">
      <c r="A4655" s="87">
        <v>20068</v>
      </c>
      <c r="B4655" t="s">
        <v>21000</v>
      </c>
      <c r="C4655" s="87" t="s">
        <v>16376</v>
      </c>
      <c r="D4655" t="s">
        <v>16332</v>
      </c>
      <c r="E4655" s="116">
        <v>14.05</v>
      </c>
    </row>
    <row r="4656" spans="1:5" x14ac:dyDescent="0.3">
      <c r="A4656" s="87">
        <v>9839</v>
      </c>
      <c r="B4656" t="s">
        <v>21001</v>
      </c>
      <c r="C4656" s="87" t="s">
        <v>16376</v>
      </c>
      <c r="D4656" t="s">
        <v>16332</v>
      </c>
      <c r="E4656" s="116">
        <v>25.49</v>
      </c>
    </row>
    <row r="4657" spans="1:5" x14ac:dyDescent="0.3">
      <c r="A4657" s="87">
        <v>9870</v>
      </c>
      <c r="B4657" t="s">
        <v>21002</v>
      </c>
      <c r="C4657" s="87" t="s">
        <v>16376</v>
      </c>
      <c r="D4657" t="s">
        <v>16332</v>
      </c>
      <c r="E4657" s="116">
        <v>88.02</v>
      </c>
    </row>
    <row r="4658" spans="1:5" x14ac:dyDescent="0.3">
      <c r="A4658" s="87">
        <v>9867</v>
      </c>
      <c r="B4658" t="s">
        <v>21003</v>
      </c>
      <c r="C4658" s="87" t="s">
        <v>16376</v>
      </c>
      <c r="D4658" t="s">
        <v>16332</v>
      </c>
      <c r="E4658" s="116">
        <v>3.53</v>
      </c>
    </row>
    <row r="4659" spans="1:5" x14ac:dyDescent="0.3">
      <c r="A4659" s="87">
        <v>9868</v>
      </c>
      <c r="B4659" t="s">
        <v>21004</v>
      </c>
      <c r="C4659" s="87" t="s">
        <v>16376</v>
      </c>
      <c r="D4659" t="s">
        <v>16337</v>
      </c>
      <c r="E4659" s="116">
        <v>3.99</v>
      </c>
    </row>
    <row r="4660" spans="1:5" x14ac:dyDescent="0.3">
      <c r="A4660" s="87">
        <v>9869</v>
      </c>
      <c r="B4660" t="s">
        <v>21005</v>
      </c>
      <c r="C4660" s="87" t="s">
        <v>16376</v>
      </c>
      <c r="D4660" t="s">
        <v>16332</v>
      </c>
      <c r="E4660" s="116">
        <v>8.61</v>
      </c>
    </row>
    <row r="4661" spans="1:5" x14ac:dyDescent="0.3">
      <c r="A4661" s="87">
        <v>9874</v>
      </c>
      <c r="B4661" t="s">
        <v>21006</v>
      </c>
      <c r="C4661" s="87" t="s">
        <v>16376</v>
      </c>
      <c r="D4661" t="s">
        <v>16332</v>
      </c>
      <c r="E4661" s="116">
        <v>13.52</v>
      </c>
    </row>
    <row r="4662" spans="1:5" x14ac:dyDescent="0.3">
      <c r="A4662" s="87">
        <v>9875</v>
      </c>
      <c r="B4662" t="s">
        <v>21007</v>
      </c>
      <c r="C4662" s="87" t="s">
        <v>16376</v>
      </c>
      <c r="D4662" t="s">
        <v>16332</v>
      </c>
      <c r="E4662" s="116">
        <v>14.83</v>
      </c>
    </row>
    <row r="4663" spans="1:5" x14ac:dyDescent="0.3">
      <c r="A4663" s="87">
        <v>9873</v>
      </c>
      <c r="B4663" t="s">
        <v>21008</v>
      </c>
      <c r="C4663" s="87" t="s">
        <v>16376</v>
      </c>
      <c r="D4663" t="s">
        <v>16332</v>
      </c>
      <c r="E4663" s="116">
        <v>24.4</v>
      </c>
    </row>
    <row r="4664" spans="1:5" x14ac:dyDescent="0.3">
      <c r="A4664" s="87">
        <v>9871</v>
      </c>
      <c r="B4664" t="s">
        <v>21009</v>
      </c>
      <c r="C4664" s="87" t="s">
        <v>16376</v>
      </c>
      <c r="D4664" t="s">
        <v>16332</v>
      </c>
      <c r="E4664" s="116">
        <v>40.43</v>
      </c>
    </row>
    <row r="4665" spans="1:5" x14ac:dyDescent="0.3">
      <c r="A4665" s="87">
        <v>9872</v>
      </c>
      <c r="B4665" t="s">
        <v>21010</v>
      </c>
      <c r="C4665" s="87" t="s">
        <v>16376</v>
      </c>
      <c r="D4665" t="s">
        <v>16332</v>
      </c>
      <c r="E4665" s="116">
        <v>56.25</v>
      </c>
    </row>
    <row r="4666" spans="1:5" x14ac:dyDescent="0.3">
      <c r="A4666" s="87">
        <v>7667</v>
      </c>
      <c r="B4666" t="s">
        <v>21011</v>
      </c>
      <c r="C4666" s="87" t="s">
        <v>16376</v>
      </c>
      <c r="D4666" t="s">
        <v>16332</v>
      </c>
      <c r="E4666" s="116">
        <v>3090.17</v>
      </c>
    </row>
    <row r="4667" spans="1:5" x14ac:dyDescent="0.3">
      <c r="A4667" s="87">
        <v>7660</v>
      </c>
      <c r="B4667" t="s">
        <v>21012</v>
      </c>
      <c r="C4667" s="87" t="s">
        <v>16376</v>
      </c>
      <c r="D4667" t="s">
        <v>16332</v>
      </c>
      <c r="E4667" s="116">
        <v>3939.24</v>
      </c>
    </row>
    <row r="4668" spans="1:5" x14ac:dyDescent="0.3">
      <c r="A4668" s="87">
        <v>7676</v>
      </c>
      <c r="B4668" t="s">
        <v>21013</v>
      </c>
      <c r="C4668" s="87" t="s">
        <v>16376</v>
      </c>
      <c r="D4668" t="s">
        <v>16332</v>
      </c>
      <c r="E4668" s="116">
        <v>3984.26</v>
      </c>
    </row>
    <row r="4669" spans="1:5" x14ac:dyDescent="0.3">
      <c r="A4669" s="87">
        <v>12426</v>
      </c>
      <c r="B4669" t="s">
        <v>21014</v>
      </c>
      <c r="C4669" s="87" t="s">
        <v>16331</v>
      </c>
      <c r="D4669" t="s">
        <v>16332</v>
      </c>
      <c r="E4669" s="116">
        <v>50.7</v>
      </c>
    </row>
    <row r="4670" spans="1:5" x14ac:dyDescent="0.3">
      <c r="A4670" s="87">
        <v>12425</v>
      </c>
      <c r="B4670" t="s">
        <v>21015</v>
      </c>
      <c r="C4670" s="87" t="s">
        <v>16331</v>
      </c>
      <c r="D4670" t="s">
        <v>16332</v>
      </c>
      <c r="E4670" s="116">
        <v>69.650000000000006</v>
      </c>
    </row>
    <row r="4671" spans="1:5" x14ac:dyDescent="0.3">
      <c r="A4671" s="87">
        <v>12427</v>
      </c>
      <c r="B4671" t="s">
        <v>21016</v>
      </c>
      <c r="C4671" s="87" t="s">
        <v>16331</v>
      </c>
      <c r="D4671" t="s">
        <v>16332</v>
      </c>
      <c r="E4671" s="116">
        <v>289.11</v>
      </c>
    </row>
    <row r="4672" spans="1:5" x14ac:dyDescent="0.3">
      <c r="A4672" s="87">
        <v>12428</v>
      </c>
      <c r="B4672" t="s">
        <v>21017</v>
      </c>
      <c r="C4672" s="87" t="s">
        <v>16331</v>
      </c>
      <c r="D4672" t="s">
        <v>16332</v>
      </c>
      <c r="E4672" s="116">
        <v>185.57</v>
      </c>
    </row>
    <row r="4673" spans="1:5" x14ac:dyDescent="0.3">
      <c r="A4673" s="87">
        <v>12430</v>
      </c>
      <c r="B4673" t="s">
        <v>21018</v>
      </c>
      <c r="C4673" s="87" t="s">
        <v>16331</v>
      </c>
      <c r="D4673" t="s">
        <v>16332</v>
      </c>
      <c r="E4673" s="116">
        <v>62.15</v>
      </c>
    </row>
    <row r="4674" spans="1:5" x14ac:dyDescent="0.3">
      <c r="A4674" s="87">
        <v>12429</v>
      </c>
      <c r="B4674" t="s">
        <v>21019</v>
      </c>
      <c r="C4674" s="87" t="s">
        <v>16331</v>
      </c>
      <c r="D4674" t="s">
        <v>16332</v>
      </c>
      <c r="E4674" s="116">
        <v>467.5</v>
      </c>
    </row>
    <row r="4675" spans="1:5" x14ac:dyDescent="0.3">
      <c r="A4675" s="87">
        <v>12431</v>
      </c>
      <c r="B4675" t="s">
        <v>21020</v>
      </c>
      <c r="C4675" s="87" t="s">
        <v>16331</v>
      </c>
      <c r="D4675" t="s">
        <v>16332</v>
      </c>
      <c r="E4675" s="116">
        <v>795.6</v>
      </c>
    </row>
    <row r="4676" spans="1:5" x14ac:dyDescent="0.3">
      <c r="A4676" s="87">
        <v>12432</v>
      </c>
      <c r="B4676" t="s">
        <v>21021</v>
      </c>
      <c r="C4676" s="87" t="s">
        <v>16331</v>
      </c>
      <c r="D4676" t="s">
        <v>16332</v>
      </c>
      <c r="E4676" s="116">
        <v>163.63</v>
      </c>
    </row>
    <row r="4677" spans="1:5" x14ac:dyDescent="0.3">
      <c r="A4677" s="87">
        <v>12434</v>
      </c>
      <c r="B4677" t="s">
        <v>21022</v>
      </c>
      <c r="C4677" s="87" t="s">
        <v>16331</v>
      </c>
      <c r="D4677" t="s">
        <v>16332</v>
      </c>
      <c r="E4677" s="116">
        <v>53.32</v>
      </c>
    </row>
    <row r="4678" spans="1:5" x14ac:dyDescent="0.3">
      <c r="A4678" s="87">
        <v>12433</v>
      </c>
      <c r="B4678" t="s">
        <v>21023</v>
      </c>
      <c r="C4678" s="87" t="s">
        <v>16331</v>
      </c>
      <c r="D4678" t="s">
        <v>16332</v>
      </c>
      <c r="E4678" s="116">
        <v>104.17</v>
      </c>
    </row>
    <row r="4679" spans="1:5" x14ac:dyDescent="0.3">
      <c r="A4679" s="87">
        <v>12435</v>
      </c>
      <c r="B4679" t="s">
        <v>21024</v>
      </c>
      <c r="C4679" s="87" t="s">
        <v>16331</v>
      </c>
      <c r="D4679" t="s">
        <v>16332</v>
      </c>
      <c r="E4679" s="116">
        <v>322.38</v>
      </c>
    </row>
    <row r="4680" spans="1:5" x14ac:dyDescent="0.3">
      <c r="A4680" s="87">
        <v>12437</v>
      </c>
      <c r="B4680" t="s">
        <v>21025</v>
      </c>
      <c r="C4680" s="87" t="s">
        <v>16331</v>
      </c>
      <c r="D4680" t="s">
        <v>16332</v>
      </c>
      <c r="E4680" s="116">
        <v>260.36</v>
      </c>
    </row>
    <row r="4681" spans="1:5" x14ac:dyDescent="0.3">
      <c r="A4681" s="87">
        <v>12439</v>
      </c>
      <c r="B4681" t="s">
        <v>21026</v>
      </c>
      <c r="C4681" s="87" t="s">
        <v>16331</v>
      </c>
      <c r="D4681" t="s">
        <v>16332</v>
      </c>
      <c r="E4681" s="116">
        <v>83.56</v>
      </c>
    </row>
    <row r="4682" spans="1:5" x14ac:dyDescent="0.3">
      <c r="A4682" s="87">
        <v>12438</v>
      </c>
      <c r="B4682" t="s">
        <v>21027</v>
      </c>
      <c r="C4682" s="87" t="s">
        <v>16331</v>
      </c>
      <c r="D4682" t="s">
        <v>16332</v>
      </c>
      <c r="E4682" s="116">
        <v>471.17</v>
      </c>
    </row>
    <row r="4683" spans="1:5" x14ac:dyDescent="0.3">
      <c r="A4683" s="87">
        <v>12436</v>
      </c>
      <c r="B4683" t="s">
        <v>21028</v>
      </c>
      <c r="C4683" s="87" t="s">
        <v>16331</v>
      </c>
      <c r="D4683" t="s">
        <v>16332</v>
      </c>
      <c r="E4683" s="116">
        <v>595.19000000000005</v>
      </c>
    </row>
    <row r="4684" spans="1:5" x14ac:dyDescent="0.3">
      <c r="A4684" s="87">
        <v>36357</v>
      </c>
      <c r="B4684" t="s">
        <v>21029</v>
      </c>
      <c r="C4684" s="87" t="s">
        <v>16331</v>
      </c>
      <c r="D4684" t="s">
        <v>16332</v>
      </c>
      <c r="E4684" s="116">
        <v>126.11</v>
      </c>
    </row>
    <row r="4685" spans="1:5" x14ac:dyDescent="0.3">
      <c r="A4685" s="87">
        <v>12424</v>
      </c>
      <c r="B4685" t="s">
        <v>21030</v>
      </c>
      <c r="C4685" s="87" t="s">
        <v>16331</v>
      </c>
      <c r="D4685" t="s">
        <v>16332</v>
      </c>
      <c r="E4685" s="116">
        <v>107.25</v>
      </c>
    </row>
    <row r="4686" spans="1:5" x14ac:dyDescent="0.3">
      <c r="A4686" s="87">
        <v>12440</v>
      </c>
      <c r="B4686" t="s">
        <v>21031</v>
      </c>
      <c r="C4686" s="87" t="s">
        <v>16331</v>
      </c>
      <c r="D4686" t="s">
        <v>16332</v>
      </c>
      <c r="E4686" s="116">
        <v>103.67</v>
      </c>
    </row>
    <row r="4687" spans="1:5" x14ac:dyDescent="0.3">
      <c r="A4687" s="87">
        <v>9884</v>
      </c>
      <c r="B4687" t="s">
        <v>21032</v>
      </c>
      <c r="C4687" s="87" t="s">
        <v>16331</v>
      </c>
      <c r="D4687" t="s">
        <v>16332</v>
      </c>
      <c r="E4687" s="116">
        <v>77.319999999999993</v>
      </c>
    </row>
    <row r="4688" spans="1:5" x14ac:dyDescent="0.3">
      <c r="A4688" s="87">
        <v>9888</v>
      </c>
      <c r="B4688" t="s">
        <v>21033</v>
      </c>
      <c r="C4688" s="87" t="s">
        <v>16331</v>
      </c>
      <c r="D4688" t="s">
        <v>16332</v>
      </c>
      <c r="E4688" s="116">
        <v>62.13</v>
      </c>
    </row>
    <row r="4689" spans="1:5" x14ac:dyDescent="0.3">
      <c r="A4689" s="87">
        <v>9883</v>
      </c>
      <c r="B4689" t="s">
        <v>21034</v>
      </c>
      <c r="C4689" s="87" t="s">
        <v>16331</v>
      </c>
      <c r="D4689" t="s">
        <v>16332</v>
      </c>
      <c r="E4689" s="116">
        <v>27.11</v>
      </c>
    </row>
    <row r="4690" spans="1:5" x14ac:dyDescent="0.3">
      <c r="A4690" s="87">
        <v>9886</v>
      </c>
      <c r="B4690" t="s">
        <v>21035</v>
      </c>
      <c r="C4690" s="87" t="s">
        <v>16331</v>
      </c>
      <c r="D4690" t="s">
        <v>16332</v>
      </c>
      <c r="E4690" s="116">
        <v>37.130000000000003</v>
      </c>
    </row>
    <row r="4691" spans="1:5" x14ac:dyDescent="0.3">
      <c r="A4691" s="87">
        <v>9889</v>
      </c>
      <c r="B4691" t="s">
        <v>21036</v>
      </c>
      <c r="C4691" s="87" t="s">
        <v>16331</v>
      </c>
      <c r="D4691" t="s">
        <v>16332</v>
      </c>
      <c r="E4691" s="116">
        <v>188.12</v>
      </c>
    </row>
    <row r="4692" spans="1:5" x14ac:dyDescent="0.3">
      <c r="A4692" s="87">
        <v>9887</v>
      </c>
      <c r="B4692" t="s">
        <v>21037</v>
      </c>
      <c r="C4692" s="87" t="s">
        <v>16331</v>
      </c>
      <c r="D4692" t="s">
        <v>16332</v>
      </c>
      <c r="E4692" s="116">
        <v>113.7</v>
      </c>
    </row>
    <row r="4693" spans="1:5" x14ac:dyDescent="0.3">
      <c r="A4693" s="87">
        <v>9885</v>
      </c>
      <c r="B4693" t="s">
        <v>21038</v>
      </c>
      <c r="C4693" s="87" t="s">
        <v>16331</v>
      </c>
      <c r="D4693" t="s">
        <v>16332</v>
      </c>
      <c r="E4693" s="116">
        <v>35.9</v>
      </c>
    </row>
    <row r="4694" spans="1:5" x14ac:dyDescent="0.3">
      <c r="A4694" s="87">
        <v>9890</v>
      </c>
      <c r="B4694" t="s">
        <v>21039</v>
      </c>
      <c r="C4694" s="87" t="s">
        <v>16331</v>
      </c>
      <c r="D4694" t="s">
        <v>16332</v>
      </c>
      <c r="E4694" s="116">
        <v>291.45</v>
      </c>
    </row>
    <row r="4695" spans="1:5" x14ac:dyDescent="0.3">
      <c r="A4695" s="87">
        <v>9891</v>
      </c>
      <c r="B4695" t="s">
        <v>21040</v>
      </c>
      <c r="C4695" s="87" t="s">
        <v>16331</v>
      </c>
      <c r="D4695" t="s">
        <v>16332</v>
      </c>
      <c r="E4695" s="116">
        <v>409.14</v>
      </c>
    </row>
    <row r="4696" spans="1:5" x14ac:dyDescent="0.3">
      <c r="A4696" s="87">
        <v>36316</v>
      </c>
      <c r="B4696" t="s">
        <v>21041</v>
      </c>
      <c r="C4696" s="87" t="s">
        <v>16331</v>
      </c>
      <c r="D4696" t="s">
        <v>16332</v>
      </c>
      <c r="E4696" s="116">
        <v>20.55</v>
      </c>
    </row>
    <row r="4697" spans="1:5" x14ac:dyDescent="0.3">
      <c r="A4697" s="87">
        <v>36313</v>
      </c>
      <c r="B4697" t="s">
        <v>21042</v>
      </c>
      <c r="C4697" s="87" t="s">
        <v>16331</v>
      </c>
      <c r="D4697" t="s">
        <v>16332</v>
      </c>
      <c r="E4697" s="116">
        <v>13.2</v>
      </c>
    </row>
    <row r="4698" spans="1:5" x14ac:dyDescent="0.3">
      <c r="A4698" s="87">
        <v>64</v>
      </c>
      <c r="B4698" t="s">
        <v>21043</v>
      </c>
      <c r="C4698" s="87" t="s">
        <v>16331</v>
      </c>
      <c r="D4698" t="s">
        <v>16332</v>
      </c>
      <c r="E4698" s="116">
        <v>4.76</v>
      </c>
    </row>
    <row r="4699" spans="1:5" x14ac:dyDescent="0.3">
      <c r="A4699" s="87">
        <v>37423</v>
      </c>
      <c r="B4699" t="s">
        <v>21044</v>
      </c>
      <c r="C4699" s="87" t="s">
        <v>16331</v>
      </c>
      <c r="D4699" t="s">
        <v>16332</v>
      </c>
      <c r="E4699" s="116">
        <v>11.76</v>
      </c>
    </row>
    <row r="4700" spans="1:5" x14ac:dyDescent="0.3">
      <c r="A4700" s="87">
        <v>9892</v>
      </c>
      <c r="B4700" t="s">
        <v>21045</v>
      </c>
      <c r="C4700" s="87" t="s">
        <v>16331</v>
      </c>
      <c r="D4700" t="s">
        <v>16332</v>
      </c>
      <c r="E4700" s="116">
        <v>6.47</v>
      </c>
    </row>
    <row r="4701" spans="1:5" x14ac:dyDescent="0.3">
      <c r="A4701" s="87">
        <v>9901</v>
      </c>
      <c r="B4701" t="s">
        <v>21046</v>
      </c>
      <c r="C4701" s="87" t="s">
        <v>16331</v>
      </c>
      <c r="D4701" t="s">
        <v>16332</v>
      </c>
      <c r="E4701" s="116">
        <v>31.33</v>
      </c>
    </row>
    <row r="4702" spans="1:5" x14ac:dyDescent="0.3">
      <c r="A4702" s="87">
        <v>9900</v>
      </c>
      <c r="B4702" t="s">
        <v>21047</v>
      </c>
      <c r="C4702" s="87" t="s">
        <v>16331</v>
      </c>
      <c r="D4702" t="s">
        <v>16332</v>
      </c>
      <c r="E4702" s="116">
        <v>18.149999999999999</v>
      </c>
    </row>
    <row r="4703" spans="1:5" x14ac:dyDescent="0.3">
      <c r="A4703" s="87">
        <v>9899</v>
      </c>
      <c r="B4703" t="s">
        <v>21048</v>
      </c>
      <c r="C4703" s="87" t="s">
        <v>16331</v>
      </c>
      <c r="D4703" t="s">
        <v>16332</v>
      </c>
      <c r="E4703" s="116">
        <v>8.14</v>
      </c>
    </row>
    <row r="4704" spans="1:5" x14ac:dyDescent="0.3">
      <c r="A4704" s="87">
        <v>9908</v>
      </c>
      <c r="B4704" t="s">
        <v>21049</v>
      </c>
      <c r="C4704" s="87" t="s">
        <v>16331</v>
      </c>
      <c r="D4704" t="s">
        <v>16332</v>
      </c>
      <c r="E4704" s="116">
        <v>365.94</v>
      </c>
    </row>
    <row r="4705" spans="1:5" x14ac:dyDescent="0.3">
      <c r="A4705" s="87">
        <v>9905</v>
      </c>
      <c r="B4705" t="s">
        <v>21050</v>
      </c>
      <c r="C4705" s="87" t="s">
        <v>16331</v>
      </c>
      <c r="D4705" t="s">
        <v>16332</v>
      </c>
      <c r="E4705" s="116">
        <v>6.37</v>
      </c>
    </row>
    <row r="4706" spans="1:5" x14ac:dyDescent="0.3">
      <c r="A4706" s="87">
        <v>9906</v>
      </c>
      <c r="B4706" t="s">
        <v>21051</v>
      </c>
      <c r="C4706" s="87" t="s">
        <v>16331</v>
      </c>
      <c r="D4706" t="s">
        <v>16332</v>
      </c>
      <c r="E4706" s="116">
        <v>7.67</v>
      </c>
    </row>
    <row r="4707" spans="1:5" x14ac:dyDescent="0.3">
      <c r="A4707" s="87">
        <v>9895</v>
      </c>
      <c r="B4707" t="s">
        <v>21052</v>
      </c>
      <c r="C4707" s="87" t="s">
        <v>16331</v>
      </c>
      <c r="D4707" t="s">
        <v>16332</v>
      </c>
      <c r="E4707" s="116">
        <v>12.93</v>
      </c>
    </row>
    <row r="4708" spans="1:5" x14ac:dyDescent="0.3">
      <c r="A4708" s="87">
        <v>9894</v>
      </c>
      <c r="B4708" t="s">
        <v>21053</v>
      </c>
      <c r="C4708" s="87" t="s">
        <v>16331</v>
      </c>
      <c r="D4708" t="s">
        <v>16332</v>
      </c>
      <c r="E4708" s="116">
        <v>24.86</v>
      </c>
    </row>
    <row r="4709" spans="1:5" x14ac:dyDescent="0.3">
      <c r="A4709" s="87">
        <v>9897</v>
      </c>
      <c r="B4709" t="s">
        <v>21054</v>
      </c>
      <c r="C4709" s="87" t="s">
        <v>16331</v>
      </c>
      <c r="D4709" t="s">
        <v>16332</v>
      </c>
      <c r="E4709" s="116">
        <v>26.55</v>
      </c>
    </row>
    <row r="4710" spans="1:5" x14ac:dyDescent="0.3">
      <c r="A4710" s="87">
        <v>9910</v>
      </c>
      <c r="B4710" t="s">
        <v>21055</v>
      </c>
      <c r="C4710" s="87" t="s">
        <v>16331</v>
      </c>
      <c r="D4710" t="s">
        <v>16332</v>
      </c>
      <c r="E4710" s="116">
        <v>69.069999999999993</v>
      </c>
    </row>
    <row r="4711" spans="1:5" x14ac:dyDescent="0.3">
      <c r="A4711" s="87">
        <v>9909</v>
      </c>
      <c r="B4711" t="s">
        <v>21056</v>
      </c>
      <c r="C4711" s="87" t="s">
        <v>16331</v>
      </c>
      <c r="D4711" t="s">
        <v>16332</v>
      </c>
      <c r="E4711" s="116">
        <v>140.66999999999999</v>
      </c>
    </row>
    <row r="4712" spans="1:5" x14ac:dyDescent="0.3">
      <c r="A4712" s="87">
        <v>9907</v>
      </c>
      <c r="B4712" t="s">
        <v>21057</v>
      </c>
      <c r="C4712" s="87" t="s">
        <v>16331</v>
      </c>
      <c r="D4712" t="s">
        <v>16332</v>
      </c>
      <c r="E4712" s="116">
        <v>166.09</v>
      </c>
    </row>
    <row r="4713" spans="1:5" x14ac:dyDescent="0.3">
      <c r="A4713" s="87">
        <v>20973</v>
      </c>
      <c r="B4713" t="s">
        <v>21058</v>
      </c>
      <c r="C4713" s="87" t="s">
        <v>16331</v>
      </c>
      <c r="D4713" t="s">
        <v>16332</v>
      </c>
      <c r="E4713" s="116">
        <v>202.56</v>
      </c>
    </row>
    <row r="4714" spans="1:5" x14ac:dyDescent="0.3">
      <c r="A4714" s="87">
        <v>20974</v>
      </c>
      <c r="B4714" t="s">
        <v>21059</v>
      </c>
      <c r="C4714" s="87" t="s">
        <v>16331</v>
      </c>
      <c r="D4714" t="s">
        <v>16332</v>
      </c>
      <c r="E4714" s="116">
        <v>289.79000000000002</v>
      </c>
    </row>
    <row r="4715" spans="1:5" x14ac:dyDescent="0.3">
      <c r="A4715" s="87">
        <v>37989</v>
      </c>
      <c r="B4715" t="s">
        <v>21060</v>
      </c>
      <c r="C4715" s="87" t="s">
        <v>16331</v>
      </c>
      <c r="D4715" t="s">
        <v>16332</v>
      </c>
      <c r="E4715" s="116">
        <v>15.49</v>
      </c>
    </row>
    <row r="4716" spans="1:5" x14ac:dyDescent="0.3">
      <c r="A4716" s="87">
        <v>37990</v>
      </c>
      <c r="B4716" t="s">
        <v>21061</v>
      </c>
      <c r="C4716" s="87" t="s">
        <v>16331</v>
      </c>
      <c r="D4716" t="s">
        <v>16332</v>
      </c>
      <c r="E4716" s="116">
        <v>17.09</v>
      </c>
    </row>
    <row r="4717" spans="1:5" x14ac:dyDescent="0.3">
      <c r="A4717" s="87">
        <v>37991</v>
      </c>
      <c r="B4717" t="s">
        <v>21062</v>
      </c>
      <c r="C4717" s="87" t="s">
        <v>16331</v>
      </c>
      <c r="D4717" t="s">
        <v>16332</v>
      </c>
      <c r="E4717" s="116">
        <v>22.74</v>
      </c>
    </row>
    <row r="4718" spans="1:5" x14ac:dyDescent="0.3">
      <c r="A4718" s="87">
        <v>37992</v>
      </c>
      <c r="B4718" t="s">
        <v>21063</v>
      </c>
      <c r="C4718" s="87" t="s">
        <v>16331</v>
      </c>
      <c r="D4718" t="s">
        <v>16332</v>
      </c>
      <c r="E4718" s="116">
        <v>35.29</v>
      </c>
    </row>
    <row r="4719" spans="1:5" x14ac:dyDescent="0.3">
      <c r="A4719" s="87">
        <v>37993</v>
      </c>
      <c r="B4719" t="s">
        <v>21064</v>
      </c>
      <c r="C4719" s="87" t="s">
        <v>16331</v>
      </c>
      <c r="D4719" t="s">
        <v>16332</v>
      </c>
      <c r="E4719" s="116">
        <v>53.54</v>
      </c>
    </row>
    <row r="4720" spans="1:5" x14ac:dyDescent="0.3">
      <c r="A4720" s="87">
        <v>37994</v>
      </c>
      <c r="B4720" t="s">
        <v>21065</v>
      </c>
      <c r="C4720" s="87" t="s">
        <v>16331</v>
      </c>
      <c r="D4720" t="s">
        <v>16332</v>
      </c>
      <c r="E4720" s="116">
        <v>127.5</v>
      </c>
    </row>
    <row r="4721" spans="1:5" x14ac:dyDescent="0.3">
      <c r="A4721" s="87">
        <v>37995</v>
      </c>
      <c r="B4721" t="s">
        <v>21066</v>
      </c>
      <c r="C4721" s="87" t="s">
        <v>16331</v>
      </c>
      <c r="D4721" t="s">
        <v>16332</v>
      </c>
      <c r="E4721" s="116">
        <v>166.19</v>
      </c>
    </row>
    <row r="4722" spans="1:5" x14ac:dyDescent="0.3">
      <c r="A4722" s="87">
        <v>37996</v>
      </c>
      <c r="B4722" t="s">
        <v>21067</v>
      </c>
      <c r="C4722" s="87" t="s">
        <v>16331</v>
      </c>
      <c r="D4722" t="s">
        <v>16332</v>
      </c>
      <c r="E4722" s="116">
        <v>253.06</v>
      </c>
    </row>
    <row r="4723" spans="1:5" x14ac:dyDescent="0.3">
      <c r="A4723" s="87">
        <v>13883</v>
      </c>
      <c r="B4723" t="s">
        <v>21068</v>
      </c>
      <c r="C4723" s="87" t="s">
        <v>16331</v>
      </c>
      <c r="D4723" t="s">
        <v>16332</v>
      </c>
      <c r="E4723" s="116">
        <v>155184.21</v>
      </c>
    </row>
    <row r="4724" spans="1:5" x14ac:dyDescent="0.3">
      <c r="A4724" s="87">
        <v>38604</v>
      </c>
      <c r="B4724" t="s">
        <v>21069</v>
      </c>
      <c r="C4724" s="87" t="s">
        <v>16331</v>
      </c>
      <c r="D4724" t="s">
        <v>16332</v>
      </c>
      <c r="E4724" s="116">
        <v>193279.88</v>
      </c>
    </row>
    <row r="4725" spans="1:5" x14ac:dyDescent="0.3">
      <c r="A4725" s="87">
        <v>10601</v>
      </c>
      <c r="B4725" t="s">
        <v>21070</v>
      </c>
      <c r="C4725" s="87" t="s">
        <v>16331</v>
      </c>
      <c r="D4725" t="s">
        <v>16332</v>
      </c>
      <c r="E4725" s="116">
        <v>3759679.2</v>
      </c>
    </row>
    <row r="4726" spans="1:5" x14ac:dyDescent="0.3">
      <c r="A4726" s="87">
        <v>44469</v>
      </c>
      <c r="B4726" t="s">
        <v>21071</v>
      </c>
      <c r="C4726" s="87" t="s">
        <v>16331</v>
      </c>
      <c r="D4726" t="s">
        <v>16332</v>
      </c>
      <c r="E4726" s="116">
        <v>9899102.6600000001</v>
      </c>
    </row>
    <row r="4727" spans="1:5" x14ac:dyDescent="0.3">
      <c r="A4727" s="87">
        <v>13894</v>
      </c>
      <c r="B4727" t="s">
        <v>21072</v>
      </c>
      <c r="C4727" s="87" t="s">
        <v>16331</v>
      </c>
      <c r="D4727" t="s">
        <v>16332</v>
      </c>
      <c r="E4727" s="116">
        <v>399604.75</v>
      </c>
    </row>
    <row r="4728" spans="1:5" x14ac:dyDescent="0.3">
      <c r="A4728" s="87">
        <v>13895</v>
      </c>
      <c r="B4728" t="s">
        <v>21073</v>
      </c>
      <c r="C4728" s="87" t="s">
        <v>16331</v>
      </c>
      <c r="D4728" t="s">
        <v>16332</v>
      </c>
      <c r="E4728" s="116">
        <v>537335.18000000005</v>
      </c>
    </row>
    <row r="4729" spans="1:5" x14ac:dyDescent="0.3">
      <c r="A4729" s="87">
        <v>13892</v>
      </c>
      <c r="B4729" t="s">
        <v>21074</v>
      </c>
      <c r="C4729" s="87" t="s">
        <v>16331</v>
      </c>
      <c r="D4729" t="s">
        <v>16332</v>
      </c>
      <c r="E4729" s="116">
        <v>658491.12</v>
      </c>
    </row>
    <row r="4730" spans="1:5" x14ac:dyDescent="0.3">
      <c r="A4730" s="87">
        <v>9914</v>
      </c>
      <c r="B4730" t="s">
        <v>21075</v>
      </c>
      <c r="C4730" s="87" t="s">
        <v>16331</v>
      </c>
      <c r="D4730" t="s">
        <v>16337</v>
      </c>
      <c r="E4730" s="116">
        <v>712400</v>
      </c>
    </row>
    <row r="4731" spans="1:5" x14ac:dyDescent="0.3">
      <c r="A4731" s="87">
        <v>36485</v>
      </c>
      <c r="B4731" t="s">
        <v>21076</v>
      </c>
      <c r="C4731" s="87" t="s">
        <v>16331</v>
      </c>
      <c r="D4731" t="s">
        <v>16332</v>
      </c>
      <c r="E4731" s="116">
        <v>665336.65</v>
      </c>
    </row>
    <row r="4732" spans="1:5" x14ac:dyDescent="0.3">
      <c r="A4732" s="87">
        <v>9912</v>
      </c>
      <c r="B4732" t="s">
        <v>21077</v>
      </c>
      <c r="C4732" s="87" t="s">
        <v>16331</v>
      </c>
      <c r="D4732" t="s">
        <v>16337</v>
      </c>
      <c r="E4732" s="116">
        <v>3060802.5</v>
      </c>
    </row>
    <row r="4733" spans="1:5" x14ac:dyDescent="0.3">
      <c r="A4733" s="87">
        <v>9921</v>
      </c>
      <c r="B4733" t="s">
        <v>21078</v>
      </c>
      <c r="C4733" s="87" t="s">
        <v>16331</v>
      </c>
      <c r="D4733" t="s">
        <v>16332</v>
      </c>
      <c r="E4733" s="116">
        <v>1578906.7</v>
      </c>
    </row>
    <row r="4734" spans="1:5" x14ac:dyDescent="0.3">
      <c r="A4734" s="87">
        <v>21112</v>
      </c>
      <c r="B4734" t="s">
        <v>21079</v>
      </c>
      <c r="C4734" s="87" t="s">
        <v>16331</v>
      </c>
      <c r="D4734" t="s">
        <v>16332</v>
      </c>
      <c r="E4734" s="116">
        <v>343.46</v>
      </c>
    </row>
    <row r="4735" spans="1:5" x14ac:dyDescent="0.3">
      <c r="A4735" s="87">
        <v>10228</v>
      </c>
      <c r="B4735" t="s">
        <v>21080</v>
      </c>
      <c r="C4735" s="87" t="s">
        <v>16331</v>
      </c>
      <c r="D4735" t="s">
        <v>16337</v>
      </c>
      <c r="E4735" s="116">
        <v>399</v>
      </c>
    </row>
    <row r="4736" spans="1:5" x14ac:dyDescent="0.3">
      <c r="A4736" s="87">
        <v>11781</v>
      </c>
      <c r="B4736" t="s">
        <v>21081</v>
      </c>
      <c r="C4736" s="87" t="s">
        <v>16331</v>
      </c>
      <c r="D4736" t="s">
        <v>16332</v>
      </c>
      <c r="E4736" s="116">
        <v>323.24</v>
      </c>
    </row>
    <row r="4737" spans="1:5" x14ac:dyDescent="0.3">
      <c r="A4737" s="87">
        <v>37588</v>
      </c>
      <c r="B4737" t="s">
        <v>21082</v>
      </c>
      <c r="C4737" s="87" t="s">
        <v>16331</v>
      </c>
      <c r="D4737" t="s">
        <v>16332</v>
      </c>
      <c r="E4737" s="116">
        <v>52.38</v>
      </c>
    </row>
    <row r="4738" spans="1:5" x14ac:dyDescent="0.3">
      <c r="A4738" s="87">
        <v>11751</v>
      </c>
      <c r="B4738" t="s">
        <v>21083</v>
      </c>
      <c r="C4738" s="87" t="s">
        <v>16331</v>
      </c>
      <c r="D4738" t="s">
        <v>16332</v>
      </c>
      <c r="E4738" s="116">
        <v>97.79</v>
      </c>
    </row>
    <row r="4739" spans="1:5" x14ac:dyDescent="0.3">
      <c r="A4739" s="87">
        <v>11750</v>
      </c>
      <c r="B4739" t="s">
        <v>21084</v>
      </c>
      <c r="C4739" s="87" t="s">
        <v>16331</v>
      </c>
      <c r="D4739" t="s">
        <v>16332</v>
      </c>
      <c r="E4739" s="116">
        <v>81.150000000000006</v>
      </c>
    </row>
    <row r="4740" spans="1:5" x14ac:dyDescent="0.3">
      <c r="A4740" s="87">
        <v>11748</v>
      </c>
      <c r="B4740" t="s">
        <v>21085</v>
      </c>
      <c r="C4740" s="87" t="s">
        <v>16331</v>
      </c>
      <c r="D4740" t="s">
        <v>16332</v>
      </c>
      <c r="E4740" s="116">
        <v>34.94</v>
      </c>
    </row>
    <row r="4741" spans="1:5" x14ac:dyDescent="0.3">
      <c r="A4741" s="87">
        <v>11746</v>
      </c>
      <c r="B4741" t="s">
        <v>21086</v>
      </c>
      <c r="C4741" s="87" t="s">
        <v>16331</v>
      </c>
      <c r="D4741" t="s">
        <v>16332</v>
      </c>
      <c r="E4741" s="116">
        <v>54.44</v>
      </c>
    </row>
    <row r="4742" spans="1:5" x14ac:dyDescent="0.3">
      <c r="A4742" s="87">
        <v>11747</v>
      </c>
      <c r="B4742" t="s">
        <v>21087</v>
      </c>
      <c r="C4742" s="87" t="s">
        <v>16331</v>
      </c>
      <c r="D4742" t="s">
        <v>16332</v>
      </c>
      <c r="E4742" s="116">
        <v>150.79</v>
      </c>
    </row>
    <row r="4743" spans="1:5" x14ac:dyDescent="0.3">
      <c r="A4743" s="87">
        <v>11749</v>
      </c>
      <c r="B4743" t="s">
        <v>21088</v>
      </c>
      <c r="C4743" s="87" t="s">
        <v>16331</v>
      </c>
      <c r="D4743" t="s">
        <v>16332</v>
      </c>
      <c r="E4743" s="116">
        <v>40.33</v>
      </c>
    </row>
    <row r="4744" spans="1:5" x14ac:dyDescent="0.3">
      <c r="A4744" s="87">
        <v>10236</v>
      </c>
      <c r="B4744" t="s">
        <v>21089</v>
      </c>
      <c r="C4744" s="87" t="s">
        <v>16331</v>
      </c>
      <c r="D4744" t="s">
        <v>16332</v>
      </c>
      <c r="E4744" s="116">
        <v>137.1</v>
      </c>
    </row>
    <row r="4745" spans="1:5" x14ac:dyDescent="0.3">
      <c r="A4745" s="87">
        <v>10233</v>
      </c>
      <c r="B4745" t="s">
        <v>21090</v>
      </c>
      <c r="C4745" s="87" t="s">
        <v>16331</v>
      </c>
      <c r="D4745" t="s">
        <v>16332</v>
      </c>
      <c r="E4745" s="116">
        <v>128.47</v>
      </c>
    </row>
    <row r="4746" spans="1:5" x14ac:dyDescent="0.3">
      <c r="A4746" s="87">
        <v>10234</v>
      </c>
      <c r="B4746" t="s">
        <v>21091</v>
      </c>
      <c r="C4746" s="87" t="s">
        <v>16331</v>
      </c>
      <c r="D4746" t="s">
        <v>16332</v>
      </c>
      <c r="E4746" s="116">
        <v>80.930000000000007</v>
      </c>
    </row>
    <row r="4747" spans="1:5" x14ac:dyDescent="0.3">
      <c r="A4747" s="87">
        <v>10231</v>
      </c>
      <c r="B4747" t="s">
        <v>21092</v>
      </c>
      <c r="C4747" s="87" t="s">
        <v>16331</v>
      </c>
      <c r="D4747" t="s">
        <v>16332</v>
      </c>
      <c r="E4747" s="116">
        <v>371.11</v>
      </c>
    </row>
    <row r="4748" spans="1:5" x14ac:dyDescent="0.3">
      <c r="A4748" s="87">
        <v>10232</v>
      </c>
      <c r="B4748" t="s">
        <v>21093</v>
      </c>
      <c r="C4748" s="87" t="s">
        <v>16331</v>
      </c>
      <c r="D4748" t="s">
        <v>16332</v>
      </c>
      <c r="E4748" s="116">
        <v>207.67</v>
      </c>
    </row>
    <row r="4749" spans="1:5" x14ac:dyDescent="0.3">
      <c r="A4749" s="87">
        <v>10229</v>
      </c>
      <c r="B4749" t="s">
        <v>21094</v>
      </c>
      <c r="C4749" s="87" t="s">
        <v>16331</v>
      </c>
      <c r="D4749" t="s">
        <v>16337</v>
      </c>
      <c r="E4749" s="116">
        <v>73.19</v>
      </c>
    </row>
    <row r="4750" spans="1:5" x14ac:dyDescent="0.3">
      <c r="A4750" s="87">
        <v>10235</v>
      </c>
      <c r="B4750" t="s">
        <v>21095</v>
      </c>
      <c r="C4750" s="87" t="s">
        <v>16331</v>
      </c>
      <c r="D4750" t="s">
        <v>16332</v>
      </c>
      <c r="E4750" s="116">
        <v>508.76</v>
      </c>
    </row>
    <row r="4751" spans="1:5" x14ac:dyDescent="0.3">
      <c r="A4751" s="87">
        <v>10230</v>
      </c>
      <c r="B4751" t="s">
        <v>21096</v>
      </c>
      <c r="C4751" s="87" t="s">
        <v>16331</v>
      </c>
      <c r="D4751" t="s">
        <v>16332</v>
      </c>
      <c r="E4751" s="116">
        <v>895.36</v>
      </c>
    </row>
    <row r="4752" spans="1:5" x14ac:dyDescent="0.3">
      <c r="A4752" s="87">
        <v>10409</v>
      </c>
      <c r="B4752" t="s">
        <v>21097</v>
      </c>
      <c r="C4752" s="87" t="s">
        <v>16331</v>
      </c>
      <c r="D4752" t="s">
        <v>16332</v>
      </c>
      <c r="E4752" s="116">
        <v>266</v>
      </c>
    </row>
    <row r="4753" spans="1:5" x14ac:dyDescent="0.3">
      <c r="A4753" s="87">
        <v>10411</v>
      </c>
      <c r="B4753" t="s">
        <v>21098</v>
      </c>
      <c r="C4753" s="87" t="s">
        <v>16331</v>
      </c>
      <c r="D4753" t="s">
        <v>16332</v>
      </c>
      <c r="E4753" s="116">
        <v>238.02</v>
      </c>
    </row>
    <row r="4754" spans="1:5" x14ac:dyDescent="0.3">
      <c r="A4754" s="87">
        <v>10404</v>
      </c>
      <c r="B4754" t="s">
        <v>21099</v>
      </c>
      <c r="C4754" s="87" t="s">
        <v>16331</v>
      </c>
      <c r="D4754" t="s">
        <v>16332</v>
      </c>
      <c r="E4754" s="116">
        <v>96.53</v>
      </c>
    </row>
    <row r="4755" spans="1:5" x14ac:dyDescent="0.3">
      <c r="A4755" s="87">
        <v>10410</v>
      </c>
      <c r="B4755" t="s">
        <v>21100</v>
      </c>
      <c r="C4755" s="87" t="s">
        <v>16331</v>
      </c>
      <c r="D4755" t="s">
        <v>16332</v>
      </c>
      <c r="E4755" s="116">
        <v>158.99</v>
      </c>
    </row>
    <row r="4756" spans="1:5" x14ac:dyDescent="0.3">
      <c r="A4756" s="87">
        <v>10405</v>
      </c>
      <c r="B4756" t="s">
        <v>21101</v>
      </c>
      <c r="C4756" s="87" t="s">
        <v>16331</v>
      </c>
      <c r="D4756" t="s">
        <v>16332</v>
      </c>
      <c r="E4756" s="116">
        <v>532.94000000000005</v>
      </c>
    </row>
    <row r="4757" spans="1:5" x14ac:dyDescent="0.3">
      <c r="A4757" s="87">
        <v>10408</v>
      </c>
      <c r="B4757" t="s">
        <v>21102</v>
      </c>
      <c r="C4757" s="87" t="s">
        <v>16331</v>
      </c>
      <c r="D4757" t="s">
        <v>16332</v>
      </c>
      <c r="E4757" s="116">
        <v>372.67</v>
      </c>
    </row>
    <row r="4758" spans="1:5" x14ac:dyDescent="0.3">
      <c r="A4758" s="87">
        <v>10412</v>
      </c>
      <c r="B4758" t="s">
        <v>21103</v>
      </c>
      <c r="C4758" s="87" t="s">
        <v>16331</v>
      </c>
      <c r="D4758" t="s">
        <v>16332</v>
      </c>
      <c r="E4758" s="116">
        <v>116.98</v>
      </c>
    </row>
    <row r="4759" spans="1:5" x14ac:dyDescent="0.3">
      <c r="A4759" s="87">
        <v>10406</v>
      </c>
      <c r="B4759" t="s">
        <v>21104</v>
      </c>
      <c r="C4759" s="87" t="s">
        <v>16331</v>
      </c>
      <c r="D4759" t="s">
        <v>16332</v>
      </c>
      <c r="E4759" s="116">
        <v>736.09</v>
      </c>
    </row>
    <row r="4760" spans="1:5" x14ac:dyDescent="0.3">
      <c r="A4760" s="87">
        <v>10407</v>
      </c>
      <c r="B4760" t="s">
        <v>21105</v>
      </c>
      <c r="C4760" s="87" t="s">
        <v>16331</v>
      </c>
      <c r="D4760" t="s">
        <v>16332</v>
      </c>
      <c r="E4760" s="116">
        <v>1141.69</v>
      </c>
    </row>
    <row r="4761" spans="1:5" x14ac:dyDescent="0.3">
      <c r="A4761" s="87">
        <v>10416</v>
      </c>
      <c r="B4761" t="s">
        <v>21106</v>
      </c>
      <c r="C4761" s="87" t="s">
        <v>16331</v>
      </c>
      <c r="D4761" t="s">
        <v>16332</v>
      </c>
      <c r="E4761" s="116">
        <v>141.61000000000001</v>
      </c>
    </row>
    <row r="4762" spans="1:5" x14ac:dyDescent="0.3">
      <c r="A4762" s="87">
        <v>10419</v>
      </c>
      <c r="B4762" t="s">
        <v>21107</v>
      </c>
      <c r="C4762" s="87" t="s">
        <v>16331</v>
      </c>
      <c r="D4762" t="s">
        <v>16332</v>
      </c>
      <c r="E4762" s="116">
        <v>122.92</v>
      </c>
    </row>
    <row r="4763" spans="1:5" x14ac:dyDescent="0.3">
      <c r="A4763" s="87">
        <v>21092</v>
      </c>
      <c r="B4763" t="s">
        <v>21108</v>
      </c>
      <c r="C4763" s="87" t="s">
        <v>16331</v>
      </c>
      <c r="D4763" t="s">
        <v>16332</v>
      </c>
      <c r="E4763" s="116">
        <v>70.27</v>
      </c>
    </row>
    <row r="4764" spans="1:5" x14ac:dyDescent="0.3">
      <c r="A4764" s="87">
        <v>10418</v>
      </c>
      <c r="B4764" t="s">
        <v>21109</v>
      </c>
      <c r="C4764" s="87" t="s">
        <v>16331</v>
      </c>
      <c r="D4764" t="s">
        <v>16332</v>
      </c>
      <c r="E4764" s="116">
        <v>81.93</v>
      </c>
    </row>
    <row r="4765" spans="1:5" x14ac:dyDescent="0.3">
      <c r="A4765" s="87">
        <v>12657</v>
      </c>
      <c r="B4765" t="s">
        <v>21110</v>
      </c>
      <c r="C4765" s="87" t="s">
        <v>16331</v>
      </c>
      <c r="D4765" t="s">
        <v>16332</v>
      </c>
      <c r="E4765" s="116">
        <v>330.64</v>
      </c>
    </row>
    <row r="4766" spans="1:5" x14ac:dyDescent="0.3">
      <c r="A4766" s="87">
        <v>10417</v>
      </c>
      <c r="B4766" t="s">
        <v>21111</v>
      </c>
      <c r="C4766" s="87" t="s">
        <v>16331</v>
      </c>
      <c r="D4766" t="s">
        <v>16332</v>
      </c>
      <c r="E4766" s="116">
        <v>206.34</v>
      </c>
    </row>
    <row r="4767" spans="1:5" x14ac:dyDescent="0.3">
      <c r="A4767" s="87">
        <v>10413</v>
      </c>
      <c r="B4767" t="s">
        <v>21112</v>
      </c>
      <c r="C4767" s="87" t="s">
        <v>16331</v>
      </c>
      <c r="D4767" t="s">
        <v>16332</v>
      </c>
      <c r="E4767" s="116">
        <v>74.989999999999995</v>
      </c>
    </row>
    <row r="4768" spans="1:5" x14ac:dyDescent="0.3">
      <c r="A4768" s="87">
        <v>10414</v>
      </c>
      <c r="B4768" t="s">
        <v>21113</v>
      </c>
      <c r="C4768" s="87" t="s">
        <v>16331</v>
      </c>
      <c r="D4768" t="s">
        <v>16332</v>
      </c>
      <c r="E4768" s="116">
        <v>451.51</v>
      </c>
    </row>
    <row r="4769" spans="1:5" x14ac:dyDescent="0.3">
      <c r="A4769" s="87">
        <v>10415</v>
      </c>
      <c r="B4769" t="s">
        <v>21114</v>
      </c>
      <c r="C4769" s="87" t="s">
        <v>16331</v>
      </c>
      <c r="D4769" t="s">
        <v>16332</v>
      </c>
      <c r="E4769" s="116">
        <v>783.62</v>
      </c>
    </row>
    <row r="4770" spans="1:5" x14ac:dyDescent="0.3">
      <c r="A4770" s="87">
        <v>38643</v>
      </c>
      <c r="B4770" t="s">
        <v>21115</v>
      </c>
      <c r="C4770" s="87" t="s">
        <v>16331</v>
      </c>
      <c r="D4770" t="s">
        <v>16332</v>
      </c>
      <c r="E4770" s="116">
        <v>41.62</v>
      </c>
    </row>
    <row r="4771" spans="1:5" x14ac:dyDescent="0.3">
      <c r="A4771" s="87">
        <v>6157</v>
      </c>
      <c r="B4771" t="s">
        <v>21116</v>
      </c>
      <c r="C4771" s="87" t="s">
        <v>16331</v>
      </c>
      <c r="D4771" t="s">
        <v>16332</v>
      </c>
      <c r="E4771" s="116">
        <v>56.86</v>
      </c>
    </row>
    <row r="4772" spans="1:5" x14ac:dyDescent="0.3">
      <c r="A4772" s="87">
        <v>6158</v>
      </c>
      <c r="B4772" t="s">
        <v>21117</v>
      </c>
      <c r="C4772" s="87" t="s">
        <v>16331</v>
      </c>
      <c r="D4772" t="s">
        <v>16332</v>
      </c>
      <c r="E4772" s="116">
        <v>9.7100000000000009</v>
      </c>
    </row>
    <row r="4773" spans="1:5" x14ac:dyDescent="0.3">
      <c r="A4773" s="87">
        <v>6153</v>
      </c>
      <c r="B4773" t="s">
        <v>21118</v>
      </c>
      <c r="C4773" s="87" t="s">
        <v>16331</v>
      </c>
      <c r="D4773" t="s">
        <v>16332</v>
      </c>
      <c r="E4773" s="116">
        <v>6.69</v>
      </c>
    </row>
    <row r="4774" spans="1:5" x14ac:dyDescent="0.3">
      <c r="A4774" s="87">
        <v>6156</v>
      </c>
      <c r="B4774" t="s">
        <v>21119</v>
      </c>
      <c r="C4774" s="87" t="s">
        <v>16331</v>
      </c>
      <c r="D4774" t="s">
        <v>16332</v>
      </c>
      <c r="E4774" s="116">
        <v>8.33</v>
      </c>
    </row>
    <row r="4775" spans="1:5" x14ac:dyDescent="0.3">
      <c r="A4775" s="87">
        <v>6154</v>
      </c>
      <c r="B4775" t="s">
        <v>21120</v>
      </c>
      <c r="C4775" s="87" t="s">
        <v>16331</v>
      </c>
      <c r="D4775" t="s">
        <v>16332</v>
      </c>
      <c r="E4775" s="116">
        <v>11.88</v>
      </c>
    </row>
    <row r="4776" spans="1:5" x14ac:dyDescent="0.3">
      <c r="A4776" s="87">
        <v>6155</v>
      </c>
      <c r="B4776" t="s">
        <v>21121</v>
      </c>
      <c r="C4776" s="87" t="s">
        <v>16331</v>
      </c>
      <c r="D4776" t="s">
        <v>16332</v>
      </c>
      <c r="E4776" s="116">
        <v>27.35</v>
      </c>
    </row>
    <row r="4777" spans="1:5" x14ac:dyDescent="0.3">
      <c r="A4777" s="87">
        <v>43595</v>
      </c>
      <c r="B4777" t="s">
        <v>21122</v>
      </c>
      <c r="C4777" s="87" t="s">
        <v>16331</v>
      </c>
      <c r="D4777" t="s">
        <v>16332</v>
      </c>
      <c r="E4777" s="116">
        <v>17.86</v>
      </c>
    </row>
    <row r="4778" spans="1:5" x14ac:dyDescent="0.3">
      <c r="A4778" s="87">
        <v>43596</v>
      </c>
      <c r="B4778" t="s">
        <v>21123</v>
      </c>
      <c r="C4778" s="87" t="s">
        <v>16331</v>
      </c>
      <c r="D4778" t="s">
        <v>16332</v>
      </c>
      <c r="E4778" s="116">
        <v>20.64</v>
      </c>
    </row>
    <row r="4779" spans="1:5" x14ac:dyDescent="0.3">
      <c r="A4779" s="87">
        <v>38108</v>
      </c>
      <c r="B4779" t="s">
        <v>21124</v>
      </c>
      <c r="C4779" s="87" t="s">
        <v>16331</v>
      </c>
      <c r="D4779" t="s">
        <v>16332</v>
      </c>
      <c r="E4779" s="116">
        <v>50.52</v>
      </c>
    </row>
    <row r="4780" spans="1:5" x14ac:dyDescent="0.3">
      <c r="A4780" s="87">
        <v>38087</v>
      </c>
      <c r="B4780" t="s">
        <v>21125</v>
      </c>
      <c r="C4780" s="87" t="s">
        <v>16331</v>
      </c>
      <c r="D4780" t="s">
        <v>16332</v>
      </c>
      <c r="E4780" s="116">
        <v>64.97</v>
      </c>
    </row>
    <row r="4781" spans="1:5" x14ac:dyDescent="0.3">
      <c r="A4781" s="87">
        <v>38109</v>
      </c>
      <c r="B4781" t="s">
        <v>21126</v>
      </c>
      <c r="C4781" s="87" t="s">
        <v>16331</v>
      </c>
      <c r="D4781" t="s">
        <v>16332</v>
      </c>
      <c r="E4781" s="116">
        <v>80.739999999999995</v>
      </c>
    </row>
    <row r="4782" spans="1:5" x14ac:dyDescent="0.3">
      <c r="A4782" s="87">
        <v>38088</v>
      </c>
      <c r="B4782" t="s">
        <v>21127</v>
      </c>
      <c r="C4782" s="87" t="s">
        <v>16331</v>
      </c>
      <c r="D4782" t="s">
        <v>16332</v>
      </c>
      <c r="E4782" s="116">
        <v>84.89</v>
      </c>
    </row>
    <row r="4783" spans="1:5" x14ac:dyDescent="0.3">
      <c r="A4783" s="87">
        <v>38110</v>
      </c>
      <c r="B4783" t="s">
        <v>21128</v>
      </c>
      <c r="C4783" s="87" t="s">
        <v>16331</v>
      </c>
      <c r="D4783" t="s">
        <v>16332</v>
      </c>
      <c r="E4783" s="116">
        <v>31.06</v>
      </c>
    </row>
    <row r="4784" spans="1:5" x14ac:dyDescent="0.3">
      <c r="A4784" s="87">
        <v>38089</v>
      </c>
      <c r="B4784" t="s">
        <v>21129</v>
      </c>
      <c r="C4784" s="87" t="s">
        <v>16331</v>
      </c>
      <c r="D4784" t="s">
        <v>16332</v>
      </c>
      <c r="E4784" s="116">
        <v>54.12</v>
      </c>
    </row>
    <row r="4785" spans="1:5" x14ac:dyDescent="0.3">
      <c r="A4785" s="87">
        <v>38111</v>
      </c>
      <c r="B4785" t="s">
        <v>21130</v>
      </c>
      <c r="C4785" s="87" t="s">
        <v>16331</v>
      </c>
      <c r="D4785" t="s">
        <v>16332</v>
      </c>
      <c r="E4785" s="116">
        <v>34.729999999999997</v>
      </c>
    </row>
    <row r="4786" spans="1:5" x14ac:dyDescent="0.3">
      <c r="A4786" s="87">
        <v>38090</v>
      </c>
      <c r="B4786" t="s">
        <v>21131</v>
      </c>
      <c r="C4786" s="87" t="s">
        <v>16331</v>
      </c>
      <c r="D4786" t="s">
        <v>16332</v>
      </c>
      <c r="E4786" s="116">
        <v>55.94</v>
      </c>
    </row>
    <row r="4787" spans="1:5" x14ac:dyDescent="0.3">
      <c r="A4787" s="87">
        <v>13726</v>
      </c>
      <c r="B4787" t="s">
        <v>21132</v>
      </c>
      <c r="C4787" s="87" t="s">
        <v>16331</v>
      </c>
      <c r="D4787" t="s">
        <v>16332</v>
      </c>
      <c r="E4787" s="116">
        <v>66385.2</v>
      </c>
    </row>
    <row r="4788" spans="1:5" x14ac:dyDescent="0.3">
      <c r="A4788" s="87">
        <v>38400</v>
      </c>
      <c r="B4788" t="s">
        <v>21133</v>
      </c>
      <c r="C4788" s="87" t="s">
        <v>16331</v>
      </c>
      <c r="D4788" t="s">
        <v>16332</v>
      </c>
      <c r="E4788" s="116">
        <v>14.35</v>
      </c>
    </row>
    <row r="4789" spans="1:5" x14ac:dyDescent="0.3">
      <c r="A4789" s="87">
        <v>12627</v>
      </c>
      <c r="B4789" t="s">
        <v>21134</v>
      </c>
      <c r="C4789" s="87" t="s">
        <v>16331</v>
      </c>
      <c r="D4789" t="s">
        <v>16332</v>
      </c>
      <c r="E4789" s="116">
        <v>1.41</v>
      </c>
    </row>
    <row r="4790" spans="1:5" x14ac:dyDescent="0.3">
      <c r="A4790" s="87">
        <v>39996</v>
      </c>
      <c r="B4790" t="s">
        <v>21135</v>
      </c>
      <c r="C4790" s="87" t="s">
        <v>16376</v>
      </c>
      <c r="D4790" t="s">
        <v>16332</v>
      </c>
      <c r="E4790" s="116">
        <v>2.6</v>
      </c>
    </row>
    <row r="4791" spans="1:5" x14ac:dyDescent="0.3">
      <c r="A4791" s="87">
        <v>10478</v>
      </c>
      <c r="B4791" t="s">
        <v>21136</v>
      </c>
      <c r="C4791" s="87" t="s">
        <v>16382</v>
      </c>
      <c r="D4791" t="s">
        <v>16337</v>
      </c>
      <c r="E4791" s="116">
        <v>40.11</v>
      </c>
    </row>
    <row r="4792" spans="1:5" x14ac:dyDescent="0.3">
      <c r="A4792" s="87">
        <v>10481</v>
      </c>
      <c r="B4792" t="s">
        <v>21137</v>
      </c>
      <c r="C4792" s="87" t="s">
        <v>16382</v>
      </c>
      <c r="D4792" t="s">
        <v>16332</v>
      </c>
      <c r="E4792" s="116">
        <v>35.67</v>
      </c>
    </row>
    <row r="4793" spans="1:5" x14ac:dyDescent="0.3">
      <c r="A4793" s="87">
        <v>10475</v>
      </c>
      <c r="B4793" t="s">
        <v>21138</v>
      </c>
      <c r="C4793" s="87" t="s">
        <v>16382</v>
      </c>
      <c r="D4793" t="s">
        <v>16332</v>
      </c>
      <c r="E4793" s="116">
        <v>34.51</v>
      </c>
    </row>
    <row r="4794" spans="1:5" x14ac:dyDescent="0.3">
      <c r="A4794" s="87">
        <v>4030</v>
      </c>
      <c r="B4794" t="s">
        <v>21139</v>
      </c>
      <c r="C4794" s="87" t="s">
        <v>16735</v>
      </c>
      <c r="D4794" t="s">
        <v>16332</v>
      </c>
      <c r="E4794" s="116">
        <v>7.47</v>
      </c>
    </row>
    <row r="4795" spans="1:5" x14ac:dyDescent="0.3">
      <c r="A4795" s="87">
        <v>4031</v>
      </c>
      <c r="B4795" t="s">
        <v>21140</v>
      </c>
      <c r="C4795" s="87" t="s">
        <v>16735</v>
      </c>
      <c r="D4795" t="s">
        <v>16332</v>
      </c>
      <c r="E4795" s="116">
        <v>35.119999999999997</v>
      </c>
    </row>
    <row r="4796" spans="1:5" x14ac:dyDescent="0.3">
      <c r="A4796" s="87">
        <v>39399</v>
      </c>
      <c r="B4796" t="s">
        <v>21141</v>
      </c>
      <c r="C4796" s="87" t="s">
        <v>16331</v>
      </c>
      <c r="D4796" t="s">
        <v>16332</v>
      </c>
      <c r="E4796" s="116">
        <v>1440.99</v>
      </c>
    </row>
    <row r="4797" spans="1:5" x14ac:dyDescent="0.3">
      <c r="A4797" s="87">
        <v>39400</v>
      </c>
      <c r="B4797" t="s">
        <v>21142</v>
      </c>
      <c r="C4797" s="87" t="s">
        <v>16331</v>
      </c>
      <c r="D4797" t="s">
        <v>16332</v>
      </c>
      <c r="E4797" s="116">
        <v>1566.29</v>
      </c>
    </row>
    <row r="4798" spans="1:5" x14ac:dyDescent="0.3">
      <c r="A4798" s="87">
        <v>39401</v>
      </c>
      <c r="B4798" t="s">
        <v>21143</v>
      </c>
      <c r="C4798" s="87" t="s">
        <v>16331</v>
      </c>
      <c r="D4798" t="s">
        <v>16332</v>
      </c>
      <c r="E4798" s="116">
        <v>1757.01</v>
      </c>
    </row>
    <row r="4799" spans="1:5" x14ac:dyDescent="0.3">
      <c r="A4799" s="87">
        <v>11652</v>
      </c>
      <c r="B4799" t="s">
        <v>21144</v>
      </c>
      <c r="C4799" s="87" t="s">
        <v>16331</v>
      </c>
      <c r="D4799" t="s">
        <v>16337</v>
      </c>
      <c r="E4799" s="116">
        <v>3780</v>
      </c>
    </row>
    <row r="4800" spans="1:5" x14ac:dyDescent="0.3">
      <c r="A4800" s="87">
        <v>13896</v>
      </c>
      <c r="B4800" t="s">
        <v>21145</v>
      </c>
      <c r="C4800" s="87" t="s">
        <v>16331</v>
      </c>
      <c r="D4800" t="s">
        <v>16332</v>
      </c>
      <c r="E4800" s="116">
        <v>3390.99</v>
      </c>
    </row>
    <row r="4801" spans="1:5" x14ac:dyDescent="0.3">
      <c r="A4801" s="87">
        <v>13475</v>
      </c>
      <c r="B4801" t="s">
        <v>21146</v>
      </c>
      <c r="C4801" s="87" t="s">
        <v>16331</v>
      </c>
      <c r="D4801" t="s">
        <v>16332</v>
      </c>
      <c r="E4801" s="116">
        <v>4130.63</v>
      </c>
    </row>
    <row r="4802" spans="1:5" x14ac:dyDescent="0.3">
      <c r="A4802" s="87">
        <v>44491</v>
      </c>
      <c r="B4802" t="s">
        <v>21147</v>
      </c>
      <c r="C4802" s="87" t="s">
        <v>16331</v>
      </c>
      <c r="D4802" t="s">
        <v>16332</v>
      </c>
      <c r="E4802" s="116">
        <v>4190451.89</v>
      </c>
    </row>
    <row r="4803" spans="1:5" x14ac:dyDescent="0.3">
      <c r="A4803" s="87">
        <v>44470</v>
      </c>
      <c r="B4803" t="s">
        <v>21148</v>
      </c>
      <c r="C4803" s="87" t="s">
        <v>16331</v>
      </c>
      <c r="D4803" t="s">
        <v>16332</v>
      </c>
      <c r="E4803" s="116">
        <v>1764131.61</v>
      </c>
    </row>
    <row r="4804" spans="1:5" x14ac:dyDescent="0.3">
      <c r="A4804" s="87">
        <v>13476</v>
      </c>
      <c r="B4804" t="s">
        <v>21149</v>
      </c>
      <c r="C4804" s="87" t="s">
        <v>16331</v>
      </c>
      <c r="D4804" t="s">
        <v>16332</v>
      </c>
      <c r="E4804" s="116">
        <v>1776915.29</v>
      </c>
    </row>
    <row r="4805" spans="1:5" x14ac:dyDescent="0.3">
      <c r="A4805" s="87">
        <v>10488</v>
      </c>
      <c r="B4805" t="s">
        <v>21150</v>
      </c>
      <c r="C4805" s="87" t="s">
        <v>16331</v>
      </c>
      <c r="D4805" t="s">
        <v>16337</v>
      </c>
      <c r="E4805" s="116">
        <v>2152752</v>
      </c>
    </row>
    <row r="4806" spans="1:5" x14ac:dyDescent="0.3">
      <c r="A4806" s="87">
        <v>13606</v>
      </c>
      <c r="B4806" t="s">
        <v>21151</v>
      </c>
      <c r="C4806" s="87" t="s">
        <v>16331</v>
      </c>
      <c r="D4806" t="s">
        <v>16332</v>
      </c>
      <c r="E4806" s="116">
        <v>1907307.48</v>
      </c>
    </row>
    <row r="4807" spans="1:5" x14ac:dyDescent="0.3">
      <c r="A4807" s="87">
        <v>10489</v>
      </c>
      <c r="B4807" t="s">
        <v>21152</v>
      </c>
      <c r="C4807" s="87" t="s">
        <v>16480</v>
      </c>
      <c r="D4807" t="s">
        <v>16332</v>
      </c>
      <c r="E4807" s="116">
        <v>17.440000000000001</v>
      </c>
    </row>
    <row r="4808" spans="1:5" x14ac:dyDescent="0.3">
      <c r="A4808" s="87">
        <v>41073</v>
      </c>
      <c r="B4808" t="s">
        <v>21153</v>
      </c>
      <c r="C4808" s="87" t="s">
        <v>16482</v>
      </c>
      <c r="D4808" t="s">
        <v>16332</v>
      </c>
      <c r="E4808" s="116">
        <v>3054.18</v>
      </c>
    </row>
    <row r="4809" spans="1:5" x14ac:dyDescent="0.3">
      <c r="A4809" s="87">
        <v>34391</v>
      </c>
      <c r="B4809" t="s">
        <v>21154</v>
      </c>
      <c r="C4809" s="87" t="s">
        <v>16735</v>
      </c>
      <c r="D4809" t="s">
        <v>16332</v>
      </c>
      <c r="E4809" s="116">
        <v>861.75</v>
      </c>
    </row>
    <row r="4810" spans="1:5" x14ac:dyDescent="0.3">
      <c r="A4810" s="87">
        <v>10496</v>
      </c>
      <c r="B4810" t="s">
        <v>21155</v>
      </c>
      <c r="C4810" s="87" t="s">
        <v>16735</v>
      </c>
      <c r="D4810" t="s">
        <v>16332</v>
      </c>
      <c r="E4810" s="116">
        <v>750</v>
      </c>
    </row>
    <row r="4811" spans="1:5" x14ac:dyDescent="0.3">
      <c r="A4811" s="87">
        <v>10497</v>
      </c>
      <c r="B4811" t="s">
        <v>21156</v>
      </c>
      <c r="C4811" s="87" t="s">
        <v>16735</v>
      </c>
      <c r="D4811" t="s">
        <v>16332</v>
      </c>
      <c r="E4811" s="116">
        <v>1949.99</v>
      </c>
    </row>
    <row r="4812" spans="1:5" x14ac:dyDescent="0.3">
      <c r="A4812" s="87">
        <v>10504</v>
      </c>
      <c r="B4812" t="s">
        <v>21157</v>
      </c>
      <c r="C4812" s="87" t="s">
        <v>16735</v>
      </c>
      <c r="D4812" t="s">
        <v>16332</v>
      </c>
      <c r="E4812" s="116">
        <v>2280</v>
      </c>
    </row>
    <row r="4813" spans="1:5" x14ac:dyDescent="0.3">
      <c r="A4813" s="87">
        <v>34390</v>
      </c>
      <c r="B4813" t="s">
        <v>21158</v>
      </c>
      <c r="C4813" s="87" t="s">
        <v>16735</v>
      </c>
      <c r="D4813" t="s">
        <v>16332</v>
      </c>
      <c r="E4813" s="116">
        <v>671.99</v>
      </c>
    </row>
    <row r="4814" spans="1:5" x14ac:dyDescent="0.3">
      <c r="A4814" s="87">
        <v>34389</v>
      </c>
      <c r="B4814" t="s">
        <v>21159</v>
      </c>
      <c r="C4814" s="87" t="s">
        <v>16735</v>
      </c>
      <c r="D4814" t="s">
        <v>16332</v>
      </c>
      <c r="E4814" s="116">
        <v>210</v>
      </c>
    </row>
    <row r="4815" spans="1:5" x14ac:dyDescent="0.3">
      <c r="A4815" s="87">
        <v>34388</v>
      </c>
      <c r="B4815" t="s">
        <v>21160</v>
      </c>
      <c r="C4815" s="87" t="s">
        <v>16735</v>
      </c>
      <c r="D4815" t="s">
        <v>16332</v>
      </c>
      <c r="E4815" s="116">
        <v>298.47000000000003</v>
      </c>
    </row>
    <row r="4816" spans="1:5" x14ac:dyDescent="0.3">
      <c r="A4816" s="87">
        <v>34387</v>
      </c>
      <c r="B4816" t="s">
        <v>21161</v>
      </c>
      <c r="C4816" s="87" t="s">
        <v>16735</v>
      </c>
      <c r="D4816" t="s">
        <v>16332</v>
      </c>
      <c r="E4816" s="116">
        <v>484.5</v>
      </c>
    </row>
    <row r="4817" spans="1:5" x14ac:dyDescent="0.3">
      <c r="A4817" s="87">
        <v>11188</v>
      </c>
      <c r="B4817" t="s">
        <v>21162</v>
      </c>
      <c r="C4817" s="87" t="s">
        <v>16735</v>
      </c>
      <c r="D4817" t="s">
        <v>16332</v>
      </c>
      <c r="E4817" s="116">
        <v>239.99</v>
      </c>
    </row>
    <row r="4818" spans="1:5" x14ac:dyDescent="0.3">
      <c r="A4818" s="87">
        <v>11189</v>
      </c>
      <c r="B4818" t="s">
        <v>21163</v>
      </c>
      <c r="C4818" s="87" t="s">
        <v>16735</v>
      </c>
      <c r="D4818" t="s">
        <v>16332</v>
      </c>
      <c r="E4818" s="116">
        <v>360</v>
      </c>
    </row>
    <row r="4819" spans="1:5" x14ac:dyDescent="0.3">
      <c r="A4819" s="87">
        <v>21107</v>
      </c>
      <c r="B4819" t="s">
        <v>21164</v>
      </c>
      <c r="C4819" s="87" t="s">
        <v>16735</v>
      </c>
      <c r="D4819" t="s">
        <v>16332</v>
      </c>
      <c r="E4819" s="116">
        <v>259.07</v>
      </c>
    </row>
    <row r="4820" spans="1:5" x14ac:dyDescent="0.3">
      <c r="A4820" s="87">
        <v>34386</v>
      </c>
      <c r="B4820" t="s">
        <v>21165</v>
      </c>
      <c r="C4820" s="87" t="s">
        <v>16735</v>
      </c>
      <c r="D4820" t="s">
        <v>16332</v>
      </c>
      <c r="E4820" s="116">
        <v>450</v>
      </c>
    </row>
    <row r="4821" spans="1:5" x14ac:dyDescent="0.3">
      <c r="A4821" s="87">
        <v>10490</v>
      </c>
      <c r="B4821" t="s">
        <v>21166</v>
      </c>
      <c r="C4821" s="87" t="s">
        <v>16735</v>
      </c>
      <c r="D4821" t="s">
        <v>16332</v>
      </c>
      <c r="E4821" s="116">
        <v>157.5</v>
      </c>
    </row>
    <row r="4822" spans="1:5" x14ac:dyDescent="0.3">
      <c r="A4822" s="87">
        <v>10492</v>
      </c>
      <c r="B4822" t="s">
        <v>21167</v>
      </c>
      <c r="C4822" s="87" t="s">
        <v>16735</v>
      </c>
      <c r="D4822" t="s">
        <v>16337</v>
      </c>
      <c r="E4822" s="116">
        <v>180</v>
      </c>
    </row>
    <row r="4823" spans="1:5" x14ac:dyDescent="0.3">
      <c r="A4823" s="87">
        <v>10493</v>
      </c>
      <c r="B4823" t="s">
        <v>21168</v>
      </c>
      <c r="C4823" s="87" t="s">
        <v>16735</v>
      </c>
      <c r="D4823" t="s">
        <v>16332</v>
      </c>
      <c r="E4823" s="116">
        <v>210</v>
      </c>
    </row>
    <row r="4824" spans="1:5" x14ac:dyDescent="0.3">
      <c r="A4824" s="87">
        <v>10491</v>
      </c>
      <c r="B4824" t="s">
        <v>21169</v>
      </c>
      <c r="C4824" s="87" t="s">
        <v>16735</v>
      </c>
      <c r="D4824" t="s">
        <v>16332</v>
      </c>
      <c r="E4824" s="116">
        <v>255</v>
      </c>
    </row>
    <row r="4825" spans="1:5" x14ac:dyDescent="0.3">
      <c r="A4825" s="87">
        <v>34385</v>
      </c>
      <c r="B4825" t="s">
        <v>21170</v>
      </c>
      <c r="C4825" s="87" t="s">
        <v>16735</v>
      </c>
      <c r="D4825" t="s">
        <v>16332</v>
      </c>
      <c r="E4825" s="116">
        <v>372</v>
      </c>
    </row>
    <row r="4826" spans="1:5" x14ac:dyDescent="0.3">
      <c r="A4826" s="87">
        <v>10499</v>
      </c>
      <c r="B4826" t="s">
        <v>21171</v>
      </c>
      <c r="C4826" s="87" t="s">
        <v>16735</v>
      </c>
      <c r="D4826" t="s">
        <v>16332</v>
      </c>
      <c r="E4826" s="116">
        <v>149.99</v>
      </c>
    </row>
    <row r="4827" spans="1:5" x14ac:dyDescent="0.3">
      <c r="A4827" s="87">
        <v>34384</v>
      </c>
      <c r="B4827" t="s">
        <v>21172</v>
      </c>
      <c r="C4827" s="87" t="s">
        <v>16735</v>
      </c>
      <c r="D4827" t="s">
        <v>16332</v>
      </c>
      <c r="E4827" s="116">
        <v>450</v>
      </c>
    </row>
    <row r="4828" spans="1:5" x14ac:dyDescent="0.3">
      <c r="A4828" s="87">
        <v>11185</v>
      </c>
      <c r="B4828" t="s">
        <v>21173</v>
      </c>
      <c r="C4828" s="87" t="s">
        <v>16735</v>
      </c>
      <c r="D4828" t="s">
        <v>16332</v>
      </c>
      <c r="E4828" s="116">
        <v>464.99</v>
      </c>
    </row>
    <row r="4829" spans="1:5" x14ac:dyDescent="0.3">
      <c r="A4829" s="87">
        <v>10507</v>
      </c>
      <c r="B4829" t="s">
        <v>21174</v>
      </c>
      <c r="C4829" s="87" t="s">
        <v>16735</v>
      </c>
      <c r="D4829" t="s">
        <v>16332</v>
      </c>
      <c r="E4829" s="116">
        <v>462.27</v>
      </c>
    </row>
    <row r="4830" spans="1:5" x14ac:dyDescent="0.3">
      <c r="A4830" s="87">
        <v>10505</v>
      </c>
      <c r="B4830" t="s">
        <v>21175</v>
      </c>
      <c r="C4830" s="87" t="s">
        <v>16735</v>
      </c>
      <c r="D4830" t="s">
        <v>16332</v>
      </c>
      <c r="E4830" s="116">
        <v>272.77</v>
      </c>
    </row>
    <row r="4831" spans="1:5" x14ac:dyDescent="0.3">
      <c r="A4831" s="87">
        <v>10506</v>
      </c>
      <c r="B4831" t="s">
        <v>21176</v>
      </c>
      <c r="C4831" s="87" t="s">
        <v>16735</v>
      </c>
      <c r="D4831" t="s">
        <v>16332</v>
      </c>
      <c r="E4831" s="116">
        <v>356.08</v>
      </c>
    </row>
    <row r="4832" spans="1:5" x14ac:dyDescent="0.3">
      <c r="A4832" s="87">
        <v>5031</v>
      </c>
      <c r="B4832" t="s">
        <v>21177</v>
      </c>
      <c r="C4832" s="87" t="s">
        <v>16735</v>
      </c>
      <c r="D4832" t="s">
        <v>16337</v>
      </c>
      <c r="E4832" s="116">
        <v>500</v>
      </c>
    </row>
    <row r="4833" spans="1:5" x14ac:dyDescent="0.3">
      <c r="A4833" s="87">
        <v>10502</v>
      </c>
      <c r="B4833" t="s">
        <v>21178</v>
      </c>
      <c r="C4833" s="87" t="s">
        <v>16735</v>
      </c>
      <c r="D4833" t="s">
        <v>16332</v>
      </c>
      <c r="E4833" s="116">
        <v>582.62</v>
      </c>
    </row>
    <row r="4834" spans="1:5" x14ac:dyDescent="0.3">
      <c r="A4834" s="87">
        <v>10501</v>
      </c>
      <c r="B4834" t="s">
        <v>21179</v>
      </c>
      <c r="C4834" s="87" t="s">
        <v>16735</v>
      </c>
      <c r="D4834" t="s">
        <v>16332</v>
      </c>
      <c r="E4834" s="116">
        <v>329.16</v>
      </c>
    </row>
    <row r="4835" spans="1:5" x14ac:dyDescent="0.3">
      <c r="A4835" s="87">
        <v>10503</v>
      </c>
      <c r="B4835" t="s">
        <v>21180</v>
      </c>
      <c r="C4835" s="87" t="s">
        <v>16735</v>
      </c>
      <c r="D4835" t="s">
        <v>16332</v>
      </c>
      <c r="E4835" s="116">
        <v>444.7</v>
      </c>
    </row>
    <row r="4836" spans="1:5" x14ac:dyDescent="0.3">
      <c r="A4836" s="87">
        <v>4500</v>
      </c>
      <c r="B4836" t="s">
        <v>21181</v>
      </c>
      <c r="C4836" s="87" t="s">
        <v>16376</v>
      </c>
      <c r="D4836" t="s">
        <v>16332</v>
      </c>
      <c r="E4836" s="116">
        <v>14.19</v>
      </c>
    </row>
    <row r="4837" spans="1:5" x14ac:dyDescent="0.3">
      <c r="A4837" s="87">
        <v>4448</v>
      </c>
      <c r="B4837" t="s">
        <v>21182</v>
      </c>
      <c r="C4837" s="87" t="s">
        <v>16376</v>
      </c>
      <c r="D4837" t="s">
        <v>16332</v>
      </c>
      <c r="E4837" s="116">
        <v>19.5</v>
      </c>
    </row>
    <row r="4838" spans="1:5" x14ac:dyDescent="0.3">
      <c r="A4838" s="87">
        <v>20213</v>
      </c>
      <c r="B4838" t="s">
        <v>21183</v>
      </c>
      <c r="C4838" s="87" t="s">
        <v>16376</v>
      </c>
      <c r="D4838" t="s">
        <v>16332</v>
      </c>
      <c r="E4838" s="116">
        <v>28.99</v>
      </c>
    </row>
    <row r="4839" spans="1:5" x14ac:dyDescent="0.3">
      <c r="A4839" s="87">
        <v>20211</v>
      </c>
      <c r="B4839" t="s">
        <v>21184</v>
      </c>
      <c r="C4839" s="87" t="s">
        <v>16376</v>
      </c>
      <c r="D4839" t="s">
        <v>16332</v>
      </c>
      <c r="E4839" s="116">
        <v>2.83</v>
      </c>
    </row>
    <row r="4840" spans="1:5" x14ac:dyDescent="0.3">
      <c r="A4840" s="87">
        <v>40270</v>
      </c>
      <c r="B4840" t="s">
        <v>21185</v>
      </c>
      <c r="C4840" s="87" t="s">
        <v>16376</v>
      </c>
      <c r="D4840" t="s">
        <v>16337</v>
      </c>
      <c r="E4840" s="116">
        <v>1.0900000000000001</v>
      </c>
    </row>
    <row r="4841" spans="1:5" x14ac:dyDescent="0.3">
      <c r="A4841" s="87">
        <v>4425</v>
      </c>
      <c r="B4841" t="s">
        <v>21186</v>
      </c>
      <c r="C4841" s="87" t="s">
        <v>16376</v>
      </c>
      <c r="D4841" t="s">
        <v>16332</v>
      </c>
      <c r="E4841" s="116">
        <v>0.06</v>
      </c>
    </row>
    <row r="4842" spans="1:5" x14ac:dyDescent="0.3">
      <c r="A4842" s="87">
        <v>4472</v>
      </c>
      <c r="B4842" t="s">
        <v>21187</v>
      </c>
      <c r="C4842" s="87" t="s">
        <v>16376</v>
      </c>
      <c r="D4842" t="s">
        <v>16332</v>
      </c>
      <c r="E4842" s="116">
        <v>0.16</v>
      </c>
    </row>
    <row r="4843" spans="1:5" x14ac:dyDescent="0.3">
      <c r="A4843" s="87">
        <v>35272</v>
      </c>
      <c r="B4843" t="s">
        <v>21188</v>
      </c>
      <c r="C4843" s="87" t="s">
        <v>16376</v>
      </c>
      <c r="D4843" t="s">
        <v>16332</v>
      </c>
      <c r="E4843" s="116">
        <v>0.21</v>
      </c>
    </row>
    <row r="4844" spans="1:5" x14ac:dyDescent="0.3">
      <c r="A4844" s="87">
        <v>4481</v>
      </c>
      <c r="B4844" t="s">
        <v>21189</v>
      </c>
      <c r="C4844" s="87" t="s">
        <v>16376</v>
      </c>
      <c r="D4844" t="s">
        <v>16332</v>
      </c>
      <c r="E4844" s="116">
        <v>1.05</v>
      </c>
    </row>
    <row r="4845" spans="1:5" x14ac:dyDescent="0.3">
      <c r="A4845" s="87">
        <v>34345</v>
      </c>
      <c r="B4845" t="s">
        <v>21190</v>
      </c>
      <c r="C4845" s="87" t="s">
        <v>16480</v>
      </c>
      <c r="D4845" t="s">
        <v>16332</v>
      </c>
      <c r="E4845" s="116">
        <v>3.55</v>
      </c>
    </row>
    <row r="4846" spans="1:5" x14ac:dyDescent="0.3">
      <c r="A4846" s="87">
        <v>41096</v>
      </c>
      <c r="B4846" t="s">
        <v>21191</v>
      </c>
      <c r="C4846" s="87" t="s">
        <v>16482</v>
      </c>
      <c r="D4846" t="s">
        <v>16332</v>
      </c>
      <c r="E4846" s="116">
        <v>3.6</v>
      </c>
    </row>
    <row r="4847" spans="1:5" x14ac:dyDescent="0.3">
      <c r="A4847" s="87" t="s">
        <v>43</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0"/>
  <sheetViews>
    <sheetView view="pageBreakPreview" zoomScaleNormal="100" zoomScaleSheetLayoutView="100" workbookViewId="0">
      <selection sqref="A1:C6"/>
    </sheetView>
  </sheetViews>
  <sheetFormatPr defaultColWidth="9.109375" defaultRowHeight="14.4" customHeight="1" x14ac:dyDescent="0.25"/>
  <cols>
    <col min="1" max="3" width="40.6640625" style="2" customWidth="1"/>
    <col min="4" max="16384" width="9.109375" style="2"/>
  </cols>
  <sheetData>
    <row r="1" spans="1:4" ht="15" customHeight="1" x14ac:dyDescent="0.25">
      <c r="A1" s="157"/>
      <c r="B1" s="158"/>
      <c r="C1" s="158"/>
    </row>
    <row r="2" spans="1:4" ht="15" customHeight="1" x14ac:dyDescent="0.25">
      <c r="A2" s="158"/>
      <c r="B2" s="158"/>
      <c r="C2" s="158"/>
    </row>
    <row r="3" spans="1:4" ht="15" customHeight="1" x14ac:dyDescent="0.25">
      <c r="A3" s="158"/>
      <c r="B3" s="158"/>
      <c r="C3" s="158"/>
    </row>
    <row r="4" spans="1:4" ht="15" customHeight="1" x14ac:dyDescent="0.25">
      <c r="A4" s="158"/>
      <c r="B4" s="158"/>
      <c r="C4" s="158"/>
    </row>
    <row r="5" spans="1:4" ht="15" customHeight="1" x14ac:dyDescent="0.25">
      <c r="A5" s="158"/>
      <c r="B5" s="158"/>
      <c r="C5" s="158"/>
    </row>
    <row r="6" spans="1:4" ht="15" customHeight="1" x14ac:dyDescent="0.25">
      <c r="A6" s="158"/>
      <c r="B6" s="158"/>
      <c r="C6" s="158"/>
    </row>
    <row r="7" spans="1:4" ht="15" customHeight="1" x14ac:dyDescent="0.25">
      <c r="A7" s="160" t="s">
        <v>59</v>
      </c>
      <c r="B7" s="160"/>
      <c r="C7" s="160"/>
    </row>
    <row r="8" spans="1:4" ht="15" customHeight="1" x14ac:dyDescent="0.25">
      <c r="A8" s="160"/>
      <c r="B8" s="160"/>
      <c r="C8" s="160"/>
      <c r="D8" s="5"/>
    </row>
    <row r="9" spans="1:4" ht="15" customHeight="1" x14ac:dyDescent="0.25">
      <c r="A9" s="162" t="str">
        <f>ORÇAM.!A9</f>
        <v>PROPRIETÁRIO: CÂMARA MUNICIPAL DE ESTRELA D'OESTE</v>
      </c>
      <c r="B9" s="162"/>
      <c r="C9" s="162"/>
      <c r="D9" s="5"/>
    </row>
    <row r="10" spans="1:4" ht="15" customHeight="1" x14ac:dyDescent="0.25">
      <c r="A10" s="162" t="str">
        <f>ORÇAM.!A10</f>
        <v>ENDEREÇO DA OBRA: AVENIDA SÃO PAULO, N° 481, CENTRO, ESTRELA D'OESTE/SP</v>
      </c>
      <c r="B10" s="162"/>
      <c r="C10" s="162"/>
      <c r="D10" s="5"/>
    </row>
    <row r="11" spans="1:4" ht="15" customHeight="1" x14ac:dyDescent="0.25">
      <c r="A11" s="163" t="str">
        <f>ORÇAM.!A11</f>
        <v>OBJETO: CONSTRUÇÃO DE GARAGEM E LAVANDERIA NA SEDE DA CÂMARA MUNICIPAL DE ESTRELA D'OESTE</v>
      </c>
      <c r="B11" s="163"/>
      <c r="C11" s="163"/>
      <c r="D11" s="5"/>
    </row>
    <row r="12" spans="1:4" ht="15" customHeight="1" x14ac:dyDescent="0.25">
      <c r="A12" s="163" t="str">
        <f>ORÇAM.!A12</f>
        <v>REFERÊNCIA: Boletim CDHU Vs.197 COM DESONERAÇÃO</v>
      </c>
      <c r="B12" s="163"/>
      <c r="C12" s="163"/>
      <c r="D12" s="5"/>
    </row>
    <row r="13" spans="1:4" ht="15" customHeight="1" x14ac:dyDescent="0.25">
      <c r="A13" s="163" t="str">
        <f>ORÇAM.!A13</f>
        <v>BDI: 24,52 %</v>
      </c>
      <c r="B13" s="163"/>
      <c r="C13" s="163"/>
      <c r="D13" s="5"/>
    </row>
    <row r="14" spans="1:4" ht="15" customHeight="1" x14ac:dyDescent="0.25">
      <c r="A14" s="57" t="s">
        <v>110</v>
      </c>
      <c r="B14" s="57" t="s">
        <v>111</v>
      </c>
      <c r="C14" s="57" t="s">
        <v>60</v>
      </c>
    </row>
    <row r="15" spans="1:4" ht="15" customHeight="1" x14ac:dyDescent="0.25">
      <c r="A15" s="4" t="s">
        <v>61</v>
      </c>
      <c r="B15" s="6" t="s">
        <v>62</v>
      </c>
      <c r="C15" s="58">
        <v>0.03</v>
      </c>
    </row>
    <row r="16" spans="1:4" ht="15" customHeight="1" x14ac:dyDescent="0.25">
      <c r="A16" s="4" t="s">
        <v>63</v>
      </c>
      <c r="B16" s="6" t="s">
        <v>64</v>
      </c>
      <c r="C16" s="58">
        <v>4.0000000000000001E-3</v>
      </c>
    </row>
    <row r="17" spans="1:3" ht="15" customHeight="1" x14ac:dyDescent="0.25">
      <c r="A17" s="4" t="s">
        <v>65</v>
      </c>
      <c r="B17" s="6" t="s">
        <v>66</v>
      </c>
      <c r="C17" s="58">
        <v>9.7000000000000003E-3</v>
      </c>
    </row>
    <row r="18" spans="1:3" ht="15" customHeight="1" x14ac:dyDescent="0.25">
      <c r="A18" s="4" t="s">
        <v>67</v>
      </c>
      <c r="B18" s="6" t="s">
        <v>68</v>
      </c>
      <c r="C18" s="58">
        <v>4.0000000000000001E-3</v>
      </c>
    </row>
    <row r="19" spans="1:3" ht="15" customHeight="1" x14ac:dyDescent="0.25">
      <c r="A19" s="4" t="s">
        <v>69</v>
      </c>
      <c r="B19" s="6" t="s">
        <v>70</v>
      </c>
      <c r="C19" s="58">
        <v>5.8999999999999999E-3</v>
      </c>
    </row>
    <row r="20" spans="1:3" ht="15" customHeight="1" x14ac:dyDescent="0.25">
      <c r="A20" s="4" t="s">
        <v>71</v>
      </c>
      <c r="B20" s="6" t="s">
        <v>72</v>
      </c>
      <c r="C20" s="58">
        <v>6.1600000000000002E-2</v>
      </c>
    </row>
    <row r="21" spans="1:3" ht="15" customHeight="1" x14ac:dyDescent="0.25">
      <c r="A21" s="4" t="s">
        <v>73</v>
      </c>
      <c r="B21" s="6" t="s">
        <v>74</v>
      </c>
      <c r="C21" s="58">
        <f>C22+C23+C24+C25</f>
        <v>0.10149999999999999</v>
      </c>
    </row>
    <row r="22" spans="1:3" ht="15" customHeight="1" x14ac:dyDescent="0.25">
      <c r="A22" s="15"/>
      <c r="B22" s="15" t="s">
        <v>75</v>
      </c>
      <c r="C22" s="58">
        <v>6.4999999999999997E-3</v>
      </c>
    </row>
    <row r="23" spans="1:3" ht="15" customHeight="1" x14ac:dyDescent="0.25">
      <c r="A23" s="15"/>
      <c r="B23" s="15" t="s">
        <v>76</v>
      </c>
      <c r="C23" s="58">
        <v>0.03</v>
      </c>
    </row>
    <row r="24" spans="1:3" ht="15" customHeight="1" x14ac:dyDescent="0.25">
      <c r="A24" s="15"/>
      <c r="B24" s="15" t="s">
        <v>77</v>
      </c>
      <c r="C24" s="58">
        <v>0.02</v>
      </c>
    </row>
    <row r="25" spans="1:3" ht="15" customHeight="1" x14ac:dyDescent="0.25">
      <c r="A25" s="15"/>
      <c r="B25" s="59" t="s">
        <v>78</v>
      </c>
      <c r="C25" s="58">
        <v>4.4999999999999998E-2</v>
      </c>
    </row>
    <row r="26" spans="1:3" ht="15" customHeight="1" x14ac:dyDescent="0.25">
      <c r="A26" s="161" t="s">
        <v>79</v>
      </c>
      <c r="B26" s="161"/>
      <c r="C26" s="128">
        <f>(((1+C15+C16+C17+C18)*(1+C19)*(1+C20))/(1-C21))-1</f>
        <v>0.24518700733222065</v>
      </c>
    </row>
    <row r="27" spans="1:3" ht="15" customHeight="1" x14ac:dyDescent="0.25">
      <c r="A27" s="3"/>
      <c r="B27" s="3"/>
      <c r="C27" s="3"/>
    </row>
    <row r="28" spans="1:3" ht="15" customHeight="1" x14ac:dyDescent="0.25">
      <c r="A28" s="3"/>
      <c r="B28" s="3"/>
      <c r="C28" s="3"/>
    </row>
    <row r="29" spans="1:3" ht="15" customHeight="1" x14ac:dyDescent="0.25">
      <c r="A29" s="164" t="s">
        <v>21242</v>
      </c>
      <c r="B29" s="164"/>
      <c r="C29" s="164"/>
    </row>
    <row r="30" spans="1:3" ht="15" customHeight="1" x14ac:dyDescent="0.25">
      <c r="A30" s="164"/>
      <c r="B30" s="164"/>
      <c r="C30" s="164"/>
    </row>
    <row r="31" spans="1:3" ht="15" customHeight="1" x14ac:dyDescent="0.25">
      <c r="A31" s="159"/>
      <c r="B31" s="159"/>
      <c r="C31" s="159"/>
    </row>
    <row r="32" spans="1:3" ht="15" customHeight="1" x14ac:dyDescent="0.25">
      <c r="A32" s="159" t="str">
        <f>ORÇAM.!A262</f>
        <v>Estrela d'Oeste/SP, 23 de junho de 2025</v>
      </c>
      <c r="B32" s="159"/>
      <c r="C32" s="159"/>
    </row>
    <row r="33" spans="1:3" ht="15" customHeight="1" x14ac:dyDescent="0.25">
      <c r="A33" s="165"/>
      <c r="B33" s="165"/>
      <c r="C33" s="165"/>
    </row>
    <row r="34" spans="1:3" ht="15" customHeight="1" x14ac:dyDescent="0.25">
      <c r="A34" s="165"/>
      <c r="B34" s="165"/>
      <c r="C34" s="165"/>
    </row>
    <row r="35" spans="1:3" ht="15" customHeight="1" x14ac:dyDescent="0.25">
      <c r="A35" s="165"/>
      <c r="B35" s="165"/>
      <c r="C35" s="165"/>
    </row>
    <row r="36" spans="1:3" ht="15" customHeight="1" x14ac:dyDescent="0.25">
      <c r="A36" s="165"/>
      <c r="B36" s="165"/>
      <c r="C36" s="165"/>
    </row>
    <row r="37" spans="1:3" ht="15" customHeight="1" x14ac:dyDescent="0.25">
      <c r="A37" s="75" t="str">
        <f>ORÇAM.!A267</f>
        <v>__________________________</v>
      </c>
      <c r="B37" s="3"/>
      <c r="C37" s="75" t="str">
        <f>ORÇAM.!G267</f>
        <v>__________________________</v>
      </c>
    </row>
    <row r="38" spans="1:3" ht="15" customHeight="1" x14ac:dyDescent="0.25">
      <c r="A38" s="76" t="str">
        <f>ORÇAM.!A268</f>
        <v>Vicente Aparecido Romero</v>
      </c>
      <c r="B38" s="3"/>
      <c r="C38" s="76" t="str">
        <f>ORÇAM.!G268</f>
        <v>Alison Scandelae</v>
      </c>
    </row>
    <row r="39" spans="1:3" ht="15" customHeight="1" x14ac:dyDescent="0.25">
      <c r="A39" s="75" t="str">
        <f>ORÇAM.!A269</f>
        <v>Presidente</v>
      </c>
      <c r="B39" s="3"/>
      <c r="C39" s="75" t="str">
        <f>ORÇAM.!G269</f>
        <v>Arquiteto Urbanista</v>
      </c>
    </row>
    <row r="40" spans="1:3" ht="15" customHeight="1" x14ac:dyDescent="0.25">
      <c r="A40" s="75" t="str">
        <f>ORÇAM.!A270</f>
        <v>CPF: 070.347.228-38</v>
      </c>
      <c r="B40" s="3"/>
      <c r="C40" s="75" t="str">
        <f>ORÇAM.!G270</f>
        <v>CAU: A196019-9</v>
      </c>
    </row>
  </sheetData>
  <protectedRanges>
    <protectedRange sqref="C15:C20 C22:C25" name="Intervalo1"/>
  </protectedRanges>
  <mergeCells count="15">
    <mergeCell ref="A33:C33"/>
    <mergeCell ref="A34:C34"/>
    <mergeCell ref="A35:C35"/>
    <mergeCell ref="A36:C36"/>
    <mergeCell ref="A32:C32"/>
    <mergeCell ref="A1:C6"/>
    <mergeCell ref="A31:C31"/>
    <mergeCell ref="A7:C8"/>
    <mergeCell ref="A26:B26"/>
    <mergeCell ref="A9:C9"/>
    <mergeCell ref="A10:C10"/>
    <mergeCell ref="A11:C11"/>
    <mergeCell ref="A29:C30"/>
    <mergeCell ref="A12:C12"/>
    <mergeCell ref="A13:C13"/>
  </mergeCells>
  <printOptions horizontalCentered="1"/>
  <pageMargins left="0.78740157480314965" right="0.78740157480314965" top="0.19685039370078741" bottom="0.39370078740157483" header="0.19685039370078741" footer="0.20118110236220474"/>
  <pageSetup paperSize="9" scale="7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2"/>
  <sheetViews>
    <sheetView view="pageBreakPreview" zoomScaleNormal="100" zoomScaleSheetLayoutView="100" workbookViewId="0">
      <selection sqref="A1:I6"/>
    </sheetView>
  </sheetViews>
  <sheetFormatPr defaultColWidth="9.109375" defaultRowHeight="14.4" customHeight="1" x14ac:dyDescent="0.3"/>
  <cols>
    <col min="1" max="2" width="14.6640625" style="12" customWidth="1"/>
    <col min="3" max="3" width="10.6640625" style="12" customWidth="1"/>
    <col min="4" max="4" width="92.33203125" style="10" customWidth="1"/>
    <col min="5" max="5" width="10.6640625" style="12" customWidth="1"/>
    <col min="6" max="6" width="10.6640625" style="100" customWidth="1"/>
    <col min="7" max="7" width="14.6640625" style="117" customWidth="1"/>
    <col min="8" max="9" width="14.6640625" style="11" customWidth="1"/>
    <col min="10" max="10" width="13.6640625" style="12" bestFit="1" customWidth="1"/>
    <col min="11" max="16384" width="9.109375" style="1"/>
  </cols>
  <sheetData>
    <row r="1" spans="1:10" ht="15" customHeight="1" x14ac:dyDescent="0.3">
      <c r="A1" s="157"/>
      <c r="B1" s="158"/>
      <c r="C1" s="158"/>
      <c r="D1" s="158"/>
      <c r="E1" s="158"/>
      <c r="F1" s="158"/>
      <c r="G1" s="158"/>
      <c r="H1" s="158"/>
      <c r="I1" s="158"/>
      <c r="J1" s="73"/>
    </row>
    <row r="2" spans="1:10" ht="15" customHeight="1" x14ac:dyDescent="0.3">
      <c r="A2" s="158"/>
      <c r="B2" s="158"/>
      <c r="C2" s="158"/>
      <c r="D2" s="158"/>
      <c r="E2" s="158"/>
      <c r="F2" s="158"/>
      <c r="G2" s="158"/>
      <c r="H2" s="158"/>
      <c r="I2" s="158"/>
      <c r="J2" s="73"/>
    </row>
    <row r="3" spans="1:10" ht="15" customHeight="1" x14ac:dyDescent="0.3">
      <c r="A3" s="158"/>
      <c r="B3" s="158"/>
      <c r="C3" s="158"/>
      <c r="D3" s="158"/>
      <c r="E3" s="158"/>
      <c r="F3" s="158"/>
      <c r="G3" s="158"/>
      <c r="H3" s="158"/>
      <c r="I3" s="158"/>
      <c r="J3" s="73"/>
    </row>
    <row r="4" spans="1:10" ht="15" customHeight="1" x14ac:dyDescent="0.3">
      <c r="A4" s="158"/>
      <c r="B4" s="158"/>
      <c r="C4" s="158"/>
      <c r="D4" s="158"/>
      <c r="E4" s="158"/>
      <c r="F4" s="158"/>
      <c r="G4" s="158"/>
      <c r="H4" s="158"/>
      <c r="I4" s="158"/>
      <c r="J4" s="73"/>
    </row>
    <row r="5" spans="1:10" ht="15" customHeight="1" x14ac:dyDescent="0.3">
      <c r="A5" s="158"/>
      <c r="B5" s="158"/>
      <c r="C5" s="158"/>
      <c r="D5" s="158"/>
      <c r="E5" s="158"/>
      <c r="F5" s="158"/>
      <c r="G5" s="158"/>
      <c r="H5" s="158"/>
      <c r="I5" s="158"/>
      <c r="J5" s="73"/>
    </row>
    <row r="6" spans="1:10" ht="15" customHeight="1" x14ac:dyDescent="0.3">
      <c r="A6" s="158"/>
      <c r="B6" s="158"/>
      <c r="C6" s="158"/>
      <c r="D6" s="158"/>
      <c r="E6" s="158"/>
      <c r="F6" s="158"/>
      <c r="G6" s="158"/>
      <c r="H6" s="158"/>
      <c r="I6" s="158"/>
      <c r="J6" s="73"/>
    </row>
    <row r="7" spans="1:10" ht="15" customHeight="1" x14ac:dyDescent="0.3">
      <c r="A7" s="160" t="s">
        <v>1</v>
      </c>
      <c r="B7" s="160"/>
      <c r="C7" s="160"/>
      <c r="D7" s="160"/>
      <c r="E7" s="160"/>
      <c r="F7" s="160"/>
      <c r="G7" s="160"/>
      <c r="H7" s="160"/>
      <c r="I7" s="160"/>
      <c r="J7" s="73"/>
    </row>
    <row r="8" spans="1:10" ht="15" customHeight="1" x14ac:dyDescent="0.3">
      <c r="A8" s="160"/>
      <c r="B8" s="160"/>
      <c r="C8" s="160"/>
      <c r="D8" s="160"/>
      <c r="E8" s="160"/>
      <c r="F8" s="160"/>
      <c r="G8" s="160"/>
      <c r="H8" s="160"/>
      <c r="I8" s="160"/>
      <c r="J8" s="73"/>
    </row>
    <row r="9" spans="1:10" ht="15" customHeight="1" x14ac:dyDescent="0.3">
      <c r="A9" s="172" t="s">
        <v>21239</v>
      </c>
      <c r="B9" s="172"/>
      <c r="C9" s="172"/>
      <c r="D9" s="172"/>
      <c r="E9" s="172"/>
      <c r="F9" s="172"/>
      <c r="G9" s="172"/>
      <c r="H9" s="172"/>
      <c r="I9" s="172"/>
      <c r="J9" s="73"/>
    </row>
    <row r="10" spans="1:10" ht="15" customHeight="1" x14ac:dyDescent="0.3">
      <c r="A10" s="193" t="s">
        <v>21238</v>
      </c>
      <c r="B10" s="172"/>
      <c r="C10" s="172"/>
      <c r="D10" s="172"/>
      <c r="E10" s="172"/>
      <c r="F10" s="172"/>
      <c r="G10" s="172"/>
      <c r="H10" s="172"/>
      <c r="I10" s="172"/>
      <c r="J10" s="73"/>
    </row>
    <row r="11" spans="1:10" ht="15" customHeight="1" x14ac:dyDescent="0.3">
      <c r="A11" s="172" t="s">
        <v>21236</v>
      </c>
      <c r="B11" s="172"/>
      <c r="C11" s="172"/>
      <c r="D11" s="172"/>
      <c r="E11" s="172"/>
      <c r="F11" s="172"/>
      <c r="G11" s="172"/>
      <c r="H11" s="172"/>
      <c r="I11" s="172"/>
      <c r="J11" s="73"/>
    </row>
    <row r="12" spans="1:10" ht="15" customHeight="1" x14ac:dyDescent="0.3">
      <c r="A12" s="172" t="s">
        <v>21237</v>
      </c>
      <c r="B12" s="172"/>
      <c r="C12" s="172"/>
      <c r="D12" s="172"/>
      <c r="E12" s="172"/>
      <c r="F12" s="172"/>
      <c r="G12" s="172"/>
      <c r="H12" s="172"/>
      <c r="I12" s="172"/>
      <c r="J12" s="73"/>
    </row>
    <row r="13" spans="1:10" ht="15" customHeight="1" x14ac:dyDescent="0.3">
      <c r="A13" s="172" t="s">
        <v>7159</v>
      </c>
      <c r="B13" s="172"/>
      <c r="C13" s="172"/>
      <c r="D13" s="172"/>
      <c r="E13" s="172"/>
      <c r="F13" s="172"/>
      <c r="G13" s="172"/>
      <c r="H13" s="172"/>
      <c r="I13" s="172"/>
      <c r="J13" s="73"/>
    </row>
    <row r="14" spans="1:10" ht="15" customHeight="1" x14ac:dyDescent="0.3">
      <c r="A14" s="82" t="s">
        <v>2</v>
      </c>
      <c r="B14" s="82" t="s">
        <v>3</v>
      </c>
      <c r="C14" s="82" t="s">
        <v>4</v>
      </c>
      <c r="D14" s="82" t="s">
        <v>5</v>
      </c>
      <c r="E14" s="82" t="s">
        <v>7</v>
      </c>
      <c r="F14" s="82" t="s">
        <v>6</v>
      </c>
      <c r="G14" s="118" t="s">
        <v>8449</v>
      </c>
      <c r="H14" s="82" t="s">
        <v>8489</v>
      </c>
      <c r="I14" s="82" t="s">
        <v>8450</v>
      </c>
      <c r="J14" s="192" t="s">
        <v>8510</v>
      </c>
    </row>
    <row r="15" spans="1:10" ht="15" customHeight="1" x14ac:dyDescent="0.3">
      <c r="A15" s="129"/>
      <c r="B15" s="129"/>
      <c r="C15" s="130">
        <v>1</v>
      </c>
      <c r="D15" s="161" t="s">
        <v>144</v>
      </c>
      <c r="E15" s="161"/>
      <c r="F15" s="161"/>
      <c r="G15" s="161"/>
      <c r="H15" s="161"/>
      <c r="I15" s="161"/>
      <c r="J15" s="192"/>
    </row>
    <row r="16" spans="1:10" ht="15" customHeight="1" x14ac:dyDescent="0.3">
      <c r="A16" s="4" t="s">
        <v>7152</v>
      </c>
      <c r="B16" s="4" t="s">
        <v>468</v>
      </c>
      <c r="C16" s="4" t="s">
        <v>8</v>
      </c>
      <c r="D16" s="97" t="str">
        <f>IFERROR(VLOOKUP(B16,CDHU!A9:F4114,2,0),IFERROR(VLOOKUP(B16,'SINAPI C.'!A7:E7835,2,0),IFERROR(VLOOKUP(B16,'SINAPI I.'!A8:E4846,2,0)," ")))</f>
        <v>Placa em lona com impressão digital e estrutura em madeira</v>
      </c>
      <c r="E16" s="96" t="str">
        <f>IFERROR(VLOOKUP(B16,CDHU!A9:F4114,3,0),IFERROR(VLOOKUP(B16,'SINAPI C.'!A7:E7835,3,0),IFERROR(VLOOKUP(B16,'SINAPI I.'!A8:E4846,3,0)," ")))</f>
        <v>M2</v>
      </c>
      <c r="F16" s="98">
        <v>6</v>
      </c>
      <c r="G16" s="119">
        <f>IFERROR(VLOOKUP(B16,CDHU!A9:F4114,6,0),IFERROR(VLOOKUP(B16,'SINAPI C.'!A7:E7835,5,0),IFERROR(VLOOKUP(B16,'SINAPI I.'!A8:E4846,5,0)," ")))</f>
        <v>199.73</v>
      </c>
      <c r="H16" s="132">
        <f>ROUND(IFERROR((G16+(G16*$H$257)),0),2)</f>
        <v>248.7</v>
      </c>
      <c r="I16" s="132">
        <f>H16*F16</f>
        <v>1492.1999999999998</v>
      </c>
      <c r="J16" s="103" t="str">
        <f>IF(($H$259*0.04)&gt;I16,"NÃO","SIM")</f>
        <v>NÃO</v>
      </c>
    </row>
    <row r="17" spans="1:10" ht="15" customHeight="1" x14ac:dyDescent="0.3">
      <c r="A17" s="4" t="s">
        <v>7152</v>
      </c>
      <c r="B17" s="4" t="s">
        <v>418</v>
      </c>
      <c r="C17" s="4" t="s">
        <v>52</v>
      </c>
      <c r="D17" s="97" t="str">
        <f>IFERROR(VLOOKUP(B17,CDHU!A10:F4115,2,0),IFERROR(VLOOKUP(B17,'SINAPI C.'!A8:E7836,2,0),IFERROR(VLOOKUP(B17,'SINAPI I.'!A9:E4847,2,0)," ")))</f>
        <v>Locação de container tipo depósito - área mínima de 13,80 m²</v>
      </c>
      <c r="E17" s="96" t="str">
        <f>IFERROR(VLOOKUP(B17,CDHU!A10:F4115,3,0),IFERROR(VLOOKUP(B17,'SINAPI C.'!A8:E7836,3,0),IFERROR(VLOOKUP(B17,'SINAPI I.'!A9:E4847,3,0)," ")))</f>
        <v>UNMES</v>
      </c>
      <c r="F17" s="98">
        <v>5</v>
      </c>
      <c r="G17" s="119">
        <f>IFERROR(VLOOKUP(B17,CDHU!A10:F4115,6,0),IFERROR(VLOOKUP(B17,'SINAPI C.'!A8:E7836,5,0),IFERROR(VLOOKUP(B17,'SINAPI I.'!A9:E4847,5,0)," ")))</f>
        <v>940.91</v>
      </c>
      <c r="H17" s="132">
        <f t="shared" ref="H17:H25" si="0">ROUND(IFERROR((G17+(G17*$H$257)),0),2)</f>
        <v>1171.6199999999999</v>
      </c>
      <c r="I17" s="132">
        <f t="shared" ref="I17:I25" si="1">H17*F17</f>
        <v>5858.0999999999995</v>
      </c>
      <c r="J17" s="103" t="str">
        <f t="shared" ref="J17:J25" si="2">IF(($H$259*0.04)&gt;I17,"NÃO","SIM")</f>
        <v>NÃO</v>
      </c>
    </row>
    <row r="18" spans="1:10" ht="15" hidden="1" customHeight="1" x14ac:dyDescent="0.3">
      <c r="A18" s="4" t="s">
        <v>7152</v>
      </c>
      <c r="B18" s="4"/>
      <c r="C18" s="4" t="s">
        <v>83</v>
      </c>
      <c r="D18" s="97" t="str">
        <f>IFERROR(VLOOKUP(B18,CDHU!A11:F4116,2,0),IFERROR(VLOOKUP(B18,'SINAPI C.'!A9:E7837,2,0),IFERROR(VLOOKUP(B18,'SINAPI I.'!A10:E4848,2,0)," ")))</f>
        <v xml:space="preserve"> </v>
      </c>
      <c r="E18" s="96" t="str">
        <f>IFERROR(VLOOKUP(B18,CDHU!A11:F4116,3,0),IFERROR(VLOOKUP(B18,'SINAPI C.'!A9:E7837,3,0),IFERROR(VLOOKUP(B18,'SINAPI I.'!A10:E4848,3,0)," ")))</f>
        <v xml:space="preserve"> </v>
      </c>
      <c r="F18" s="98"/>
      <c r="G18" s="119" t="str">
        <f>IFERROR(VLOOKUP(B18,CDHU!A11:F4116,6,0),IFERROR(VLOOKUP(B18,'SINAPI C.'!A9:E7837,5,0),IFERROR(VLOOKUP(B18,'SINAPI I.'!A10:E4848,5,0)," ")))</f>
        <v xml:space="preserve"> </v>
      </c>
      <c r="H18" s="132">
        <f t="shared" si="0"/>
        <v>0</v>
      </c>
      <c r="I18" s="132">
        <f t="shared" si="1"/>
        <v>0</v>
      </c>
      <c r="J18" s="103" t="str">
        <f t="shared" si="2"/>
        <v>NÃO</v>
      </c>
    </row>
    <row r="19" spans="1:10" ht="15" hidden="1" customHeight="1" x14ac:dyDescent="0.3">
      <c r="A19" s="4" t="s">
        <v>7152</v>
      </c>
      <c r="B19" s="4"/>
      <c r="C19" s="4" t="s">
        <v>84</v>
      </c>
      <c r="D19" s="97" t="str">
        <f>IFERROR(VLOOKUP(B19,CDHU!A12:F4117,2,0),IFERROR(VLOOKUP(B19,'SINAPI C.'!A10:E7838,2,0),IFERROR(VLOOKUP(B19,'SINAPI I.'!A11:E4849,2,0)," ")))</f>
        <v xml:space="preserve"> </v>
      </c>
      <c r="E19" s="96" t="str">
        <f>IFERROR(VLOOKUP(B19,CDHU!A12:F4117,3,0),IFERROR(VLOOKUP(B19,'SINAPI C.'!A10:E7838,3,0),IFERROR(VLOOKUP(B19,'SINAPI I.'!A11:E4849,3,0)," ")))</f>
        <v xml:space="preserve"> </v>
      </c>
      <c r="F19" s="98"/>
      <c r="G19" s="119" t="str">
        <f>IFERROR(VLOOKUP(B19,CDHU!A12:F4117,6,0),IFERROR(VLOOKUP(B19,'SINAPI C.'!A10:E7838,5,0),IFERROR(VLOOKUP(B19,'SINAPI I.'!A11:E4849,5,0)," ")))</f>
        <v xml:space="preserve"> </v>
      </c>
      <c r="H19" s="132">
        <f t="shared" si="0"/>
        <v>0</v>
      </c>
      <c r="I19" s="132">
        <f t="shared" si="1"/>
        <v>0</v>
      </c>
      <c r="J19" s="103" t="str">
        <f t="shared" si="2"/>
        <v>NÃO</v>
      </c>
    </row>
    <row r="20" spans="1:10" ht="15" hidden="1" customHeight="1" x14ac:dyDescent="0.3">
      <c r="A20" s="4" t="s">
        <v>7152</v>
      </c>
      <c r="B20" s="42"/>
      <c r="C20" s="4" t="s">
        <v>85</v>
      </c>
      <c r="D20" s="97" t="str">
        <f>IFERROR(VLOOKUP(B20,CDHU!A13:F4118,2,0),IFERROR(VLOOKUP(B20,'SINAPI C.'!A11:E7839,2,0),IFERROR(VLOOKUP(B20,'SINAPI I.'!A12:E4850,2,0)," ")))</f>
        <v xml:space="preserve"> </v>
      </c>
      <c r="E20" s="96" t="str">
        <f>IFERROR(VLOOKUP(B20,CDHU!A13:F4118,3,0),IFERROR(VLOOKUP(B20,'SINAPI C.'!A11:E7839,3,0),IFERROR(VLOOKUP(B20,'SINAPI I.'!A12:E4850,3,0)," ")))</f>
        <v xml:space="preserve"> </v>
      </c>
      <c r="F20" s="98"/>
      <c r="G20" s="119" t="str">
        <f>IFERROR(VLOOKUP(B20,CDHU!A13:F4118,6,0),IFERROR(VLOOKUP(B20,'SINAPI C.'!A11:E7839,5,0),IFERROR(VLOOKUP(B20,'SINAPI I.'!A12:E4850,5,0)," ")))</f>
        <v xml:space="preserve"> </v>
      </c>
      <c r="H20" s="132">
        <f t="shared" si="0"/>
        <v>0</v>
      </c>
      <c r="I20" s="132">
        <f t="shared" si="1"/>
        <v>0</v>
      </c>
      <c r="J20" s="103" t="str">
        <f t="shared" si="2"/>
        <v>NÃO</v>
      </c>
    </row>
    <row r="21" spans="1:10" ht="15" hidden="1" customHeight="1" x14ac:dyDescent="0.3">
      <c r="A21" s="4" t="s">
        <v>7152</v>
      </c>
      <c r="B21" s="4"/>
      <c r="C21" s="4" t="s">
        <v>8202</v>
      </c>
      <c r="D21" s="97" t="str">
        <f>IFERROR(VLOOKUP(B21,CDHU!A14:F4119,2,0),IFERROR(VLOOKUP(B21,'SINAPI C.'!A12:E7840,2,0),IFERROR(VLOOKUP(B21,'SINAPI I.'!A13:E4851,2,0)," ")))</f>
        <v xml:space="preserve"> </v>
      </c>
      <c r="E21" s="96" t="str">
        <f>IFERROR(VLOOKUP(B21,CDHU!A14:F4119,3,0),IFERROR(VLOOKUP(B21,'SINAPI C.'!A12:E7840,3,0),IFERROR(VLOOKUP(B21,'SINAPI I.'!A13:E4851,3,0)," ")))</f>
        <v xml:space="preserve"> </v>
      </c>
      <c r="F21" s="98"/>
      <c r="G21" s="119" t="str">
        <f>IFERROR(VLOOKUP(B21,CDHU!A14:F4119,6,0),IFERROR(VLOOKUP(B21,'SINAPI C.'!A12:E7840,5,0),IFERROR(VLOOKUP(B21,'SINAPI I.'!A13:E4851,5,0)," ")))</f>
        <v xml:space="preserve"> </v>
      </c>
      <c r="H21" s="132">
        <f t="shared" si="0"/>
        <v>0</v>
      </c>
      <c r="I21" s="132">
        <f t="shared" si="1"/>
        <v>0</v>
      </c>
      <c r="J21" s="103" t="str">
        <f t="shared" si="2"/>
        <v>NÃO</v>
      </c>
    </row>
    <row r="22" spans="1:10" ht="15" hidden="1" customHeight="1" x14ac:dyDescent="0.3">
      <c r="A22" s="4" t="s">
        <v>7152</v>
      </c>
      <c r="B22" s="4"/>
      <c r="C22" s="4" t="s">
        <v>8220</v>
      </c>
      <c r="D22" s="97" t="str">
        <f>IFERROR(VLOOKUP(B22,CDHU!A15:F4120,2,0),IFERROR(VLOOKUP(B22,'SINAPI C.'!A13:E7841,2,0),IFERROR(VLOOKUP(B22,'SINAPI I.'!A14:E4852,2,0)," ")))</f>
        <v xml:space="preserve"> </v>
      </c>
      <c r="E22" s="96" t="str">
        <f>IFERROR(VLOOKUP(B22,CDHU!A15:F4120,3,0),IFERROR(VLOOKUP(B22,'SINAPI C.'!A13:E7841,3,0),IFERROR(VLOOKUP(B22,'SINAPI I.'!A14:E4852,3,0)," ")))</f>
        <v xml:space="preserve"> </v>
      </c>
      <c r="F22" s="98"/>
      <c r="G22" s="119" t="str">
        <f>IFERROR(VLOOKUP(B22,CDHU!A15:F4120,6,0),IFERROR(VLOOKUP(B22,'SINAPI C.'!A13:E7841,5,0),IFERROR(VLOOKUP(B22,'SINAPI I.'!A14:E4852,5,0)," ")))</f>
        <v xml:space="preserve"> </v>
      </c>
      <c r="H22" s="132">
        <f t="shared" si="0"/>
        <v>0</v>
      </c>
      <c r="I22" s="132">
        <f t="shared" si="1"/>
        <v>0</v>
      </c>
      <c r="J22" s="103" t="str">
        <f t="shared" si="2"/>
        <v>NÃO</v>
      </c>
    </row>
    <row r="23" spans="1:10" ht="15" hidden="1" customHeight="1" x14ac:dyDescent="0.3">
      <c r="A23" s="4" t="s">
        <v>7152</v>
      </c>
      <c r="B23" s="4"/>
      <c r="C23" s="4" t="s">
        <v>8221</v>
      </c>
      <c r="D23" s="97" t="str">
        <f>IFERROR(VLOOKUP(B23,CDHU!A16:F4121,2,0),IFERROR(VLOOKUP(B23,'SINAPI C.'!A14:E7842,2,0),IFERROR(VLOOKUP(B23,'SINAPI I.'!A15:E4853,2,0)," ")))</f>
        <v xml:space="preserve"> </v>
      </c>
      <c r="E23" s="96" t="str">
        <f>IFERROR(VLOOKUP(B23,CDHU!A16:F4121,3,0),IFERROR(VLOOKUP(B23,'SINAPI C.'!A14:E7842,3,0),IFERROR(VLOOKUP(B23,'SINAPI I.'!A15:E4853,3,0)," ")))</f>
        <v xml:space="preserve"> </v>
      </c>
      <c r="F23" s="98"/>
      <c r="G23" s="119" t="str">
        <f>IFERROR(VLOOKUP(B23,CDHU!A16:F4121,6,0),IFERROR(VLOOKUP(B23,'SINAPI C.'!A14:E7842,5,0),IFERROR(VLOOKUP(B23,'SINAPI I.'!A15:E4853,5,0)," ")))</f>
        <v xml:space="preserve"> </v>
      </c>
      <c r="H23" s="132">
        <f t="shared" si="0"/>
        <v>0</v>
      </c>
      <c r="I23" s="132">
        <f t="shared" si="1"/>
        <v>0</v>
      </c>
      <c r="J23" s="103" t="str">
        <f t="shared" si="2"/>
        <v>NÃO</v>
      </c>
    </row>
    <row r="24" spans="1:10" ht="15" hidden="1" customHeight="1" x14ac:dyDescent="0.3">
      <c r="A24" s="4" t="s">
        <v>7152</v>
      </c>
      <c r="B24" s="42"/>
      <c r="C24" s="4" t="s">
        <v>8222</v>
      </c>
      <c r="D24" s="97" t="str">
        <f>IFERROR(VLOOKUP(B24,CDHU!A17:F4122,2,0),IFERROR(VLOOKUP(B24,'SINAPI C.'!A15:E7843,2,0),IFERROR(VLOOKUP(B24,'SINAPI I.'!A16:E4854,2,0)," ")))</f>
        <v xml:space="preserve"> </v>
      </c>
      <c r="E24" s="96" t="str">
        <f>IFERROR(VLOOKUP(B24,CDHU!A17:F4122,3,0),IFERROR(VLOOKUP(B24,'SINAPI C.'!A15:E7843,3,0),IFERROR(VLOOKUP(B24,'SINAPI I.'!A16:E4854,3,0)," ")))</f>
        <v xml:space="preserve"> </v>
      </c>
      <c r="F24" s="98"/>
      <c r="G24" s="119" t="str">
        <f>IFERROR(VLOOKUP(B24,CDHU!A17:F4122,6,0),IFERROR(VLOOKUP(B24,'SINAPI C.'!A15:E7843,5,0),IFERROR(VLOOKUP(B24,'SINAPI I.'!A16:E4854,5,0)," ")))</f>
        <v xml:space="preserve"> </v>
      </c>
      <c r="H24" s="132">
        <f t="shared" si="0"/>
        <v>0</v>
      </c>
      <c r="I24" s="132">
        <f t="shared" si="1"/>
        <v>0</v>
      </c>
      <c r="J24" s="103" t="str">
        <f t="shared" si="2"/>
        <v>NÃO</v>
      </c>
    </row>
    <row r="25" spans="1:10" ht="15" hidden="1" customHeight="1" x14ac:dyDescent="0.3">
      <c r="A25" s="4" t="s">
        <v>7152</v>
      </c>
      <c r="B25" s="4"/>
      <c r="C25" s="4" t="s">
        <v>8223</v>
      </c>
      <c r="D25" s="97" t="str">
        <f>IFERROR(VLOOKUP(B25,CDHU!A18:F4123,2,0),IFERROR(VLOOKUP(B25,'SINAPI C.'!A16:E7844,2,0),IFERROR(VLOOKUP(B25,'SINAPI I.'!A17:E4855,2,0)," ")))</f>
        <v xml:space="preserve"> </v>
      </c>
      <c r="E25" s="96" t="str">
        <f>IFERROR(VLOOKUP(B25,CDHU!A18:F4123,3,0),IFERROR(VLOOKUP(B25,'SINAPI C.'!A16:E7844,3,0),IFERROR(VLOOKUP(B25,'SINAPI I.'!A17:E4855,3,0)," ")))</f>
        <v xml:space="preserve"> </v>
      </c>
      <c r="F25" s="98"/>
      <c r="G25" s="119" t="str">
        <f>IFERROR(VLOOKUP(B25,CDHU!A18:F4123,6,0),IFERROR(VLOOKUP(B25,'SINAPI C.'!A16:E7844,5,0),IFERROR(VLOOKUP(B25,'SINAPI I.'!A17:E4855,5,0)," ")))</f>
        <v xml:space="preserve"> </v>
      </c>
      <c r="H25" s="132">
        <f t="shared" si="0"/>
        <v>0</v>
      </c>
      <c r="I25" s="132">
        <f t="shared" si="1"/>
        <v>0</v>
      </c>
      <c r="J25" s="103" t="str">
        <f t="shared" si="2"/>
        <v>NÃO</v>
      </c>
    </row>
    <row r="26" spans="1:10" ht="15" customHeight="1" x14ac:dyDescent="0.3">
      <c r="A26" s="173" t="s">
        <v>87</v>
      </c>
      <c r="B26" s="174"/>
      <c r="C26" s="174"/>
      <c r="D26" s="174"/>
      <c r="E26" s="174"/>
      <c r="F26" s="174"/>
      <c r="G26" s="174"/>
      <c r="H26" s="175"/>
      <c r="I26" s="131">
        <f>SUM(I16:I25)</f>
        <v>7350.2999999999993</v>
      </c>
      <c r="J26" s="73"/>
    </row>
    <row r="27" spans="1:10" ht="15" customHeight="1" x14ac:dyDescent="0.3">
      <c r="A27" s="167" t="s">
        <v>58</v>
      </c>
      <c r="B27" s="167"/>
      <c r="C27" s="167"/>
      <c r="D27" s="167"/>
      <c r="E27" s="167"/>
      <c r="F27" s="167"/>
      <c r="G27" s="167"/>
      <c r="H27" s="167"/>
      <c r="I27" s="167"/>
      <c r="J27" s="73"/>
    </row>
    <row r="28" spans="1:10" ht="15" customHeight="1" x14ac:dyDescent="0.3">
      <c r="A28" s="129"/>
      <c r="B28" s="129"/>
      <c r="C28" s="130">
        <v>2</v>
      </c>
      <c r="D28" s="161" t="s">
        <v>21230</v>
      </c>
      <c r="E28" s="161"/>
      <c r="F28" s="161"/>
      <c r="G28" s="161"/>
      <c r="H28" s="161"/>
      <c r="I28" s="161"/>
      <c r="J28" s="73"/>
    </row>
    <row r="29" spans="1:10" ht="15" customHeight="1" x14ac:dyDescent="0.3">
      <c r="A29" s="4" t="s">
        <v>7152</v>
      </c>
      <c r="B29" s="4" t="s">
        <v>903</v>
      </c>
      <c r="C29" s="145" t="s">
        <v>9</v>
      </c>
      <c r="D29" s="97" t="str">
        <f>IFERROR(VLOOKUP(B29,CDHU!A22:F4127,2,0),IFERROR(VLOOKUP(B29,'SINAPI C.'!A20:E7848,2,0),IFERROR(VLOOKUP(B29,'SINAPI I.'!A21:E4859,2,0)," ")))</f>
        <v>Remoção de calha ou rufo</v>
      </c>
      <c r="E29" s="96" t="str">
        <f>IFERROR(VLOOKUP(B29,CDHU!A22:F4127,3,0),IFERROR(VLOOKUP(B29,'SINAPI C.'!A20:E7848,3,0),IFERROR(VLOOKUP(B29,'SINAPI I.'!A21:E4859,3,0)," ")))</f>
        <v>M</v>
      </c>
      <c r="F29" s="98">
        <f>2.7+10.86</f>
        <v>13.559999999999999</v>
      </c>
      <c r="G29" s="119">
        <f>IFERROR(VLOOKUP(B29,CDHU!A22:F4127,6,0),IFERROR(VLOOKUP(B29,'SINAPI C.'!A20:E7848,5,0),IFERROR(VLOOKUP(B29,'SINAPI I.'!A21:E4859,5,0)," ")))</f>
        <v>4.2699999999999996</v>
      </c>
      <c r="H29" s="132">
        <f t="shared" ref="H29:H38" si="3">ROUND(IFERROR((G29+(G29*$H$257)),0),2)</f>
        <v>5.32</v>
      </c>
      <c r="I29" s="132">
        <f t="shared" ref="I29:I38" si="4">H29*F29</f>
        <v>72.139200000000002</v>
      </c>
      <c r="J29" s="103" t="str">
        <f t="shared" ref="J29:J38" si="5">IF(($H$259*0.04)&gt;I29,"NÃO","SIM")</f>
        <v>NÃO</v>
      </c>
    </row>
    <row r="30" spans="1:10" ht="15" customHeight="1" x14ac:dyDescent="0.3">
      <c r="A30" s="4" t="s">
        <v>7152</v>
      </c>
      <c r="B30" s="4" t="s">
        <v>607</v>
      </c>
      <c r="C30" s="145" t="s">
        <v>10</v>
      </c>
      <c r="D30" s="97" t="str">
        <f>IFERROR(VLOOKUP(B30,CDHU!A23:F4128,2,0),IFERROR(VLOOKUP(B30,'SINAPI C.'!A21:E7849,2,0),IFERROR(VLOOKUP(B30,'SINAPI I.'!A22:E4860,2,0)," ")))</f>
        <v>Retirada de cumeeira ou espigão em barro</v>
      </c>
      <c r="E30" s="96" t="str">
        <f>IFERROR(VLOOKUP(B30,CDHU!A23:F4128,3,0),IFERROR(VLOOKUP(B30,'SINAPI C.'!A21:E7849,3,0),IFERROR(VLOOKUP(B30,'SINAPI I.'!A22:E4860,3,0)," ")))</f>
        <v>M</v>
      </c>
      <c r="F30" s="98">
        <v>1.35</v>
      </c>
      <c r="G30" s="119">
        <f>IFERROR(VLOOKUP(B30,CDHU!A23:F4128,6,0),IFERROR(VLOOKUP(B30,'SINAPI C.'!A21:E7849,5,0),IFERROR(VLOOKUP(B30,'SINAPI I.'!A22:E4860,5,0)," ")))</f>
        <v>5.57</v>
      </c>
      <c r="H30" s="132">
        <f t="shared" si="3"/>
        <v>6.94</v>
      </c>
      <c r="I30" s="132">
        <f t="shared" si="4"/>
        <v>9.3690000000000015</v>
      </c>
      <c r="J30" s="103" t="str">
        <f t="shared" si="5"/>
        <v>NÃO</v>
      </c>
    </row>
    <row r="31" spans="1:10" ht="15" customHeight="1" x14ac:dyDescent="0.3">
      <c r="A31" s="4" t="s">
        <v>7152</v>
      </c>
      <c r="B31" s="4" t="s">
        <v>595</v>
      </c>
      <c r="C31" s="145" t="s">
        <v>11</v>
      </c>
      <c r="D31" s="97" t="str">
        <f>IFERROR(VLOOKUP(B31,CDHU!A24:F4129,2,0),IFERROR(VLOOKUP(B31,'SINAPI C.'!A22:E7850,2,0),IFERROR(VLOOKUP(B31,'SINAPI I.'!A23:E4861,2,0)," ")))</f>
        <v>Retirada de estrutura em madeira pontaletada - telhas de barro</v>
      </c>
      <c r="E31" s="96" t="str">
        <f>IFERROR(VLOOKUP(B31,CDHU!A24:F4129,3,0),IFERROR(VLOOKUP(B31,'SINAPI C.'!A22:E7850,3,0),IFERROR(VLOOKUP(B31,'SINAPI I.'!A23:E4861,3,0)," ")))</f>
        <v>M2</v>
      </c>
      <c r="F31" s="98">
        <v>7.33</v>
      </c>
      <c r="G31" s="119">
        <f>IFERROR(VLOOKUP(B31,CDHU!A24:F4129,6,0),IFERROR(VLOOKUP(B31,'SINAPI C.'!A22:E7850,5,0),IFERROR(VLOOKUP(B31,'SINAPI I.'!A23:E4861,5,0)," ")))</f>
        <v>16.47</v>
      </c>
      <c r="H31" s="132">
        <f t="shared" si="3"/>
        <v>20.51</v>
      </c>
      <c r="I31" s="132">
        <f t="shared" si="4"/>
        <v>150.3383</v>
      </c>
      <c r="J31" s="103" t="str">
        <f t="shared" si="5"/>
        <v>NÃO</v>
      </c>
    </row>
    <row r="32" spans="1:10" ht="15" customHeight="1" x14ac:dyDescent="0.3">
      <c r="A32" s="4" t="s">
        <v>7152</v>
      </c>
      <c r="B32" s="4" t="s">
        <v>603</v>
      </c>
      <c r="C32" s="145" t="s">
        <v>12</v>
      </c>
      <c r="D32" s="97" t="str">
        <f>IFERROR(VLOOKUP(B32,CDHU!A25:F4130,2,0),IFERROR(VLOOKUP(B32,'SINAPI C.'!A23:E7851,2,0),IFERROR(VLOOKUP(B32,'SINAPI I.'!A24:E4862,2,0)," ")))</f>
        <v>Retirada de telhamento em barro</v>
      </c>
      <c r="E32" s="96" t="str">
        <f>IFERROR(VLOOKUP(B32,CDHU!A25:F4130,3,0),IFERROR(VLOOKUP(B32,'SINAPI C.'!A23:E7851,3,0),IFERROR(VLOOKUP(B32,'SINAPI I.'!A24:E4862,3,0)," ")))</f>
        <v>M2</v>
      </c>
      <c r="F32" s="98">
        <f>F31</f>
        <v>7.33</v>
      </c>
      <c r="G32" s="119">
        <f>IFERROR(VLOOKUP(B32,CDHU!A25:F4130,6,0),IFERROR(VLOOKUP(B32,'SINAPI C.'!A23:E7851,5,0),IFERROR(VLOOKUP(B32,'SINAPI I.'!A24:E4862,5,0)," ")))</f>
        <v>14.86</v>
      </c>
      <c r="H32" s="132">
        <f t="shared" si="3"/>
        <v>18.5</v>
      </c>
      <c r="I32" s="132">
        <f t="shared" si="4"/>
        <v>135.60499999999999</v>
      </c>
      <c r="J32" s="103" t="str">
        <f t="shared" si="5"/>
        <v>NÃO</v>
      </c>
    </row>
    <row r="33" spans="1:10" ht="15" customHeight="1" x14ac:dyDescent="0.3">
      <c r="A33" s="4" t="s">
        <v>7152</v>
      </c>
      <c r="B33" s="4" t="s">
        <v>605</v>
      </c>
      <c r="C33" s="145" t="s">
        <v>53</v>
      </c>
      <c r="D33" s="97" t="str">
        <f>IFERROR(VLOOKUP(B33,CDHU!A26:F4131,2,0),IFERROR(VLOOKUP(B33,'SINAPI C.'!A24:E7852,2,0),IFERROR(VLOOKUP(B33,'SINAPI I.'!A25:E4863,2,0)," ")))</f>
        <v>Retirada de telhamento perfil e material qualquer, exceto barro</v>
      </c>
      <c r="E33" s="96" t="str">
        <f>IFERROR(VLOOKUP(B33,CDHU!A26:F4131,3,0),IFERROR(VLOOKUP(B33,'SINAPI C.'!A24:E7852,3,0),IFERROR(VLOOKUP(B33,'SINAPI I.'!A25:E4863,3,0)," ")))</f>
        <v>M2</v>
      </c>
      <c r="F33" s="98">
        <v>29.73</v>
      </c>
      <c r="G33" s="119">
        <f>IFERROR(VLOOKUP(B33,CDHU!A26:F4131,6,0),IFERROR(VLOOKUP(B33,'SINAPI C.'!A24:E7852,5,0),IFERROR(VLOOKUP(B33,'SINAPI I.'!A25:E4863,5,0)," ")))</f>
        <v>7.43</v>
      </c>
      <c r="H33" s="132">
        <f t="shared" si="3"/>
        <v>9.25</v>
      </c>
      <c r="I33" s="132">
        <f t="shared" si="4"/>
        <v>275.0025</v>
      </c>
      <c r="J33" s="103" t="str">
        <f t="shared" si="5"/>
        <v>NÃO</v>
      </c>
    </row>
    <row r="34" spans="1:10" ht="15" customHeight="1" x14ac:dyDescent="0.3">
      <c r="A34" s="4" t="s">
        <v>7152</v>
      </c>
      <c r="B34" s="12" t="s">
        <v>710</v>
      </c>
      <c r="C34" s="145" t="s">
        <v>13</v>
      </c>
      <c r="D34" s="97" t="str">
        <f>IFERROR(VLOOKUP(B34,CDHU!A27:F4132,2,0),IFERROR(VLOOKUP(B34,'SINAPI C.'!A25:E7853,2,0),IFERROR(VLOOKUP(B34,'SINAPI I.'!A26:E4864,2,0)," ")))</f>
        <v>Retirada de torneira ou chuveiro</v>
      </c>
      <c r="E34" s="96" t="str">
        <f>IFERROR(VLOOKUP(B34,CDHU!A27:F4132,3,0),IFERROR(VLOOKUP(B34,'SINAPI C.'!A25:E7853,3,0),IFERROR(VLOOKUP(B34,'SINAPI I.'!A26:E4864,3,0)," ")))</f>
        <v>UN</v>
      </c>
      <c r="F34" s="98">
        <v>3</v>
      </c>
      <c r="G34" s="119">
        <f>IFERROR(VLOOKUP(B34,CDHU!A27:F4132,6,0),IFERROR(VLOOKUP(B34,'SINAPI C.'!A25:E7853,5,0),IFERROR(VLOOKUP(B34,'SINAPI I.'!A26:E4864,5,0)," ")))</f>
        <v>7.04</v>
      </c>
      <c r="H34" s="132">
        <f t="shared" si="3"/>
        <v>8.77</v>
      </c>
      <c r="I34" s="132">
        <f t="shared" si="4"/>
        <v>26.31</v>
      </c>
      <c r="J34" s="103" t="str">
        <f t="shared" si="5"/>
        <v>NÃO</v>
      </c>
    </row>
    <row r="35" spans="1:10" ht="15" customHeight="1" x14ac:dyDescent="0.3">
      <c r="A35" s="4" t="s">
        <v>7152</v>
      </c>
      <c r="B35" s="4" t="s">
        <v>696</v>
      </c>
      <c r="C35" s="145" t="s">
        <v>14</v>
      </c>
      <c r="D35" s="97" t="str">
        <f>IFERROR(VLOOKUP(B35,CDHU!A28:F4133,2,0),IFERROR(VLOOKUP(B35,'SINAPI C.'!A26:E7854,2,0),IFERROR(VLOOKUP(B35,'SINAPI I.'!A27:E4865,2,0)," ")))</f>
        <v>Retirada de aparelho sanitário incluindo acessórios</v>
      </c>
      <c r="E35" s="96" t="str">
        <f>IFERROR(VLOOKUP(B35,CDHU!A28:F4133,3,0),IFERROR(VLOOKUP(B35,'SINAPI C.'!A26:E7854,3,0),IFERROR(VLOOKUP(B35,'SINAPI I.'!A27:E4865,3,0)," ")))</f>
        <v>UN</v>
      </c>
      <c r="F35" s="98">
        <v>2</v>
      </c>
      <c r="G35" s="119">
        <f>IFERROR(VLOOKUP(B35,CDHU!A28:F4133,6,0),IFERROR(VLOOKUP(B35,'SINAPI C.'!A26:E7854,5,0),IFERROR(VLOOKUP(B35,'SINAPI I.'!A27:E4865,5,0)," ")))</f>
        <v>40.619999999999997</v>
      </c>
      <c r="H35" s="132">
        <f t="shared" si="3"/>
        <v>50.58</v>
      </c>
      <c r="I35" s="132">
        <f t="shared" si="4"/>
        <v>101.16</v>
      </c>
      <c r="J35" s="103" t="str">
        <f t="shared" si="5"/>
        <v>NÃO</v>
      </c>
    </row>
    <row r="36" spans="1:10" ht="15" customHeight="1" x14ac:dyDescent="0.3">
      <c r="A36" s="4" t="s">
        <v>7152</v>
      </c>
      <c r="B36" s="4" t="s">
        <v>508</v>
      </c>
      <c r="C36" s="145" t="s">
        <v>7280</v>
      </c>
      <c r="D36" s="97" t="str">
        <f>IFERROR(VLOOKUP(B36,CDHU!A29:F4134,2,0),IFERROR(VLOOKUP(B36,'SINAPI C.'!A27:E7855,2,0),IFERROR(VLOOKUP(B36,'SINAPI I.'!A28:E4866,2,0)," ")))</f>
        <v>Demolição manual de alvenaria de elevação ou elemento vazado, incluindo revestimento</v>
      </c>
      <c r="E36" s="96" t="str">
        <f>IFERROR(VLOOKUP(B36,CDHU!A29:F4134,3,0),IFERROR(VLOOKUP(B36,'SINAPI C.'!A27:E7855,3,0),IFERROR(VLOOKUP(B36,'SINAPI I.'!A28:E4866,3,0)," ")))</f>
        <v>M3</v>
      </c>
      <c r="F36" s="98">
        <f>7.64*0.15</f>
        <v>1.1459999999999999</v>
      </c>
      <c r="G36" s="119">
        <f>IFERROR(VLOOKUP(B36,CDHU!A29:F4134,6,0),IFERROR(VLOOKUP(B36,'SINAPI C.'!A27:E7855,5,0),IFERROR(VLOOKUP(B36,'SINAPI I.'!A28:E4866,5,0)," ")))</f>
        <v>74.28</v>
      </c>
      <c r="H36" s="132">
        <f t="shared" si="3"/>
        <v>92.49</v>
      </c>
      <c r="I36" s="132">
        <f t="shared" si="4"/>
        <v>105.99353999999998</v>
      </c>
      <c r="J36" s="103" t="str">
        <f t="shared" si="5"/>
        <v>NÃO</v>
      </c>
    </row>
    <row r="37" spans="1:10" ht="15" customHeight="1" x14ac:dyDescent="0.3">
      <c r="A37" s="4" t="s">
        <v>7152</v>
      </c>
      <c r="B37" s="4" t="s">
        <v>489</v>
      </c>
      <c r="C37" s="145" t="s">
        <v>50</v>
      </c>
      <c r="D37" s="97" t="str">
        <f>IFERROR(VLOOKUP(B37,CDHU!A30:F4135,2,0),IFERROR(VLOOKUP(B37,'SINAPI C.'!A28:E7856,2,0),IFERROR(VLOOKUP(B37,'SINAPI I.'!A29:E4867,2,0)," ")))</f>
        <v>Demolição manual de concreto simples</v>
      </c>
      <c r="E37" s="96" t="str">
        <f>IFERROR(VLOOKUP(B37,CDHU!A30:F4135,3,0),IFERROR(VLOOKUP(B37,'SINAPI C.'!A28:E7856,3,0),IFERROR(VLOOKUP(B37,'SINAPI I.'!A29:E4867,3,0)," ")))</f>
        <v>M3</v>
      </c>
      <c r="F37" s="98">
        <f>82.84*0.07</f>
        <v>5.7988000000000008</v>
      </c>
      <c r="G37" s="119">
        <f>IFERROR(VLOOKUP(B37,CDHU!A30:F4135,6,0),IFERROR(VLOOKUP(B37,'SINAPI C.'!A28:E7856,5,0),IFERROR(VLOOKUP(B37,'SINAPI I.'!A29:E4867,5,0)," ")))</f>
        <v>204.27</v>
      </c>
      <c r="H37" s="132">
        <f t="shared" si="3"/>
        <v>254.36</v>
      </c>
      <c r="I37" s="132">
        <f t="shared" si="4"/>
        <v>1474.9827680000003</v>
      </c>
      <c r="J37" s="103" t="str">
        <f t="shared" si="5"/>
        <v>NÃO</v>
      </c>
    </row>
    <row r="38" spans="1:10" ht="30" customHeight="1" x14ac:dyDescent="0.3">
      <c r="A38" s="4" t="s">
        <v>7152</v>
      </c>
      <c r="B38" s="4" t="s">
        <v>941</v>
      </c>
      <c r="C38" s="145" t="s">
        <v>8224</v>
      </c>
      <c r="D38" s="97" t="str">
        <f>IFERROR(VLOOKUP(B38,CDHU!A31:F4136,2,0),IFERROR(VLOOKUP(B38,'SINAPI C.'!A29:E7857,2,0),IFERROR(VLOOKUP(B38,'SINAPI I.'!A30:E4868,2,0)," ")))</f>
        <v>Remoção de entulho de obra com caçamba metálica - material volumoso e misturado por alvenaria, terra, madeira, papel, plástico e metal</v>
      </c>
      <c r="E38" s="96" t="str">
        <f>IFERROR(VLOOKUP(B38,CDHU!A31:F4136,3,0),IFERROR(VLOOKUP(B38,'SINAPI C.'!A29:E7857,3,0),IFERROR(VLOOKUP(B38,'SINAPI I.'!A30:E4868,3,0)," ")))</f>
        <v>M3</v>
      </c>
      <c r="F38" s="98">
        <f>F37+F36++(F33*0.05)+(F32*0.05)</f>
        <v>8.7978000000000005</v>
      </c>
      <c r="G38" s="119">
        <f>IFERROR(VLOOKUP(B38,CDHU!A31:F4136,6,0),IFERROR(VLOOKUP(B38,'SINAPI C.'!A29:E7857,5,0),IFERROR(VLOOKUP(B38,'SINAPI I.'!A30:E4868,5,0)," ")))</f>
        <v>125.5</v>
      </c>
      <c r="H38" s="132">
        <f t="shared" si="3"/>
        <v>156.27000000000001</v>
      </c>
      <c r="I38" s="132">
        <f t="shared" si="4"/>
        <v>1374.8322060000003</v>
      </c>
      <c r="J38" s="103" t="str">
        <f t="shared" si="5"/>
        <v>NÃO</v>
      </c>
    </row>
    <row r="39" spans="1:10" ht="15" customHeight="1" x14ac:dyDescent="0.3">
      <c r="A39" s="169" t="s">
        <v>88</v>
      </c>
      <c r="B39" s="170"/>
      <c r="C39" s="170"/>
      <c r="D39" s="170"/>
      <c r="E39" s="170"/>
      <c r="F39" s="170"/>
      <c r="G39" s="170"/>
      <c r="H39" s="171"/>
      <c r="I39" s="131">
        <f>SUM(I29:I38)</f>
        <v>3725.7325140000003</v>
      </c>
      <c r="J39" s="73"/>
    </row>
    <row r="40" spans="1:10" ht="15" customHeight="1" x14ac:dyDescent="0.3">
      <c r="A40" s="167"/>
      <c r="B40" s="167"/>
      <c r="C40" s="167"/>
      <c r="D40" s="167"/>
      <c r="E40" s="167"/>
      <c r="F40" s="167"/>
      <c r="G40" s="167"/>
      <c r="H40" s="167"/>
      <c r="I40" s="167"/>
      <c r="J40" s="73"/>
    </row>
    <row r="41" spans="1:10" ht="15" customHeight="1" x14ac:dyDescent="0.3">
      <c r="A41" s="129"/>
      <c r="B41" s="129"/>
      <c r="C41" s="130">
        <v>3</v>
      </c>
      <c r="D41" s="161" t="s">
        <v>8240</v>
      </c>
      <c r="E41" s="161"/>
      <c r="F41" s="161"/>
      <c r="G41" s="161"/>
      <c r="H41" s="161"/>
      <c r="I41" s="161"/>
      <c r="J41" s="73"/>
    </row>
    <row r="42" spans="1:10" ht="15" customHeight="1" x14ac:dyDescent="0.3">
      <c r="A42" s="4" t="s">
        <v>7152</v>
      </c>
      <c r="B42" s="4" t="s">
        <v>1002</v>
      </c>
      <c r="C42" s="145" t="s">
        <v>15</v>
      </c>
      <c r="D42" s="97" t="str">
        <f>IFERROR(VLOOKUP(B42,CDHU!A35:F4140,2,0),IFERROR(VLOOKUP(B42,'SINAPI C.'!A33:E7861,2,0),IFERROR(VLOOKUP(B42,'SINAPI I.'!A34:E4872,2,0)," ")))</f>
        <v>Escavação manual em solo de 1ª e 2ª categoria em vala ou cava até 1,5 m</v>
      </c>
      <c r="E42" s="96" t="str">
        <f>IFERROR(VLOOKUP(B42,CDHU!A35:F4140,3,0),IFERROR(VLOOKUP(B42,'SINAPI C.'!A33:E7861,3,0),IFERROR(VLOOKUP(B42,'SINAPI I.'!A34:E4872,3,0)," ")))</f>
        <v>M3</v>
      </c>
      <c r="F42" s="98">
        <f>((1*1*0.6)*13)+(0.65*0.3*34.7)</f>
        <v>14.566500000000001</v>
      </c>
      <c r="G42" s="119">
        <f>IFERROR(VLOOKUP(B42,CDHU!A35:F4140,6,0),IFERROR(VLOOKUP(B42,'SINAPI C.'!A33:E7861,5,0),IFERROR(VLOOKUP(B42,'SINAPI I.'!A34:E4872,5,0)," ")))</f>
        <v>55.71</v>
      </c>
      <c r="H42" s="132">
        <f t="shared" ref="H42:H51" si="6">ROUND(IFERROR((G42+(G42*$H$257)),0),2)</f>
        <v>69.37</v>
      </c>
      <c r="I42" s="132">
        <f t="shared" ref="I42:I51" si="7">H42*F42</f>
        <v>1010.4781050000001</v>
      </c>
      <c r="J42" s="103" t="str">
        <f t="shared" ref="J42:J51" si="8">IF(($H$259*0.04)&gt;I42,"NÃO","SIM")</f>
        <v>NÃO</v>
      </c>
    </row>
    <row r="43" spans="1:10" ht="15" customHeight="1" x14ac:dyDescent="0.3">
      <c r="A43" s="4" t="s">
        <v>7152</v>
      </c>
      <c r="B43" s="4" t="s">
        <v>1307</v>
      </c>
      <c r="C43" s="145" t="s">
        <v>16</v>
      </c>
      <c r="D43" s="97" t="str">
        <f>IFERROR(VLOOKUP(B43,CDHU!A36:F4141,2,0),IFERROR(VLOOKUP(B43,'SINAPI C.'!A34:E7862,2,0),IFERROR(VLOOKUP(B43,'SINAPI I.'!A35:E4873,2,0)," ")))</f>
        <v>Estaca escavada mecanicamente, diâmetro de 25 cm até 20 t</v>
      </c>
      <c r="E43" s="96" t="str">
        <f>IFERROR(VLOOKUP(B43,CDHU!A36:F4141,3,0),IFERROR(VLOOKUP(B43,'SINAPI C.'!A34:E7862,3,0),IFERROR(VLOOKUP(B43,'SINAPI I.'!A35:E4873,3,0)," ")))</f>
        <v>M</v>
      </c>
      <c r="F43" s="98">
        <f>6+6+52</f>
        <v>64</v>
      </c>
      <c r="G43" s="119">
        <f>IFERROR(VLOOKUP(B43,CDHU!A36:F4141,6,0),IFERROR(VLOOKUP(B43,'SINAPI C.'!A34:E7862,5,0),IFERROR(VLOOKUP(B43,'SINAPI I.'!A35:E4873,5,0)," ")))</f>
        <v>56.17</v>
      </c>
      <c r="H43" s="132">
        <f t="shared" si="6"/>
        <v>69.94</v>
      </c>
      <c r="I43" s="132">
        <f t="shared" si="7"/>
        <v>4476.16</v>
      </c>
      <c r="J43" s="103" t="str">
        <f t="shared" si="8"/>
        <v>NÃO</v>
      </c>
    </row>
    <row r="44" spans="1:10" ht="15" customHeight="1" x14ac:dyDescent="0.3">
      <c r="A44" s="4" t="s">
        <v>7152</v>
      </c>
      <c r="B44" s="4" t="s">
        <v>1142</v>
      </c>
      <c r="C44" s="145" t="s">
        <v>17</v>
      </c>
      <c r="D44" s="97" t="str">
        <f>IFERROR(VLOOKUP(B44,CDHU!A37:F4142,2,0),IFERROR(VLOOKUP(B44,'SINAPI C.'!A35:E7863,2,0),IFERROR(VLOOKUP(B44,'SINAPI I.'!A36:E4874,2,0)," ")))</f>
        <v>Forma em madeira comum para fundação</v>
      </c>
      <c r="E44" s="96" t="str">
        <f>IFERROR(VLOOKUP(B44,CDHU!A37:F4142,3,0),IFERROR(VLOOKUP(B44,'SINAPI C.'!A35:E7863,3,0),IFERROR(VLOOKUP(B44,'SINAPI I.'!A36:E4874,3,0)," ")))</f>
        <v>M2</v>
      </c>
      <c r="F44" s="98">
        <f>((0.6*0.6*2)+(0.6*0.35*2)*13)+(0.3*34.7*2)</f>
        <v>27</v>
      </c>
      <c r="G44" s="119">
        <f>IFERROR(VLOOKUP(B44,CDHU!A37:F4142,6,0),IFERROR(VLOOKUP(B44,'SINAPI C.'!A35:E7863,5,0),IFERROR(VLOOKUP(B44,'SINAPI I.'!A36:E4874,5,0)," ")))</f>
        <v>98.55</v>
      </c>
      <c r="H44" s="132">
        <f t="shared" si="6"/>
        <v>122.71</v>
      </c>
      <c r="I44" s="132">
        <f t="shared" si="7"/>
        <v>3313.1699999999996</v>
      </c>
      <c r="J44" s="103" t="str">
        <f t="shared" si="8"/>
        <v>NÃO</v>
      </c>
    </row>
    <row r="45" spans="1:10" ht="15" customHeight="1" x14ac:dyDescent="0.3">
      <c r="A45" s="4" t="s">
        <v>7152</v>
      </c>
      <c r="B45" s="4" t="s">
        <v>1192</v>
      </c>
      <c r="C45" s="145" t="s">
        <v>90</v>
      </c>
      <c r="D45" s="97" t="str">
        <f>IFERROR(VLOOKUP(B45,CDHU!A38:F4143,2,0),IFERROR(VLOOKUP(B45,'SINAPI C.'!A36:E7864,2,0),IFERROR(VLOOKUP(B45,'SINAPI I.'!A37:E4875,2,0)," ")))</f>
        <v>Armadura em barra de aço CA-50 (A ou B) fyk = 500 MPa</v>
      </c>
      <c r="E45" s="96" t="str">
        <f>IFERROR(VLOOKUP(B45,CDHU!A38:F4143,3,0),IFERROR(VLOOKUP(B45,'SINAPI C.'!A36:E7864,3,0),IFERROR(VLOOKUP(B45,'SINAPI I.'!A37:E4875,3,0)," ")))</f>
        <v>KG</v>
      </c>
      <c r="F45" s="98">
        <f>((((0.6+0.6+0.6+0.6+0.1)*6)+((0.35+0.6+0.35+0.6+0.1)*9))+(34.7*4))*0.617</f>
        <v>106.00060000000001</v>
      </c>
      <c r="G45" s="119">
        <f>IFERROR(VLOOKUP(B45,CDHU!A38:F4143,6,0),IFERROR(VLOOKUP(B45,'SINAPI C.'!A36:E7864,5,0),IFERROR(VLOOKUP(B45,'SINAPI I.'!A37:E4875,5,0)," ")))</f>
        <v>10.39</v>
      </c>
      <c r="H45" s="132">
        <f t="shared" si="6"/>
        <v>12.94</v>
      </c>
      <c r="I45" s="132">
        <f t="shared" si="7"/>
        <v>1371.6477640000001</v>
      </c>
      <c r="J45" s="103" t="str">
        <f t="shared" si="8"/>
        <v>NÃO</v>
      </c>
    </row>
    <row r="46" spans="1:10" ht="15" customHeight="1" x14ac:dyDescent="0.3">
      <c r="A46" s="4" t="s">
        <v>7152</v>
      </c>
      <c r="B46" s="4" t="s">
        <v>1194</v>
      </c>
      <c r="C46" s="145" t="s">
        <v>91</v>
      </c>
      <c r="D46" s="97" t="str">
        <f>IFERROR(VLOOKUP(B46,CDHU!A39:F4144,2,0),IFERROR(VLOOKUP(B46,'SINAPI C.'!A37:E7865,2,0),IFERROR(VLOOKUP(B46,'SINAPI I.'!A38:E4876,2,0)," ")))</f>
        <v>Armadura em barra de aço CA-60 (A ou B) fyk = 600 MPa</v>
      </c>
      <c r="E46" s="96" t="str">
        <f>IFERROR(VLOOKUP(B46,CDHU!A39:F4144,3,0),IFERROR(VLOOKUP(B46,'SINAPI C.'!A37:E7865,3,0),IFERROR(VLOOKUP(B46,'SINAPI I.'!A38:E4876,3,0)," ")))</f>
        <v>KG</v>
      </c>
      <c r="F46" s="98">
        <f>((34.7/0.1)*(0.2+0.25+0.2+0.25+0.1))*0.154</f>
        <v>53.438000000000002</v>
      </c>
      <c r="G46" s="119">
        <f>IFERROR(VLOOKUP(B46,CDHU!A39:F4144,6,0),IFERROR(VLOOKUP(B46,'SINAPI C.'!A37:E7865,5,0),IFERROR(VLOOKUP(B46,'SINAPI I.'!A38:E4876,5,0)," ")))</f>
        <v>10.97</v>
      </c>
      <c r="H46" s="132">
        <f t="shared" si="6"/>
        <v>13.66</v>
      </c>
      <c r="I46" s="132">
        <f t="shared" si="7"/>
        <v>729.96307999999999</v>
      </c>
      <c r="J46" s="103" t="str">
        <f t="shared" si="8"/>
        <v>NÃO</v>
      </c>
    </row>
    <row r="47" spans="1:10" ht="15" customHeight="1" x14ac:dyDescent="0.3">
      <c r="A47" s="4" t="s">
        <v>7152</v>
      </c>
      <c r="B47" s="4" t="s">
        <v>1214</v>
      </c>
      <c r="C47" s="145" t="s">
        <v>92</v>
      </c>
      <c r="D47" s="97" t="str">
        <f>IFERROR(VLOOKUP(B47,CDHU!A40:F4145,2,0),IFERROR(VLOOKUP(B47,'SINAPI C.'!A38:E7866,2,0),IFERROR(VLOOKUP(B47,'SINAPI I.'!A39:E4877,2,0)," ")))</f>
        <v>Concreto usinado, fck = 25 MPa - para bombeamento</v>
      </c>
      <c r="E47" s="96" t="str">
        <f>IFERROR(VLOOKUP(B47,CDHU!A40:F4145,3,0),IFERROR(VLOOKUP(B47,'SINAPI C.'!A38:E7866,3,0),IFERROR(VLOOKUP(B47,'SINAPI I.'!A39:E4877,3,0)," ")))</f>
        <v>M3</v>
      </c>
      <c r="F47" s="98">
        <f>2.81+1.88</f>
        <v>4.6899999999999995</v>
      </c>
      <c r="G47" s="119">
        <f>IFERROR(VLOOKUP(B47,CDHU!A40:F4145,6,0),IFERROR(VLOOKUP(B47,'SINAPI C.'!A38:E7866,5,0),IFERROR(VLOOKUP(B47,'SINAPI I.'!A39:E4877,5,0)," ")))</f>
        <v>565.38</v>
      </c>
      <c r="H47" s="132">
        <f t="shared" si="6"/>
        <v>704.01</v>
      </c>
      <c r="I47" s="132">
        <f t="shared" si="7"/>
        <v>3301.8068999999996</v>
      </c>
      <c r="J47" s="103" t="str">
        <f t="shared" si="8"/>
        <v>NÃO</v>
      </c>
    </row>
    <row r="48" spans="1:10" ht="15" customHeight="1" x14ac:dyDescent="0.3">
      <c r="A48" s="4" t="s">
        <v>7152</v>
      </c>
      <c r="B48" s="4" t="s">
        <v>1253</v>
      </c>
      <c r="C48" s="145" t="s">
        <v>93</v>
      </c>
      <c r="D48" s="97" t="str">
        <f>IFERROR(VLOOKUP(B48,CDHU!A41:F4146,2,0),IFERROR(VLOOKUP(B48,'SINAPI C.'!A39:E7867,2,0),IFERROR(VLOOKUP(B48,'SINAPI I.'!A40:E4878,2,0)," ")))</f>
        <v>Lançamento e adensamento de concreto ou massa em fundação</v>
      </c>
      <c r="E48" s="96" t="str">
        <f>IFERROR(VLOOKUP(B48,CDHU!A41:F4146,3,0),IFERROR(VLOOKUP(B48,'SINAPI C.'!A39:E7867,3,0),IFERROR(VLOOKUP(B48,'SINAPI I.'!A40:E4878,3,0)," ")))</f>
        <v>M3</v>
      </c>
      <c r="F48" s="98">
        <f>F47</f>
        <v>4.6899999999999995</v>
      </c>
      <c r="G48" s="119">
        <f>IFERROR(VLOOKUP(B48,CDHU!A41:F4146,6,0),IFERROR(VLOOKUP(B48,'SINAPI C.'!A39:E7867,5,0),IFERROR(VLOOKUP(B48,'SINAPI I.'!A40:E4878,5,0)," ")))</f>
        <v>156.63999999999999</v>
      </c>
      <c r="H48" s="132">
        <f t="shared" si="6"/>
        <v>195.05</v>
      </c>
      <c r="I48" s="132">
        <f t="shared" si="7"/>
        <v>914.78449999999998</v>
      </c>
      <c r="J48" s="103" t="str">
        <f t="shared" si="8"/>
        <v>NÃO</v>
      </c>
    </row>
    <row r="49" spans="1:10" ht="15" customHeight="1" x14ac:dyDescent="0.3">
      <c r="A49" s="4" t="s">
        <v>7152</v>
      </c>
      <c r="B49" s="4" t="s">
        <v>1010</v>
      </c>
      <c r="C49" s="145" t="s">
        <v>8389</v>
      </c>
      <c r="D49" s="97" t="str">
        <f>IFERROR(VLOOKUP(B49,CDHU!A42:F4147,2,0),IFERROR(VLOOKUP(B49,'SINAPI C.'!A40:E7868,2,0),IFERROR(VLOOKUP(B49,'SINAPI I.'!A41:E4879,2,0)," ")))</f>
        <v>Reaterro manual apiloado sem controle de compactação</v>
      </c>
      <c r="E49" s="96" t="str">
        <f>IFERROR(VLOOKUP(B49,CDHU!A42:F4147,3,0),IFERROR(VLOOKUP(B49,'SINAPI C.'!A40:E7868,3,0),IFERROR(VLOOKUP(B49,'SINAPI I.'!A41:E4879,3,0)," ")))</f>
        <v>M3</v>
      </c>
      <c r="F49" s="98">
        <f>F42-F47</f>
        <v>9.8765000000000018</v>
      </c>
      <c r="G49" s="119">
        <f>IFERROR(VLOOKUP(B49,CDHU!A42:F4147,6,0),IFERROR(VLOOKUP(B49,'SINAPI C.'!A40:E7868,5,0),IFERROR(VLOOKUP(B49,'SINAPI I.'!A41:E4879,5,0)," ")))</f>
        <v>17.329999999999998</v>
      </c>
      <c r="H49" s="132">
        <f t="shared" si="6"/>
        <v>21.58</v>
      </c>
      <c r="I49" s="132">
        <f t="shared" si="7"/>
        <v>213.13487000000003</v>
      </c>
      <c r="J49" s="103" t="str">
        <f t="shared" si="8"/>
        <v>NÃO</v>
      </c>
    </row>
    <row r="50" spans="1:10" ht="15" customHeight="1" x14ac:dyDescent="0.3">
      <c r="A50" s="4" t="s">
        <v>7152</v>
      </c>
      <c r="B50" s="4" t="s">
        <v>121</v>
      </c>
      <c r="C50" s="145" t="s">
        <v>94</v>
      </c>
      <c r="D50" s="97" t="str">
        <f>IFERROR(VLOOKUP(B50,CDHU!A43:F4148,2,0),IFERROR(VLOOKUP(B50,'SINAPI C.'!A41:E7869,2,0),IFERROR(VLOOKUP(B50,'SINAPI I.'!A42:E4880,2,0)," ")))</f>
        <v>Impermeabilização em pintura de asfalto oxidado com solventes orgânicos, sobre massa</v>
      </c>
      <c r="E50" s="96" t="str">
        <f>IFERROR(VLOOKUP(B50,CDHU!A43:F4148,3,0),IFERROR(VLOOKUP(B50,'SINAPI C.'!A41:E7869,3,0),IFERROR(VLOOKUP(B50,'SINAPI I.'!A42:E4880,3,0)," ")))</f>
        <v>M2</v>
      </c>
      <c r="F50" s="98">
        <f>((0.6*0.6*3)+(0.6*0.35*2)*13)+(0.3*34.7*2)+(0.25*34.7)</f>
        <v>36.034999999999997</v>
      </c>
      <c r="G50" s="119">
        <f>IFERROR(VLOOKUP(B50,CDHU!A43:F4148,6,0),IFERROR(VLOOKUP(B50,'SINAPI C.'!A41:E7869,5,0),IFERROR(VLOOKUP(B50,'SINAPI I.'!A42:E4880,5,0)," ")))</f>
        <v>18.27</v>
      </c>
      <c r="H50" s="132">
        <f t="shared" si="6"/>
        <v>22.75</v>
      </c>
      <c r="I50" s="132">
        <f t="shared" si="7"/>
        <v>819.79624999999987</v>
      </c>
      <c r="J50" s="103" t="str">
        <f t="shared" si="8"/>
        <v>NÃO</v>
      </c>
    </row>
    <row r="51" spans="1:10" ht="15" hidden="1" customHeight="1" x14ac:dyDescent="0.3">
      <c r="A51" s="4" t="s">
        <v>7152</v>
      </c>
      <c r="B51" s="4"/>
      <c r="C51" s="145" t="s">
        <v>8200</v>
      </c>
      <c r="D51" s="97" t="str">
        <f>IFERROR(VLOOKUP(B51,CDHU!A44:F4149,2,0),IFERROR(VLOOKUP(B51,'SINAPI C.'!A42:E7870,2,0),IFERROR(VLOOKUP(B51,'SINAPI I.'!A43:E4881,2,0)," ")))</f>
        <v xml:space="preserve"> </v>
      </c>
      <c r="E51" s="96" t="str">
        <f>IFERROR(VLOOKUP(B51,CDHU!A44:F4149,3,0),IFERROR(VLOOKUP(B51,'SINAPI C.'!A42:E7870,3,0),IFERROR(VLOOKUP(B51,'SINAPI I.'!A43:E4881,3,0)," ")))</f>
        <v xml:space="preserve"> </v>
      </c>
      <c r="F51" s="98"/>
      <c r="G51" s="119" t="str">
        <f>IFERROR(VLOOKUP(B51,CDHU!A44:F4149,6,0),IFERROR(VLOOKUP(B51,'SINAPI C.'!A42:E7870,5,0),IFERROR(VLOOKUP(B51,'SINAPI I.'!A43:E4881,5,0)," ")))</f>
        <v xml:space="preserve"> </v>
      </c>
      <c r="H51" s="132">
        <f t="shared" si="6"/>
        <v>0</v>
      </c>
      <c r="I51" s="132">
        <f t="shared" si="7"/>
        <v>0</v>
      </c>
      <c r="J51" s="103" t="str">
        <f t="shared" si="8"/>
        <v>NÃO</v>
      </c>
    </row>
    <row r="52" spans="1:10" ht="15" customHeight="1" x14ac:dyDescent="0.3">
      <c r="A52" s="169" t="s">
        <v>89</v>
      </c>
      <c r="B52" s="170"/>
      <c r="C52" s="170"/>
      <c r="D52" s="170"/>
      <c r="E52" s="170"/>
      <c r="F52" s="170"/>
      <c r="G52" s="170"/>
      <c r="H52" s="171"/>
      <c r="I52" s="131">
        <f>SUM(I42:I51)</f>
        <v>16150.941468999998</v>
      </c>
      <c r="J52" s="73"/>
    </row>
    <row r="53" spans="1:10" ht="15" customHeight="1" x14ac:dyDescent="0.3">
      <c r="A53" s="167"/>
      <c r="B53" s="167"/>
      <c r="C53" s="167"/>
      <c r="D53" s="167"/>
      <c r="E53" s="167"/>
      <c r="F53" s="167"/>
      <c r="G53" s="167"/>
      <c r="H53" s="167"/>
      <c r="I53" s="167"/>
      <c r="J53" s="73"/>
    </row>
    <row r="54" spans="1:10" ht="15" customHeight="1" x14ac:dyDescent="0.3">
      <c r="A54" s="129"/>
      <c r="B54" s="129"/>
      <c r="C54" s="130">
        <v>4</v>
      </c>
      <c r="D54" s="161" t="s">
        <v>8257</v>
      </c>
      <c r="E54" s="161"/>
      <c r="F54" s="161"/>
      <c r="G54" s="161"/>
      <c r="H54" s="161"/>
      <c r="I54" s="161"/>
      <c r="J54" s="73"/>
    </row>
    <row r="55" spans="1:10" ht="15" customHeight="1" x14ac:dyDescent="0.3">
      <c r="A55" s="4" t="s">
        <v>7152</v>
      </c>
      <c r="B55" s="4" t="s">
        <v>117</v>
      </c>
      <c r="C55" s="4" t="s">
        <v>18</v>
      </c>
      <c r="D55" s="97" t="str">
        <f>IFERROR(VLOOKUP(B55,CDHU!A48:F4153,2,0),IFERROR(VLOOKUP(B55,'SINAPI C.'!A46:E7874,2,0),IFERROR(VLOOKUP(B55,'SINAPI I.'!A47:E4885,2,0)," ")))</f>
        <v>Alvenaria de bloco cerâmico de vedação de 9 cm</v>
      </c>
      <c r="E55" s="96" t="str">
        <f>IFERROR(VLOOKUP(B55,CDHU!A48:F4153,3,0),IFERROR(VLOOKUP(B55,'SINAPI C.'!A46:E7874,3,0),IFERROR(VLOOKUP(B55,'SINAPI I.'!A47:E4885,3,0)," ")))</f>
        <v>M2</v>
      </c>
      <c r="F55" s="98">
        <v>5.28</v>
      </c>
      <c r="G55" s="119">
        <f>IFERROR(VLOOKUP(B55,CDHU!A48:F4153,6,0),IFERROR(VLOOKUP(B55,'SINAPI C.'!A46:E7874,5,0),IFERROR(VLOOKUP(B55,'SINAPI I.'!A47:E4885,5,0)," ")))</f>
        <v>68.47</v>
      </c>
      <c r="H55" s="132">
        <f t="shared" ref="H55:H64" si="9">ROUND(IFERROR((G55+(G55*$H$257)),0),2)</f>
        <v>85.26</v>
      </c>
      <c r="I55" s="132">
        <f t="shared" ref="I55:I64" si="10">H55*F55</f>
        <v>450.17280000000005</v>
      </c>
      <c r="J55" s="103" t="str">
        <f t="shared" ref="J55:J64" si="11">IF(($H$259*0.04)&gt;I55,"NÃO","SIM")</f>
        <v>NÃO</v>
      </c>
    </row>
    <row r="56" spans="1:10" ht="15" customHeight="1" x14ac:dyDescent="0.3">
      <c r="A56" s="4" t="s">
        <v>7152</v>
      </c>
      <c r="B56" s="4" t="s">
        <v>1455</v>
      </c>
      <c r="C56" s="4" t="s">
        <v>19</v>
      </c>
      <c r="D56" s="97" t="str">
        <f>IFERROR(VLOOKUP(B56,CDHU!A49:F4154,2,0),IFERROR(VLOOKUP(B56,'SINAPI C.'!A47:E7875,2,0),IFERROR(VLOOKUP(B56,'SINAPI I.'!A48:E4886,2,0)," ")))</f>
        <v>Alvenaria de bloco cerâmico de vedação de 14 cm</v>
      </c>
      <c r="E56" s="96" t="str">
        <f>IFERROR(VLOOKUP(B56,CDHU!A49:F4154,3,0),IFERROR(VLOOKUP(B56,'SINAPI C.'!A47:E7875,3,0),IFERROR(VLOOKUP(B56,'SINAPI I.'!A48:E4886,3,0)," ")))</f>
        <v>M2</v>
      </c>
      <c r="F56" s="98">
        <v>68.94</v>
      </c>
      <c r="G56" s="119">
        <f>IFERROR(VLOOKUP(B56,CDHU!A49:F4154,6,0),IFERROR(VLOOKUP(B56,'SINAPI C.'!A47:E7875,5,0),IFERROR(VLOOKUP(B56,'SINAPI I.'!A48:E4886,5,0)," ")))</f>
        <v>79.010000000000005</v>
      </c>
      <c r="H56" s="132">
        <f t="shared" si="9"/>
        <v>98.38</v>
      </c>
      <c r="I56" s="132">
        <f t="shared" si="10"/>
        <v>6782.3171999999995</v>
      </c>
      <c r="J56" s="103" t="str">
        <f t="shared" si="11"/>
        <v>NÃO</v>
      </c>
    </row>
    <row r="57" spans="1:10" ht="15" customHeight="1" x14ac:dyDescent="0.3">
      <c r="A57" s="4" t="s">
        <v>7152</v>
      </c>
      <c r="B57" s="120" t="s">
        <v>1735</v>
      </c>
      <c r="C57" s="4" t="s">
        <v>20</v>
      </c>
      <c r="D57" s="97" t="str">
        <f>IFERROR(VLOOKUP(B57,CDHU!A50:F4155,2,0),IFERROR(VLOOKUP(B57,'SINAPI C.'!A48:E7876,2,0),IFERROR(VLOOKUP(B57,'SINAPI I.'!A49:E4887,2,0)," ")))</f>
        <v>Chapisco</v>
      </c>
      <c r="E57" s="96" t="str">
        <f>IFERROR(VLOOKUP(B57,CDHU!A50:F4155,3,0),IFERROR(VLOOKUP(B57,'SINAPI C.'!A48:E7876,3,0),IFERROR(VLOOKUP(B57,'SINAPI I.'!A49:E4887,3,0)," ")))</f>
        <v>M2</v>
      </c>
      <c r="F57" s="98">
        <f>(F56+F55)*2</f>
        <v>148.44</v>
      </c>
      <c r="G57" s="119">
        <f>IFERROR(VLOOKUP(B57,CDHU!A50:F4155,6,0),IFERROR(VLOOKUP(B57,'SINAPI C.'!A48:E7876,5,0),IFERROR(VLOOKUP(B57,'SINAPI I.'!A49:E4887,5,0)," ")))</f>
        <v>6.64</v>
      </c>
      <c r="H57" s="132">
        <f t="shared" si="9"/>
        <v>8.27</v>
      </c>
      <c r="I57" s="132">
        <f t="shared" si="10"/>
        <v>1227.5988</v>
      </c>
      <c r="J57" s="103" t="str">
        <f t="shared" si="11"/>
        <v>NÃO</v>
      </c>
    </row>
    <row r="58" spans="1:10" ht="15" customHeight="1" x14ac:dyDescent="0.3">
      <c r="A58" s="4" t="s">
        <v>7152</v>
      </c>
      <c r="B58" s="4" t="s">
        <v>125</v>
      </c>
      <c r="C58" s="4" t="s">
        <v>21</v>
      </c>
      <c r="D58" s="97" t="str">
        <f>IFERROR(VLOOKUP(B58,CDHU!A51:F4156,2,0),IFERROR(VLOOKUP(B58,'SINAPI C.'!A49:E7877,2,0),IFERROR(VLOOKUP(B58,'SINAPI I.'!A50:E4888,2,0)," ")))</f>
        <v>Emboço comum</v>
      </c>
      <c r="E58" s="96" t="str">
        <f>IFERROR(VLOOKUP(B58,CDHU!A51:F4156,3,0),IFERROR(VLOOKUP(B58,'SINAPI C.'!A49:E7877,3,0),IFERROR(VLOOKUP(B58,'SINAPI I.'!A50:E4888,3,0)," ")))</f>
        <v>M2</v>
      </c>
      <c r="F58" s="98">
        <f>F57</f>
        <v>148.44</v>
      </c>
      <c r="G58" s="119">
        <f>IFERROR(VLOOKUP(B58,CDHU!A51:F4156,6,0),IFERROR(VLOOKUP(B58,'SINAPI C.'!A49:E7877,5,0),IFERROR(VLOOKUP(B58,'SINAPI I.'!A50:E4888,5,0)," ")))</f>
        <v>21.84</v>
      </c>
      <c r="H58" s="132">
        <f t="shared" si="9"/>
        <v>27.2</v>
      </c>
      <c r="I58" s="132">
        <f t="shared" si="10"/>
        <v>4037.5679999999998</v>
      </c>
      <c r="J58" s="103" t="str">
        <f t="shared" si="11"/>
        <v>NÃO</v>
      </c>
    </row>
    <row r="59" spans="1:10" ht="15" customHeight="1" x14ac:dyDescent="0.3">
      <c r="A59" s="4" t="s">
        <v>7152</v>
      </c>
      <c r="B59" s="120" t="s">
        <v>1746</v>
      </c>
      <c r="C59" s="4" t="s">
        <v>7158</v>
      </c>
      <c r="D59" s="97" t="str">
        <f>IFERROR(VLOOKUP(B59,CDHU!A52:F4157,2,0),IFERROR(VLOOKUP(B59,'SINAPI C.'!A50:E7878,2,0),IFERROR(VLOOKUP(B59,'SINAPI I.'!A51:E4889,2,0)," ")))</f>
        <v>Reboco</v>
      </c>
      <c r="E59" s="96" t="str">
        <f>IFERROR(VLOOKUP(B59,CDHU!A52:F4157,3,0),IFERROR(VLOOKUP(B59,'SINAPI C.'!A50:E7878,3,0),IFERROR(VLOOKUP(B59,'SINAPI I.'!A51:E4889,3,0)," ")))</f>
        <v>M2</v>
      </c>
      <c r="F59" s="98">
        <f>F57</f>
        <v>148.44</v>
      </c>
      <c r="G59" s="119">
        <f>IFERROR(VLOOKUP(B59,CDHU!A52:F4157,6,0),IFERROR(VLOOKUP(B59,'SINAPI C.'!A50:E7878,5,0),IFERROR(VLOOKUP(B59,'SINAPI I.'!A51:E4889,5,0)," ")))</f>
        <v>12.25</v>
      </c>
      <c r="H59" s="132">
        <f t="shared" si="9"/>
        <v>15.25</v>
      </c>
      <c r="I59" s="132">
        <f t="shared" si="10"/>
        <v>2263.71</v>
      </c>
      <c r="J59" s="103" t="str">
        <f t="shared" si="11"/>
        <v>NÃO</v>
      </c>
    </row>
    <row r="60" spans="1:10" ht="30" customHeight="1" x14ac:dyDescent="0.3">
      <c r="A60" s="4" t="s">
        <v>7152</v>
      </c>
      <c r="B60" s="120" t="s">
        <v>1893</v>
      </c>
      <c r="C60" s="4" t="s">
        <v>51</v>
      </c>
      <c r="D60" s="97" t="str">
        <f>IFERROR(VLOOKUP(B60,CDHU!A53:F4158,2,0),IFERROR(VLOOKUP(B60,'SINAPI C.'!A51:E7879,2,0),IFERROR(VLOOKUP(B60,'SINAPI I.'!A52:E4890,2,0)," ")))</f>
        <v>Revestimento em porcelanato esmaltado acetinado para área interna e ambiente com acesso ao exterior, grupo de absorção BIa, resistência química B, assentado com argamassa colante industrializada, rejuntado</v>
      </c>
      <c r="E60" s="96" t="str">
        <f>IFERROR(VLOOKUP(B60,CDHU!A53:F4158,3,0),IFERROR(VLOOKUP(B60,'SINAPI C.'!A51:E7879,3,0),IFERROR(VLOOKUP(B60,'SINAPI I.'!A52:E4890,3,0)," ")))</f>
        <v>M2</v>
      </c>
      <c r="F60" s="98">
        <v>11.72</v>
      </c>
      <c r="G60" s="119">
        <f>IFERROR(VLOOKUP(B60,CDHU!A53:F4158,6,0),IFERROR(VLOOKUP(B60,'SINAPI C.'!A51:E7879,5,0),IFERROR(VLOOKUP(B60,'SINAPI I.'!A52:E4890,5,0)," ")))</f>
        <v>142.55000000000001</v>
      </c>
      <c r="H60" s="132">
        <f t="shared" si="9"/>
        <v>177.5</v>
      </c>
      <c r="I60" s="132">
        <f t="shared" si="10"/>
        <v>2080.3000000000002</v>
      </c>
      <c r="J60" s="103" t="str">
        <f t="shared" si="11"/>
        <v>NÃO</v>
      </c>
    </row>
    <row r="61" spans="1:10" ht="15" customHeight="1" x14ac:dyDescent="0.3">
      <c r="A61" s="4" t="s">
        <v>7152</v>
      </c>
      <c r="B61" s="4" t="s">
        <v>1689</v>
      </c>
      <c r="C61" s="4" t="s">
        <v>54</v>
      </c>
      <c r="D61" s="97" t="str">
        <f>IFERROR(VLOOKUP(B61,CDHU!A54:F4159,2,0),IFERROR(VLOOKUP(B61,'SINAPI C.'!A52:E7880,2,0),IFERROR(VLOOKUP(B61,'SINAPI I.'!A53:E4891,2,0)," ")))</f>
        <v>Calha, rufo, afins em chapa galvanizada nº 24 - corte 0,33 m</v>
      </c>
      <c r="E61" s="96" t="str">
        <f>IFERROR(VLOOKUP(B61,CDHU!A54:F4159,3,0),IFERROR(VLOOKUP(B61,'SINAPI C.'!A52:E7880,3,0),IFERROR(VLOOKUP(B61,'SINAPI I.'!A53:E4891,3,0)," ")))</f>
        <v>M</v>
      </c>
      <c r="F61" s="98">
        <v>22.44</v>
      </c>
      <c r="G61" s="119">
        <f>IFERROR(VLOOKUP(B61,CDHU!A54:F4159,6,0),IFERROR(VLOOKUP(B61,'SINAPI C.'!A52:E7880,5,0),IFERROR(VLOOKUP(B61,'SINAPI I.'!A53:E4891,5,0)," ")))</f>
        <v>107.71</v>
      </c>
      <c r="H61" s="132">
        <f t="shared" si="9"/>
        <v>134.12</v>
      </c>
      <c r="I61" s="132">
        <f t="shared" si="10"/>
        <v>3009.6528000000003</v>
      </c>
      <c r="J61" s="103" t="str">
        <f t="shared" si="11"/>
        <v>NÃO</v>
      </c>
    </row>
    <row r="62" spans="1:10" ht="15" hidden="1" customHeight="1" x14ac:dyDescent="0.3">
      <c r="A62" s="4" t="s">
        <v>7152</v>
      </c>
      <c r="B62" s="4"/>
      <c r="C62" s="4" t="s">
        <v>95</v>
      </c>
      <c r="D62" s="97" t="str">
        <f>IFERROR(VLOOKUP(B62,CDHU!A55:F4160,2,0),IFERROR(VLOOKUP(B62,'SINAPI C.'!A53:E7881,2,0),IFERROR(VLOOKUP(B62,'SINAPI I.'!A54:E4892,2,0)," ")))</f>
        <v xml:space="preserve"> </v>
      </c>
      <c r="E62" s="96" t="str">
        <f>IFERROR(VLOOKUP(B62,CDHU!A55:F4160,3,0),IFERROR(VLOOKUP(B62,'SINAPI C.'!A53:E7881,3,0),IFERROR(VLOOKUP(B62,'SINAPI I.'!A54:E4892,3,0)," ")))</f>
        <v xml:space="preserve"> </v>
      </c>
      <c r="F62" s="98"/>
      <c r="G62" s="119" t="str">
        <f>IFERROR(VLOOKUP(B62,CDHU!A55:F4160,6,0),IFERROR(VLOOKUP(B62,'SINAPI C.'!A53:E7881,5,0),IFERROR(VLOOKUP(B62,'SINAPI I.'!A54:E4892,5,0)," ")))</f>
        <v xml:space="preserve"> </v>
      </c>
      <c r="H62" s="132">
        <f t="shared" si="9"/>
        <v>0</v>
      </c>
      <c r="I62" s="132">
        <f t="shared" si="10"/>
        <v>0</v>
      </c>
      <c r="J62" s="103" t="str">
        <f t="shared" si="11"/>
        <v>NÃO</v>
      </c>
    </row>
    <row r="63" spans="1:10" ht="15" hidden="1" customHeight="1" x14ac:dyDescent="0.3">
      <c r="A63" s="4" t="s">
        <v>7152</v>
      </c>
      <c r="B63" s="4"/>
      <c r="C63" s="4" t="s">
        <v>8390</v>
      </c>
      <c r="D63" s="97" t="str">
        <f>IFERROR(VLOOKUP(B63,CDHU!A56:F4161,2,0),IFERROR(VLOOKUP(B63,'SINAPI C.'!A54:E7882,2,0),IFERROR(VLOOKUP(B63,'SINAPI I.'!A55:E4893,2,0)," ")))</f>
        <v xml:space="preserve"> </v>
      </c>
      <c r="E63" s="96" t="str">
        <f>IFERROR(VLOOKUP(B63,CDHU!A56:F4161,3,0),IFERROR(VLOOKUP(B63,'SINAPI C.'!A54:E7882,3,0),IFERROR(VLOOKUP(B63,'SINAPI I.'!A55:E4893,3,0)," ")))</f>
        <v xml:space="preserve"> </v>
      </c>
      <c r="F63" s="98"/>
      <c r="G63" s="119" t="str">
        <f>IFERROR(VLOOKUP(B63,CDHU!A56:F4161,6,0),IFERROR(VLOOKUP(B63,'SINAPI C.'!A54:E7882,5,0),IFERROR(VLOOKUP(B63,'SINAPI I.'!A55:E4893,5,0)," ")))</f>
        <v xml:space="preserve"> </v>
      </c>
      <c r="H63" s="132">
        <f t="shared" si="9"/>
        <v>0</v>
      </c>
      <c r="I63" s="132">
        <f t="shared" si="10"/>
        <v>0</v>
      </c>
      <c r="J63" s="103" t="str">
        <f t="shared" si="11"/>
        <v>NÃO</v>
      </c>
    </row>
    <row r="64" spans="1:10" ht="15" hidden="1" customHeight="1" x14ac:dyDescent="0.3">
      <c r="A64" s="4" t="s">
        <v>7152</v>
      </c>
      <c r="B64" s="4"/>
      <c r="C64" s="4" t="s">
        <v>8391</v>
      </c>
      <c r="D64" s="97" t="str">
        <f>IFERROR(VLOOKUP(B64,CDHU!A57:F4162,2,0),IFERROR(VLOOKUP(B64,'SINAPI C.'!A55:E7883,2,0),IFERROR(VLOOKUP(B64,'SINAPI I.'!A56:E4894,2,0)," ")))</f>
        <v xml:space="preserve"> </v>
      </c>
      <c r="E64" s="96" t="str">
        <f>IFERROR(VLOOKUP(B64,CDHU!A57:F4162,3,0),IFERROR(VLOOKUP(B64,'SINAPI C.'!A55:E7883,3,0),IFERROR(VLOOKUP(B64,'SINAPI I.'!A56:E4894,3,0)," ")))</f>
        <v xml:space="preserve"> </v>
      </c>
      <c r="F64" s="98"/>
      <c r="G64" s="119" t="str">
        <f>IFERROR(VLOOKUP(B64,CDHU!A57:F4162,6,0),IFERROR(VLOOKUP(B64,'SINAPI C.'!A55:E7883,5,0),IFERROR(VLOOKUP(B64,'SINAPI I.'!A56:E4894,5,0)," ")))</f>
        <v xml:space="preserve"> </v>
      </c>
      <c r="H64" s="132">
        <f t="shared" si="9"/>
        <v>0</v>
      </c>
      <c r="I64" s="132">
        <f t="shared" si="10"/>
        <v>0</v>
      </c>
      <c r="J64" s="103" t="str">
        <f t="shared" si="11"/>
        <v>NÃO</v>
      </c>
    </row>
    <row r="65" spans="1:10" ht="15" customHeight="1" x14ac:dyDescent="0.3">
      <c r="A65" s="169" t="s">
        <v>96</v>
      </c>
      <c r="B65" s="170"/>
      <c r="C65" s="170"/>
      <c r="D65" s="170"/>
      <c r="E65" s="170"/>
      <c r="F65" s="170"/>
      <c r="G65" s="170"/>
      <c r="H65" s="171"/>
      <c r="I65" s="131">
        <f>SUM(I55:I64)</f>
        <v>19851.319599999999</v>
      </c>
      <c r="J65" s="73"/>
    </row>
    <row r="66" spans="1:10" ht="15" customHeight="1" x14ac:dyDescent="0.3">
      <c r="A66" s="167"/>
      <c r="B66" s="167"/>
      <c r="C66" s="167"/>
      <c r="D66" s="167"/>
      <c r="E66" s="167"/>
      <c r="F66" s="167"/>
      <c r="G66" s="167"/>
      <c r="H66" s="167"/>
      <c r="I66" s="167"/>
      <c r="J66" s="73"/>
    </row>
    <row r="67" spans="1:10" ht="15" customHeight="1" x14ac:dyDescent="0.3">
      <c r="A67" s="129"/>
      <c r="B67" s="129"/>
      <c r="C67" s="130">
        <v>5</v>
      </c>
      <c r="D67" s="161" t="s">
        <v>8241</v>
      </c>
      <c r="E67" s="161"/>
      <c r="F67" s="161"/>
      <c r="G67" s="161"/>
      <c r="H67" s="161"/>
      <c r="I67" s="161"/>
      <c r="J67" s="73"/>
    </row>
    <row r="68" spans="1:10" ht="15" customHeight="1" x14ac:dyDescent="0.3">
      <c r="A68" s="4" t="s">
        <v>7152</v>
      </c>
      <c r="B68" s="120" t="s">
        <v>1144</v>
      </c>
      <c r="C68" s="4" t="s">
        <v>22</v>
      </c>
      <c r="D68" s="97" t="str">
        <f>IFERROR(VLOOKUP(B68,CDHU!A61:F4166,2,0),IFERROR(VLOOKUP(B68,'SINAPI C.'!A59:E7887,2,0),IFERROR(VLOOKUP(B68,'SINAPI I.'!A60:E4898,2,0)," ")))</f>
        <v>Forma em madeira comum para estrutura</v>
      </c>
      <c r="E68" s="96" t="str">
        <f>IFERROR(VLOOKUP(B68,CDHU!A61:F4166,3,0),IFERROR(VLOOKUP(B68,'SINAPI C.'!A59:E7887,3,0),IFERROR(VLOOKUP(B68,'SINAPI I.'!A60:E4898,3,0)," ")))</f>
        <v>M2</v>
      </c>
      <c r="F68" s="98">
        <f>((0.4+0.14+0.4)*1.35)+((0.63+0.14+0.63)*29.39)+(0.2*14.67*2)+(0.25*0.263*2)+(0.4*29*2)</f>
        <v>71.614500000000007</v>
      </c>
      <c r="G68" s="119">
        <f>IFERROR(VLOOKUP(B68,CDHU!A61:F4166,6,0),IFERROR(VLOOKUP(B68,'SINAPI C.'!A59:E7887,5,0),IFERROR(VLOOKUP(B68,'SINAPI I.'!A60:E4898,5,0)," ")))</f>
        <v>251.91</v>
      </c>
      <c r="H68" s="132">
        <f t="shared" ref="H68:H82" si="12">ROUND(IFERROR((G68+(G68*$H$257)),0),2)</f>
        <v>313.68</v>
      </c>
      <c r="I68" s="132">
        <f t="shared" ref="I68:I82" si="13">H68*F68</f>
        <v>22464.036360000002</v>
      </c>
      <c r="J68" s="103" t="str">
        <f t="shared" ref="J68:J82" si="14">IF(($H$259*0.04)&gt;I68,"NÃO","SIM")</f>
        <v>SIM</v>
      </c>
    </row>
    <row r="69" spans="1:10" ht="15" customHeight="1" x14ac:dyDescent="0.3">
      <c r="A69" s="4" t="s">
        <v>7152</v>
      </c>
      <c r="B69" s="120" t="s">
        <v>1192</v>
      </c>
      <c r="C69" s="4" t="s">
        <v>23</v>
      </c>
      <c r="D69" s="97" t="str">
        <f>IFERROR(VLOOKUP(B69,CDHU!A62:F4167,2,0),IFERROR(VLOOKUP(B69,'SINAPI C.'!A60:E7888,2,0),IFERROR(VLOOKUP(B69,'SINAPI I.'!A61:E4899,2,0)," ")))</f>
        <v>Armadura em barra de aço CA-50 (A ou B) fyk = 500 MPa</v>
      </c>
      <c r="E69" s="96" t="str">
        <f>IFERROR(VLOOKUP(B69,CDHU!A62:F4167,3,0),IFERROR(VLOOKUP(B69,'SINAPI C.'!A60:E7888,3,0),IFERROR(VLOOKUP(B69,'SINAPI I.'!A61:E4899,3,0)," ")))</f>
        <v>KG</v>
      </c>
      <c r="F69" s="98">
        <f>((1.35*8)*0.617)+((29.39*10)*0.617)+((14.67*4)*0.617)+((2.63*4)*0.617)+((29*6)*0.617)</f>
        <v>338.05430000000001</v>
      </c>
      <c r="G69" s="119">
        <f>IFERROR(VLOOKUP(B69,CDHU!A62:F4167,6,0),IFERROR(VLOOKUP(B69,'SINAPI C.'!A60:E7888,5,0),IFERROR(VLOOKUP(B69,'SINAPI I.'!A61:E4899,5,0)," ")))</f>
        <v>10.39</v>
      </c>
      <c r="H69" s="132">
        <f t="shared" si="12"/>
        <v>12.94</v>
      </c>
      <c r="I69" s="132">
        <f t="shared" si="13"/>
        <v>4374.4226419999995</v>
      </c>
      <c r="J69" s="103" t="str">
        <f t="shared" si="14"/>
        <v>NÃO</v>
      </c>
    </row>
    <row r="70" spans="1:10" ht="15" customHeight="1" x14ac:dyDescent="0.3">
      <c r="A70" s="4" t="s">
        <v>7152</v>
      </c>
      <c r="B70" s="120" t="s">
        <v>1194</v>
      </c>
      <c r="C70" s="4" t="s">
        <v>24</v>
      </c>
      <c r="D70" s="97" t="str">
        <f>IFERROR(VLOOKUP(B70,CDHU!A63:F4168,2,0),IFERROR(VLOOKUP(B70,'SINAPI C.'!A61:E7889,2,0),IFERROR(VLOOKUP(B70,'SINAPI I.'!A62:E4900,2,0)," ")))</f>
        <v>Armadura em barra de aço CA-60 (A ou B) fyk = 600 MPa</v>
      </c>
      <c r="E70" s="96" t="str">
        <f>IFERROR(VLOOKUP(B70,CDHU!A63:F4168,3,0),IFERROR(VLOOKUP(B70,'SINAPI C.'!A61:E7889,3,0),IFERROR(VLOOKUP(B70,'SINAPI I.'!A62:E4900,3,0)," ")))</f>
        <v>KG</v>
      </c>
      <c r="F70" s="98">
        <f>(((1.35/0.1)*(0.09+0.35+0.09+0.35+0.1))*0.154)+(((29.39/0.1)*(0.09+0.58+0.09+0.58+0.1))*0.245)+(((14.67/0.15)*(0.09+0.15+0.09+0.15+0.1))*0.154)+(((2.63/0.1)*(0.09+0.2+0.09+0.2+0.1))*0.154)+(((29/0.1)*(0.09+0.35+0.09+0.35+0.1))*0.245)</f>
        <v>186.84397199999998</v>
      </c>
      <c r="G70" s="119">
        <f>IFERROR(VLOOKUP(B70,CDHU!A63:F4168,6,0),IFERROR(VLOOKUP(B70,'SINAPI C.'!A61:E7889,5,0),IFERROR(VLOOKUP(B70,'SINAPI I.'!A62:E4900,5,0)," ")))</f>
        <v>10.97</v>
      </c>
      <c r="H70" s="132">
        <f t="shared" si="12"/>
        <v>13.66</v>
      </c>
      <c r="I70" s="132">
        <f t="shared" si="13"/>
        <v>2552.2886575199996</v>
      </c>
      <c r="J70" s="103" t="str">
        <f t="shared" si="14"/>
        <v>NÃO</v>
      </c>
    </row>
    <row r="71" spans="1:10" ht="15" customHeight="1" x14ac:dyDescent="0.3">
      <c r="A71" s="4" t="s">
        <v>7152</v>
      </c>
      <c r="B71" s="120" t="s">
        <v>1214</v>
      </c>
      <c r="C71" s="4" t="s">
        <v>55</v>
      </c>
      <c r="D71" s="97" t="str">
        <f>IFERROR(VLOOKUP(B71,CDHU!A64:F4169,2,0),IFERROR(VLOOKUP(B71,'SINAPI C.'!A62:E7890,2,0),IFERROR(VLOOKUP(B71,'SINAPI I.'!A63:E4901,2,0)," ")))</f>
        <v>Concreto usinado, fck = 25 MPa - para bombeamento</v>
      </c>
      <c r="E71" s="96" t="str">
        <f>IFERROR(VLOOKUP(B71,CDHU!A64:F4169,3,0),IFERROR(VLOOKUP(B71,'SINAPI C.'!A62:E7890,3,0),IFERROR(VLOOKUP(B71,'SINAPI I.'!A63:E4901,3,0)," ")))</f>
        <v>M3</v>
      </c>
      <c r="F71" s="98">
        <f>0.08+2.55+0.41+0.09+1.62</f>
        <v>4.75</v>
      </c>
      <c r="G71" s="119">
        <f>IFERROR(VLOOKUP(B71,CDHU!A64:F4169,6,0),IFERROR(VLOOKUP(B71,'SINAPI C.'!A62:E7890,5,0),IFERROR(VLOOKUP(B71,'SINAPI I.'!A63:E4901,5,0)," ")))</f>
        <v>565.38</v>
      </c>
      <c r="H71" s="132">
        <f t="shared" si="12"/>
        <v>704.01</v>
      </c>
      <c r="I71" s="132">
        <f t="shared" si="13"/>
        <v>3344.0475000000001</v>
      </c>
      <c r="J71" s="103" t="str">
        <f t="shared" si="14"/>
        <v>NÃO</v>
      </c>
    </row>
    <row r="72" spans="1:10" ht="15" customHeight="1" x14ac:dyDescent="0.3">
      <c r="A72" s="4" t="s">
        <v>7152</v>
      </c>
      <c r="B72" s="4" t="s">
        <v>1255</v>
      </c>
      <c r="C72" s="4" t="s">
        <v>97</v>
      </c>
      <c r="D72" s="97" t="str">
        <f>IFERROR(VLOOKUP(B72,CDHU!A65:F4170,2,0),IFERROR(VLOOKUP(B72,'SINAPI C.'!A63:E7891,2,0),IFERROR(VLOOKUP(B72,'SINAPI I.'!A64:E4902,2,0)," ")))</f>
        <v>Lançamento e adensamento de concreto ou massa em estrutura</v>
      </c>
      <c r="E72" s="96" t="str">
        <f>IFERROR(VLOOKUP(B72,CDHU!A65:F4170,3,0),IFERROR(VLOOKUP(B72,'SINAPI C.'!A63:E7891,3,0),IFERROR(VLOOKUP(B72,'SINAPI I.'!A64:E4902,3,0)," ")))</f>
        <v>M3</v>
      </c>
      <c r="F72" s="98">
        <f>F71</f>
        <v>4.75</v>
      </c>
      <c r="G72" s="119">
        <f>IFERROR(VLOOKUP(B72,CDHU!A65:F4170,6,0),IFERROR(VLOOKUP(B72,'SINAPI C.'!A63:E7891,5,0),IFERROR(VLOOKUP(B72,'SINAPI I.'!A64:E4902,5,0)," ")))</f>
        <v>108.2</v>
      </c>
      <c r="H72" s="132">
        <f t="shared" si="12"/>
        <v>134.72999999999999</v>
      </c>
      <c r="I72" s="132">
        <f t="shared" si="13"/>
        <v>639.96749999999997</v>
      </c>
      <c r="J72" s="103" t="str">
        <f t="shared" si="14"/>
        <v>NÃO</v>
      </c>
    </row>
    <row r="73" spans="1:10" ht="15" customHeight="1" x14ac:dyDescent="0.3">
      <c r="A73" s="4" t="s">
        <v>7152</v>
      </c>
      <c r="B73" s="4" t="s">
        <v>1409</v>
      </c>
      <c r="C73" s="4" t="s">
        <v>8181</v>
      </c>
      <c r="D73" s="97" t="str">
        <f>IFERROR(VLOOKUP(B73,CDHU!A66:F4171,2,0),IFERROR(VLOOKUP(B73,'SINAPI C.'!A64:E7892,2,0),IFERROR(VLOOKUP(B73,'SINAPI I.'!A65:E4903,2,0)," ")))</f>
        <v>Laje pré-fabricada mista vigota protendida/lajota cerâmica - LP 16 (12+4) e capa com concreto de 25 MPa</v>
      </c>
      <c r="E73" s="96" t="str">
        <f>IFERROR(VLOOKUP(B73,CDHU!A66:F4171,3,0),IFERROR(VLOOKUP(B73,'SINAPI C.'!A64:E7892,3,0),IFERROR(VLOOKUP(B73,'SINAPI I.'!A65:E4903,3,0)," ")))</f>
        <v>M2</v>
      </c>
      <c r="F73" s="98">
        <v>59.72</v>
      </c>
      <c r="G73" s="119">
        <f>IFERROR(VLOOKUP(B73,CDHU!A66:F4171,6,0),IFERROR(VLOOKUP(B73,'SINAPI C.'!A64:E7892,5,0),IFERROR(VLOOKUP(B73,'SINAPI I.'!A65:E4903,5,0)," ")))</f>
        <v>223.73</v>
      </c>
      <c r="H73" s="132">
        <f t="shared" si="12"/>
        <v>278.58999999999997</v>
      </c>
      <c r="I73" s="132">
        <f t="shared" si="13"/>
        <v>16637.394799999998</v>
      </c>
      <c r="J73" s="103" t="str">
        <f t="shared" si="14"/>
        <v>SIM</v>
      </c>
    </row>
    <row r="74" spans="1:10" ht="15" customHeight="1" x14ac:dyDescent="0.3">
      <c r="A74" s="4" t="s">
        <v>7152</v>
      </c>
      <c r="B74" s="4" t="s">
        <v>1198</v>
      </c>
      <c r="C74" s="4" t="s">
        <v>8182</v>
      </c>
      <c r="D74" s="97" t="str">
        <f>IFERROR(VLOOKUP(B74,CDHU!A67:F4172,2,0),IFERROR(VLOOKUP(B74,'SINAPI C.'!A65:E7893,2,0),IFERROR(VLOOKUP(B74,'SINAPI I.'!A66:E4904,2,0)," ")))</f>
        <v>Armadura em tela soldada de aço</v>
      </c>
      <c r="E74" s="96" t="str">
        <f>IFERROR(VLOOKUP(B74,CDHU!A67:F4172,3,0),IFERROR(VLOOKUP(B74,'SINAPI C.'!A65:E7893,3,0),IFERROR(VLOOKUP(B74,'SINAPI I.'!A66:E4904,3,0)," ")))</f>
        <v>KG</v>
      </c>
      <c r="F74" s="98">
        <f>F73*1.483</f>
        <v>88.564760000000007</v>
      </c>
      <c r="G74" s="119">
        <f>IFERROR(VLOOKUP(B74,CDHU!A67:F4172,6,0),IFERROR(VLOOKUP(B74,'SINAPI C.'!A65:E7893,5,0),IFERROR(VLOOKUP(B74,'SINAPI I.'!A66:E4904,5,0)," ")))</f>
        <v>10.38</v>
      </c>
      <c r="H74" s="132">
        <f t="shared" si="12"/>
        <v>12.93</v>
      </c>
      <c r="I74" s="132">
        <f t="shared" si="13"/>
        <v>1145.1423468</v>
      </c>
      <c r="J74" s="103" t="str">
        <f t="shared" si="14"/>
        <v>NÃO</v>
      </c>
    </row>
    <row r="75" spans="1:10" ht="15" customHeight="1" x14ac:dyDescent="0.3">
      <c r="A75" s="4" t="s">
        <v>7152</v>
      </c>
      <c r="B75" s="120" t="s">
        <v>1735</v>
      </c>
      <c r="C75" s="4" t="s">
        <v>8183</v>
      </c>
      <c r="D75" s="97" t="str">
        <f>IFERROR(VLOOKUP(B75,CDHU!A68:F4173,2,0),IFERROR(VLOOKUP(B75,'SINAPI C.'!A66:E7894,2,0),IFERROR(VLOOKUP(B75,'SINAPI I.'!A67:E4905,2,0)," ")))</f>
        <v>Chapisco</v>
      </c>
      <c r="E75" s="96" t="str">
        <f>IFERROR(VLOOKUP(B75,CDHU!A68:F4173,3,0),IFERROR(VLOOKUP(B75,'SINAPI C.'!A66:E7894,3,0),IFERROR(VLOOKUP(B75,'SINAPI I.'!A67:E4905,3,0)," ")))</f>
        <v>M2</v>
      </c>
      <c r="F75" s="98">
        <f>F73</f>
        <v>59.72</v>
      </c>
      <c r="G75" s="119">
        <f>IFERROR(VLOOKUP(B75,CDHU!A68:F4173,6,0),IFERROR(VLOOKUP(B75,'SINAPI C.'!A66:E7894,5,0),IFERROR(VLOOKUP(B75,'SINAPI I.'!A67:E4905,5,0)," ")))</f>
        <v>6.64</v>
      </c>
      <c r="H75" s="132">
        <f t="shared" si="12"/>
        <v>8.27</v>
      </c>
      <c r="I75" s="132">
        <f t="shared" si="13"/>
        <v>493.88439999999997</v>
      </c>
      <c r="J75" s="103" t="str">
        <f t="shared" si="14"/>
        <v>NÃO</v>
      </c>
    </row>
    <row r="76" spans="1:10" ht="15" customHeight="1" x14ac:dyDescent="0.3">
      <c r="A76" s="4" t="s">
        <v>7152</v>
      </c>
      <c r="B76" s="120" t="s">
        <v>125</v>
      </c>
      <c r="C76" s="4" t="s">
        <v>8184</v>
      </c>
      <c r="D76" s="97" t="str">
        <f>IFERROR(VLOOKUP(B76,CDHU!A69:F4174,2,0),IFERROR(VLOOKUP(B76,'SINAPI C.'!A67:E7895,2,0),IFERROR(VLOOKUP(B76,'SINAPI I.'!A68:E4906,2,0)," ")))</f>
        <v>Emboço comum</v>
      </c>
      <c r="E76" s="96" t="str">
        <f>IFERROR(VLOOKUP(B76,CDHU!A69:F4174,3,0),IFERROR(VLOOKUP(B76,'SINAPI C.'!A67:E7895,3,0),IFERROR(VLOOKUP(B76,'SINAPI I.'!A68:E4906,3,0)," ")))</f>
        <v>M2</v>
      </c>
      <c r="F76" s="98">
        <f>F75</f>
        <v>59.72</v>
      </c>
      <c r="G76" s="119">
        <f>IFERROR(VLOOKUP(B76,CDHU!A69:F4174,6,0),IFERROR(VLOOKUP(B76,'SINAPI C.'!A67:E7895,5,0),IFERROR(VLOOKUP(B76,'SINAPI I.'!A68:E4906,5,0)," ")))</f>
        <v>21.84</v>
      </c>
      <c r="H76" s="132">
        <f t="shared" si="12"/>
        <v>27.2</v>
      </c>
      <c r="I76" s="132">
        <f t="shared" si="13"/>
        <v>1624.384</v>
      </c>
      <c r="J76" s="103" t="str">
        <f t="shared" si="14"/>
        <v>NÃO</v>
      </c>
    </row>
    <row r="77" spans="1:10" ht="15" customHeight="1" x14ac:dyDescent="0.3">
      <c r="A77" s="4" t="s">
        <v>7152</v>
      </c>
      <c r="B77" s="4" t="s">
        <v>1746</v>
      </c>
      <c r="C77" s="4" t="s">
        <v>8185</v>
      </c>
      <c r="D77" s="97" t="str">
        <f>IFERROR(VLOOKUP(B77,CDHU!A70:F4175,2,0),IFERROR(VLOOKUP(B77,'SINAPI C.'!A68:E7896,2,0),IFERROR(VLOOKUP(B77,'SINAPI I.'!A69:E4907,2,0)," ")))</f>
        <v>Reboco</v>
      </c>
      <c r="E77" s="96" t="str">
        <f>IFERROR(VLOOKUP(B77,CDHU!A70:F4175,3,0),IFERROR(VLOOKUP(B77,'SINAPI C.'!A68:E7896,3,0),IFERROR(VLOOKUP(B77,'SINAPI I.'!A69:E4907,3,0)," ")))</f>
        <v>M2</v>
      </c>
      <c r="F77" s="98">
        <f>F75</f>
        <v>59.72</v>
      </c>
      <c r="G77" s="119">
        <f>IFERROR(VLOOKUP(B77,CDHU!A70:F4175,6,0),IFERROR(VLOOKUP(B77,'SINAPI C.'!A68:E7896,5,0),IFERROR(VLOOKUP(B77,'SINAPI I.'!A69:E4907,5,0)," ")))</f>
        <v>12.25</v>
      </c>
      <c r="H77" s="132">
        <f t="shared" si="12"/>
        <v>15.25</v>
      </c>
      <c r="I77" s="132">
        <f t="shared" si="13"/>
        <v>910.73</v>
      </c>
      <c r="J77" s="103" t="str">
        <f t="shared" si="14"/>
        <v>NÃO</v>
      </c>
    </row>
    <row r="78" spans="1:10" ht="15" hidden="1" customHeight="1" x14ac:dyDescent="0.3">
      <c r="A78" s="4" t="s">
        <v>7152</v>
      </c>
      <c r="B78" s="4"/>
      <c r="C78" s="4" t="s">
        <v>8242</v>
      </c>
      <c r="D78" s="97" t="str">
        <f>IFERROR(VLOOKUP(B78,CDHU!A71:F4176,2,0),IFERROR(VLOOKUP(B78,'SINAPI C.'!A69:E7897,2,0),IFERROR(VLOOKUP(B78,'SINAPI I.'!A70:E4908,2,0)," ")))</f>
        <v xml:space="preserve"> </v>
      </c>
      <c r="E78" s="96" t="str">
        <f>IFERROR(VLOOKUP(B78,CDHU!A71:F4176,3,0),IFERROR(VLOOKUP(B78,'SINAPI C.'!A69:E7897,3,0),IFERROR(VLOOKUP(B78,'SINAPI I.'!A70:E4908,3,0)," ")))</f>
        <v xml:space="preserve"> </v>
      </c>
      <c r="F78" s="98"/>
      <c r="G78" s="119" t="str">
        <f>IFERROR(VLOOKUP(B78,CDHU!A71:F4176,6,0),IFERROR(VLOOKUP(B78,'SINAPI C.'!A69:E7897,5,0),IFERROR(VLOOKUP(B78,'SINAPI I.'!A70:E4908,5,0)," ")))</f>
        <v xml:space="preserve"> </v>
      </c>
      <c r="H78" s="132">
        <f t="shared" si="12"/>
        <v>0</v>
      </c>
      <c r="I78" s="132">
        <f t="shared" si="13"/>
        <v>0</v>
      </c>
      <c r="J78" s="103" t="str">
        <f t="shared" si="14"/>
        <v>NÃO</v>
      </c>
    </row>
    <row r="79" spans="1:10" ht="15" hidden="1" customHeight="1" x14ac:dyDescent="0.3">
      <c r="A79" s="4" t="s">
        <v>7152</v>
      </c>
      <c r="B79" s="4"/>
      <c r="C79" s="4" t="s">
        <v>8243</v>
      </c>
      <c r="D79" s="97" t="str">
        <f>IFERROR(VLOOKUP(B79,CDHU!A72:F4177,2,0),IFERROR(VLOOKUP(B79,'SINAPI C.'!A70:E7898,2,0),IFERROR(VLOOKUP(B79,'SINAPI I.'!A71:E4909,2,0)," ")))</f>
        <v xml:space="preserve"> </v>
      </c>
      <c r="E79" s="96" t="str">
        <f>IFERROR(VLOOKUP(B79,CDHU!A72:F4177,3,0),IFERROR(VLOOKUP(B79,'SINAPI C.'!A70:E7898,3,0),IFERROR(VLOOKUP(B79,'SINAPI I.'!A71:E4909,3,0)," ")))</f>
        <v xml:space="preserve"> </v>
      </c>
      <c r="F79" s="98"/>
      <c r="G79" s="119" t="str">
        <f>IFERROR(VLOOKUP(B79,CDHU!A72:F4177,6,0),IFERROR(VLOOKUP(B79,'SINAPI C.'!A70:E7898,5,0),IFERROR(VLOOKUP(B79,'SINAPI I.'!A71:E4909,5,0)," ")))</f>
        <v xml:space="preserve"> </v>
      </c>
      <c r="H79" s="132">
        <f t="shared" si="12"/>
        <v>0</v>
      </c>
      <c r="I79" s="132">
        <f t="shared" si="13"/>
        <v>0</v>
      </c>
      <c r="J79" s="103" t="str">
        <f t="shared" si="14"/>
        <v>NÃO</v>
      </c>
    </row>
    <row r="80" spans="1:10" ht="15" hidden="1" customHeight="1" x14ac:dyDescent="0.3">
      <c r="A80" s="4" t="s">
        <v>7152</v>
      </c>
      <c r="B80" s="4"/>
      <c r="C80" s="4" t="s">
        <v>8244</v>
      </c>
      <c r="D80" s="97" t="str">
        <f>IFERROR(VLOOKUP(B80,CDHU!A73:F4178,2,0),IFERROR(VLOOKUP(B80,'SINAPI C.'!A71:E7899,2,0),IFERROR(VLOOKUP(B80,'SINAPI I.'!A72:E4910,2,0)," ")))</f>
        <v xml:space="preserve"> </v>
      </c>
      <c r="E80" s="96" t="str">
        <f>IFERROR(VLOOKUP(B80,CDHU!A73:F4178,3,0),IFERROR(VLOOKUP(B80,'SINAPI C.'!A71:E7899,3,0),IFERROR(VLOOKUP(B80,'SINAPI I.'!A72:E4910,3,0)," ")))</f>
        <v xml:space="preserve"> </v>
      </c>
      <c r="F80" s="98"/>
      <c r="G80" s="119" t="str">
        <f>IFERROR(VLOOKUP(B80,CDHU!A73:F4178,6,0),IFERROR(VLOOKUP(B80,'SINAPI C.'!A71:E7899,5,0),IFERROR(VLOOKUP(B80,'SINAPI I.'!A72:E4910,5,0)," ")))</f>
        <v xml:space="preserve"> </v>
      </c>
      <c r="H80" s="132">
        <f t="shared" si="12"/>
        <v>0</v>
      </c>
      <c r="I80" s="132">
        <f t="shared" si="13"/>
        <v>0</v>
      </c>
      <c r="J80" s="103" t="str">
        <f t="shared" si="14"/>
        <v>NÃO</v>
      </c>
    </row>
    <row r="81" spans="1:10" ht="15" hidden="1" customHeight="1" x14ac:dyDescent="0.3">
      <c r="A81" s="4" t="s">
        <v>7152</v>
      </c>
      <c r="B81" s="4"/>
      <c r="C81" s="4" t="s">
        <v>8245</v>
      </c>
      <c r="D81" s="97" t="str">
        <f>IFERROR(VLOOKUP(B81,CDHU!A74:F4179,2,0),IFERROR(VLOOKUP(B81,'SINAPI C.'!A72:E7900,2,0),IFERROR(VLOOKUP(B81,'SINAPI I.'!A73:E4911,2,0)," ")))</f>
        <v xml:space="preserve"> </v>
      </c>
      <c r="E81" s="96" t="str">
        <f>IFERROR(VLOOKUP(B81,CDHU!A74:F4179,3,0),IFERROR(VLOOKUP(B81,'SINAPI C.'!A72:E7900,3,0),IFERROR(VLOOKUP(B81,'SINAPI I.'!A73:E4911,3,0)," ")))</f>
        <v xml:space="preserve"> </v>
      </c>
      <c r="F81" s="98"/>
      <c r="G81" s="119" t="str">
        <f>IFERROR(VLOOKUP(B81,CDHU!A74:F4179,6,0),IFERROR(VLOOKUP(B81,'SINAPI C.'!A72:E7900,5,0),IFERROR(VLOOKUP(B81,'SINAPI I.'!A73:E4911,5,0)," ")))</f>
        <v xml:space="preserve"> </v>
      </c>
      <c r="H81" s="132">
        <f t="shared" si="12"/>
        <v>0</v>
      </c>
      <c r="I81" s="132">
        <f t="shared" si="13"/>
        <v>0</v>
      </c>
      <c r="J81" s="103" t="str">
        <f t="shared" si="14"/>
        <v>NÃO</v>
      </c>
    </row>
    <row r="82" spans="1:10" ht="15" hidden="1" customHeight="1" x14ac:dyDescent="0.3">
      <c r="A82" s="4" t="s">
        <v>7152</v>
      </c>
      <c r="B82" s="4"/>
      <c r="C82" s="4" t="s">
        <v>8246</v>
      </c>
      <c r="D82" s="97" t="str">
        <f>IFERROR(VLOOKUP(B82,CDHU!A75:F4180,2,0),IFERROR(VLOOKUP(B82,'SINAPI C.'!A73:E7901,2,0),IFERROR(VLOOKUP(B82,'SINAPI I.'!A74:E4912,2,0)," ")))</f>
        <v xml:space="preserve"> </v>
      </c>
      <c r="E82" s="96" t="str">
        <f>IFERROR(VLOOKUP(B82,CDHU!A75:F4180,3,0),IFERROR(VLOOKUP(B82,'SINAPI C.'!A73:E7901,3,0),IFERROR(VLOOKUP(B82,'SINAPI I.'!A74:E4912,3,0)," ")))</f>
        <v xml:space="preserve"> </v>
      </c>
      <c r="F82" s="98"/>
      <c r="G82" s="119" t="str">
        <f>IFERROR(VLOOKUP(B82,CDHU!A75:F4180,6,0),IFERROR(VLOOKUP(B82,'SINAPI C.'!A73:E7901,5,0),IFERROR(VLOOKUP(B82,'SINAPI I.'!A74:E4912,5,0)," ")))</f>
        <v xml:space="preserve"> </v>
      </c>
      <c r="H82" s="132">
        <f t="shared" si="12"/>
        <v>0</v>
      </c>
      <c r="I82" s="132">
        <f t="shared" si="13"/>
        <v>0</v>
      </c>
      <c r="J82" s="103" t="str">
        <f t="shared" si="14"/>
        <v>NÃO</v>
      </c>
    </row>
    <row r="83" spans="1:10" ht="15" customHeight="1" x14ac:dyDescent="0.3">
      <c r="A83" s="169" t="s">
        <v>98</v>
      </c>
      <c r="B83" s="170"/>
      <c r="C83" s="170"/>
      <c r="D83" s="170"/>
      <c r="E83" s="170"/>
      <c r="F83" s="170"/>
      <c r="G83" s="170"/>
      <c r="H83" s="171"/>
      <c r="I83" s="131">
        <f>SUM(I68:I82)</f>
        <v>54186.298206320011</v>
      </c>
      <c r="J83" s="73"/>
    </row>
    <row r="84" spans="1:10" ht="15" customHeight="1" x14ac:dyDescent="0.3">
      <c r="A84" s="168"/>
      <c r="B84" s="168"/>
      <c r="C84" s="168"/>
      <c r="D84" s="168"/>
      <c r="E84" s="168"/>
      <c r="F84" s="168"/>
      <c r="G84" s="168"/>
      <c r="H84" s="168"/>
      <c r="I84" s="168"/>
      <c r="J84" s="73"/>
    </row>
    <row r="85" spans="1:10" ht="15" customHeight="1" x14ac:dyDescent="0.3">
      <c r="A85" s="129"/>
      <c r="B85" s="129"/>
      <c r="C85" s="130">
        <v>6</v>
      </c>
      <c r="D85" s="161" t="s">
        <v>8423</v>
      </c>
      <c r="E85" s="161"/>
      <c r="F85" s="161"/>
      <c r="G85" s="161"/>
      <c r="H85" s="161"/>
      <c r="I85" s="161"/>
      <c r="J85" s="73"/>
    </row>
    <row r="86" spans="1:10" ht="15" customHeight="1" x14ac:dyDescent="0.3">
      <c r="A86" s="4" t="s">
        <v>7152</v>
      </c>
      <c r="B86" s="4" t="s">
        <v>1561</v>
      </c>
      <c r="C86" s="4" t="s">
        <v>26</v>
      </c>
      <c r="D86" s="97" t="str">
        <f>IFERROR(VLOOKUP(B86,CDHU!A79:F4184,2,0),IFERROR(VLOOKUP(B86,'SINAPI C.'!A77:E7905,2,0),IFERROR(VLOOKUP(B86,'SINAPI I.'!A78:E4916,2,0)," ")))</f>
        <v>Estrutura pontaletada para telhas onduladas</v>
      </c>
      <c r="E86" s="96" t="str">
        <f>IFERROR(VLOOKUP(B86,CDHU!A79:F4184,3,0),IFERROR(VLOOKUP(B86,'SINAPI C.'!A77:E7905,3,0),IFERROR(VLOOKUP(B86,'SINAPI I.'!A78:E4916,3,0)," ")))</f>
        <v>M2</v>
      </c>
      <c r="F86" s="98">
        <v>50.06</v>
      </c>
      <c r="G86" s="119">
        <f>IFERROR(VLOOKUP(B86,CDHU!A79:F4184,6,0),IFERROR(VLOOKUP(B86,'SINAPI C.'!A77:E7905,5,0),IFERROR(VLOOKUP(B86,'SINAPI I.'!A78:E4916,5,0)," ")))</f>
        <v>105.92</v>
      </c>
      <c r="H86" s="132">
        <f t="shared" ref="H86:H100" si="15">ROUND(IFERROR((G86+(G86*$H$257)),0),2)</f>
        <v>131.88999999999999</v>
      </c>
      <c r="I86" s="132">
        <f t="shared" ref="I86:I100" si="16">H86*F86</f>
        <v>6602.4133999999995</v>
      </c>
      <c r="J86" s="103" t="str">
        <f t="shared" ref="J86:J100" si="17">IF(($H$259*0.04)&gt;I86,"NÃO","SIM")</f>
        <v>NÃO</v>
      </c>
    </row>
    <row r="87" spans="1:10" ht="15" customHeight="1" x14ac:dyDescent="0.3">
      <c r="A87" s="4" t="s">
        <v>7152</v>
      </c>
      <c r="B87" s="4" t="s">
        <v>1651</v>
      </c>
      <c r="C87" s="4" t="s">
        <v>27</v>
      </c>
      <c r="D87" s="97" t="str">
        <f>IFERROR(VLOOKUP(B87,CDHU!A80:F4185,2,0),IFERROR(VLOOKUP(B87,'SINAPI C.'!A78:E7906,2,0),IFERROR(VLOOKUP(B87,'SINAPI I.'!A79:E4917,2,0)," ")))</f>
        <v>Telhamento em chapa de aço pré-pintada com epóxi e poliéster, perfil ondulado, com espessura de 0,50 mm</v>
      </c>
      <c r="E87" s="96" t="str">
        <f>IFERROR(VLOOKUP(B87,CDHU!A80:F4185,3,0),IFERROR(VLOOKUP(B87,'SINAPI C.'!A78:E7906,3,0),IFERROR(VLOOKUP(B87,'SINAPI I.'!A79:E4917,3,0)," ")))</f>
        <v>M2</v>
      </c>
      <c r="F87" s="98">
        <f>F86</f>
        <v>50.06</v>
      </c>
      <c r="G87" s="119">
        <f>IFERROR(VLOOKUP(B87,CDHU!A80:F4185,6,0),IFERROR(VLOOKUP(B87,'SINAPI C.'!A78:E7906,5,0),IFERROR(VLOOKUP(B87,'SINAPI I.'!A79:E4917,5,0)," ")))</f>
        <v>104.53</v>
      </c>
      <c r="H87" s="132">
        <f t="shared" si="15"/>
        <v>130.16</v>
      </c>
      <c r="I87" s="132">
        <f t="shared" si="16"/>
        <v>6515.8096000000005</v>
      </c>
      <c r="J87" s="103" t="str">
        <f t="shared" si="17"/>
        <v>NÃO</v>
      </c>
    </row>
    <row r="88" spans="1:10" ht="15" customHeight="1" x14ac:dyDescent="0.3">
      <c r="A88" s="4" t="s">
        <v>7152</v>
      </c>
      <c r="B88" s="4" t="s">
        <v>1693</v>
      </c>
      <c r="C88" s="4" t="s">
        <v>8225</v>
      </c>
      <c r="D88" s="97" t="str">
        <f>IFERROR(VLOOKUP(B88,CDHU!A81:F4186,2,0),IFERROR(VLOOKUP(B88,'SINAPI C.'!A79:E7907,2,0),IFERROR(VLOOKUP(B88,'SINAPI I.'!A80:E4918,2,0)," ")))</f>
        <v>Calha, rufo, afins em chapa galvanizada nº 24 - corte 1,00 m</v>
      </c>
      <c r="E88" s="96" t="str">
        <f>IFERROR(VLOOKUP(B88,CDHU!A81:F4186,3,0),IFERROR(VLOOKUP(B88,'SINAPI C.'!A79:E7907,3,0),IFERROR(VLOOKUP(B88,'SINAPI I.'!A80:E4918,3,0)," ")))</f>
        <v>M</v>
      </c>
      <c r="F88" s="98">
        <f>20.76+10.19</f>
        <v>30.950000000000003</v>
      </c>
      <c r="G88" s="119">
        <f>IFERROR(VLOOKUP(B88,CDHU!A81:F4186,6,0),IFERROR(VLOOKUP(B88,'SINAPI C.'!A79:E7907,5,0),IFERROR(VLOOKUP(B88,'SINAPI I.'!A80:E4918,5,0)," ")))</f>
        <v>229.15</v>
      </c>
      <c r="H88" s="132">
        <f t="shared" si="15"/>
        <v>285.33999999999997</v>
      </c>
      <c r="I88" s="132">
        <f t="shared" si="16"/>
        <v>8831.2729999999992</v>
      </c>
      <c r="J88" s="103" t="str">
        <f t="shared" si="17"/>
        <v>SIM</v>
      </c>
    </row>
    <row r="89" spans="1:10" ht="15" customHeight="1" x14ac:dyDescent="0.3">
      <c r="A89" s="4" t="s">
        <v>7152</v>
      </c>
      <c r="B89" s="4" t="s">
        <v>1691</v>
      </c>
      <c r="C89" s="4" t="s">
        <v>8226</v>
      </c>
      <c r="D89" s="97" t="str">
        <f>IFERROR(VLOOKUP(B89,CDHU!A82:F4187,2,0),IFERROR(VLOOKUP(B89,'SINAPI C.'!A80:E7908,2,0),IFERROR(VLOOKUP(B89,'SINAPI I.'!A81:E4919,2,0)," ")))</f>
        <v>Calha, rufo, afins em chapa galvanizada nº 24 - corte 0,50 m</v>
      </c>
      <c r="E89" s="96" t="str">
        <f>IFERROR(VLOOKUP(B89,CDHU!A82:F4187,3,0),IFERROR(VLOOKUP(B89,'SINAPI C.'!A80:E7908,3,0),IFERROR(VLOOKUP(B89,'SINAPI I.'!A81:E4919,3,0)," ")))</f>
        <v>M</v>
      </c>
      <c r="F89" s="98">
        <v>17.12</v>
      </c>
      <c r="G89" s="119">
        <f>IFERROR(VLOOKUP(B89,CDHU!A82:F4187,6,0),IFERROR(VLOOKUP(B89,'SINAPI C.'!A80:E7908,5,0),IFERROR(VLOOKUP(B89,'SINAPI I.'!A81:E4919,5,0)," ")))</f>
        <v>148.49</v>
      </c>
      <c r="H89" s="132">
        <f t="shared" si="15"/>
        <v>184.9</v>
      </c>
      <c r="I89" s="132">
        <f t="shared" si="16"/>
        <v>3165.4880000000003</v>
      </c>
      <c r="J89" s="103" t="str">
        <f t="shared" si="17"/>
        <v>NÃO</v>
      </c>
    </row>
    <row r="90" spans="1:10" ht="15" hidden="1" customHeight="1" x14ac:dyDescent="0.3">
      <c r="A90" s="4" t="s">
        <v>7152</v>
      </c>
      <c r="B90" s="4"/>
      <c r="C90" s="4" t="s">
        <v>28</v>
      </c>
      <c r="D90" s="97" t="str">
        <f>IFERROR(VLOOKUP(B90,CDHU!A83:F4188,2,0),IFERROR(VLOOKUP(B90,'SINAPI C.'!A81:E7909,2,0),IFERROR(VLOOKUP(B90,'SINAPI I.'!A82:E4920,2,0)," ")))</f>
        <v xml:space="preserve"> </v>
      </c>
      <c r="E90" s="96" t="str">
        <f>IFERROR(VLOOKUP(B90,CDHU!A83:F4188,3,0),IFERROR(VLOOKUP(B90,'SINAPI C.'!A81:E7909,3,0),IFERROR(VLOOKUP(B90,'SINAPI I.'!A82:E4920,3,0)," ")))</f>
        <v xml:space="preserve"> </v>
      </c>
      <c r="F90" s="98"/>
      <c r="G90" s="119" t="str">
        <f>IFERROR(VLOOKUP(B90,CDHU!A83:F4188,6,0),IFERROR(VLOOKUP(B90,'SINAPI C.'!A81:E7909,5,0),IFERROR(VLOOKUP(B90,'SINAPI I.'!A82:E4920,5,0)," ")))</f>
        <v xml:space="preserve"> </v>
      </c>
      <c r="H90" s="132">
        <f t="shared" si="15"/>
        <v>0</v>
      </c>
      <c r="I90" s="132">
        <f t="shared" si="16"/>
        <v>0</v>
      </c>
      <c r="J90" s="103" t="str">
        <f t="shared" si="17"/>
        <v>NÃO</v>
      </c>
    </row>
    <row r="91" spans="1:10" ht="15" hidden="1" customHeight="1" x14ac:dyDescent="0.3">
      <c r="A91" s="4" t="s">
        <v>7152</v>
      </c>
      <c r="B91" s="4"/>
      <c r="C91" s="4" t="s">
        <v>29</v>
      </c>
      <c r="D91" s="97" t="str">
        <f>IFERROR(VLOOKUP(B91,CDHU!A84:F4189,2,0),IFERROR(VLOOKUP(B91,'SINAPI C.'!A82:E7910,2,0),IFERROR(VLOOKUP(B91,'SINAPI I.'!A83:E4921,2,0)," ")))</f>
        <v xml:space="preserve"> </v>
      </c>
      <c r="E91" s="96" t="str">
        <f>IFERROR(VLOOKUP(B91,CDHU!A84:F4189,3,0),IFERROR(VLOOKUP(B91,'SINAPI C.'!A82:E7910,3,0),IFERROR(VLOOKUP(B91,'SINAPI I.'!A83:E4921,3,0)," ")))</f>
        <v xml:space="preserve"> </v>
      </c>
      <c r="F91" s="98"/>
      <c r="G91" s="119" t="str">
        <f>IFERROR(VLOOKUP(B91,CDHU!A84:F4189,6,0),IFERROR(VLOOKUP(B91,'SINAPI C.'!A82:E7910,5,0),IFERROR(VLOOKUP(B91,'SINAPI I.'!A83:E4921,5,0)," ")))</f>
        <v xml:space="preserve"> </v>
      </c>
      <c r="H91" s="132">
        <f t="shared" si="15"/>
        <v>0</v>
      </c>
      <c r="I91" s="132">
        <f t="shared" si="16"/>
        <v>0</v>
      </c>
      <c r="J91" s="103" t="str">
        <f t="shared" si="17"/>
        <v>NÃO</v>
      </c>
    </row>
    <row r="92" spans="1:10" ht="15" hidden="1" customHeight="1" x14ac:dyDescent="0.3">
      <c r="A92" s="4" t="s">
        <v>7152</v>
      </c>
      <c r="B92" s="4"/>
      <c r="C92" s="4" t="s">
        <v>57</v>
      </c>
      <c r="D92" s="97" t="str">
        <f>IFERROR(VLOOKUP(B92,CDHU!A85:F4190,2,0),IFERROR(VLOOKUP(B92,'SINAPI C.'!A83:E7911,2,0),IFERROR(VLOOKUP(B92,'SINAPI I.'!A84:E4922,2,0)," ")))</f>
        <v xml:space="preserve"> </v>
      </c>
      <c r="E92" s="96" t="str">
        <f>IFERROR(VLOOKUP(B92,CDHU!A85:F4190,3,0),IFERROR(VLOOKUP(B92,'SINAPI C.'!A83:E7911,3,0),IFERROR(VLOOKUP(B92,'SINAPI I.'!A84:E4922,3,0)," ")))</f>
        <v xml:space="preserve"> </v>
      </c>
      <c r="F92" s="98"/>
      <c r="G92" s="119" t="str">
        <f>IFERROR(VLOOKUP(B92,CDHU!A85:F4190,6,0),IFERROR(VLOOKUP(B92,'SINAPI C.'!A83:E7911,5,0),IFERROR(VLOOKUP(B92,'SINAPI I.'!A84:E4922,5,0)," ")))</f>
        <v xml:space="preserve"> </v>
      </c>
      <c r="H92" s="132">
        <f t="shared" si="15"/>
        <v>0</v>
      </c>
      <c r="I92" s="132">
        <f t="shared" si="16"/>
        <v>0</v>
      </c>
      <c r="J92" s="103" t="str">
        <f t="shared" si="17"/>
        <v>NÃO</v>
      </c>
    </row>
    <row r="93" spans="1:10" ht="15" hidden="1" customHeight="1" x14ac:dyDescent="0.3">
      <c r="A93" s="4" t="s">
        <v>7152</v>
      </c>
      <c r="B93" s="4"/>
      <c r="C93" s="4" t="s">
        <v>99</v>
      </c>
      <c r="D93" s="97" t="str">
        <f>IFERROR(VLOOKUP(B93,CDHU!A86:F4191,2,0),IFERROR(VLOOKUP(B93,'SINAPI C.'!A84:E7912,2,0),IFERROR(VLOOKUP(B93,'SINAPI I.'!A85:E4923,2,0)," ")))</f>
        <v xml:space="preserve"> </v>
      </c>
      <c r="E93" s="96" t="str">
        <f>IFERROR(VLOOKUP(B93,CDHU!A86:F4191,3,0),IFERROR(VLOOKUP(B93,'SINAPI C.'!A84:E7912,3,0),IFERROR(VLOOKUP(B93,'SINAPI I.'!A85:E4923,3,0)," ")))</f>
        <v xml:space="preserve"> </v>
      </c>
      <c r="F93" s="98"/>
      <c r="G93" s="119" t="str">
        <f>IFERROR(VLOOKUP(B93,CDHU!A86:F4191,6,0),IFERROR(VLOOKUP(B93,'SINAPI C.'!A84:E7912,5,0),IFERROR(VLOOKUP(B93,'SINAPI I.'!A85:E4923,5,0)," ")))</f>
        <v xml:space="preserve"> </v>
      </c>
      <c r="H93" s="132">
        <f t="shared" si="15"/>
        <v>0</v>
      </c>
      <c r="I93" s="132">
        <f t="shared" si="16"/>
        <v>0</v>
      </c>
      <c r="J93" s="103" t="str">
        <f t="shared" si="17"/>
        <v>NÃO</v>
      </c>
    </row>
    <row r="94" spans="1:10" ht="15" hidden="1" customHeight="1" x14ac:dyDescent="0.3">
      <c r="A94" s="4" t="s">
        <v>7152</v>
      </c>
      <c r="B94" s="4"/>
      <c r="C94" s="4" t="s">
        <v>100</v>
      </c>
      <c r="D94" s="97" t="str">
        <f>IFERROR(VLOOKUP(B94,CDHU!A87:F4192,2,0),IFERROR(VLOOKUP(B94,'SINAPI C.'!A85:E7913,2,0),IFERROR(VLOOKUP(B94,'SINAPI I.'!A86:E4924,2,0)," ")))</f>
        <v xml:space="preserve"> </v>
      </c>
      <c r="E94" s="96" t="str">
        <f>IFERROR(VLOOKUP(B94,CDHU!A87:F4192,3,0),IFERROR(VLOOKUP(B94,'SINAPI C.'!A85:E7913,3,0),IFERROR(VLOOKUP(B94,'SINAPI I.'!A86:E4924,3,0)," ")))</f>
        <v xml:space="preserve"> </v>
      </c>
      <c r="F94" s="98"/>
      <c r="G94" s="119" t="str">
        <f>IFERROR(VLOOKUP(B94,CDHU!A87:F4192,6,0),IFERROR(VLOOKUP(B94,'SINAPI C.'!A85:E7913,5,0),IFERROR(VLOOKUP(B94,'SINAPI I.'!A86:E4924,5,0)," ")))</f>
        <v xml:space="preserve"> </v>
      </c>
      <c r="H94" s="132">
        <f t="shared" si="15"/>
        <v>0</v>
      </c>
      <c r="I94" s="132">
        <f t="shared" si="16"/>
        <v>0</v>
      </c>
      <c r="J94" s="103" t="str">
        <f t="shared" si="17"/>
        <v>NÃO</v>
      </c>
    </row>
    <row r="95" spans="1:10" ht="15" hidden="1" customHeight="1" x14ac:dyDescent="0.3">
      <c r="A95" s="4" t="s">
        <v>7152</v>
      </c>
      <c r="B95" s="4"/>
      <c r="C95" s="4" t="s">
        <v>101</v>
      </c>
      <c r="D95" s="97" t="str">
        <f>IFERROR(VLOOKUP(B95,CDHU!A88:F4193,2,0),IFERROR(VLOOKUP(B95,'SINAPI C.'!A86:E7914,2,0),IFERROR(VLOOKUP(B95,'SINAPI I.'!A87:E4925,2,0)," ")))</f>
        <v xml:space="preserve"> </v>
      </c>
      <c r="E95" s="96" t="str">
        <f>IFERROR(VLOOKUP(B95,CDHU!A88:F4193,3,0),IFERROR(VLOOKUP(B95,'SINAPI C.'!A86:E7914,3,0),IFERROR(VLOOKUP(B95,'SINAPI I.'!A87:E4925,3,0)," ")))</f>
        <v xml:space="preserve"> </v>
      </c>
      <c r="F95" s="98"/>
      <c r="G95" s="119" t="str">
        <f>IFERROR(VLOOKUP(B95,CDHU!A88:F4193,6,0),IFERROR(VLOOKUP(B95,'SINAPI C.'!A86:E7914,5,0),IFERROR(VLOOKUP(B95,'SINAPI I.'!A87:E4925,5,0)," ")))</f>
        <v xml:space="preserve"> </v>
      </c>
      <c r="H95" s="132">
        <f t="shared" si="15"/>
        <v>0</v>
      </c>
      <c r="I95" s="132">
        <f t="shared" si="16"/>
        <v>0</v>
      </c>
      <c r="J95" s="103" t="str">
        <f t="shared" si="17"/>
        <v>NÃO</v>
      </c>
    </row>
    <row r="96" spans="1:10" ht="15" hidden="1" customHeight="1" x14ac:dyDescent="0.3">
      <c r="A96" s="4" t="s">
        <v>7152</v>
      </c>
      <c r="B96" s="4"/>
      <c r="C96" s="4" t="s">
        <v>8392</v>
      </c>
      <c r="D96" s="97" t="str">
        <f>IFERROR(VLOOKUP(B96,CDHU!A89:F4194,2,0),IFERROR(VLOOKUP(B96,'SINAPI C.'!A87:E7915,2,0),IFERROR(VLOOKUP(B96,'SINAPI I.'!A88:E4926,2,0)," ")))</f>
        <v xml:space="preserve"> </v>
      </c>
      <c r="E96" s="96" t="str">
        <f>IFERROR(VLOOKUP(B96,CDHU!A89:F4194,3,0),IFERROR(VLOOKUP(B96,'SINAPI C.'!A87:E7915,3,0),IFERROR(VLOOKUP(B96,'SINAPI I.'!A88:E4926,3,0)," ")))</f>
        <v xml:space="preserve"> </v>
      </c>
      <c r="F96" s="98"/>
      <c r="G96" s="119" t="str">
        <f>IFERROR(VLOOKUP(B96,CDHU!A89:F4194,6,0),IFERROR(VLOOKUP(B96,'SINAPI C.'!A87:E7915,5,0),IFERROR(VLOOKUP(B96,'SINAPI I.'!A88:E4926,5,0)," ")))</f>
        <v xml:space="preserve"> </v>
      </c>
      <c r="H96" s="132">
        <f t="shared" si="15"/>
        <v>0</v>
      </c>
      <c r="I96" s="132">
        <f t="shared" si="16"/>
        <v>0</v>
      </c>
      <c r="J96" s="103" t="str">
        <f t="shared" si="17"/>
        <v>NÃO</v>
      </c>
    </row>
    <row r="97" spans="1:10" ht="15" hidden="1" customHeight="1" x14ac:dyDescent="0.3">
      <c r="A97" s="4" t="s">
        <v>7152</v>
      </c>
      <c r="B97" s="4"/>
      <c r="C97" s="4" t="s">
        <v>8393</v>
      </c>
      <c r="D97" s="97" t="str">
        <f>IFERROR(VLOOKUP(B97,CDHU!A90:F4195,2,0),IFERROR(VLOOKUP(B97,'SINAPI C.'!A88:E7916,2,0),IFERROR(VLOOKUP(B97,'SINAPI I.'!A89:E4927,2,0)," ")))</f>
        <v xml:space="preserve"> </v>
      </c>
      <c r="E97" s="96" t="str">
        <f>IFERROR(VLOOKUP(B97,CDHU!A90:F4195,3,0),IFERROR(VLOOKUP(B97,'SINAPI C.'!A88:E7916,3,0),IFERROR(VLOOKUP(B97,'SINAPI I.'!A89:E4927,3,0)," ")))</f>
        <v xml:space="preserve"> </v>
      </c>
      <c r="F97" s="98"/>
      <c r="G97" s="119" t="str">
        <f>IFERROR(VLOOKUP(B97,CDHU!A90:F4195,6,0),IFERROR(VLOOKUP(B97,'SINAPI C.'!A88:E7916,5,0),IFERROR(VLOOKUP(B97,'SINAPI I.'!A89:E4927,5,0)," ")))</f>
        <v xml:space="preserve"> </v>
      </c>
      <c r="H97" s="132">
        <f t="shared" si="15"/>
        <v>0</v>
      </c>
      <c r="I97" s="132">
        <f t="shared" si="16"/>
        <v>0</v>
      </c>
      <c r="J97" s="103" t="str">
        <f t="shared" si="17"/>
        <v>NÃO</v>
      </c>
    </row>
    <row r="98" spans="1:10" ht="15" hidden="1" customHeight="1" x14ac:dyDescent="0.3">
      <c r="A98" s="4" t="s">
        <v>7152</v>
      </c>
      <c r="B98" s="4"/>
      <c r="C98" s="4" t="s">
        <v>8394</v>
      </c>
      <c r="D98" s="97" t="str">
        <f>IFERROR(VLOOKUP(B98,CDHU!A91:F4196,2,0),IFERROR(VLOOKUP(B98,'SINAPI C.'!A89:E7917,2,0),IFERROR(VLOOKUP(B98,'SINAPI I.'!A90:E4928,2,0)," ")))</f>
        <v xml:space="preserve"> </v>
      </c>
      <c r="E98" s="96" t="str">
        <f>IFERROR(VLOOKUP(B98,CDHU!A91:F4196,3,0),IFERROR(VLOOKUP(B98,'SINAPI C.'!A89:E7917,3,0),IFERROR(VLOOKUP(B98,'SINAPI I.'!A90:E4928,3,0)," ")))</f>
        <v xml:space="preserve"> </v>
      </c>
      <c r="F98" s="98"/>
      <c r="G98" s="119" t="str">
        <f>IFERROR(VLOOKUP(B98,CDHU!A91:F4196,6,0),IFERROR(VLOOKUP(B98,'SINAPI C.'!A89:E7917,5,0),IFERROR(VLOOKUP(B98,'SINAPI I.'!A90:E4928,5,0)," ")))</f>
        <v xml:space="preserve"> </v>
      </c>
      <c r="H98" s="132">
        <f t="shared" si="15"/>
        <v>0</v>
      </c>
      <c r="I98" s="132">
        <f t="shared" si="16"/>
        <v>0</v>
      </c>
      <c r="J98" s="103" t="str">
        <f t="shared" si="17"/>
        <v>NÃO</v>
      </c>
    </row>
    <row r="99" spans="1:10" ht="15" hidden="1" customHeight="1" x14ac:dyDescent="0.3">
      <c r="A99" s="4" t="s">
        <v>7152</v>
      </c>
      <c r="B99" s="4"/>
      <c r="C99" s="4" t="s">
        <v>8395</v>
      </c>
      <c r="D99" s="97" t="str">
        <f>IFERROR(VLOOKUP(B99,CDHU!A92:F4197,2,0),IFERROR(VLOOKUP(B99,'SINAPI C.'!A90:E7918,2,0),IFERROR(VLOOKUP(B99,'SINAPI I.'!A91:E4929,2,0)," ")))</f>
        <v xml:space="preserve"> </v>
      </c>
      <c r="E99" s="96" t="str">
        <f>IFERROR(VLOOKUP(B99,CDHU!A92:F4197,3,0),IFERROR(VLOOKUP(B99,'SINAPI C.'!A90:E7918,3,0),IFERROR(VLOOKUP(B99,'SINAPI I.'!A91:E4929,3,0)," ")))</f>
        <v xml:space="preserve"> </v>
      </c>
      <c r="F99" s="98"/>
      <c r="G99" s="119" t="str">
        <f>IFERROR(VLOOKUP(B99,CDHU!A92:F4197,6,0),IFERROR(VLOOKUP(B99,'SINAPI C.'!A90:E7918,5,0),IFERROR(VLOOKUP(B99,'SINAPI I.'!A91:E4929,5,0)," ")))</f>
        <v xml:space="preserve"> </v>
      </c>
      <c r="H99" s="132">
        <f t="shared" si="15"/>
        <v>0</v>
      </c>
      <c r="I99" s="132">
        <f t="shared" si="16"/>
        <v>0</v>
      </c>
      <c r="J99" s="103" t="str">
        <f t="shared" si="17"/>
        <v>NÃO</v>
      </c>
    </row>
    <row r="100" spans="1:10" ht="15" hidden="1" customHeight="1" x14ac:dyDescent="0.3">
      <c r="A100" s="4" t="s">
        <v>7152</v>
      </c>
      <c r="B100" s="4"/>
      <c r="C100" s="4" t="s">
        <v>8396</v>
      </c>
      <c r="D100" s="97" t="str">
        <f>IFERROR(VLOOKUP(B100,CDHU!A93:F4198,2,0),IFERROR(VLOOKUP(B100,'SINAPI C.'!A91:E7919,2,0),IFERROR(VLOOKUP(B100,'SINAPI I.'!A92:E4930,2,0)," ")))</f>
        <v xml:space="preserve"> </v>
      </c>
      <c r="E100" s="96" t="str">
        <f>IFERROR(VLOOKUP(B100,CDHU!A93:F4198,3,0),IFERROR(VLOOKUP(B100,'SINAPI C.'!A91:E7919,3,0),IFERROR(VLOOKUP(B100,'SINAPI I.'!A92:E4930,3,0)," ")))</f>
        <v xml:space="preserve"> </v>
      </c>
      <c r="F100" s="98"/>
      <c r="G100" s="119" t="str">
        <f>IFERROR(VLOOKUP(B100,CDHU!A93:F4198,6,0),IFERROR(VLOOKUP(B100,'SINAPI C.'!A91:E7919,5,0),IFERROR(VLOOKUP(B100,'SINAPI I.'!A92:E4930,5,0)," ")))</f>
        <v xml:space="preserve"> </v>
      </c>
      <c r="H100" s="132">
        <f t="shared" si="15"/>
        <v>0</v>
      </c>
      <c r="I100" s="132">
        <f t="shared" si="16"/>
        <v>0</v>
      </c>
      <c r="J100" s="103" t="str">
        <f t="shared" si="17"/>
        <v>NÃO</v>
      </c>
    </row>
    <row r="101" spans="1:10" ht="15" customHeight="1" x14ac:dyDescent="0.3">
      <c r="A101" s="169" t="s">
        <v>102</v>
      </c>
      <c r="B101" s="170"/>
      <c r="C101" s="170"/>
      <c r="D101" s="170"/>
      <c r="E101" s="170"/>
      <c r="F101" s="170"/>
      <c r="G101" s="170"/>
      <c r="H101" s="171"/>
      <c r="I101" s="131">
        <f>SUM(I86:I100)</f>
        <v>25114.984</v>
      </c>
      <c r="J101" s="73"/>
    </row>
    <row r="102" spans="1:10" ht="15" customHeight="1" x14ac:dyDescent="0.3">
      <c r="A102" s="168"/>
      <c r="B102" s="168"/>
      <c r="C102" s="168"/>
      <c r="D102" s="168"/>
      <c r="E102" s="168"/>
      <c r="F102" s="168"/>
      <c r="G102" s="168"/>
      <c r="H102" s="168"/>
      <c r="I102" s="168"/>
      <c r="J102" s="73"/>
    </row>
    <row r="103" spans="1:10" ht="15" customHeight="1" x14ac:dyDescent="0.3">
      <c r="A103" s="129"/>
      <c r="B103" s="129"/>
      <c r="C103" s="130">
        <v>7</v>
      </c>
      <c r="D103" s="161" t="s">
        <v>21231</v>
      </c>
      <c r="E103" s="161"/>
      <c r="F103" s="161"/>
      <c r="G103" s="161"/>
      <c r="H103" s="161"/>
      <c r="I103" s="161"/>
      <c r="J103" s="73"/>
    </row>
    <row r="104" spans="1:10" ht="15" customHeight="1" x14ac:dyDescent="0.3">
      <c r="A104" s="4" t="s">
        <v>7152</v>
      </c>
      <c r="B104" s="4" t="s">
        <v>1481</v>
      </c>
      <c r="C104" s="145" t="s">
        <v>30</v>
      </c>
      <c r="D104" s="97" t="str">
        <f>IFERROR(VLOOKUP(B104,CDHU!A97:F4202,2,0),IFERROR(VLOOKUP(B104,'SINAPI C.'!A95:E7923,2,0),IFERROR(VLOOKUP(B104,'SINAPI I.'!A96:E4934,2,0)," ")))</f>
        <v>Vergas, contravergas e pilaretes de concreto armado</v>
      </c>
      <c r="E104" s="96" t="str">
        <f>IFERROR(VLOOKUP(B104,CDHU!A97:F4202,3,0),IFERROR(VLOOKUP(B104,'SINAPI C.'!A95:E7923,3,0),IFERROR(VLOOKUP(B104,'SINAPI I.'!A96:E4934,3,0)," ")))</f>
        <v>M3</v>
      </c>
      <c r="F104" s="98">
        <v>0.06</v>
      </c>
      <c r="G104" s="119">
        <f>IFERROR(VLOOKUP(B104,CDHU!A97:F4202,6,0),IFERROR(VLOOKUP(B104,'SINAPI C.'!A95:E7923,5,0),IFERROR(VLOOKUP(B104,'SINAPI I.'!A96:E4934,5,0)," ")))</f>
        <v>1745.67</v>
      </c>
      <c r="H104" s="132">
        <f t="shared" ref="H104:H113" si="18">ROUND(IFERROR((G104+(G104*$H$257)),0),2)</f>
        <v>2173.71</v>
      </c>
      <c r="I104" s="132">
        <f t="shared" ref="I104:I113" si="19">H104*F104</f>
        <v>130.42259999999999</v>
      </c>
      <c r="J104" s="103" t="str">
        <f t="shared" ref="J104:J113" si="20">IF(($H$259*0.04)&gt;I104,"NÃO","SIM")</f>
        <v>NÃO</v>
      </c>
    </row>
    <row r="105" spans="1:10" ht="15" customHeight="1" x14ac:dyDescent="0.3">
      <c r="A105" s="4" t="s">
        <v>7152</v>
      </c>
      <c r="B105" s="4" t="s">
        <v>2479</v>
      </c>
      <c r="C105" s="145" t="s">
        <v>31</v>
      </c>
      <c r="D105" s="97" t="str">
        <f>IFERROR(VLOOKUP(B105,CDHU!A98:F4203,2,0),IFERROR(VLOOKUP(B105,'SINAPI C.'!A96:E7924,2,0),IFERROR(VLOOKUP(B105,'SINAPI I.'!A97:E4935,2,0)," ")))</f>
        <v>Caixilho em alumínio fixo, sob medida</v>
      </c>
      <c r="E105" s="96" t="str">
        <f>IFERROR(VLOOKUP(B105,CDHU!A98:F4203,3,0),IFERROR(VLOOKUP(B105,'SINAPI C.'!A96:E7924,3,0),IFERROR(VLOOKUP(B105,'SINAPI I.'!A97:E4935,3,0)," ")))</f>
        <v>M2</v>
      </c>
      <c r="F105" s="98">
        <f>2.42+1.89</f>
        <v>4.3099999999999996</v>
      </c>
      <c r="G105" s="119">
        <f>IFERROR(VLOOKUP(B105,CDHU!A98:F4203,6,0),IFERROR(VLOOKUP(B105,'SINAPI C.'!A96:E7924,5,0),IFERROR(VLOOKUP(B105,'SINAPI I.'!A97:E4935,5,0)," ")))</f>
        <v>893.45</v>
      </c>
      <c r="H105" s="132">
        <f t="shared" si="18"/>
        <v>1112.52</v>
      </c>
      <c r="I105" s="132">
        <f t="shared" si="19"/>
        <v>4794.9611999999997</v>
      </c>
      <c r="J105" s="103" t="str">
        <f t="shared" si="20"/>
        <v>NÃO</v>
      </c>
    </row>
    <row r="106" spans="1:10" ht="15" customHeight="1" x14ac:dyDescent="0.3">
      <c r="A106" s="4" t="s">
        <v>7152</v>
      </c>
      <c r="B106" s="4" t="s">
        <v>2607</v>
      </c>
      <c r="C106" s="145" t="s">
        <v>56</v>
      </c>
      <c r="D106" s="97" t="str">
        <f>IFERROR(VLOOKUP(B106,CDHU!A99:F4204,2,0),IFERROR(VLOOKUP(B106,'SINAPI C.'!A97:E7925,2,0),IFERROR(VLOOKUP(B106,'SINAPI I.'!A98:E4936,2,0)," ")))</f>
        <v>Vidro temperado incolor de 10 mm</v>
      </c>
      <c r="E106" s="96" t="str">
        <f>IFERROR(VLOOKUP(B106,CDHU!A99:F4204,3,0),IFERROR(VLOOKUP(B106,'SINAPI C.'!A97:E7925,3,0),IFERROR(VLOOKUP(B106,'SINAPI I.'!A98:E4936,3,0)," ")))</f>
        <v>M2</v>
      </c>
      <c r="F106" s="98">
        <f>F105</f>
        <v>4.3099999999999996</v>
      </c>
      <c r="G106" s="119">
        <f>IFERROR(VLOOKUP(B106,CDHU!A99:F4204,6,0),IFERROR(VLOOKUP(B106,'SINAPI C.'!A97:E7925,5,0),IFERROR(VLOOKUP(B106,'SINAPI I.'!A98:E4936,5,0)," ")))</f>
        <v>283.92</v>
      </c>
      <c r="H106" s="132">
        <f t="shared" si="18"/>
        <v>353.54</v>
      </c>
      <c r="I106" s="132">
        <f t="shared" si="19"/>
        <v>1523.7574</v>
      </c>
      <c r="J106" s="103" t="str">
        <f t="shared" si="20"/>
        <v>NÃO</v>
      </c>
    </row>
    <row r="107" spans="1:10" ht="15" customHeight="1" x14ac:dyDescent="0.3">
      <c r="A107" s="4" t="s">
        <v>7152</v>
      </c>
      <c r="B107" s="4" t="s">
        <v>2668</v>
      </c>
      <c r="C107" s="145" t="s">
        <v>7283</v>
      </c>
      <c r="D107" s="97" t="str">
        <f>IFERROR(VLOOKUP(B107,CDHU!A100:F4205,2,0),IFERROR(VLOOKUP(B107,'SINAPI C.'!A98:E7926,2,0),IFERROR(VLOOKUP(B107,'SINAPI I.'!A99:E4937,2,0)," ")))</f>
        <v>Ferragem completa com maçaneta tipo alavanca, para porta externa com 1 folha</v>
      </c>
      <c r="E107" s="96" t="str">
        <f>IFERROR(VLOOKUP(B107,CDHU!A100:F4205,3,0),IFERROR(VLOOKUP(B107,'SINAPI C.'!A98:E7926,3,0),IFERROR(VLOOKUP(B107,'SINAPI I.'!A99:E4937,3,0)," ")))</f>
        <v>CJ</v>
      </c>
      <c r="F107" s="98">
        <v>2</v>
      </c>
      <c r="G107" s="119">
        <f>IFERROR(VLOOKUP(B107,CDHU!A100:F4205,6,0),IFERROR(VLOOKUP(B107,'SINAPI C.'!A98:E7926,5,0),IFERROR(VLOOKUP(B107,'SINAPI I.'!A99:E4937,5,0)," ")))</f>
        <v>487.28</v>
      </c>
      <c r="H107" s="132">
        <f t="shared" si="18"/>
        <v>606.76</v>
      </c>
      <c r="I107" s="132">
        <f t="shared" si="19"/>
        <v>1213.52</v>
      </c>
      <c r="J107" s="103" t="str">
        <f t="shared" si="20"/>
        <v>NÃO</v>
      </c>
    </row>
    <row r="108" spans="1:10" ht="15" customHeight="1" x14ac:dyDescent="0.3">
      <c r="A108" s="4" t="s">
        <v>7152</v>
      </c>
      <c r="B108" s="4" t="s">
        <v>2371</v>
      </c>
      <c r="C108" s="145" t="s">
        <v>8397</v>
      </c>
      <c r="D108" s="97" t="str">
        <f>IFERROR(VLOOKUP(B108,CDHU!A101:F4206,2,0),IFERROR(VLOOKUP(B108,'SINAPI C.'!A99:E7927,2,0),IFERROR(VLOOKUP(B108,'SINAPI I.'!A100:E4938,2,0)," ")))</f>
        <v>Portão basculante em chapa metálica, estruturado com perfis metálicos</v>
      </c>
      <c r="E108" s="96" t="str">
        <f>IFERROR(VLOOKUP(B108,CDHU!A101:F4206,3,0),IFERROR(VLOOKUP(B108,'SINAPI C.'!A99:E7927,3,0),IFERROR(VLOOKUP(B108,'SINAPI I.'!A100:E4938,3,0)," ")))</f>
        <v>M2</v>
      </c>
      <c r="F108" s="98">
        <v>12</v>
      </c>
      <c r="G108" s="119">
        <f>IFERROR(VLOOKUP(B108,CDHU!A101:F4206,6,0),IFERROR(VLOOKUP(B108,'SINAPI C.'!A99:E7927,5,0),IFERROR(VLOOKUP(B108,'SINAPI I.'!A100:E4938,5,0)," ")))</f>
        <v>1069.23</v>
      </c>
      <c r="H108" s="132">
        <f t="shared" si="18"/>
        <v>1331.41</v>
      </c>
      <c r="I108" s="132">
        <f t="shared" si="19"/>
        <v>15976.920000000002</v>
      </c>
      <c r="J108" s="103" t="str">
        <f t="shared" si="20"/>
        <v>SIM</v>
      </c>
    </row>
    <row r="109" spans="1:10" ht="15" hidden="1" customHeight="1" x14ac:dyDescent="0.3">
      <c r="A109" s="4" t="s">
        <v>7152</v>
      </c>
      <c r="B109" s="4"/>
      <c r="C109" s="145" t="s">
        <v>8398</v>
      </c>
      <c r="D109" s="97" t="str">
        <f>IFERROR(VLOOKUP(B109,CDHU!A102:F4207,2,0),IFERROR(VLOOKUP(B109,'SINAPI C.'!A100:E7928,2,0),IFERROR(VLOOKUP(B109,'SINAPI I.'!A101:E4939,2,0)," ")))</f>
        <v xml:space="preserve"> </v>
      </c>
      <c r="E109" s="96" t="str">
        <f>IFERROR(VLOOKUP(B109,CDHU!A102:F4207,3,0),IFERROR(VLOOKUP(B109,'SINAPI C.'!A100:E7928,3,0),IFERROR(VLOOKUP(B109,'SINAPI I.'!A101:E4939,3,0)," ")))</f>
        <v xml:space="preserve"> </v>
      </c>
      <c r="F109" s="98"/>
      <c r="G109" s="119" t="str">
        <f>IFERROR(VLOOKUP(B109,CDHU!A102:F4207,6,0),IFERROR(VLOOKUP(B109,'SINAPI C.'!A100:E7928,5,0),IFERROR(VLOOKUP(B109,'SINAPI I.'!A101:E4939,5,0)," ")))</f>
        <v xml:space="preserve"> </v>
      </c>
      <c r="H109" s="132">
        <f t="shared" si="18"/>
        <v>0</v>
      </c>
      <c r="I109" s="132">
        <f t="shared" si="19"/>
        <v>0</v>
      </c>
      <c r="J109" s="103" t="str">
        <f t="shared" si="20"/>
        <v>NÃO</v>
      </c>
    </row>
    <row r="110" spans="1:10" ht="15" hidden="1" customHeight="1" x14ac:dyDescent="0.3">
      <c r="A110" s="4" t="s">
        <v>7152</v>
      </c>
      <c r="B110" s="4"/>
      <c r="C110" s="145" t="s">
        <v>8399</v>
      </c>
      <c r="D110" s="97" t="str">
        <f>IFERROR(VLOOKUP(B110,CDHU!A103:F4208,2,0),IFERROR(VLOOKUP(B110,'SINAPI C.'!A101:E7929,2,0),IFERROR(VLOOKUP(B110,'SINAPI I.'!A102:E4940,2,0)," ")))</f>
        <v xml:space="preserve"> </v>
      </c>
      <c r="E110" s="96" t="str">
        <f>IFERROR(VLOOKUP(B110,CDHU!A103:F4208,3,0),IFERROR(VLOOKUP(B110,'SINAPI C.'!A101:E7929,3,0),IFERROR(VLOOKUP(B110,'SINAPI I.'!A102:E4940,3,0)," ")))</f>
        <v xml:space="preserve"> </v>
      </c>
      <c r="F110" s="98"/>
      <c r="G110" s="119" t="str">
        <f>IFERROR(VLOOKUP(B110,CDHU!A103:F4208,6,0),IFERROR(VLOOKUP(B110,'SINAPI C.'!A101:E7929,5,0),IFERROR(VLOOKUP(B110,'SINAPI I.'!A102:E4940,5,0)," ")))</f>
        <v xml:space="preserve"> </v>
      </c>
      <c r="H110" s="132">
        <f t="shared" si="18"/>
        <v>0</v>
      </c>
      <c r="I110" s="132">
        <f t="shared" si="19"/>
        <v>0</v>
      </c>
      <c r="J110" s="103" t="str">
        <f t="shared" si="20"/>
        <v>NÃO</v>
      </c>
    </row>
    <row r="111" spans="1:10" ht="15" hidden="1" customHeight="1" x14ac:dyDescent="0.3">
      <c r="A111" s="4" t="s">
        <v>7152</v>
      </c>
      <c r="B111" s="4"/>
      <c r="C111" s="145" t="s">
        <v>8400</v>
      </c>
      <c r="D111" s="97" t="str">
        <f>IFERROR(VLOOKUP(B111,CDHU!A104:F4209,2,0),IFERROR(VLOOKUP(B111,'SINAPI C.'!A102:E7930,2,0),IFERROR(VLOOKUP(B111,'SINAPI I.'!A103:E4941,2,0)," ")))</f>
        <v xml:space="preserve"> </v>
      </c>
      <c r="E111" s="96" t="str">
        <f>IFERROR(VLOOKUP(B111,CDHU!A104:F4209,3,0),IFERROR(VLOOKUP(B111,'SINAPI C.'!A102:E7930,3,0),IFERROR(VLOOKUP(B111,'SINAPI I.'!A103:E4941,3,0)," ")))</f>
        <v xml:space="preserve"> </v>
      </c>
      <c r="F111" s="98"/>
      <c r="G111" s="119" t="str">
        <f>IFERROR(VLOOKUP(B111,CDHU!A104:F4209,6,0),IFERROR(VLOOKUP(B111,'SINAPI C.'!A102:E7930,5,0),IFERROR(VLOOKUP(B111,'SINAPI I.'!A103:E4941,5,0)," ")))</f>
        <v xml:space="preserve"> </v>
      </c>
      <c r="H111" s="132">
        <f t="shared" si="18"/>
        <v>0</v>
      </c>
      <c r="I111" s="132">
        <f t="shared" si="19"/>
        <v>0</v>
      </c>
      <c r="J111" s="103" t="str">
        <f t="shared" si="20"/>
        <v>NÃO</v>
      </c>
    </row>
    <row r="112" spans="1:10" ht="15" hidden="1" customHeight="1" x14ac:dyDescent="0.3">
      <c r="A112" s="4" t="s">
        <v>7152</v>
      </c>
      <c r="B112" s="4"/>
      <c r="C112" s="145" t="s">
        <v>8401</v>
      </c>
      <c r="D112" s="97" t="str">
        <f>IFERROR(VLOOKUP(B112,CDHU!A105:F4210,2,0),IFERROR(VLOOKUP(B112,'SINAPI C.'!A103:E7931,2,0),IFERROR(VLOOKUP(B112,'SINAPI I.'!A104:E4942,2,0)," ")))</f>
        <v xml:space="preserve"> </v>
      </c>
      <c r="E112" s="96" t="str">
        <f>IFERROR(VLOOKUP(B112,CDHU!A105:F4210,3,0),IFERROR(VLOOKUP(B112,'SINAPI C.'!A103:E7931,3,0),IFERROR(VLOOKUP(B112,'SINAPI I.'!A104:E4942,3,0)," ")))</f>
        <v xml:space="preserve"> </v>
      </c>
      <c r="F112" s="98"/>
      <c r="G112" s="119" t="str">
        <f>IFERROR(VLOOKUP(B112,CDHU!A105:F4210,6,0),IFERROR(VLOOKUP(B112,'SINAPI C.'!A103:E7931,5,0),IFERROR(VLOOKUP(B112,'SINAPI I.'!A104:E4942,5,0)," ")))</f>
        <v xml:space="preserve"> </v>
      </c>
      <c r="H112" s="132">
        <f t="shared" si="18"/>
        <v>0</v>
      </c>
      <c r="I112" s="132">
        <f t="shared" si="19"/>
        <v>0</v>
      </c>
      <c r="J112" s="103" t="str">
        <f t="shared" si="20"/>
        <v>NÃO</v>
      </c>
    </row>
    <row r="113" spans="1:10" ht="15" hidden="1" customHeight="1" x14ac:dyDescent="0.3">
      <c r="A113" s="4" t="s">
        <v>7152</v>
      </c>
      <c r="B113" s="4"/>
      <c r="C113" s="145" t="s">
        <v>8402</v>
      </c>
      <c r="D113" s="97" t="str">
        <f>IFERROR(VLOOKUP(B113,CDHU!A106:F4211,2,0),IFERROR(VLOOKUP(B113,'SINAPI C.'!A104:E7932,2,0),IFERROR(VLOOKUP(B113,'SINAPI I.'!A105:E4943,2,0)," ")))</f>
        <v xml:space="preserve"> </v>
      </c>
      <c r="E113" s="96" t="str">
        <f>IFERROR(VLOOKUP(B113,CDHU!A106:F4211,3,0),IFERROR(VLOOKUP(B113,'SINAPI C.'!A104:E7932,3,0),IFERROR(VLOOKUP(B113,'SINAPI I.'!A105:E4943,3,0)," ")))</f>
        <v xml:space="preserve"> </v>
      </c>
      <c r="F113" s="98"/>
      <c r="G113" s="119" t="str">
        <f>IFERROR(VLOOKUP(B113,CDHU!A106:F4211,6,0),IFERROR(VLOOKUP(B113,'SINAPI C.'!A104:E7932,5,0),IFERROR(VLOOKUP(B113,'SINAPI I.'!A105:E4943,5,0)," ")))</f>
        <v xml:space="preserve"> </v>
      </c>
      <c r="H113" s="132">
        <f t="shared" si="18"/>
        <v>0</v>
      </c>
      <c r="I113" s="132">
        <f t="shared" si="19"/>
        <v>0</v>
      </c>
      <c r="J113" s="103" t="str">
        <f t="shared" si="20"/>
        <v>NÃO</v>
      </c>
    </row>
    <row r="114" spans="1:10" ht="15" customHeight="1" x14ac:dyDescent="0.3">
      <c r="A114" s="169" t="s">
        <v>103</v>
      </c>
      <c r="B114" s="170"/>
      <c r="C114" s="170"/>
      <c r="D114" s="170"/>
      <c r="E114" s="170"/>
      <c r="F114" s="170"/>
      <c r="G114" s="170"/>
      <c r="H114" s="171"/>
      <c r="I114" s="131">
        <f>SUM(I104:I113)</f>
        <v>23639.581200000001</v>
      </c>
      <c r="J114" s="73"/>
    </row>
    <row r="115" spans="1:10" ht="15" customHeight="1" x14ac:dyDescent="0.3">
      <c r="A115" s="167"/>
      <c r="B115" s="167"/>
      <c r="C115" s="167"/>
      <c r="D115" s="167"/>
      <c r="E115" s="167"/>
      <c r="F115" s="167"/>
      <c r="G115" s="167"/>
      <c r="H115" s="167"/>
      <c r="I115" s="167"/>
      <c r="J115" s="73"/>
    </row>
    <row r="116" spans="1:10" ht="15" customHeight="1" x14ac:dyDescent="0.3">
      <c r="A116" s="129"/>
      <c r="B116" s="129"/>
      <c r="C116" s="130">
        <v>8</v>
      </c>
      <c r="D116" s="161" t="s">
        <v>7281</v>
      </c>
      <c r="E116" s="161"/>
      <c r="F116" s="161"/>
      <c r="G116" s="161"/>
      <c r="H116" s="161"/>
      <c r="I116" s="161"/>
      <c r="J116" s="73"/>
    </row>
    <row r="117" spans="1:10" ht="15" customHeight="1" x14ac:dyDescent="0.3">
      <c r="A117" s="4" t="s">
        <v>7152</v>
      </c>
      <c r="B117" s="4" t="s">
        <v>6476</v>
      </c>
      <c r="C117" s="4" t="s">
        <v>32</v>
      </c>
      <c r="D117" s="97" t="str">
        <f>IFERROR(VLOOKUP(B117,CDHU!A110:F4215,2,0),IFERROR(VLOOKUP(B117,'SINAPI C.'!A108:E7936,2,0),IFERROR(VLOOKUP(B117,'SINAPI I.'!A109:E4947,2,0)," ")))</f>
        <v>Regularização e compactação mecanizada de superfície, sem controle do proctor normal</v>
      </c>
      <c r="E117" s="96" t="str">
        <f>IFERROR(VLOOKUP(B117,CDHU!A110:F4215,3,0),IFERROR(VLOOKUP(B117,'SINAPI C.'!A108:E7936,3,0),IFERROR(VLOOKUP(B117,'SINAPI I.'!A109:E4947,3,0)," ")))</f>
        <v>M2</v>
      </c>
      <c r="F117" s="98">
        <f>12.28+68.21</f>
        <v>80.489999999999995</v>
      </c>
      <c r="G117" s="119">
        <f>IFERROR(VLOOKUP(B117,CDHU!A110:F4215,6,0),IFERROR(VLOOKUP(B117,'SINAPI C.'!A108:E7936,5,0),IFERROR(VLOOKUP(B117,'SINAPI I.'!A109:E4947,5,0)," ")))</f>
        <v>3.54</v>
      </c>
      <c r="H117" s="132">
        <f t="shared" ref="H117:H131" si="21">ROUND(IFERROR((G117+(G117*$H$257)),0),2)</f>
        <v>4.41</v>
      </c>
      <c r="I117" s="132">
        <f t="shared" ref="I117:I131" si="22">H117*F117</f>
        <v>354.96089999999998</v>
      </c>
      <c r="J117" s="103" t="str">
        <f t="shared" ref="J117:J131" si="23">IF(($H$259*0.04)&gt;I117,"NÃO","SIM")</f>
        <v>NÃO</v>
      </c>
    </row>
    <row r="118" spans="1:10" ht="15" customHeight="1" x14ac:dyDescent="0.3">
      <c r="A118" s="4" t="s">
        <v>7152</v>
      </c>
      <c r="B118" s="120" t="s">
        <v>1198</v>
      </c>
      <c r="C118" s="4" t="s">
        <v>33</v>
      </c>
      <c r="D118" s="97" t="str">
        <f>IFERROR(VLOOKUP(B118,CDHU!A111:F4216,2,0),IFERROR(VLOOKUP(B118,'SINAPI C.'!A109:E7937,2,0),IFERROR(VLOOKUP(B118,'SINAPI I.'!A110:E4948,2,0)," ")))</f>
        <v>Armadura em tela soldada de aço</v>
      </c>
      <c r="E118" s="96" t="str">
        <f>IFERROR(VLOOKUP(B118,CDHU!A111:F4216,3,0),IFERROR(VLOOKUP(B118,'SINAPI C.'!A109:E7937,3,0),IFERROR(VLOOKUP(B118,'SINAPI I.'!A110:E4948,3,0)," ")))</f>
        <v>KG</v>
      </c>
      <c r="F118" s="98">
        <f>68.21*3.111</f>
        <v>212.20131000000001</v>
      </c>
      <c r="G118" s="119">
        <f>IFERROR(VLOOKUP(B118,CDHU!A111:F4216,6,0),IFERROR(VLOOKUP(B118,'SINAPI C.'!A109:E7937,5,0),IFERROR(VLOOKUP(B118,'SINAPI I.'!A110:E4948,5,0)," ")))</f>
        <v>10.38</v>
      </c>
      <c r="H118" s="132">
        <f t="shared" si="21"/>
        <v>12.93</v>
      </c>
      <c r="I118" s="132">
        <f t="shared" si="22"/>
        <v>2743.7629382999999</v>
      </c>
      <c r="J118" s="103" t="str">
        <f t="shared" si="23"/>
        <v>NÃO</v>
      </c>
    </row>
    <row r="119" spans="1:10" ht="15" customHeight="1" x14ac:dyDescent="0.3">
      <c r="A119" s="4" t="s">
        <v>7152</v>
      </c>
      <c r="B119" s="4" t="s">
        <v>1204</v>
      </c>
      <c r="C119" s="4" t="s">
        <v>34</v>
      </c>
      <c r="D119" s="97" t="str">
        <f>IFERROR(VLOOKUP(B119,CDHU!A112:F4217,2,0),IFERROR(VLOOKUP(B119,'SINAPI C.'!A110:E7938,2,0),IFERROR(VLOOKUP(B119,'SINAPI I.'!A111:E4949,2,0)," ")))</f>
        <v>Concreto usinado, fck = 25 MPa</v>
      </c>
      <c r="E119" s="96" t="str">
        <f>IFERROR(VLOOKUP(B119,CDHU!A112:F4217,3,0),IFERROR(VLOOKUP(B119,'SINAPI C.'!A110:E7938,3,0),IFERROR(VLOOKUP(B119,'SINAPI I.'!A111:E4949,3,0)," ")))</f>
        <v>M3</v>
      </c>
      <c r="F119" s="98">
        <f>(12.28*0.07)+(68.21*0.1)</f>
        <v>7.6806000000000001</v>
      </c>
      <c r="G119" s="119">
        <f>IFERROR(VLOOKUP(B119,CDHU!A112:F4217,6,0),IFERROR(VLOOKUP(B119,'SINAPI C.'!A110:E7938,5,0),IFERROR(VLOOKUP(B119,'SINAPI I.'!A111:E4949,5,0)," ")))</f>
        <v>509.9</v>
      </c>
      <c r="H119" s="132">
        <f t="shared" si="21"/>
        <v>634.92999999999995</v>
      </c>
      <c r="I119" s="132">
        <f t="shared" si="22"/>
        <v>4876.6433579999994</v>
      </c>
      <c r="J119" s="103" t="str">
        <f t="shared" si="23"/>
        <v>NÃO</v>
      </c>
    </row>
    <row r="120" spans="1:10" ht="15" customHeight="1" x14ac:dyDescent="0.3">
      <c r="A120" s="4" t="s">
        <v>7152</v>
      </c>
      <c r="B120" s="120" t="s">
        <v>132</v>
      </c>
      <c r="C120" s="4" t="s">
        <v>35</v>
      </c>
      <c r="D120" s="97" t="str">
        <f>IFERROR(VLOOKUP(B120,CDHU!A113:F4218,2,0),IFERROR(VLOOKUP(B120,'SINAPI C.'!A111:E7939,2,0),IFERROR(VLOOKUP(B120,'SINAPI I.'!A112:E4950,2,0)," ")))</f>
        <v>Lançamento, espalhamento e adensamento de concreto ou massa em lastro e/ou enchimento</v>
      </c>
      <c r="E120" s="96" t="str">
        <f>IFERROR(VLOOKUP(B120,CDHU!A113:F4218,3,0),IFERROR(VLOOKUP(B120,'SINAPI C.'!A111:E7939,3,0),IFERROR(VLOOKUP(B120,'SINAPI I.'!A112:E4950,3,0)," ")))</f>
        <v>M3</v>
      </c>
      <c r="F120" s="98">
        <f>F119</f>
        <v>7.6806000000000001</v>
      </c>
      <c r="G120" s="119">
        <f>IFERROR(VLOOKUP(B120,CDHU!A113:F4218,6,0),IFERROR(VLOOKUP(B120,'SINAPI C.'!A111:E7939,5,0),IFERROR(VLOOKUP(B120,'SINAPI I.'!A112:E4950,5,0)," ")))</f>
        <v>78.319999999999993</v>
      </c>
      <c r="H120" s="132">
        <f t="shared" si="21"/>
        <v>97.52</v>
      </c>
      <c r="I120" s="132">
        <f t="shared" si="22"/>
        <v>749.012112</v>
      </c>
      <c r="J120" s="103" t="str">
        <f t="shared" si="23"/>
        <v>NÃO</v>
      </c>
    </row>
    <row r="121" spans="1:10" ht="30" customHeight="1" x14ac:dyDescent="0.3">
      <c r="A121" s="4" t="s">
        <v>7152</v>
      </c>
      <c r="B121" s="120" t="s">
        <v>1893</v>
      </c>
      <c r="C121" s="4" t="s">
        <v>7165</v>
      </c>
      <c r="D121" s="97" t="str">
        <f>IFERROR(VLOOKUP(B121,CDHU!A114:F4219,2,0),IFERROR(VLOOKUP(B121,'SINAPI C.'!A112:E7940,2,0),IFERROR(VLOOKUP(B121,'SINAPI I.'!A113:E4951,2,0)," ")))</f>
        <v>Revestimento em porcelanato esmaltado acetinado para área interna e ambiente com acesso ao exterior, grupo de absorção BIa, resistência química B, assentado com argamassa colante industrializada, rejuntado</v>
      </c>
      <c r="E121" s="96" t="str">
        <f>IFERROR(VLOOKUP(B121,CDHU!A114:F4219,3,0),IFERROR(VLOOKUP(B121,'SINAPI C.'!A112:E7940,3,0),IFERROR(VLOOKUP(B121,'SINAPI I.'!A113:E4951,3,0)," ")))</f>
        <v>M2</v>
      </c>
      <c r="F121" s="98">
        <f>56.23+22.34</f>
        <v>78.569999999999993</v>
      </c>
      <c r="G121" s="119">
        <f>IFERROR(VLOOKUP(B121,CDHU!A114:F4219,6,0),IFERROR(VLOOKUP(B121,'SINAPI C.'!A112:E7940,5,0),IFERROR(VLOOKUP(B121,'SINAPI I.'!A113:E4951,5,0)," ")))</f>
        <v>142.55000000000001</v>
      </c>
      <c r="H121" s="132">
        <f t="shared" si="21"/>
        <v>177.5</v>
      </c>
      <c r="I121" s="132">
        <f t="shared" si="22"/>
        <v>13946.174999999999</v>
      </c>
      <c r="J121" s="103" t="str">
        <f t="shared" si="23"/>
        <v>SIM</v>
      </c>
    </row>
    <row r="122" spans="1:10" ht="15" customHeight="1" x14ac:dyDescent="0.3">
      <c r="A122" s="4" t="s">
        <v>7152</v>
      </c>
      <c r="B122" s="4" t="s">
        <v>1924</v>
      </c>
      <c r="C122" s="4" t="s">
        <v>7166</v>
      </c>
      <c r="D122" s="97" t="str">
        <f>IFERROR(VLOOKUP(B122,CDHU!A115:F4220,2,0),IFERROR(VLOOKUP(B122,'SINAPI C.'!A113:E7941,2,0),IFERROR(VLOOKUP(B122,'SINAPI I.'!A114:E4952,2,0)," ")))</f>
        <v>Peitoril e/ou soleira em granito, espessura de 2 cm e largura até 20 cm, acabamento polido</v>
      </c>
      <c r="E122" s="96" t="str">
        <f>IFERROR(VLOOKUP(B122,CDHU!A115:F4220,3,0),IFERROR(VLOOKUP(B122,'SINAPI C.'!A113:E7941,3,0),IFERROR(VLOOKUP(B122,'SINAPI I.'!A114:E4952,3,0)," ")))</f>
        <v>M</v>
      </c>
      <c r="F122" s="98">
        <f>5+5.9+1.15+0.9</f>
        <v>12.950000000000001</v>
      </c>
      <c r="G122" s="119">
        <f>IFERROR(VLOOKUP(B122,CDHU!A115:F4220,6,0),IFERROR(VLOOKUP(B122,'SINAPI C.'!A113:E7941,5,0),IFERROR(VLOOKUP(B122,'SINAPI I.'!A114:E4952,5,0)," ")))</f>
        <v>169.46</v>
      </c>
      <c r="H122" s="132">
        <f t="shared" si="21"/>
        <v>211.01</v>
      </c>
      <c r="I122" s="132">
        <f t="shared" si="22"/>
        <v>2732.5795000000003</v>
      </c>
      <c r="J122" s="103" t="str">
        <f t="shared" si="23"/>
        <v>NÃO</v>
      </c>
    </row>
    <row r="123" spans="1:10" ht="15" hidden="1" customHeight="1" x14ac:dyDescent="0.3">
      <c r="A123" s="4" t="s">
        <v>7152</v>
      </c>
      <c r="B123" s="4"/>
      <c r="C123" s="4" t="s">
        <v>7167</v>
      </c>
      <c r="D123" s="97" t="str">
        <f>IFERROR(VLOOKUP(B123,CDHU!A116:F4221,2,0),IFERROR(VLOOKUP(B123,'SINAPI C.'!A114:E7942,2,0),IFERROR(VLOOKUP(B123,'SINAPI I.'!A115:E4953,2,0)," ")))</f>
        <v xml:space="preserve"> </v>
      </c>
      <c r="E123" s="96" t="str">
        <f>IFERROR(VLOOKUP(B123,CDHU!A116:F4221,3,0),IFERROR(VLOOKUP(B123,'SINAPI C.'!A114:E7942,3,0),IFERROR(VLOOKUP(B123,'SINAPI I.'!A115:E4953,3,0)," ")))</f>
        <v xml:space="preserve"> </v>
      </c>
      <c r="F123" s="98"/>
      <c r="G123" s="119" t="str">
        <f>IFERROR(VLOOKUP(B123,CDHU!A116:F4221,6,0),IFERROR(VLOOKUP(B123,'SINAPI C.'!A114:E7942,5,0),IFERROR(VLOOKUP(B123,'SINAPI I.'!A115:E4953,5,0)," ")))</f>
        <v xml:space="preserve"> </v>
      </c>
      <c r="H123" s="132">
        <f t="shared" si="21"/>
        <v>0</v>
      </c>
      <c r="I123" s="132">
        <f t="shared" si="22"/>
        <v>0</v>
      </c>
      <c r="J123" s="103" t="str">
        <f t="shared" si="23"/>
        <v>NÃO</v>
      </c>
    </row>
    <row r="124" spans="1:10" ht="15" hidden="1" customHeight="1" x14ac:dyDescent="0.3">
      <c r="A124" s="4" t="s">
        <v>7152</v>
      </c>
      <c r="B124" s="4"/>
      <c r="C124" s="4" t="s">
        <v>7168</v>
      </c>
      <c r="D124" s="97" t="str">
        <f>IFERROR(VLOOKUP(B124,CDHU!A117:F4222,2,0),IFERROR(VLOOKUP(B124,'SINAPI C.'!A115:E7943,2,0),IFERROR(VLOOKUP(B124,'SINAPI I.'!A116:E4954,2,0)," ")))</f>
        <v xml:space="preserve"> </v>
      </c>
      <c r="E124" s="96" t="str">
        <f>IFERROR(VLOOKUP(B124,CDHU!A117:F4222,3,0),IFERROR(VLOOKUP(B124,'SINAPI C.'!A115:E7943,3,0),IFERROR(VLOOKUP(B124,'SINAPI I.'!A116:E4954,3,0)," ")))</f>
        <v xml:space="preserve"> </v>
      </c>
      <c r="F124" s="98"/>
      <c r="G124" s="119" t="str">
        <f>IFERROR(VLOOKUP(B124,CDHU!A117:F4222,6,0),IFERROR(VLOOKUP(B124,'SINAPI C.'!A115:E7943,5,0),IFERROR(VLOOKUP(B124,'SINAPI I.'!A116:E4954,5,0)," ")))</f>
        <v xml:space="preserve"> </v>
      </c>
      <c r="H124" s="132">
        <f t="shared" si="21"/>
        <v>0</v>
      </c>
      <c r="I124" s="132">
        <f t="shared" si="22"/>
        <v>0</v>
      </c>
      <c r="J124" s="103" t="str">
        <f t="shared" si="23"/>
        <v>NÃO</v>
      </c>
    </row>
    <row r="125" spans="1:10" ht="15" hidden="1" customHeight="1" x14ac:dyDescent="0.3">
      <c r="A125" s="4" t="s">
        <v>7152</v>
      </c>
      <c r="B125" s="4"/>
      <c r="C125" s="4" t="s">
        <v>7169</v>
      </c>
      <c r="D125" s="97" t="str">
        <f>IFERROR(VLOOKUP(B125,CDHU!A118:F4223,2,0),IFERROR(VLOOKUP(B125,'SINAPI C.'!A116:E7944,2,0),IFERROR(VLOOKUP(B125,'SINAPI I.'!A117:E4955,2,0)," ")))</f>
        <v xml:space="preserve"> </v>
      </c>
      <c r="E125" s="96" t="str">
        <f>IFERROR(VLOOKUP(B125,CDHU!A118:F4223,3,0),IFERROR(VLOOKUP(B125,'SINAPI C.'!A116:E7944,3,0),IFERROR(VLOOKUP(B125,'SINAPI I.'!A117:E4955,3,0)," ")))</f>
        <v xml:space="preserve"> </v>
      </c>
      <c r="F125" s="98"/>
      <c r="G125" s="119" t="str">
        <f>IFERROR(VLOOKUP(B125,CDHU!A118:F4223,6,0),IFERROR(VLOOKUP(B125,'SINAPI C.'!A116:E7944,5,0),IFERROR(VLOOKUP(B125,'SINAPI I.'!A117:E4955,5,0)," ")))</f>
        <v xml:space="preserve"> </v>
      </c>
      <c r="H125" s="132">
        <f t="shared" si="21"/>
        <v>0</v>
      </c>
      <c r="I125" s="132">
        <f t="shared" si="22"/>
        <v>0</v>
      </c>
      <c r="J125" s="103" t="str">
        <f t="shared" si="23"/>
        <v>NÃO</v>
      </c>
    </row>
    <row r="126" spans="1:10" ht="15" hidden="1" customHeight="1" x14ac:dyDescent="0.3">
      <c r="A126" s="4" t="s">
        <v>7152</v>
      </c>
      <c r="B126" s="4"/>
      <c r="C126" s="4" t="s">
        <v>7170</v>
      </c>
      <c r="D126" s="97" t="str">
        <f>IFERROR(VLOOKUP(B126,CDHU!A119:F4224,2,0),IFERROR(VLOOKUP(B126,'SINAPI C.'!A117:E7945,2,0),IFERROR(VLOOKUP(B126,'SINAPI I.'!A118:E4956,2,0)," ")))</f>
        <v xml:space="preserve"> </v>
      </c>
      <c r="E126" s="96" t="str">
        <f>IFERROR(VLOOKUP(B126,CDHU!A119:F4224,3,0),IFERROR(VLOOKUP(B126,'SINAPI C.'!A117:E7945,3,0),IFERROR(VLOOKUP(B126,'SINAPI I.'!A118:E4956,3,0)," ")))</f>
        <v xml:space="preserve"> </v>
      </c>
      <c r="F126" s="98"/>
      <c r="G126" s="119" t="str">
        <f>IFERROR(VLOOKUP(B126,CDHU!A119:F4224,6,0),IFERROR(VLOOKUP(B126,'SINAPI C.'!A117:E7945,5,0),IFERROR(VLOOKUP(B126,'SINAPI I.'!A118:E4956,5,0)," ")))</f>
        <v xml:space="preserve"> </v>
      </c>
      <c r="H126" s="132">
        <f t="shared" si="21"/>
        <v>0</v>
      </c>
      <c r="I126" s="132">
        <f t="shared" si="22"/>
        <v>0</v>
      </c>
      <c r="J126" s="103" t="str">
        <f t="shared" si="23"/>
        <v>NÃO</v>
      </c>
    </row>
    <row r="127" spans="1:10" ht="15" hidden="1" customHeight="1" x14ac:dyDescent="0.3">
      <c r="A127" s="4" t="s">
        <v>7152</v>
      </c>
      <c r="B127" s="4"/>
      <c r="C127" s="4" t="s">
        <v>8403</v>
      </c>
      <c r="D127" s="97" t="str">
        <f>IFERROR(VLOOKUP(B127,CDHU!A120:F4225,2,0),IFERROR(VLOOKUP(B127,'SINAPI C.'!A118:E7946,2,0),IFERROR(VLOOKUP(B127,'SINAPI I.'!A119:E4957,2,0)," ")))</f>
        <v xml:space="preserve"> </v>
      </c>
      <c r="E127" s="96" t="str">
        <f>IFERROR(VLOOKUP(B127,CDHU!A120:F4225,3,0),IFERROR(VLOOKUP(B127,'SINAPI C.'!A118:E7946,3,0),IFERROR(VLOOKUP(B127,'SINAPI I.'!A119:E4957,3,0)," ")))</f>
        <v xml:space="preserve"> </v>
      </c>
      <c r="F127" s="98"/>
      <c r="G127" s="119" t="str">
        <f>IFERROR(VLOOKUP(B127,CDHU!A120:F4225,6,0),IFERROR(VLOOKUP(B127,'SINAPI C.'!A118:E7946,5,0),IFERROR(VLOOKUP(B127,'SINAPI I.'!A119:E4957,5,0)," ")))</f>
        <v xml:space="preserve"> </v>
      </c>
      <c r="H127" s="132">
        <f t="shared" si="21"/>
        <v>0</v>
      </c>
      <c r="I127" s="132">
        <f t="shared" si="22"/>
        <v>0</v>
      </c>
      <c r="J127" s="103" t="str">
        <f t="shared" si="23"/>
        <v>NÃO</v>
      </c>
    </row>
    <row r="128" spans="1:10" ht="15" hidden="1" customHeight="1" x14ac:dyDescent="0.3">
      <c r="A128" s="4" t="s">
        <v>7152</v>
      </c>
      <c r="B128" s="4"/>
      <c r="C128" s="4" t="s">
        <v>8404</v>
      </c>
      <c r="D128" s="97" t="str">
        <f>IFERROR(VLOOKUP(B128,CDHU!A121:F4226,2,0),IFERROR(VLOOKUP(B128,'SINAPI C.'!A119:E7947,2,0),IFERROR(VLOOKUP(B128,'SINAPI I.'!A120:E4958,2,0)," ")))</f>
        <v xml:space="preserve"> </v>
      </c>
      <c r="E128" s="96" t="str">
        <f>IFERROR(VLOOKUP(B128,CDHU!A121:F4226,3,0),IFERROR(VLOOKUP(B128,'SINAPI C.'!A119:E7947,3,0),IFERROR(VLOOKUP(B128,'SINAPI I.'!A120:E4958,3,0)," ")))</f>
        <v xml:space="preserve"> </v>
      </c>
      <c r="F128" s="98"/>
      <c r="G128" s="119" t="str">
        <f>IFERROR(VLOOKUP(B128,CDHU!A121:F4226,6,0),IFERROR(VLOOKUP(B128,'SINAPI C.'!A119:E7947,5,0),IFERROR(VLOOKUP(B128,'SINAPI I.'!A120:E4958,5,0)," ")))</f>
        <v xml:space="preserve"> </v>
      </c>
      <c r="H128" s="132">
        <f t="shared" si="21"/>
        <v>0</v>
      </c>
      <c r="I128" s="132">
        <f t="shared" si="22"/>
        <v>0</v>
      </c>
      <c r="J128" s="103" t="str">
        <f t="shared" si="23"/>
        <v>NÃO</v>
      </c>
    </row>
    <row r="129" spans="1:10" ht="15" hidden="1" customHeight="1" x14ac:dyDescent="0.3">
      <c r="A129" s="4" t="s">
        <v>7152</v>
      </c>
      <c r="B129" s="4"/>
      <c r="C129" s="4" t="s">
        <v>8405</v>
      </c>
      <c r="D129" s="97" t="str">
        <f>IFERROR(VLOOKUP(B129,CDHU!A122:F4227,2,0),IFERROR(VLOOKUP(B129,'SINAPI C.'!A120:E7948,2,0),IFERROR(VLOOKUP(B129,'SINAPI I.'!A121:E4959,2,0)," ")))</f>
        <v xml:space="preserve"> </v>
      </c>
      <c r="E129" s="96" t="str">
        <f>IFERROR(VLOOKUP(B129,CDHU!A122:F4227,3,0),IFERROR(VLOOKUP(B129,'SINAPI C.'!A120:E7948,3,0),IFERROR(VLOOKUP(B129,'SINAPI I.'!A121:E4959,3,0)," ")))</f>
        <v xml:space="preserve"> </v>
      </c>
      <c r="F129" s="98"/>
      <c r="G129" s="119" t="str">
        <f>IFERROR(VLOOKUP(B129,CDHU!A122:F4227,6,0),IFERROR(VLOOKUP(B129,'SINAPI C.'!A120:E7948,5,0),IFERROR(VLOOKUP(B129,'SINAPI I.'!A121:E4959,5,0)," ")))</f>
        <v xml:space="preserve"> </v>
      </c>
      <c r="H129" s="132">
        <f t="shared" si="21"/>
        <v>0</v>
      </c>
      <c r="I129" s="132">
        <f t="shared" si="22"/>
        <v>0</v>
      </c>
      <c r="J129" s="103" t="str">
        <f t="shared" si="23"/>
        <v>NÃO</v>
      </c>
    </row>
    <row r="130" spans="1:10" ht="15" hidden="1" customHeight="1" x14ac:dyDescent="0.3">
      <c r="A130" s="4" t="s">
        <v>7152</v>
      </c>
      <c r="B130" s="4"/>
      <c r="C130" s="4" t="s">
        <v>8406</v>
      </c>
      <c r="D130" s="97" t="str">
        <f>IFERROR(VLOOKUP(B130,CDHU!A123:F4228,2,0),IFERROR(VLOOKUP(B130,'SINAPI C.'!A121:E7949,2,0),IFERROR(VLOOKUP(B130,'SINAPI I.'!A122:E4960,2,0)," ")))</f>
        <v xml:space="preserve"> </v>
      </c>
      <c r="E130" s="96" t="str">
        <f>IFERROR(VLOOKUP(B130,CDHU!A123:F4228,3,0),IFERROR(VLOOKUP(B130,'SINAPI C.'!A121:E7949,3,0),IFERROR(VLOOKUP(B130,'SINAPI I.'!A122:E4960,3,0)," ")))</f>
        <v xml:space="preserve"> </v>
      </c>
      <c r="F130" s="98"/>
      <c r="G130" s="119" t="str">
        <f>IFERROR(VLOOKUP(B130,CDHU!A123:F4228,6,0),IFERROR(VLOOKUP(B130,'SINAPI C.'!A121:E7949,5,0),IFERROR(VLOOKUP(B130,'SINAPI I.'!A122:E4960,5,0)," ")))</f>
        <v xml:space="preserve"> </v>
      </c>
      <c r="H130" s="132">
        <f t="shared" si="21"/>
        <v>0</v>
      </c>
      <c r="I130" s="132">
        <f t="shared" si="22"/>
        <v>0</v>
      </c>
      <c r="J130" s="103" t="str">
        <f t="shared" si="23"/>
        <v>NÃO</v>
      </c>
    </row>
    <row r="131" spans="1:10" ht="15" hidden="1" customHeight="1" x14ac:dyDescent="0.3">
      <c r="A131" s="4" t="s">
        <v>7152</v>
      </c>
      <c r="B131" s="4"/>
      <c r="C131" s="4" t="s">
        <v>8407</v>
      </c>
      <c r="D131" s="97" t="str">
        <f>IFERROR(VLOOKUP(B131,CDHU!A124:F4229,2,0),IFERROR(VLOOKUP(B131,'SINAPI C.'!A122:E7950,2,0),IFERROR(VLOOKUP(B131,'SINAPI I.'!A123:E4961,2,0)," ")))</f>
        <v xml:space="preserve"> </v>
      </c>
      <c r="E131" s="96" t="str">
        <f>IFERROR(VLOOKUP(B131,CDHU!A124:F4229,3,0),IFERROR(VLOOKUP(B131,'SINAPI C.'!A122:E7950,3,0),IFERROR(VLOOKUP(B131,'SINAPI I.'!A123:E4961,3,0)," ")))</f>
        <v xml:space="preserve"> </v>
      </c>
      <c r="F131" s="98"/>
      <c r="G131" s="119" t="str">
        <f>IFERROR(VLOOKUP(B131,CDHU!A124:F4229,6,0),IFERROR(VLOOKUP(B131,'SINAPI C.'!A122:E7950,5,0),IFERROR(VLOOKUP(B131,'SINAPI I.'!A123:E4961,5,0)," ")))</f>
        <v xml:space="preserve"> </v>
      </c>
      <c r="H131" s="132">
        <f t="shared" si="21"/>
        <v>0</v>
      </c>
      <c r="I131" s="132">
        <f t="shared" si="22"/>
        <v>0</v>
      </c>
      <c r="J131" s="103" t="str">
        <f t="shared" si="23"/>
        <v>NÃO</v>
      </c>
    </row>
    <row r="132" spans="1:10" ht="15" customHeight="1" x14ac:dyDescent="0.3">
      <c r="A132" s="169" t="s">
        <v>104</v>
      </c>
      <c r="B132" s="170"/>
      <c r="C132" s="170"/>
      <c r="D132" s="170"/>
      <c r="E132" s="170"/>
      <c r="F132" s="170"/>
      <c r="G132" s="170"/>
      <c r="H132" s="171"/>
      <c r="I132" s="131">
        <f>SUM(I117:I131)</f>
        <v>25403.133808300001</v>
      </c>
      <c r="J132" s="73"/>
    </row>
    <row r="133" spans="1:10" ht="15" customHeight="1" x14ac:dyDescent="0.3">
      <c r="A133" s="167"/>
      <c r="B133" s="167"/>
      <c r="C133" s="167"/>
      <c r="D133" s="167"/>
      <c r="E133" s="167"/>
      <c r="F133" s="167"/>
      <c r="G133" s="167"/>
      <c r="H133" s="167"/>
      <c r="I133" s="167"/>
      <c r="J133" s="73"/>
    </row>
    <row r="134" spans="1:10" ht="15" customHeight="1" x14ac:dyDescent="0.3">
      <c r="A134" s="129"/>
      <c r="B134" s="129"/>
      <c r="C134" s="130">
        <v>9</v>
      </c>
      <c r="D134" s="161" t="s">
        <v>21232</v>
      </c>
      <c r="E134" s="161"/>
      <c r="F134" s="161"/>
      <c r="G134" s="161"/>
      <c r="H134" s="161"/>
      <c r="I134" s="161"/>
      <c r="J134" s="73"/>
    </row>
    <row r="135" spans="1:10" ht="15" customHeight="1" x14ac:dyDescent="0.3">
      <c r="A135" s="4" t="s">
        <v>7152</v>
      </c>
      <c r="B135" s="4" t="s">
        <v>5249</v>
      </c>
      <c r="C135" s="145" t="s">
        <v>36</v>
      </c>
      <c r="D135" s="97" t="str">
        <f>IFERROR(VLOOKUP(B135,CDHU!A128:F4233,2,0),IFERROR(VLOOKUP(B135,'SINAPI C.'!A126:E7954,2,0),IFERROR(VLOOKUP(B135,'SINAPI I.'!A127:E4965,2,0)," ")))</f>
        <v>Tubo de PVC rígido soldável marrom, DN= 25 mm, (3/4´), inclusive conexões</v>
      </c>
      <c r="E135" s="96" t="str">
        <f>IFERROR(VLOOKUP(B135,CDHU!A128:F4233,3,0),IFERROR(VLOOKUP(B135,'SINAPI C.'!A126:E7954,3,0),IFERROR(VLOOKUP(B135,'SINAPI I.'!A127:E4965,3,0)," ")))</f>
        <v>M</v>
      </c>
      <c r="F135" s="98">
        <v>62.41</v>
      </c>
      <c r="G135" s="119">
        <f>IFERROR(VLOOKUP(B135,CDHU!A128:F4233,6,0),IFERROR(VLOOKUP(B135,'SINAPI C.'!A126:E7954,5,0),IFERROR(VLOOKUP(B135,'SINAPI I.'!A127:E4965,5,0)," ")))</f>
        <v>29.08</v>
      </c>
      <c r="H135" s="132">
        <f t="shared" ref="H135:H149" si="24">ROUND(IFERROR((G135+(G135*$H$257)),0),2)</f>
        <v>36.21</v>
      </c>
      <c r="I135" s="132">
        <f t="shared" ref="I135:I149" si="25">H135*F135</f>
        <v>2259.8660999999997</v>
      </c>
      <c r="J135" s="103" t="str">
        <f t="shared" ref="J135:J149" si="26">IF(($H$259*0.04)&gt;I135,"NÃO","SIM")</f>
        <v>NÃO</v>
      </c>
    </row>
    <row r="136" spans="1:10" ht="15" customHeight="1" x14ac:dyDescent="0.3">
      <c r="A136" s="4" t="s">
        <v>7152</v>
      </c>
      <c r="B136" s="4" t="s">
        <v>5954</v>
      </c>
      <c r="C136" s="145" t="s">
        <v>37</v>
      </c>
      <c r="D136" s="97" t="str">
        <f>IFERROR(VLOOKUP(B136,CDHU!A129:F4234,2,0),IFERROR(VLOOKUP(B136,'SINAPI C.'!A127:E7955,2,0),IFERROR(VLOOKUP(B136,'SINAPI I.'!A128:E4966,2,0)," ")))</f>
        <v>Registro de gaveta em latão fundido cromado com canopla, DN= 3/4´ - linha especial</v>
      </c>
      <c r="E136" s="96" t="str">
        <f>IFERROR(VLOOKUP(B136,CDHU!A129:F4234,3,0),IFERROR(VLOOKUP(B136,'SINAPI C.'!A127:E7955,3,0),IFERROR(VLOOKUP(B136,'SINAPI I.'!A128:E4966,3,0)," ")))</f>
        <v>UN</v>
      </c>
      <c r="F136" s="98">
        <v>1</v>
      </c>
      <c r="G136" s="119">
        <f>IFERROR(VLOOKUP(B136,CDHU!A129:F4234,6,0),IFERROR(VLOOKUP(B136,'SINAPI C.'!A127:E7955,5,0),IFERROR(VLOOKUP(B136,'SINAPI I.'!A128:E4966,5,0)," ")))</f>
        <v>89.14</v>
      </c>
      <c r="H136" s="132">
        <f t="shared" si="24"/>
        <v>111</v>
      </c>
      <c r="I136" s="132">
        <f t="shared" si="25"/>
        <v>111</v>
      </c>
      <c r="J136" s="103" t="str">
        <f t="shared" si="26"/>
        <v>NÃO</v>
      </c>
    </row>
    <row r="137" spans="1:10" ht="30" customHeight="1" x14ac:dyDescent="0.3">
      <c r="A137" s="4" t="s">
        <v>7152</v>
      </c>
      <c r="B137" s="4" t="s">
        <v>5270</v>
      </c>
      <c r="C137" s="145" t="s">
        <v>38</v>
      </c>
      <c r="D137" s="97" t="str">
        <f>IFERROR(VLOOKUP(B137,CDHU!A130:F4235,2,0),IFERROR(VLOOKUP(B137,'SINAPI C.'!A128:E7956,2,0),IFERROR(VLOOKUP(B137,'SINAPI I.'!A129:E4967,2,0)," ")))</f>
        <v>Tubo de PVC rígido branco PxB com virola e anel de borracha, linha esgoto série normal, DN= 100 mm, inclusive conexões</v>
      </c>
      <c r="E137" s="96" t="str">
        <f>IFERROR(VLOOKUP(B137,CDHU!A130:F4235,3,0),IFERROR(VLOOKUP(B137,'SINAPI C.'!A128:E7956,3,0),IFERROR(VLOOKUP(B137,'SINAPI I.'!A129:E4967,3,0)," ")))</f>
        <v>M</v>
      </c>
      <c r="F137" s="98">
        <v>117.93</v>
      </c>
      <c r="G137" s="119">
        <f>IFERROR(VLOOKUP(B137,CDHU!A130:F4235,6,0),IFERROR(VLOOKUP(B137,'SINAPI C.'!A128:E7956,5,0),IFERROR(VLOOKUP(B137,'SINAPI I.'!A129:E4967,5,0)," ")))</f>
        <v>74.540000000000006</v>
      </c>
      <c r="H137" s="132">
        <f t="shared" si="24"/>
        <v>92.82</v>
      </c>
      <c r="I137" s="132">
        <f t="shared" si="25"/>
        <v>10946.2626</v>
      </c>
      <c r="J137" s="103" t="str">
        <f t="shared" si="26"/>
        <v>SIM</v>
      </c>
    </row>
    <row r="138" spans="1:10" ht="30" customHeight="1" x14ac:dyDescent="0.3">
      <c r="A138" s="4" t="s">
        <v>7152</v>
      </c>
      <c r="B138" s="4" t="s">
        <v>5269</v>
      </c>
      <c r="C138" s="145" t="s">
        <v>105</v>
      </c>
      <c r="D138" s="97" t="str">
        <f>IFERROR(VLOOKUP(B138,CDHU!A131:F4236,2,0),IFERROR(VLOOKUP(B138,'SINAPI C.'!A129:E7957,2,0),IFERROR(VLOOKUP(B138,'SINAPI I.'!A130:E4968,2,0)," ")))</f>
        <v>Tubo de PVC rígido branco PxB com virola e anel de borracha, linha esgoto série normal, DN= 75 mm, inclusive conexões</v>
      </c>
      <c r="E138" s="96" t="str">
        <f>IFERROR(VLOOKUP(B138,CDHU!A131:F4236,3,0),IFERROR(VLOOKUP(B138,'SINAPI C.'!A129:E7957,3,0),IFERROR(VLOOKUP(B138,'SINAPI I.'!A130:E4968,3,0)," ")))</f>
        <v>M</v>
      </c>
      <c r="F138" s="98">
        <v>15.32</v>
      </c>
      <c r="G138" s="119">
        <f>IFERROR(VLOOKUP(B138,CDHU!A131:F4236,6,0),IFERROR(VLOOKUP(B138,'SINAPI C.'!A129:E7957,5,0),IFERROR(VLOOKUP(B138,'SINAPI I.'!A130:E4968,5,0)," ")))</f>
        <v>69.459999999999994</v>
      </c>
      <c r="H138" s="132">
        <f t="shared" si="24"/>
        <v>86.49</v>
      </c>
      <c r="I138" s="132">
        <f t="shared" si="25"/>
        <v>1325.0267999999999</v>
      </c>
      <c r="J138" s="103" t="str">
        <f t="shared" si="26"/>
        <v>NÃO</v>
      </c>
    </row>
    <row r="139" spans="1:10" ht="15" customHeight="1" x14ac:dyDescent="0.3">
      <c r="A139" s="4" t="s">
        <v>7152</v>
      </c>
      <c r="B139" s="4" t="s">
        <v>5267</v>
      </c>
      <c r="C139" s="145" t="s">
        <v>106</v>
      </c>
      <c r="D139" s="97" t="str">
        <f>IFERROR(VLOOKUP(B139,CDHU!A132:F4237,2,0),IFERROR(VLOOKUP(B139,'SINAPI C.'!A130:E7958,2,0),IFERROR(VLOOKUP(B139,'SINAPI I.'!A131:E4969,2,0)," ")))</f>
        <v>Tubo de PVC rígido branco, pontas lisas, soldável, linha esgoto série normal, DN= 40 mm, inclusive conexões</v>
      </c>
      <c r="E139" s="96" t="str">
        <f>IFERROR(VLOOKUP(B139,CDHU!A132:F4237,3,0),IFERROR(VLOOKUP(B139,'SINAPI C.'!A130:E7958,3,0),IFERROR(VLOOKUP(B139,'SINAPI I.'!A131:E4969,3,0)," ")))</f>
        <v>M</v>
      </c>
      <c r="F139" s="98">
        <v>4.16</v>
      </c>
      <c r="G139" s="119">
        <f>IFERROR(VLOOKUP(B139,CDHU!A132:F4237,6,0),IFERROR(VLOOKUP(B139,'SINAPI C.'!A130:E7958,5,0),IFERROR(VLOOKUP(B139,'SINAPI I.'!A131:E4969,5,0)," ")))</f>
        <v>34.74</v>
      </c>
      <c r="H139" s="132">
        <f t="shared" si="24"/>
        <v>43.26</v>
      </c>
      <c r="I139" s="132">
        <f t="shared" si="25"/>
        <v>179.9616</v>
      </c>
      <c r="J139" s="103" t="str">
        <f t="shared" si="26"/>
        <v>NÃO</v>
      </c>
    </row>
    <row r="140" spans="1:10" ht="15" customHeight="1" x14ac:dyDescent="0.3">
      <c r="A140" s="4" t="s">
        <v>7152</v>
      </c>
      <c r="B140" s="4" t="s">
        <v>6231</v>
      </c>
      <c r="C140" s="145" t="s">
        <v>8186</v>
      </c>
      <c r="D140" s="97" t="str">
        <f>IFERROR(VLOOKUP(B140,CDHU!A133:F4238,2,0),IFERROR(VLOOKUP(B140,'SINAPI C.'!A131:E7959,2,0),IFERROR(VLOOKUP(B140,'SINAPI I.'!A132:E4970,2,0)," ")))</f>
        <v>Caixa sifonada de PVC rígido de 150 x 185 x 75 mm, com grelha</v>
      </c>
      <c r="E140" s="96" t="str">
        <f>IFERROR(VLOOKUP(B140,CDHU!A133:F4238,3,0),IFERROR(VLOOKUP(B140,'SINAPI C.'!A131:E7959,3,0),IFERROR(VLOOKUP(B140,'SINAPI I.'!A132:E4970,3,0)," ")))</f>
        <v>UN</v>
      </c>
      <c r="F140" s="98">
        <v>1</v>
      </c>
      <c r="G140" s="119">
        <f>IFERROR(VLOOKUP(B140,CDHU!A133:F4238,6,0),IFERROR(VLOOKUP(B140,'SINAPI C.'!A131:E7959,5,0),IFERROR(VLOOKUP(B140,'SINAPI I.'!A132:E4970,5,0)," ")))</f>
        <v>117.72</v>
      </c>
      <c r="H140" s="132">
        <f t="shared" si="24"/>
        <v>146.58000000000001</v>
      </c>
      <c r="I140" s="132">
        <f t="shared" si="25"/>
        <v>146.58000000000001</v>
      </c>
      <c r="J140" s="103" t="str">
        <f t="shared" si="26"/>
        <v>NÃO</v>
      </c>
    </row>
    <row r="141" spans="1:10" ht="15" customHeight="1" x14ac:dyDescent="0.3">
      <c r="A141" s="4" t="s">
        <v>7152</v>
      </c>
      <c r="B141" s="4" t="s">
        <v>5005</v>
      </c>
      <c r="C141" s="145" t="s">
        <v>8194</v>
      </c>
      <c r="D141" s="97" t="str">
        <f>IFERROR(VLOOKUP(B141,CDHU!A134:F4239,2,0),IFERROR(VLOOKUP(B141,'SINAPI C.'!A132:E7960,2,0),IFERROR(VLOOKUP(B141,'SINAPI I.'!A133:E4971,2,0)," ")))</f>
        <v>Tanque em granito sintético, linha comercial - sem pertences</v>
      </c>
      <c r="E141" s="96" t="str">
        <f>IFERROR(VLOOKUP(B141,CDHU!A134:F4239,3,0),IFERROR(VLOOKUP(B141,'SINAPI C.'!A132:E7960,3,0),IFERROR(VLOOKUP(B141,'SINAPI I.'!A133:E4971,3,0)," ")))</f>
        <v>UN</v>
      </c>
      <c r="F141" s="98">
        <v>1</v>
      </c>
      <c r="G141" s="119">
        <f>IFERROR(VLOOKUP(B141,CDHU!A134:F4239,6,0),IFERROR(VLOOKUP(B141,'SINAPI C.'!A132:E7960,5,0),IFERROR(VLOOKUP(B141,'SINAPI I.'!A133:E4971,5,0)," ")))</f>
        <v>236.84</v>
      </c>
      <c r="H141" s="132">
        <f t="shared" si="24"/>
        <v>294.91000000000003</v>
      </c>
      <c r="I141" s="132">
        <f t="shared" si="25"/>
        <v>294.91000000000003</v>
      </c>
      <c r="J141" s="103" t="str">
        <f t="shared" si="26"/>
        <v>NÃO</v>
      </c>
    </row>
    <row r="142" spans="1:10" ht="15" customHeight="1" x14ac:dyDescent="0.3">
      <c r="A142" s="4" t="s">
        <v>7152</v>
      </c>
      <c r="B142" s="4" t="s">
        <v>5150</v>
      </c>
      <c r="C142" s="145" t="s">
        <v>8195</v>
      </c>
      <c r="D142" s="97" t="str">
        <f>IFERROR(VLOOKUP(B142,CDHU!A135:F4240,2,0),IFERROR(VLOOKUP(B142,'SINAPI C.'!A133:E7961,2,0),IFERROR(VLOOKUP(B142,'SINAPI I.'!A134:E4972,2,0)," ")))</f>
        <v>Sifão plástico sanfonado universal de 1´</v>
      </c>
      <c r="E142" s="96" t="str">
        <f>IFERROR(VLOOKUP(B142,CDHU!A135:F4240,3,0),IFERROR(VLOOKUP(B142,'SINAPI C.'!A133:E7961,3,0),IFERROR(VLOOKUP(B142,'SINAPI I.'!A134:E4972,3,0)," ")))</f>
        <v>UN</v>
      </c>
      <c r="F142" s="98">
        <v>1</v>
      </c>
      <c r="G142" s="119">
        <f>IFERROR(VLOOKUP(B142,CDHU!A135:F4240,6,0),IFERROR(VLOOKUP(B142,'SINAPI C.'!A133:E7961,5,0),IFERROR(VLOOKUP(B142,'SINAPI I.'!A134:E4972,5,0)," ")))</f>
        <v>27.93</v>
      </c>
      <c r="H142" s="132">
        <f t="shared" si="24"/>
        <v>34.78</v>
      </c>
      <c r="I142" s="132">
        <f t="shared" si="25"/>
        <v>34.78</v>
      </c>
      <c r="J142" s="103" t="str">
        <f t="shared" si="26"/>
        <v>NÃO</v>
      </c>
    </row>
    <row r="143" spans="1:10" ht="15" customHeight="1" x14ac:dyDescent="0.3">
      <c r="A143" s="4" t="s">
        <v>7152</v>
      </c>
      <c r="B143" s="4" t="s">
        <v>5068</v>
      </c>
      <c r="C143" s="145" t="s">
        <v>8196</v>
      </c>
      <c r="D143" s="97" t="str">
        <f>IFERROR(VLOOKUP(B143,CDHU!A136:F4241,2,0),IFERROR(VLOOKUP(B143,'SINAPI C.'!A134:E7962,2,0),IFERROR(VLOOKUP(B143,'SINAPI I.'!A135:E4973,2,0)," ")))</f>
        <v>Torneira de parede para pia com bica móvel e arejador, em latão fundido cromado</v>
      </c>
      <c r="E143" s="96" t="str">
        <f>IFERROR(VLOOKUP(B143,CDHU!A136:F4241,3,0),IFERROR(VLOOKUP(B143,'SINAPI C.'!A134:E7962,3,0),IFERROR(VLOOKUP(B143,'SINAPI I.'!A135:E4973,3,0)," ")))</f>
        <v>UN</v>
      </c>
      <c r="F143" s="98">
        <v>1</v>
      </c>
      <c r="G143" s="119">
        <f>IFERROR(VLOOKUP(B143,CDHU!A136:F4241,6,0),IFERROR(VLOOKUP(B143,'SINAPI C.'!A134:E7962,5,0),IFERROR(VLOOKUP(B143,'SINAPI I.'!A135:E4973,5,0)," ")))</f>
        <v>77.7</v>
      </c>
      <c r="H143" s="132">
        <f t="shared" si="24"/>
        <v>96.75</v>
      </c>
      <c r="I143" s="132">
        <f t="shared" si="25"/>
        <v>96.75</v>
      </c>
      <c r="J143" s="103" t="str">
        <f t="shared" si="26"/>
        <v>NÃO</v>
      </c>
    </row>
    <row r="144" spans="1:10" ht="15" customHeight="1" x14ac:dyDescent="0.3">
      <c r="A144" s="4" t="s">
        <v>7152</v>
      </c>
      <c r="B144" s="120" t="s">
        <v>5058</v>
      </c>
      <c r="C144" s="145" t="s">
        <v>8408</v>
      </c>
      <c r="D144" s="97" t="str">
        <f>IFERROR(VLOOKUP(B144,CDHU!A137:F4242,2,0),IFERROR(VLOOKUP(B144,'SINAPI C.'!A135:E7963,2,0),IFERROR(VLOOKUP(B144,'SINAPI I.'!A136:E4974,2,0)," ")))</f>
        <v>Torneira curta com rosca para uso geral, em latão fundido sem acabamento, DN= 3/4´</v>
      </c>
      <c r="E144" s="96" t="str">
        <f>IFERROR(VLOOKUP(B144,CDHU!A137:F4242,3,0),IFERROR(VLOOKUP(B144,'SINAPI C.'!A135:E7963,3,0),IFERROR(VLOOKUP(B144,'SINAPI I.'!A136:E4974,3,0)," ")))</f>
        <v>UN</v>
      </c>
      <c r="F144" s="98">
        <v>2</v>
      </c>
      <c r="G144" s="119">
        <f>IFERROR(VLOOKUP(B144,CDHU!A137:F4242,6,0),IFERROR(VLOOKUP(B144,'SINAPI C.'!A135:E7963,5,0),IFERROR(VLOOKUP(B144,'SINAPI I.'!A136:E4974,5,0)," ")))</f>
        <v>54.35</v>
      </c>
      <c r="H144" s="132">
        <f t="shared" si="24"/>
        <v>67.680000000000007</v>
      </c>
      <c r="I144" s="132">
        <f t="shared" si="25"/>
        <v>135.36000000000001</v>
      </c>
      <c r="J144" s="103" t="str">
        <f t="shared" si="26"/>
        <v>NÃO</v>
      </c>
    </row>
    <row r="145" spans="1:10" ht="15" customHeight="1" x14ac:dyDescent="0.3">
      <c r="A145" s="4" t="s">
        <v>7152</v>
      </c>
      <c r="B145" s="4" t="s">
        <v>6287</v>
      </c>
      <c r="C145" s="145" t="s">
        <v>8424</v>
      </c>
      <c r="D145" s="97" t="str">
        <f>IFERROR(VLOOKUP(B145,CDHU!A138:F4243,2,0),IFERROR(VLOOKUP(B145,'SINAPI C.'!A136:E7964,2,0),IFERROR(VLOOKUP(B145,'SINAPI I.'!A137:E4975,2,0)," ")))</f>
        <v>Grelha com calha e cesto coletor para piso em aço inoxidável, largura de 20 cm</v>
      </c>
      <c r="E145" s="96" t="str">
        <f>IFERROR(VLOOKUP(B145,CDHU!A138:F4243,3,0),IFERROR(VLOOKUP(B145,'SINAPI C.'!A136:E7964,3,0),IFERROR(VLOOKUP(B145,'SINAPI I.'!A137:E4975,3,0)," ")))</f>
        <v>M</v>
      </c>
      <c r="F145" s="98">
        <v>2</v>
      </c>
      <c r="G145" s="119">
        <f>IFERROR(VLOOKUP(B145,CDHU!A138:F4243,6,0),IFERROR(VLOOKUP(B145,'SINAPI C.'!A136:E7964,5,0),IFERROR(VLOOKUP(B145,'SINAPI I.'!A137:E4975,5,0)," ")))</f>
        <v>1154.01</v>
      </c>
      <c r="H145" s="132">
        <f t="shared" si="24"/>
        <v>1436.97</v>
      </c>
      <c r="I145" s="132">
        <f t="shared" si="25"/>
        <v>2873.94</v>
      </c>
      <c r="J145" s="103" t="str">
        <f t="shared" si="26"/>
        <v>NÃO</v>
      </c>
    </row>
    <row r="146" spans="1:10" ht="15" hidden="1" customHeight="1" x14ac:dyDescent="0.3">
      <c r="A146" s="4" t="s">
        <v>7152</v>
      </c>
      <c r="B146" s="4"/>
      <c r="C146" s="145" t="s">
        <v>8425</v>
      </c>
      <c r="D146" s="97" t="str">
        <f>IFERROR(VLOOKUP(B146,CDHU!A139:F4244,2,0),IFERROR(VLOOKUP(B146,'SINAPI C.'!A137:E7965,2,0),IFERROR(VLOOKUP(B146,'SINAPI I.'!A138:E4976,2,0)," ")))</f>
        <v xml:space="preserve"> </v>
      </c>
      <c r="E146" s="96" t="str">
        <f>IFERROR(VLOOKUP(B146,CDHU!A139:F4244,3,0),IFERROR(VLOOKUP(B146,'SINAPI C.'!A137:E7965,3,0),IFERROR(VLOOKUP(B146,'SINAPI I.'!A138:E4976,3,0)," ")))</f>
        <v xml:space="preserve"> </v>
      </c>
      <c r="F146" s="98"/>
      <c r="G146" s="119" t="str">
        <f>IFERROR(VLOOKUP(B146,CDHU!A139:F4244,6,0),IFERROR(VLOOKUP(B146,'SINAPI C.'!A137:E7965,5,0),IFERROR(VLOOKUP(B146,'SINAPI I.'!A138:E4976,5,0)," ")))</f>
        <v xml:space="preserve"> </v>
      </c>
      <c r="H146" s="132">
        <f t="shared" si="24"/>
        <v>0</v>
      </c>
      <c r="I146" s="132">
        <f t="shared" si="25"/>
        <v>0</v>
      </c>
      <c r="J146" s="103" t="str">
        <f t="shared" si="26"/>
        <v>NÃO</v>
      </c>
    </row>
    <row r="147" spans="1:10" ht="15" hidden="1" customHeight="1" x14ac:dyDescent="0.3">
      <c r="A147" s="4" t="s">
        <v>7152</v>
      </c>
      <c r="B147" s="4"/>
      <c r="C147" s="145" t="s">
        <v>8426</v>
      </c>
      <c r="D147" s="97" t="str">
        <f>IFERROR(VLOOKUP(B147,CDHU!A140:F4245,2,0),IFERROR(VLOOKUP(B147,'SINAPI C.'!A138:E7966,2,0),IFERROR(VLOOKUP(B147,'SINAPI I.'!A139:E4977,2,0)," ")))</f>
        <v xml:space="preserve"> </v>
      </c>
      <c r="E147" s="96" t="str">
        <f>IFERROR(VLOOKUP(B147,CDHU!A140:F4245,3,0),IFERROR(VLOOKUP(B147,'SINAPI C.'!A138:E7966,3,0),IFERROR(VLOOKUP(B147,'SINAPI I.'!A139:E4977,3,0)," ")))</f>
        <v xml:space="preserve"> </v>
      </c>
      <c r="F147" s="98"/>
      <c r="G147" s="119" t="str">
        <f>IFERROR(VLOOKUP(B147,CDHU!A140:F4245,6,0),IFERROR(VLOOKUP(B147,'SINAPI C.'!A138:E7966,5,0),IFERROR(VLOOKUP(B147,'SINAPI I.'!A139:E4977,5,0)," ")))</f>
        <v xml:space="preserve"> </v>
      </c>
      <c r="H147" s="132">
        <f t="shared" si="24"/>
        <v>0</v>
      </c>
      <c r="I147" s="132">
        <f t="shared" si="25"/>
        <v>0</v>
      </c>
      <c r="J147" s="103" t="str">
        <f t="shared" si="26"/>
        <v>NÃO</v>
      </c>
    </row>
    <row r="148" spans="1:10" ht="15" hidden="1" customHeight="1" x14ac:dyDescent="0.3">
      <c r="A148" s="4" t="s">
        <v>7152</v>
      </c>
      <c r="B148" s="4"/>
      <c r="C148" s="145" t="s">
        <v>8427</v>
      </c>
      <c r="D148" s="97" t="str">
        <f>IFERROR(VLOOKUP(B148,CDHU!A141:F4246,2,0),IFERROR(VLOOKUP(B148,'SINAPI C.'!A139:E7967,2,0),IFERROR(VLOOKUP(B148,'SINAPI I.'!A140:E4978,2,0)," ")))</f>
        <v xml:space="preserve"> </v>
      </c>
      <c r="E148" s="96" t="str">
        <f>IFERROR(VLOOKUP(B148,CDHU!A141:F4246,3,0),IFERROR(VLOOKUP(B148,'SINAPI C.'!A139:E7967,3,0),IFERROR(VLOOKUP(B148,'SINAPI I.'!A140:E4978,3,0)," ")))</f>
        <v xml:space="preserve"> </v>
      </c>
      <c r="F148" s="98"/>
      <c r="G148" s="119" t="str">
        <f>IFERROR(VLOOKUP(B148,CDHU!A141:F4246,6,0),IFERROR(VLOOKUP(B148,'SINAPI C.'!A139:E7967,5,0),IFERROR(VLOOKUP(B148,'SINAPI I.'!A140:E4978,5,0)," ")))</f>
        <v xml:space="preserve"> </v>
      </c>
      <c r="H148" s="132">
        <f t="shared" si="24"/>
        <v>0</v>
      </c>
      <c r="I148" s="132">
        <f t="shared" si="25"/>
        <v>0</v>
      </c>
      <c r="J148" s="103" t="str">
        <f t="shared" si="26"/>
        <v>NÃO</v>
      </c>
    </row>
    <row r="149" spans="1:10" ht="15" hidden="1" customHeight="1" x14ac:dyDescent="0.3">
      <c r="A149" s="4" t="s">
        <v>7152</v>
      </c>
      <c r="B149" s="120"/>
      <c r="C149" s="145" t="s">
        <v>8428</v>
      </c>
      <c r="D149" s="97" t="str">
        <f>IFERROR(VLOOKUP(B149,CDHU!A142:F4247,2,0),IFERROR(VLOOKUP(B149,'SINAPI C.'!A140:E7968,2,0),IFERROR(VLOOKUP(B149,'SINAPI I.'!A141:E4979,2,0)," ")))</f>
        <v xml:space="preserve"> </v>
      </c>
      <c r="E149" s="96" t="str">
        <f>IFERROR(VLOOKUP(B149,CDHU!A142:F4247,3,0),IFERROR(VLOOKUP(B149,'SINAPI C.'!A140:E7968,3,0),IFERROR(VLOOKUP(B149,'SINAPI I.'!A141:E4979,3,0)," ")))</f>
        <v xml:space="preserve"> </v>
      </c>
      <c r="F149" s="98"/>
      <c r="G149" s="119" t="str">
        <f>IFERROR(VLOOKUP(B149,CDHU!A142:F4247,6,0),IFERROR(VLOOKUP(B149,'SINAPI C.'!A140:E7968,5,0),IFERROR(VLOOKUP(B149,'SINAPI I.'!A141:E4979,5,0)," ")))</f>
        <v xml:space="preserve"> </v>
      </c>
      <c r="H149" s="132">
        <f t="shared" si="24"/>
        <v>0</v>
      </c>
      <c r="I149" s="132">
        <f t="shared" si="25"/>
        <v>0</v>
      </c>
      <c r="J149" s="103" t="str">
        <f t="shared" si="26"/>
        <v>NÃO</v>
      </c>
    </row>
    <row r="150" spans="1:10" ht="15" customHeight="1" x14ac:dyDescent="0.3">
      <c r="A150" s="169" t="s">
        <v>107</v>
      </c>
      <c r="B150" s="170"/>
      <c r="C150" s="170"/>
      <c r="D150" s="170"/>
      <c r="E150" s="170"/>
      <c r="F150" s="170"/>
      <c r="G150" s="170"/>
      <c r="H150" s="171"/>
      <c r="I150" s="131">
        <f>SUM(I135:I149)</f>
        <v>18404.437099999999</v>
      </c>
      <c r="J150" s="73"/>
    </row>
    <row r="151" spans="1:10" ht="15" customHeight="1" x14ac:dyDescent="0.3">
      <c r="A151" s="168"/>
      <c r="B151" s="168"/>
      <c r="C151" s="168"/>
      <c r="D151" s="168"/>
      <c r="E151" s="168"/>
      <c r="F151" s="168"/>
      <c r="G151" s="168"/>
      <c r="H151" s="168"/>
      <c r="I151" s="168"/>
      <c r="J151" s="73"/>
    </row>
    <row r="152" spans="1:10" ht="15" customHeight="1" x14ac:dyDescent="0.3">
      <c r="A152" s="129"/>
      <c r="B152" s="129"/>
      <c r="C152" s="130">
        <v>10</v>
      </c>
      <c r="D152" s="161" t="s">
        <v>41</v>
      </c>
      <c r="E152" s="161"/>
      <c r="F152" s="161"/>
      <c r="G152" s="161"/>
      <c r="H152" s="161"/>
      <c r="I152" s="161"/>
      <c r="J152" s="73"/>
    </row>
    <row r="153" spans="1:10" ht="15" customHeight="1" x14ac:dyDescent="0.3">
      <c r="A153" s="4" t="s">
        <v>7152</v>
      </c>
      <c r="B153" s="4" t="s">
        <v>4380</v>
      </c>
      <c r="C153" s="4" t="s">
        <v>39</v>
      </c>
      <c r="D153" s="97" t="str">
        <f>IFERROR(VLOOKUP(B153,CDHU!A146:F4251,2,0),IFERROR(VLOOKUP(B153,'SINAPI C.'!A144:E7972,2,0),IFERROR(VLOOKUP(B153,'SINAPI I.'!A145:E4983,2,0)," ")))</f>
        <v>Caixa em PVC octogonal de 4´ x 4´</v>
      </c>
      <c r="E153" s="96" t="str">
        <f>IFERROR(VLOOKUP(B153,CDHU!A146:F4251,3,0),IFERROR(VLOOKUP(B153,'SINAPI C.'!A144:E7972,3,0),IFERROR(VLOOKUP(B153,'SINAPI I.'!A145:E4983,3,0)," ")))</f>
        <v>UN</v>
      </c>
      <c r="F153" s="98">
        <v>11</v>
      </c>
      <c r="G153" s="119">
        <f>IFERROR(VLOOKUP(B153,CDHU!A146:F4251,6,0),IFERROR(VLOOKUP(B153,'SINAPI C.'!A144:E7972,5,0),IFERROR(VLOOKUP(B153,'SINAPI I.'!A145:E4983,5,0)," ")))</f>
        <v>18.38</v>
      </c>
      <c r="H153" s="132">
        <f t="shared" ref="H153:H177" si="27">ROUND(IFERROR((G153+(G153*$H$257)),0),2)</f>
        <v>22.89</v>
      </c>
      <c r="I153" s="132">
        <f t="shared" ref="I153:I177" si="28">H153*F153</f>
        <v>251.79000000000002</v>
      </c>
      <c r="J153" s="103" t="str">
        <f t="shared" ref="J153:J177" si="29">IF(($H$259*0.04)&gt;I153,"NÃO","SIM")</f>
        <v>NÃO</v>
      </c>
    </row>
    <row r="154" spans="1:10" ht="15" customHeight="1" x14ac:dyDescent="0.3">
      <c r="A154" s="4" t="s">
        <v>7152</v>
      </c>
      <c r="B154" s="4" t="s">
        <v>4376</v>
      </c>
      <c r="C154" s="4" t="s">
        <v>40</v>
      </c>
      <c r="D154" s="97" t="str">
        <f>IFERROR(VLOOKUP(B154,CDHU!A147:F4252,2,0),IFERROR(VLOOKUP(B154,'SINAPI C.'!A145:E7973,2,0),IFERROR(VLOOKUP(B154,'SINAPI I.'!A146:E4984,2,0)," ")))</f>
        <v>Caixa em PVC de 4´ x 2´</v>
      </c>
      <c r="E154" s="96" t="str">
        <f>IFERROR(VLOOKUP(B154,CDHU!A147:F4252,3,0),IFERROR(VLOOKUP(B154,'SINAPI C.'!A145:E7973,3,0),IFERROR(VLOOKUP(B154,'SINAPI I.'!A146:E4984,3,0)," ")))</f>
        <v>UN</v>
      </c>
      <c r="F154" s="98">
        <v>10</v>
      </c>
      <c r="G154" s="119">
        <f>IFERROR(VLOOKUP(B154,CDHU!A147:F4252,6,0),IFERROR(VLOOKUP(B154,'SINAPI C.'!A145:E7973,5,0),IFERROR(VLOOKUP(B154,'SINAPI I.'!A146:E4984,5,0)," ")))</f>
        <v>14.82</v>
      </c>
      <c r="H154" s="132">
        <f t="shared" si="27"/>
        <v>18.45</v>
      </c>
      <c r="I154" s="132">
        <f t="shared" si="28"/>
        <v>184.5</v>
      </c>
      <c r="J154" s="103" t="str">
        <f t="shared" si="29"/>
        <v>NÃO</v>
      </c>
    </row>
    <row r="155" spans="1:10" ht="15" customHeight="1" x14ac:dyDescent="0.3">
      <c r="A155" s="4" t="s">
        <v>7152</v>
      </c>
      <c r="B155" s="4" t="s">
        <v>3920</v>
      </c>
      <c r="C155" s="4" t="s">
        <v>8187</v>
      </c>
      <c r="D155" s="97" t="str">
        <f>IFERROR(VLOOKUP(B155,CDHU!A148:F4253,2,0),IFERROR(VLOOKUP(B155,'SINAPI C.'!A146:E7974,2,0),IFERROR(VLOOKUP(B155,'SINAPI I.'!A147:E4985,2,0)," ")))</f>
        <v>Eletroduto de PVC corrugado flexível leve, diâmetro externo de 25 mm</v>
      </c>
      <c r="E155" s="96" t="str">
        <f>IFERROR(VLOOKUP(B155,CDHU!A148:F4253,3,0),IFERROR(VLOOKUP(B155,'SINAPI C.'!A146:E7974,3,0),IFERROR(VLOOKUP(B155,'SINAPI I.'!A147:E4985,3,0)," ")))</f>
        <v>M</v>
      </c>
      <c r="F155" s="98">
        <v>79.86</v>
      </c>
      <c r="G155" s="119">
        <f>IFERROR(VLOOKUP(B155,CDHU!A148:F4253,6,0),IFERROR(VLOOKUP(B155,'SINAPI C.'!A146:E7974,5,0),IFERROR(VLOOKUP(B155,'SINAPI I.'!A147:E4985,5,0)," ")))</f>
        <v>16.04</v>
      </c>
      <c r="H155" s="132">
        <f t="shared" si="27"/>
        <v>19.97</v>
      </c>
      <c r="I155" s="132">
        <f t="shared" si="28"/>
        <v>1594.8041999999998</v>
      </c>
      <c r="J155" s="103" t="str">
        <f t="shared" si="29"/>
        <v>NÃO</v>
      </c>
    </row>
    <row r="156" spans="1:10" ht="15" customHeight="1" x14ac:dyDescent="0.3">
      <c r="A156" s="4" t="s">
        <v>7152</v>
      </c>
      <c r="B156" s="4" t="s">
        <v>3739</v>
      </c>
      <c r="C156" s="4" t="s">
        <v>8188</v>
      </c>
      <c r="D156" s="97" t="str">
        <f>IFERROR(VLOOKUP(B156,CDHU!A149:F4254,2,0),IFERROR(VLOOKUP(B156,'SINAPI C.'!A147:E7975,2,0),IFERROR(VLOOKUP(B156,'SINAPI I.'!A148:E4986,2,0)," ")))</f>
        <v>Eletroduto galvanizado conforme NBR13057 -  1´ com acessórios</v>
      </c>
      <c r="E156" s="96" t="str">
        <f>IFERROR(VLOOKUP(B156,CDHU!A149:F4254,3,0),IFERROR(VLOOKUP(B156,'SINAPI C.'!A147:E7975,3,0),IFERROR(VLOOKUP(B156,'SINAPI I.'!A148:E4986,3,0)," ")))</f>
        <v>M</v>
      </c>
      <c r="F156" s="98">
        <v>1.83</v>
      </c>
      <c r="G156" s="119">
        <f>IFERROR(VLOOKUP(B156,CDHU!A149:F4254,6,0),IFERROR(VLOOKUP(B156,'SINAPI C.'!A147:E7975,5,0),IFERROR(VLOOKUP(B156,'SINAPI I.'!A148:E4986,5,0)," ")))</f>
        <v>50.13</v>
      </c>
      <c r="H156" s="132">
        <f t="shared" si="27"/>
        <v>62.42</v>
      </c>
      <c r="I156" s="132">
        <f t="shared" si="28"/>
        <v>114.22860000000001</v>
      </c>
      <c r="J156" s="103" t="str">
        <f t="shared" si="29"/>
        <v>NÃO</v>
      </c>
    </row>
    <row r="157" spans="1:10" ht="15" customHeight="1" x14ac:dyDescent="0.3">
      <c r="A157" s="4" t="s">
        <v>7152</v>
      </c>
      <c r="B157" s="4" t="s">
        <v>4011</v>
      </c>
      <c r="C157" s="4" t="s">
        <v>8189</v>
      </c>
      <c r="D157" s="97" t="str">
        <f>IFERROR(VLOOKUP(B157,CDHU!A150:F4255,2,0),IFERROR(VLOOKUP(B157,'SINAPI C.'!A148:E7976,2,0),IFERROR(VLOOKUP(B157,'SINAPI I.'!A149:E4987,2,0)," ")))</f>
        <v>Cabo de cobre de 2,5 mm², isolamento 750 V - isolação em PVC 70°C</v>
      </c>
      <c r="E157" s="96" t="str">
        <f>IFERROR(VLOOKUP(B157,CDHU!A150:F4255,3,0),IFERROR(VLOOKUP(B157,'SINAPI C.'!A148:E7976,3,0),IFERROR(VLOOKUP(B157,'SINAPI I.'!A149:E4987,3,0)," ")))</f>
        <v>M</v>
      </c>
      <c r="F157" s="98">
        <f>138.3+73.7+73.7+127.3</f>
        <v>413</v>
      </c>
      <c r="G157" s="119">
        <f>IFERROR(VLOOKUP(B157,CDHU!A150:F4255,6,0),IFERROR(VLOOKUP(B157,'SINAPI C.'!A148:E7976,5,0),IFERROR(VLOOKUP(B157,'SINAPI I.'!A149:E4987,5,0)," ")))</f>
        <v>4.4000000000000004</v>
      </c>
      <c r="H157" s="132">
        <f t="shared" si="27"/>
        <v>5.48</v>
      </c>
      <c r="I157" s="132">
        <f t="shared" si="28"/>
        <v>2263.2400000000002</v>
      </c>
      <c r="J157" s="103" t="str">
        <f t="shared" si="29"/>
        <v>NÃO</v>
      </c>
    </row>
    <row r="158" spans="1:10" ht="15" customHeight="1" x14ac:dyDescent="0.3">
      <c r="A158" s="4" t="s">
        <v>7152</v>
      </c>
      <c r="B158" s="4" t="s">
        <v>4328</v>
      </c>
      <c r="C158" s="4" t="s">
        <v>8190</v>
      </c>
      <c r="D158" s="97" t="str">
        <f>IFERROR(VLOOKUP(B158,CDHU!A151:F4256,2,0),IFERROR(VLOOKUP(B158,'SINAPI C.'!A149:E7977,2,0),IFERROR(VLOOKUP(B158,'SINAPI I.'!A150:E4988,2,0)," ")))</f>
        <v>Interruptor com 2 teclas simples e placa</v>
      </c>
      <c r="E158" s="96" t="str">
        <f>IFERROR(VLOOKUP(B158,CDHU!A151:F4256,3,0),IFERROR(VLOOKUP(B158,'SINAPI C.'!A149:E7977,3,0),IFERROR(VLOOKUP(B158,'SINAPI I.'!A150:E4988,3,0)," ")))</f>
        <v>CJ</v>
      </c>
      <c r="F158" s="98">
        <v>1</v>
      </c>
      <c r="G158" s="119">
        <f>IFERROR(VLOOKUP(B158,CDHU!A151:F4256,6,0),IFERROR(VLOOKUP(B158,'SINAPI C.'!A149:E7977,5,0),IFERROR(VLOOKUP(B158,'SINAPI I.'!A150:E4988,5,0)," ")))</f>
        <v>39.54</v>
      </c>
      <c r="H158" s="132">
        <f t="shared" si="27"/>
        <v>49.24</v>
      </c>
      <c r="I158" s="132">
        <f t="shared" si="28"/>
        <v>49.24</v>
      </c>
      <c r="J158" s="103" t="str">
        <f t="shared" si="29"/>
        <v>NÃO</v>
      </c>
    </row>
    <row r="159" spans="1:10" ht="15" customHeight="1" x14ac:dyDescent="0.3">
      <c r="A159" s="4" t="s">
        <v>7152</v>
      </c>
      <c r="B159" s="4" t="s">
        <v>4330</v>
      </c>
      <c r="C159" s="4" t="s">
        <v>8205</v>
      </c>
      <c r="D159" s="97" t="str">
        <f>IFERROR(VLOOKUP(B159,CDHU!A152:F4257,2,0),IFERROR(VLOOKUP(B159,'SINAPI C.'!A150:E7978,2,0),IFERROR(VLOOKUP(B159,'SINAPI I.'!A151:E4989,2,0)," ")))</f>
        <v>Interruptor com 3 teclas simples e placa</v>
      </c>
      <c r="E159" s="96" t="str">
        <f>IFERROR(VLOOKUP(B159,CDHU!A152:F4257,3,0),IFERROR(VLOOKUP(B159,'SINAPI C.'!A150:E7978,3,0),IFERROR(VLOOKUP(B159,'SINAPI I.'!A151:E4989,3,0)," ")))</f>
        <v>CJ</v>
      </c>
      <c r="F159" s="98">
        <v>1</v>
      </c>
      <c r="G159" s="119">
        <f>IFERROR(VLOOKUP(B159,CDHU!A152:F4257,6,0),IFERROR(VLOOKUP(B159,'SINAPI C.'!A150:E7978,5,0),IFERROR(VLOOKUP(B159,'SINAPI I.'!A151:E4989,5,0)," ")))</f>
        <v>49.13</v>
      </c>
      <c r="H159" s="132">
        <f t="shared" si="27"/>
        <v>61.18</v>
      </c>
      <c r="I159" s="132">
        <f t="shared" si="28"/>
        <v>61.18</v>
      </c>
      <c r="J159" s="103" t="str">
        <f t="shared" si="29"/>
        <v>NÃO</v>
      </c>
    </row>
    <row r="160" spans="1:10" ht="15" customHeight="1" x14ac:dyDescent="0.3">
      <c r="A160" s="4" t="s">
        <v>7152</v>
      </c>
      <c r="B160" s="4" t="s">
        <v>4318</v>
      </c>
      <c r="C160" s="4" t="s">
        <v>8206</v>
      </c>
      <c r="D160" s="97" t="str">
        <f>IFERROR(VLOOKUP(B160,CDHU!A153:F4258,2,0),IFERROR(VLOOKUP(B160,'SINAPI C.'!A151:E7979,2,0),IFERROR(VLOOKUP(B160,'SINAPI I.'!A152:E4990,2,0)," ")))</f>
        <v>Conjunto 2 tomadas 2P+T de 10 A, completo</v>
      </c>
      <c r="E160" s="96" t="str">
        <f>IFERROR(VLOOKUP(B160,CDHU!A153:F4258,3,0),IFERROR(VLOOKUP(B160,'SINAPI C.'!A151:E7979,3,0),IFERROR(VLOOKUP(B160,'SINAPI I.'!A152:E4990,3,0)," ")))</f>
        <v>CJ</v>
      </c>
      <c r="F160" s="98">
        <v>7</v>
      </c>
      <c r="G160" s="119">
        <f>IFERROR(VLOOKUP(B160,CDHU!A153:F4258,6,0),IFERROR(VLOOKUP(B160,'SINAPI C.'!A151:E7979,5,0),IFERROR(VLOOKUP(B160,'SINAPI I.'!A152:E4990,5,0)," ")))</f>
        <v>45.29</v>
      </c>
      <c r="H160" s="132">
        <f t="shared" si="27"/>
        <v>56.4</v>
      </c>
      <c r="I160" s="132">
        <f t="shared" si="28"/>
        <v>394.8</v>
      </c>
      <c r="J160" s="103" t="str">
        <f t="shared" si="29"/>
        <v>NÃO</v>
      </c>
    </row>
    <row r="161" spans="1:10" ht="30" customHeight="1" x14ac:dyDescent="0.3">
      <c r="A161" s="4" t="s">
        <v>7152</v>
      </c>
      <c r="B161" s="4" t="s">
        <v>4635</v>
      </c>
      <c r="C161" s="4" t="s">
        <v>8207</v>
      </c>
      <c r="D161" s="97" t="str">
        <f>IFERROR(VLOOKUP(B161,CDHU!A154:F4259,2,0),IFERROR(VLOOKUP(B161,'SINAPI C.'!A152:E7980,2,0),IFERROR(VLOOKUP(B161,'SINAPI I.'!A153:E4991,2,0)," ")))</f>
        <v>Luminária LED retangular de sobrepor com difusor translúcido, 4000 K, fluxo luminoso de 3690 a 4800 lm, potência de 35 W a 41 W</v>
      </c>
      <c r="E161" s="96" t="str">
        <f>IFERROR(VLOOKUP(B161,CDHU!A154:F4259,3,0),IFERROR(VLOOKUP(B161,'SINAPI C.'!A152:E7980,3,0),IFERROR(VLOOKUP(B161,'SINAPI I.'!A153:E4991,3,0)," ")))</f>
        <v>UN</v>
      </c>
      <c r="F161" s="98">
        <v>11</v>
      </c>
      <c r="G161" s="119">
        <f>IFERROR(VLOOKUP(B161,CDHU!A154:F4259,6,0),IFERROR(VLOOKUP(B161,'SINAPI C.'!A152:E7980,5,0),IFERROR(VLOOKUP(B161,'SINAPI I.'!A153:E4991,5,0)," ")))</f>
        <v>330.11</v>
      </c>
      <c r="H161" s="132">
        <f t="shared" si="27"/>
        <v>411.05</v>
      </c>
      <c r="I161" s="132">
        <f t="shared" si="28"/>
        <v>4521.55</v>
      </c>
      <c r="J161" s="103" t="str">
        <f t="shared" si="29"/>
        <v>NÃO</v>
      </c>
    </row>
    <row r="162" spans="1:10" ht="30" customHeight="1" x14ac:dyDescent="0.3">
      <c r="A162" s="4" t="s">
        <v>7152</v>
      </c>
      <c r="B162" s="4" t="s">
        <v>4629</v>
      </c>
      <c r="C162" s="4" t="s">
        <v>8208</v>
      </c>
      <c r="D162" s="97" t="str">
        <f>IFERROR(VLOOKUP(B162,CDHU!A155:F4260,2,0),IFERROR(VLOOKUP(B162,'SINAPI C.'!A153:E7981,2,0),IFERROR(VLOOKUP(B162,'SINAPI I.'!A154:E4992,2,0)," ")))</f>
        <v>Plafon plástico e/ou PVC para acabamento de ponto de luz, com soquete E-27 para lâmpada fluorescente compacta</v>
      </c>
      <c r="E162" s="96" t="str">
        <f>IFERROR(VLOOKUP(B162,CDHU!A155:F4260,3,0),IFERROR(VLOOKUP(B162,'SINAPI C.'!A153:E7981,3,0),IFERROR(VLOOKUP(B162,'SINAPI I.'!A154:E4992,3,0)," ")))</f>
        <v>UN</v>
      </c>
      <c r="F162" s="98">
        <v>1</v>
      </c>
      <c r="G162" s="119">
        <f>IFERROR(VLOOKUP(B162,CDHU!A155:F4260,6,0),IFERROR(VLOOKUP(B162,'SINAPI C.'!A153:E7981,5,0),IFERROR(VLOOKUP(B162,'SINAPI I.'!A154:E4992,5,0)," ")))</f>
        <v>11.21</v>
      </c>
      <c r="H162" s="132">
        <f t="shared" si="27"/>
        <v>13.96</v>
      </c>
      <c r="I162" s="132">
        <f t="shared" si="28"/>
        <v>13.96</v>
      </c>
      <c r="J162" s="103" t="str">
        <f t="shared" si="29"/>
        <v>NÃO</v>
      </c>
    </row>
    <row r="163" spans="1:10" ht="15" customHeight="1" x14ac:dyDescent="0.3">
      <c r="A163" s="4" t="s">
        <v>7152</v>
      </c>
      <c r="B163" s="4" t="s">
        <v>4488</v>
      </c>
      <c r="C163" s="4" t="s">
        <v>8209</v>
      </c>
      <c r="D163" s="97" t="str">
        <f>IFERROR(VLOOKUP(B163,CDHU!A156:F4261,2,0),IFERROR(VLOOKUP(B163,'SINAPI C.'!A154:E7982,2,0),IFERROR(VLOOKUP(B163,'SINAPI I.'!A155:E4993,2,0)," ")))</f>
        <v>Lâmpada LED 13,5W, com base E-27, 1400 até 1510 lm</v>
      </c>
      <c r="E163" s="96" t="str">
        <f>IFERROR(VLOOKUP(B163,CDHU!A156:F4261,3,0),IFERROR(VLOOKUP(B163,'SINAPI C.'!A154:E7982,3,0),IFERROR(VLOOKUP(B163,'SINAPI I.'!A155:E4993,3,0)," ")))</f>
        <v>UN</v>
      </c>
      <c r="F163" s="98">
        <v>1</v>
      </c>
      <c r="G163" s="119">
        <f>IFERROR(VLOOKUP(B163,CDHU!A156:F4261,6,0),IFERROR(VLOOKUP(B163,'SINAPI C.'!A154:E7982,5,0),IFERROR(VLOOKUP(B163,'SINAPI I.'!A155:E4993,5,0)," ")))</f>
        <v>22.19</v>
      </c>
      <c r="H163" s="132">
        <f t="shared" si="27"/>
        <v>27.63</v>
      </c>
      <c r="I163" s="132">
        <f t="shared" si="28"/>
        <v>27.63</v>
      </c>
      <c r="J163" s="103" t="str">
        <f t="shared" si="29"/>
        <v>NÃO</v>
      </c>
    </row>
    <row r="164" spans="1:10" ht="15" hidden="1" customHeight="1" x14ac:dyDescent="0.3">
      <c r="A164" s="4" t="s">
        <v>7152</v>
      </c>
      <c r="B164" s="4"/>
      <c r="C164" s="4" t="s">
        <v>8210</v>
      </c>
      <c r="D164" s="97" t="str">
        <f>IFERROR(VLOOKUP(B164,CDHU!A157:F4262,2,0),IFERROR(VLOOKUP(B164,'SINAPI C.'!A155:E7983,2,0),IFERROR(VLOOKUP(B164,'SINAPI I.'!A156:E4994,2,0)," ")))</f>
        <v xml:space="preserve"> </v>
      </c>
      <c r="E164" s="96" t="str">
        <f>IFERROR(VLOOKUP(B164,CDHU!A157:F4262,3,0),IFERROR(VLOOKUP(B164,'SINAPI C.'!A155:E7983,3,0),IFERROR(VLOOKUP(B164,'SINAPI I.'!A156:E4994,3,0)," ")))</f>
        <v xml:space="preserve"> </v>
      </c>
      <c r="F164" s="98"/>
      <c r="G164" s="119" t="str">
        <f>IFERROR(VLOOKUP(B164,CDHU!A157:F4262,6,0),IFERROR(VLOOKUP(B164,'SINAPI C.'!A155:E7983,5,0),IFERROR(VLOOKUP(B164,'SINAPI I.'!A156:E4994,5,0)," ")))</f>
        <v xml:space="preserve"> </v>
      </c>
      <c r="H164" s="132">
        <f t="shared" si="27"/>
        <v>0</v>
      </c>
      <c r="I164" s="132">
        <f t="shared" si="28"/>
        <v>0</v>
      </c>
      <c r="J164" s="103" t="str">
        <f t="shared" si="29"/>
        <v>NÃO</v>
      </c>
    </row>
    <row r="165" spans="1:10" ht="15" hidden="1" customHeight="1" x14ac:dyDescent="0.3">
      <c r="A165" s="4" t="s">
        <v>7152</v>
      </c>
      <c r="B165" s="4"/>
      <c r="C165" s="4" t="s">
        <v>8409</v>
      </c>
      <c r="D165" s="97" t="str">
        <f>IFERROR(VLOOKUP(B165,CDHU!A158:F4263,2,0),IFERROR(VLOOKUP(B165,'SINAPI C.'!A156:E7984,2,0),IFERROR(VLOOKUP(B165,'SINAPI I.'!A157:E4995,2,0)," ")))</f>
        <v xml:space="preserve"> </v>
      </c>
      <c r="E165" s="96" t="str">
        <f>IFERROR(VLOOKUP(B165,CDHU!A158:F4263,3,0),IFERROR(VLOOKUP(B165,'SINAPI C.'!A156:E7984,3,0),IFERROR(VLOOKUP(B165,'SINAPI I.'!A157:E4995,3,0)," ")))</f>
        <v xml:space="preserve"> </v>
      </c>
      <c r="F165" s="98"/>
      <c r="G165" s="119" t="str">
        <f>IFERROR(VLOOKUP(B165,CDHU!A158:F4263,6,0),IFERROR(VLOOKUP(B165,'SINAPI C.'!A156:E7984,5,0),IFERROR(VLOOKUP(B165,'SINAPI I.'!A157:E4995,5,0)," ")))</f>
        <v xml:space="preserve"> </v>
      </c>
      <c r="H165" s="132">
        <f t="shared" si="27"/>
        <v>0</v>
      </c>
      <c r="I165" s="132">
        <f t="shared" si="28"/>
        <v>0</v>
      </c>
      <c r="J165" s="103" t="str">
        <f t="shared" si="29"/>
        <v>NÃO</v>
      </c>
    </row>
    <row r="166" spans="1:10" ht="15" hidden="1" customHeight="1" x14ac:dyDescent="0.3">
      <c r="A166" s="4" t="s">
        <v>7152</v>
      </c>
      <c r="B166" s="4"/>
      <c r="C166" s="4" t="s">
        <v>8227</v>
      </c>
      <c r="D166" s="97" t="str">
        <f>IFERROR(VLOOKUP(B166,CDHU!A159:F4264,2,0),IFERROR(VLOOKUP(B166,'SINAPI C.'!A157:E7985,2,0),IFERROR(VLOOKUP(B166,'SINAPI I.'!A158:E4996,2,0)," ")))</f>
        <v xml:space="preserve"> </v>
      </c>
      <c r="E166" s="96" t="str">
        <f>IFERROR(VLOOKUP(B166,CDHU!A159:F4264,3,0),IFERROR(VLOOKUP(B166,'SINAPI C.'!A157:E7985,3,0),IFERROR(VLOOKUP(B166,'SINAPI I.'!A158:E4996,3,0)," ")))</f>
        <v xml:space="preserve"> </v>
      </c>
      <c r="F166" s="98"/>
      <c r="G166" s="119" t="str">
        <f>IFERROR(VLOOKUP(B166,CDHU!A159:F4264,6,0),IFERROR(VLOOKUP(B166,'SINAPI C.'!A157:E7985,5,0),IFERROR(VLOOKUP(B166,'SINAPI I.'!A158:E4996,5,0)," ")))</f>
        <v xml:space="preserve"> </v>
      </c>
      <c r="H166" s="132">
        <f t="shared" si="27"/>
        <v>0</v>
      </c>
      <c r="I166" s="132">
        <f t="shared" si="28"/>
        <v>0</v>
      </c>
      <c r="J166" s="103" t="str">
        <f t="shared" si="29"/>
        <v>NÃO</v>
      </c>
    </row>
    <row r="167" spans="1:10" ht="15" hidden="1" customHeight="1" x14ac:dyDescent="0.3">
      <c r="A167" s="4" t="s">
        <v>7152</v>
      </c>
      <c r="B167" s="4"/>
      <c r="C167" s="4" t="s">
        <v>8228</v>
      </c>
      <c r="D167" s="97" t="str">
        <f>IFERROR(VLOOKUP(B167,CDHU!A160:F4265,2,0),IFERROR(VLOOKUP(B167,'SINAPI C.'!A158:E7986,2,0),IFERROR(VLOOKUP(B167,'SINAPI I.'!A159:E4997,2,0)," ")))</f>
        <v xml:space="preserve"> </v>
      </c>
      <c r="E167" s="96" t="str">
        <f>IFERROR(VLOOKUP(B167,CDHU!A160:F4265,3,0),IFERROR(VLOOKUP(B167,'SINAPI C.'!A158:E7986,3,0),IFERROR(VLOOKUP(B167,'SINAPI I.'!A159:E4997,3,0)," ")))</f>
        <v xml:space="preserve"> </v>
      </c>
      <c r="F167" s="98"/>
      <c r="G167" s="119" t="str">
        <f>IFERROR(VLOOKUP(B167,CDHU!A160:F4265,6,0),IFERROR(VLOOKUP(B167,'SINAPI C.'!A158:E7986,5,0),IFERROR(VLOOKUP(B167,'SINAPI I.'!A159:E4997,5,0)," ")))</f>
        <v xml:space="preserve"> </v>
      </c>
      <c r="H167" s="132">
        <f t="shared" si="27"/>
        <v>0</v>
      </c>
      <c r="I167" s="132">
        <f t="shared" si="28"/>
        <v>0</v>
      </c>
      <c r="J167" s="103" t="str">
        <f t="shared" si="29"/>
        <v>NÃO</v>
      </c>
    </row>
    <row r="168" spans="1:10" ht="15" hidden="1" customHeight="1" x14ac:dyDescent="0.3">
      <c r="A168" s="4" t="s">
        <v>7152</v>
      </c>
      <c r="B168" s="4"/>
      <c r="C168" s="4" t="s">
        <v>8429</v>
      </c>
      <c r="D168" s="97" t="str">
        <f>IFERROR(VLOOKUP(B168,CDHU!A161:F4266,2,0),IFERROR(VLOOKUP(B168,'SINAPI C.'!A159:E7987,2,0),IFERROR(VLOOKUP(B168,'SINAPI I.'!A160:E4998,2,0)," ")))</f>
        <v xml:space="preserve"> </v>
      </c>
      <c r="E168" s="96" t="str">
        <f>IFERROR(VLOOKUP(B168,CDHU!A161:F4266,3,0),IFERROR(VLOOKUP(B168,'SINAPI C.'!A159:E7987,3,0),IFERROR(VLOOKUP(B168,'SINAPI I.'!A160:E4998,3,0)," ")))</f>
        <v xml:space="preserve"> </v>
      </c>
      <c r="F168" s="98"/>
      <c r="G168" s="119" t="str">
        <f>IFERROR(VLOOKUP(B168,CDHU!A161:F4266,6,0),IFERROR(VLOOKUP(B168,'SINAPI C.'!A159:E7987,5,0),IFERROR(VLOOKUP(B168,'SINAPI I.'!A160:E4998,5,0)," ")))</f>
        <v xml:space="preserve"> </v>
      </c>
      <c r="H168" s="132">
        <f t="shared" si="27"/>
        <v>0</v>
      </c>
      <c r="I168" s="132">
        <f t="shared" si="28"/>
        <v>0</v>
      </c>
      <c r="J168" s="103" t="str">
        <f t="shared" si="29"/>
        <v>NÃO</v>
      </c>
    </row>
    <row r="169" spans="1:10" ht="15" hidden="1" customHeight="1" x14ac:dyDescent="0.3">
      <c r="A169" s="4" t="s">
        <v>7152</v>
      </c>
      <c r="B169" s="4"/>
      <c r="C169" s="4" t="s">
        <v>8430</v>
      </c>
      <c r="D169" s="97" t="str">
        <f>IFERROR(VLOOKUP(B169,CDHU!A162:F4267,2,0),IFERROR(VLOOKUP(B169,'SINAPI C.'!A160:E7988,2,0),IFERROR(VLOOKUP(B169,'SINAPI I.'!A161:E4999,2,0)," ")))</f>
        <v xml:space="preserve"> </v>
      </c>
      <c r="E169" s="96" t="str">
        <f>IFERROR(VLOOKUP(B169,CDHU!A162:F4267,3,0),IFERROR(VLOOKUP(B169,'SINAPI C.'!A160:E7988,3,0),IFERROR(VLOOKUP(B169,'SINAPI I.'!A161:E4999,3,0)," ")))</f>
        <v xml:space="preserve"> </v>
      </c>
      <c r="F169" s="98"/>
      <c r="G169" s="119" t="str">
        <f>IFERROR(VLOOKUP(B169,CDHU!A162:F4267,6,0),IFERROR(VLOOKUP(B169,'SINAPI C.'!A160:E7988,5,0),IFERROR(VLOOKUP(B169,'SINAPI I.'!A161:E4999,5,0)," ")))</f>
        <v xml:space="preserve"> </v>
      </c>
      <c r="H169" s="132">
        <f t="shared" si="27"/>
        <v>0</v>
      </c>
      <c r="I169" s="132">
        <f t="shared" si="28"/>
        <v>0</v>
      </c>
      <c r="J169" s="103" t="str">
        <f t="shared" si="29"/>
        <v>NÃO</v>
      </c>
    </row>
    <row r="170" spans="1:10" ht="15" hidden="1" customHeight="1" x14ac:dyDescent="0.3">
      <c r="A170" s="4" t="s">
        <v>7152</v>
      </c>
      <c r="B170" s="4"/>
      <c r="C170" s="4" t="s">
        <v>8431</v>
      </c>
      <c r="D170" s="97" t="str">
        <f>IFERROR(VLOOKUP(B170,CDHU!A163:F4268,2,0),IFERROR(VLOOKUP(B170,'SINAPI C.'!A161:E7989,2,0),IFERROR(VLOOKUP(B170,'SINAPI I.'!A162:E5000,2,0)," ")))</f>
        <v xml:space="preserve"> </v>
      </c>
      <c r="E170" s="96" t="str">
        <f>IFERROR(VLOOKUP(B170,CDHU!A163:F4268,3,0),IFERROR(VLOOKUP(B170,'SINAPI C.'!A161:E7989,3,0),IFERROR(VLOOKUP(B170,'SINAPI I.'!A162:E5000,3,0)," ")))</f>
        <v xml:space="preserve"> </v>
      </c>
      <c r="F170" s="98"/>
      <c r="G170" s="119" t="str">
        <f>IFERROR(VLOOKUP(B170,CDHU!A163:F4268,6,0),IFERROR(VLOOKUP(B170,'SINAPI C.'!A161:E7989,5,0),IFERROR(VLOOKUP(B170,'SINAPI I.'!A162:E5000,5,0)," ")))</f>
        <v xml:space="preserve"> </v>
      </c>
      <c r="H170" s="132">
        <f t="shared" si="27"/>
        <v>0</v>
      </c>
      <c r="I170" s="132">
        <f t="shared" si="28"/>
        <v>0</v>
      </c>
      <c r="J170" s="103" t="str">
        <f t="shared" si="29"/>
        <v>NÃO</v>
      </c>
    </row>
    <row r="171" spans="1:10" ht="15" hidden="1" customHeight="1" x14ac:dyDescent="0.3">
      <c r="A171" s="4" t="s">
        <v>7152</v>
      </c>
      <c r="B171" s="4"/>
      <c r="C171" s="4" t="s">
        <v>8432</v>
      </c>
      <c r="D171" s="97" t="str">
        <f>IFERROR(VLOOKUP(B171,CDHU!A164:F4269,2,0),IFERROR(VLOOKUP(B171,'SINAPI C.'!A162:E7990,2,0),IFERROR(VLOOKUP(B171,'SINAPI I.'!A163:E5001,2,0)," ")))</f>
        <v xml:space="preserve"> </v>
      </c>
      <c r="E171" s="96" t="str">
        <f>IFERROR(VLOOKUP(B171,CDHU!A164:F4269,3,0),IFERROR(VLOOKUP(B171,'SINAPI C.'!A162:E7990,3,0),IFERROR(VLOOKUP(B171,'SINAPI I.'!A163:E5001,3,0)," ")))</f>
        <v xml:space="preserve"> </v>
      </c>
      <c r="F171" s="98"/>
      <c r="G171" s="119" t="str">
        <f>IFERROR(VLOOKUP(B171,CDHU!A164:F4269,6,0),IFERROR(VLOOKUP(B171,'SINAPI C.'!A162:E7990,5,0),IFERROR(VLOOKUP(B171,'SINAPI I.'!A163:E5001,5,0)," ")))</f>
        <v xml:space="preserve"> </v>
      </c>
      <c r="H171" s="132">
        <f t="shared" si="27"/>
        <v>0</v>
      </c>
      <c r="I171" s="132">
        <f t="shared" si="28"/>
        <v>0</v>
      </c>
      <c r="J171" s="103" t="str">
        <f t="shared" si="29"/>
        <v>NÃO</v>
      </c>
    </row>
    <row r="172" spans="1:10" ht="15" hidden="1" customHeight="1" x14ac:dyDescent="0.3">
      <c r="A172" s="4" t="s">
        <v>7152</v>
      </c>
      <c r="B172" s="4"/>
      <c r="C172" s="4" t="s">
        <v>8323</v>
      </c>
      <c r="D172" s="97" t="str">
        <f>IFERROR(VLOOKUP(B172,CDHU!A165:F4270,2,0),IFERROR(VLOOKUP(B172,'SINAPI C.'!A163:E7991,2,0),IFERROR(VLOOKUP(B172,'SINAPI I.'!A164:E5002,2,0)," ")))</f>
        <v xml:space="preserve"> </v>
      </c>
      <c r="E172" s="96" t="str">
        <f>IFERROR(VLOOKUP(B172,CDHU!A165:F4270,3,0),IFERROR(VLOOKUP(B172,'SINAPI C.'!A163:E7991,3,0),IFERROR(VLOOKUP(B172,'SINAPI I.'!A164:E5002,3,0)," ")))</f>
        <v xml:space="preserve"> </v>
      </c>
      <c r="F172" s="98"/>
      <c r="G172" s="119" t="str">
        <f>IFERROR(VLOOKUP(B172,CDHU!A165:F4270,6,0),IFERROR(VLOOKUP(B172,'SINAPI C.'!A163:E7991,5,0),IFERROR(VLOOKUP(B172,'SINAPI I.'!A164:E5002,5,0)," ")))</f>
        <v xml:space="preserve"> </v>
      </c>
      <c r="H172" s="132">
        <f t="shared" si="27"/>
        <v>0</v>
      </c>
      <c r="I172" s="132">
        <f t="shared" si="28"/>
        <v>0</v>
      </c>
      <c r="J172" s="103" t="str">
        <f t="shared" si="29"/>
        <v>NÃO</v>
      </c>
    </row>
    <row r="173" spans="1:10" ht="15" hidden="1" customHeight="1" x14ac:dyDescent="0.3">
      <c r="A173" s="4" t="s">
        <v>7152</v>
      </c>
      <c r="B173" s="4"/>
      <c r="C173" s="4" t="s">
        <v>8433</v>
      </c>
      <c r="D173" s="97" t="str">
        <f>IFERROR(VLOOKUP(B173,CDHU!A166:F4271,2,0),IFERROR(VLOOKUP(B173,'SINAPI C.'!A164:E7992,2,0),IFERROR(VLOOKUP(B173,'SINAPI I.'!A165:E5003,2,0)," ")))</f>
        <v xml:space="preserve"> </v>
      </c>
      <c r="E173" s="96" t="str">
        <f>IFERROR(VLOOKUP(B173,CDHU!A166:F4271,3,0),IFERROR(VLOOKUP(B173,'SINAPI C.'!A164:E7992,3,0),IFERROR(VLOOKUP(B173,'SINAPI I.'!A165:E5003,3,0)," ")))</f>
        <v xml:space="preserve"> </v>
      </c>
      <c r="F173" s="98"/>
      <c r="G173" s="119" t="str">
        <f>IFERROR(VLOOKUP(B173,CDHU!A166:F4271,6,0),IFERROR(VLOOKUP(B173,'SINAPI C.'!A164:E7992,5,0),IFERROR(VLOOKUP(B173,'SINAPI I.'!A165:E5003,5,0)," ")))</f>
        <v xml:space="preserve"> </v>
      </c>
      <c r="H173" s="132">
        <f t="shared" si="27"/>
        <v>0</v>
      </c>
      <c r="I173" s="132">
        <f t="shared" si="28"/>
        <v>0</v>
      </c>
      <c r="J173" s="103" t="str">
        <f t="shared" si="29"/>
        <v>NÃO</v>
      </c>
    </row>
    <row r="174" spans="1:10" ht="15" hidden="1" customHeight="1" x14ac:dyDescent="0.3">
      <c r="A174" s="4" t="s">
        <v>7152</v>
      </c>
      <c r="B174" s="4"/>
      <c r="C174" s="4" t="s">
        <v>8434</v>
      </c>
      <c r="D174" s="97" t="str">
        <f>IFERROR(VLOOKUP(B174,CDHU!A167:F4272,2,0),IFERROR(VLOOKUP(B174,'SINAPI C.'!A165:E7993,2,0),IFERROR(VLOOKUP(B174,'SINAPI I.'!A166:E5004,2,0)," ")))</f>
        <v xml:space="preserve"> </v>
      </c>
      <c r="E174" s="96" t="str">
        <f>IFERROR(VLOOKUP(B174,CDHU!A167:F4272,3,0),IFERROR(VLOOKUP(B174,'SINAPI C.'!A165:E7993,3,0),IFERROR(VLOOKUP(B174,'SINAPI I.'!A166:E5004,3,0)," ")))</f>
        <v xml:space="preserve"> </v>
      </c>
      <c r="F174" s="98"/>
      <c r="G174" s="119" t="str">
        <f>IFERROR(VLOOKUP(B174,CDHU!A167:F4272,6,0),IFERROR(VLOOKUP(B174,'SINAPI C.'!A165:E7993,5,0),IFERROR(VLOOKUP(B174,'SINAPI I.'!A166:E5004,5,0)," ")))</f>
        <v xml:space="preserve"> </v>
      </c>
      <c r="H174" s="132">
        <f t="shared" si="27"/>
        <v>0</v>
      </c>
      <c r="I174" s="132">
        <f t="shared" si="28"/>
        <v>0</v>
      </c>
      <c r="J174" s="103" t="str">
        <f t="shared" si="29"/>
        <v>NÃO</v>
      </c>
    </row>
    <row r="175" spans="1:10" ht="15" hidden="1" customHeight="1" x14ac:dyDescent="0.3">
      <c r="A175" s="4" t="s">
        <v>7152</v>
      </c>
      <c r="B175" s="4"/>
      <c r="C175" s="4" t="s">
        <v>8435</v>
      </c>
      <c r="D175" s="97" t="str">
        <f>IFERROR(VLOOKUP(B175,CDHU!A168:F4273,2,0),IFERROR(VLOOKUP(B175,'SINAPI C.'!A166:E7994,2,0),IFERROR(VLOOKUP(B175,'SINAPI I.'!A167:E5005,2,0)," ")))</f>
        <v xml:space="preserve"> </v>
      </c>
      <c r="E175" s="96" t="str">
        <f>IFERROR(VLOOKUP(B175,CDHU!A168:F4273,3,0),IFERROR(VLOOKUP(B175,'SINAPI C.'!A166:E7994,3,0),IFERROR(VLOOKUP(B175,'SINAPI I.'!A167:E5005,3,0)," ")))</f>
        <v xml:space="preserve"> </v>
      </c>
      <c r="F175" s="98"/>
      <c r="G175" s="119" t="str">
        <f>IFERROR(VLOOKUP(B175,CDHU!A168:F4273,6,0),IFERROR(VLOOKUP(B175,'SINAPI C.'!A166:E7994,5,0),IFERROR(VLOOKUP(B175,'SINAPI I.'!A167:E5005,5,0)," ")))</f>
        <v xml:space="preserve"> </v>
      </c>
      <c r="H175" s="132">
        <f t="shared" si="27"/>
        <v>0</v>
      </c>
      <c r="I175" s="132">
        <f t="shared" si="28"/>
        <v>0</v>
      </c>
      <c r="J175" s="103" t="str">
        <f t="shared" si="29"/>
        <v>NÃO</v>
      </c>
    </row>
    <row r="176" spans="1:10" ht="15" hidden="1" customHeight="1" x14ac:dyDescent="0.3">
      <c r="A176" s="4" t="s">
        <v>7152</v>
      </c>
      <c r="B176" s="4"/>
      <c r="C176" s="4" t="s">
        <v>8436</v>
      </c>
      <c r="D176" s="97" t="str">
        <f>IFERROR(VLOOKUP(B176,CDHU!A169:F4274,2,0),IFERROR(VLOOKUP(B176,'SINAPI C.'!A167:E7995,2,0),IFERROR(VLOOKUP(B176,'SINAPI I.'!A168:E5006,2,0)," ")))</f>
        <v xml:space="preserve"> </v>
      </c>
      <c r="E176" s="96" t="str">
        <f>IFERROR(VLOOKUP(B176,CDHU!A169:F4274,3,0),IFERROR(VLOOKUP(B176,'SINAPI C.'!A167:E7995,3,0),IFERROR(VLOOKUP(B176,'SINAPI I.'!A168:E5006,3,0)," ")))</f>
        <v xml:space="preserve"> </v>
      </c>
      <c r="F176" s="98"/>
      <c r="G176" s="119" t="str">
        <f>IFERROR(VLOOKUP(B176,CDHU!A169:F4274,6,0),IFERROR(VLOOKUP(B176,'SINAPI C.'!A167:E7995,5,0),IFERROR(VLOOKUP(B176,'SINAPI I.'!A168:E5006,5,0)," ")))</f>
        <v xml:space="preserve"> </v>
      </c>
      <c r="H176" s="132">
        <f t="shared" si="27"/>
        <v>0</v>
      </c>
      <c r="I176" s="132">
        <f t="shared" si="28"/>
        <v>0</v>
      </c>
      <c r="J176" s="103" t="str">
        <f t="shared" si="29"/>
        <v>NÃO</v>
      </c>
    </row>
    <row r="177" spans="1:10" ht="15" hidden="1" customHeight="1" x14ac:dyDescent="0.3">
      <c r="A177" s="4" t="s">
        <v>7152</v>
      </c>
      <c r="B177" s="4"/>
      <c r="C177" s="4" t="s">
        <v>8437</v>
      </c>
      <c r="D177" s="97" t="str">
        <f>IFERROR(VLOOKUP(B177,CDHU!A170:F4275,2,0),IFERROR(VLOOKUP(B177,'SINAPI C.'!A168:E7996,2,0),IFERROR(VLOOKUP(B177,'SINAPI I.'!A169:E5007,2,0)," ")))</f>
        <v xml:space="preserve"> </v>
      </c>
      <c r="E177" s="96" t="str">
        <f>IFERROR(VLOOKUP(B177,CDHU!A170:F4275,3,0),IFERROR(VLOOKUP(B177,'SINAPI C.'!A168:E7996,3,0),IFERROR(VLOOKUP(B177,'SINAPI I.'!A169:E5007,3,0)," ")))</f>
        <v xml:space="preserve"> </v>
      </c>
      <c r="F177" s="98"/>
      <c r="G177" s="119" t="str">
        <f>IFERROR(VLOOKUP(B177,CDHU!A170:F4275,6,0),IFERROR(VLOOKUP(B177,'SINAPI C.'!A168:E7996,5,0),IFERROR(VLOOKUP(B177,'SINAPI I.'!A169:E5007,5,0)," ")))</f>
        <v xml:space="preserve"> </v>
      </c>
      <c r="H177" s="132">
        <f t="shared" si="27"/>
        <v>0</v>
      </c>
      <c r="I177" s="132">
        <f t="shared" si="28"/>
        <v>0</v>
      </c>
      <c r="J177" s="103" t="str">
        <f t="shared" si="29"/>
        <v>NÃO</v>
      </c>
    </row>
    <row r="178" spans="1:10" ht="15" customHeight="1" x14ac:dyDescent="0.3">
      <c r="A178" s="169" t="s">
        <v>8201</v>
      </c>
      <c r="B178" s="170"/>
      <c r="C178" s="170"/>
      <c r="D178" s="170"/>
      <c r="E178" s="170"/>
      <c r="F178" s="170"/>
      <c r="G178" s="170"/>
      <c r="H178" s="171"/>
      <c r="I178" s="131">
        <f>SUM(I153:I177)</f>
        <v>9476.9227999999985</v>
      </c>
      <c r="J178" s="73"/>
    </row>
    <row r="179" spans="1:10" ht="15" customHeight="1" x14ac:dyDescent="0.3">
      <c r="A179" s="168"/>
      <c r="B179" s="168"/>
      <c r="C179" s="168"/>
      <c r="D179" s="168"/>
      <c r="E179" s="168"/>
      <c r="F179" s="168"/>
      <c r="G179" s="168"/>
      <c r="H179" s="168"/>
      <c r="I179" s="168"/>
      <c r="J179" s="73"/>
    </row>
    <row r="180" spans="1:10" ht="15" customHeight="1" x14ac:dyDescent="0.3">
      <c r="A180" s="130"/>
      <c r="B180" s="130"/>
      <c r="C180" s="130">
        <v>11</v>
      </c>
      <c r="D180" s="194" t="s">
        <v>8438</v>
      </c>
      <c r="E180" s="194"/>
      <c r="F180" s="194"/>
      <c r="G180" s="194"/>
      <c r="H180" s="194"/>
      <c r="I180" s="194"/>
      <c r="J180" s="73"/>
    </row>
    <row r="181" spans="1:10" ht="15" customHeight="1" x14ac:dyDescent="0.3">
      <c r="A181" s="4" t="s">
        <v>7152</v>
      </c>
      <c r="B181" s="4" t="s">
        <v>3481</v>
      </c>
      <c r="C181" s="4" t="s">
        <v>42</v>
      </c>
      <c r="D181" s="97" t="str">
        <f>IFERROR(VLOOKUP(B181,CDHU!A174:F4279,2,0),IFERROR(VLOOKUP(B181,'SINAPI C.'!A172:E8000,2,0),IFERROR(VLOOKUP(B181,'SINAPI I.'!A173:E5011,2,0)," ")))</f>
        <v>Quadro de distribuição universal de sobrepor, para disjuntores 16 DIN / 12 Bolt-on - 150 A - sem componentes</v>
      </c>
      <c r="E181" s="96" t="str">
        <f>IFERROR(VLOOKUP(B181,CDHU!A174:F4279,3,0),IFERROR(VLOOKUP(B181,'SINAPI C.'!A172:E8000,3,0),IFERROR(VLOOKUP(B181,'SINAPI I.'!A173:E5011,3,0)," ")))</f>
        <v>UN</v>
      </c>
      <c r="F181" s="98">
        <v>1</v>
      </c>
      <c r="G181" s="119">
        <f>IFERROR(VLOOKUP(B181,CDHU!A174:F4279,6,0),IFERROR(VLOOKUP(B181,'SINAPI C.'!A172:E8000,5,0),IFERROR(VLOOKUP(B181,'SINAPI I.'!A173:E5011,5,0)," ")))</f>
        <v>640.51</v>
      </c>
      <c r="H181" s="132">
        <f t="shared" ref="H181:H195" si="30">ROUND(IFERROR((G181+(G181*$H$257)),0),2)</f>
        <v>797.56</v>
      </c>
      <c r="I181" s="132">
        <f t="shared" ref="I181:I195" si="31">H181*F181</f>
        <v>797.56</v>
      </c>
      <c r="J181" s="103" t="str">
        <f t="shared" ref="J181:J195" si="32">IF(($H$259*0.04)&gt;I181,"NÃO","SIM")</f>
        <v>NÃO</v>
      </c>
    </row>
    <row r="182" spans="1:10" ht="15" customHeight="1" x14ac:dyDescent="0.3">
      <c r="A182" s="4" t="s">
        <v>7152</v>
      </c>
      <c r="B182" s="4" t="s">
        <v>3703</v>
      </c>
      <c r="C182" s="4" t="s">
        <v>108</v>
      </c>
      <c r="D182" s="97" t="str">
        <f>IFERROR(VLOOKUP(B182,CDHU!A175:F4280,2,0),IFERROR(VLOOKUP(B182,'SINAPI C.'!A173:E8001,2,0),IFERROR(VLOOKUP(B182,'SINAPI I.'!A174:E5012,2,0)," ")))</f>
        <v>Supressor de surto monofásico, corrente nominal 20 kA, Imax. de surto 50 até 80 kA</v>
      </c>
      <c r="E182" s="96" t="str">
        <f>IFERROR(VLOOKUP(B182,CDHU!A175:F4280,3,0),IFERROR(VLOOKUP(B182,'SINAPI C.'!A173:E8001,3,0),IFERROR(VLOOKUP(B182,'SINAPI I.'!A174:E5012,3,0)," ")))</f>
        <v>UN</v>
      </c>
      <c r="F182" s="98">
        <v>1</v>
      </c>
      <c r="G182" s="119">
        <f>IFERROR(VLOOKUP(B182,CDHU!A175:F4280,6,0),IFERROR(VLOOKUP(B182,'SINAPI C.'!A173:E8001,5,0),IFERROR(VLOOKUP(B182,'SINAPI I.'!A174:E5012,5,0)," ")))</f>
        <v>134.41</v>
      </c>
      <c r="H182" s="132">
        <f t="shared" si="30"/>
        <v>167.37</v>
      </c>
      <c r="I182" s="132">
        <f t="shared" si="31"/>
        <v>167.37</v>
      </c>
      <c r="J182" s="103" t="str">
        <f t="shared" si="32"/>
        <v>NÃO</v>
      </c>
    </row>
    <row r="183" spans="1:10" ht="15" customHeight="1" x14ac:dyDescent="0.3">
      <c r="A183" s="4" t="s">
        <v>7152</v>
      </c>
      <c r="B183" s="4" t="s">
        <v>3541</v>
      </c>
      <c r="C183" s="4" t="s">
        <v>7171</v>
      </c>
      <c r="D183" s="97" t="str">
        <f>IFERROR(VLOOKUP(B183,CDHU!A176:F4281,2,0),IFERROR(VLOOKUP(B183,'SINAPI C.'!A174:E8002,2,0),IFERROR(VLOOKUP(B183,'SINAPI I.'!A175:E5013,2,0)," ")))</f>
        <v>Disjuntor termomagnético, unipolar 127/220 V, corrente de 10 A até 30 A</v>
      </c>
      <c r="E183" s="96" t="str">
        <f>IFERROR(VLOOKUP(B183,CDHU!A176:F4281,3,0),IFERROR(VLOOKUP(B183,'SINAPI C.'!A174:E8002,3,0),IFERROR(VLOOKUP(B183,'SINAPI I.'!A175:E5013,3,0)," ")))</f>
        <v>UN</v>
      </c>
      <c r="F183" s="98">
        <v>5</v>
      </c>
      <c r="G183" s="119">
        <f>IFERROR(VLOOKUP(B183,CDHU!A176:F4281,6,0),IFERROR(VLOOKUP(B183,'SINAPI C.'!A174:E8002,5,0),IFERROR(VLOOKUP(B183,'SINAPI I.'!A175:E5013,5,0)," ")))</f>
        <v>31.79</v>
      </c>
      <c r="H183" s="132">
        <f t="shared" si="30"/>
        <v>39.58</v>
      </c>
      <c r="I183" s="132">
        <f t="shared" si="31"/>
        <v>197.89999999999998</v>
      </c>
      <c r="J183" s="103" t="str">
        <f t="shared" si="32"/>
        <v>NÃO</v>
      </c>
    </row>
    <row r="184" spans="1:10" ht="15" customHeight="1" x14ac:dyDescent="0.3">
      <c r="A184" s="4" t="s">
        <v>7152</v>
      </c>
      <c r="B184" s="4" t="s">
        <v>3543</v>
      </c>
      <c r="C184" s="4" t="s">
        <v>8211</v>
      </c>
      <c r="D184" s="97" t="str">
        <f>IFERROR(VLOOKUP(B184,CDHU!A177:F4282,2,0),IFERROR(VLOOKUP(B184,'SINAPI C.'!A175:E8003,2,0),IFERROR(VLOOKUP(B184,'SINAPI I.'!A176:E5014,2,0)," ")))</f>
        <v>Disjuntor termomagnético, unipolar 127/220 V, corrente de 35 A até 50 A</v>
      </c>
      <c r="E184" s="96" t="str">
        <f>IFERROR(VLOOKUP(B184,CDHU!A177:F4282,3,0),IFERROR(VLOOKUP(B184,'SINAPI C.'!A175:E8003,3,0),IFERROR(VLOOKUP(B184,'SINAPI I.'!A176:E5014,3,0)," ")))</f>
        <v>UN</v>
      </c>
      <c r="F184" s="98">
        <v>1</v>
      </c>
      <c r="G184" s="119">
        <f>IFERROR(VLOOKUP(B184,CDHU!A177:F4282,6,0),IFERROR(VLOOKUP(B184,'SINAPI C.'!A175:E8003,5,0),IFERROR(VLOOKUP(B184,'SINAPI I.'!A176:E5014,5,0)," ")))</f>
        <v>57.38</v>
      </c>
      <c r="H184" s="132">
        <f t="shared" si="30"/>
        <v>71.45</v>
      </c>
      <c r="I184" s="132">
        <f t="shared" si="31"/>
        <v>71.45</v>
      </c>
      <c r="J184" s="103" t="str">
        <f t="shared" si="32"/>
        <v>NÃO</v>
      </c>
    </row>
    <row r="185" spans="1:10" ht="15" hidden="1" customHeight="1" x14ac:dyDescent="0.3">
      <c r="A185" s="4" t="s">
        <v>7152</v>
      </c>
      <c r="B185" s="4"/>
      <c r="C185" s="4" t="s">
        <v>8212</v>
      </c>
      <c r="D185" s="97" t="str">
        <f>IFERROR(VLOOKUP(B185,CDHU!A178:F4283,2,0),IFERROR(VLOOKUP(B185,'SINAPI C.'!A176:E8004,2,0),IFERROR(VLOOKUP(B185,'SINAPI I.'!A177:E5015,2,0)," ")))</f>
        <v xml:space="preserve"> </v>
      </c>
      <c r="E185" s="96" t="str">
        <f>IFERROR(VLOOKUP(B185,CDHU!A178:F4283,3,0),IFERROR(VLOOKUP(B185,'SINAPI C.'!A176:E8004,3,0),IFERROR(VLOOKUP(B185,'SINAPI I.'!A177:E5015,3,0)," ")))</f>
        <v xml:space="preserve"> </v>
      </c>
      <c r="F185" s="98"/>
      <c r="G185" s="119" t="str">
        <f>IFERROR(VLOOKUP(B185,CDHU!A178:F4283,6,0),IFERROR(VLOOKUP(B185,'SINAPI C.'!A176:E8004,5,0),IFERROR(VLOOKUP(B185,'SINAPI I.'!A177:E5015,5,0)," ")))</f>
        <v xml:space="preserve"> </v>
      </c>
      <c r="H185" s="132">
        <f t="shared" si="30"/>
        <v>0</v>
      </c>
      <c r="I185" s="132">
        <f t="shared" si="31"/>
        <v>0</v>
      </c>
      <c r="J185" s="103" t="str">
        <f t="shared" si="32"/>
        <v>NÃO</v>
      </c>
    </row>
    <row r="186" spans="1:10" ht="15" hidden="1" customHeight="1" x14ac:dyDescent="0.3">
      <c r="A186" s="4" t="s">
        <v>7152</v>
      </c>
      <c r="B186" s="4"/>
      <c r="C186" s="4" t="s">
        <v>8213</v>
      </c>
      <c r="D186" s="97" t="str">
        <f>IFERROR(VLOOKUP(B186,CDHU!A179:F4284,2,0),IFERROR(VLOOKUP(B186,'SINAPI C.'!A177:E8005,2,0),IFERROR(VLOOKUP(B186,'SINAPI I.'!A178:E5016,2,0)," ")))</f>
        <v xml:space="preserve"> </v>
      </c>
      <c r="E186" s="96" t="str">
        <f>IFERROR(VLOOKUP(B186,CDHU!A179:F4284,3,0),IFERROR(VLOOKUP(B186,'SINAPI C.'!A177:E8005,3,0),IFERROR(VLOOKUP(B186,'SINAPI I.'!A178:E5016,3,0)," ")))</f>
        <v xml:space="preserve"> </v>
      </c>
      <c r="F186" s="99"/>
      <c r="G186" s="119" t="str">
        <f>IFERROR(VLOOKUP(B186,CDHU!A179:F4284,6,0),IFERROR(VLOOKUP(B186,'SINAPI C.'!A177:E8005,5,0),IFERROR(VLOOKUP(B186,'SINAPI I.'!A178:E5016,5,0)," ")))</f>
        <v xml:space="preserve"> </v>
      </c>
      <c r="H186" s="132">
        <f t="shared" si="30"/>
        <v>0</v>
      </c>
      <c r="I186" s="132">
        <f t="shared" si="31"/>
        <v>0</v>
      </c>
      <c r="J186" s="103" t="str">
        <f t="shared" si="32"/>
        <v>NÃO</v>
      </c>
    </row>
    <row r="187" spans="1:10" ht="15" hidden="1" customHeight="1" x14ac:dyDescent="0.3">
      <c r="A187" s="4" t="s">
        <v>7152</v>
      </c>
      <c r="B187" s="4"/>
      <c r="C187" s="4" t="s">
        <v>8214</v>
      </c>
      <c r="D187" s="97" t="str">
        <f>IFERROR(VLOOKUP(B187,CDHU!A180:F4285,2,0),IFERROR(VLOOKUP(B187,'SINAPI C.'!A178:E8006,2,0),IFERROR(VLOOKUP(B187,'SINAPI I.'!A179:E5017,2,0)," ")))</f>
        <v xml:space="preserve"> </v>
      </c>
      <c r="E187" s="96" t="str">
        <f>IFERROR(VLOOKUP(B187,CDHU!A180:F4285,3,0),IFERROR(VLOOKUP(B187,'SINAPI C.'!A178:E8006,3,0),IFERROR(VLOOKUP(B187,'SINAPI I.'!A179:E5017,3,0)," ")))</f>
        <v xml:space="preserve"> </v>
      </c>
      <c r="F187" s="98"/>
      <c r="G187" s="119" t="str">
        <f>IFERROR(VLOOKUP(B187,CDHU!A180:F4285,6,0),IFERROR(VLOOKUP(B187,'SINAPI C.'!A178:E8006,5,0),IFERROR(VLOOKUP(B187,'SINAPI I.'!A179:E5017,5,0)," ")))</f>
        <v xml:space="preserve"> </v>
      </c>
      <c r="H187" s="132">
        <f t="shared" si="30"/>
        <v>0</v>
      </c>
      <c r="I187" s="132">
        <f t="shared" si="31"/>
        <v>0</v>
      </c>
      <c r="J187" s="103" t="str">
        <f t="shared" si="32"/>
        <v>NÃO</v>
      </c>
    </row>
    <row r="188" spans="1:10" ht="15" hidden="1" customHeight="1" x14ac:dyDescent="0.3">
      <c r="A188" s="4" t="s">
        <v>7152</v>
      </c>
      <c r="B188" s="4"/>
      <c r="C188" s="4" t="s">
        <v>8215</v>
      </c>
      <c r="D188" s="97" t="str">
        <f>IFERROR(VLOOKUP(B188,CDHU!A181:F4286,2,0),IFERROR(VLOOKUP(B188,'SINAPI C.'!A179:E8007,2,0),IFERROR(VLOOKUP(B188,'SINAPI I.'!A180:E5018,2,0)," ")))</f>
        <v xml:space="preserve"> </v>
      </c>
      <c r="E188" s="96" t="str">
        <f>IFERROR(VLOOKUP(B188,CDHU!A181:F4286,3,0),IFERROR(VLOOKUP(B188,'SINAPI C.'!A179:E8007,3,0),IFERROR(VLOOKUP(B188,'SINAPI I.'!A180:E5018,3,0)," ")))</f>
        <v xml:space="preserve"> </v>
      </c>
      <c r="F188" s="98"/>
      <c r="G188" s="119" t="str">
        <f>IFERROR(VLOOKUP(B188,CDHU!A181:F4286,6,0),IFERROR(VLOOKUP(B188,'SINAPI C.'!A179:E8007,5,0),IFERROR(VLOOKUP(B188,'SINAPI I.'!A180:E5018,5,0)," ")))</f>
        <v xml:space="preserve"> </v>
      </c>
      <c r="H188" s="132">
        <f t="shared" si="30"/>
        <v>0</v>
      </c>
      <c r="I188" s="132">
        <f t="shared" si="31"/>
        <v>0</v>
      </c>
      <c r="J188" s="103" t="str">
        <f t="shared" si="32"/>
        <v>NÃO</v>
      </c>
    </row>
    <row r="189" spans="1:10" ht="15" hidden="1" customHeight="1" x14ac:dyDescent="0.3">
      <c r="A189" s="4" t="s">
        <v>7152</v>
      </c>
      <c r="B189" s="4"/>
      <c r="C189" s="4" t="s">
        <v>8216</v>
      </c>
      <c r="D189" s="97" t="str">
        <f>IFERROR(VLOOKUP(B189,CDHU!A182:F4287,2,0),IFERROR(VLOOKUP(B189,'SINAPI C.'!A180:E8008,2,0),IFERROR(VLOOKUP(B189,'SINAPI I.'!A181:E5019,2,0)," ")))</f>
        <v xml:space="preserve"> </v>
      </c>
      <c r="E189" s="96" t="str">
        <f>IFERROR(VLOOKUP(B189,CDHU!A182:F4287,3,0),IFERROR(VLOOKUP(B189,'SINAPI C.'!A180:E8008,3,0),IFERROR(VLOOKUP(B189,'SINAPI I.'!A181:E5019,3,0)," ")))</f>
        <v xml:space="preserve"> </v>
      </c>
      <c r="F189" s="99"/>
      <c r="G189" s="119" t="str">
        <f>IFERROR(VLOOKUP(B189,CDHU!A182:F4287,6,0),IFERROR(VLOOKUP(B189,'SINAPI C.'!A180:E8008,5,0),IFERROR(VLOOKUP(B189,'SINAPI I.'!A181:E5019,5,0)," ")))</f>
        <v xml:space="preserve"> </v>
      </c>
      <c r="H189" s="132">
        <f t="shared" si="30"/>
        <v>0</v>
      </c>
      <c r="I189" s="132">
        <f t="shared" si="31"/>
        <v>0</v>
      </c>
      <c r="J189" s="103" t="str">
        <f t="shared" si="32"/>
        <v>NÃO</v>
      </c>
    </row>
    <row r="190" spans="1:10" ht="15" hidden="1" customHeight="1" x14ac:dyDescent="0.3">
      <c r="A190" s="4" t="s">
        <v>7152</v>
      </c>
      <c r="B190" s="4"/>
      <c r="C190" s="4" t="s">
        <v>8232</v>
      </c>
      <c r="D190" s="97" t="str">
        <f>IFERROR(VLOOKUP(B190,CDHU!A183:F4288,2,0),IFERROR(VLOOKUP(B190,'SINAPI C.'!A181:E8009,2,0),IFERROR(VLOOKUP(B190,'SINAPI I.'!A182:E5020,2,0)," ")))</f>
        <v xml:space="preserve"> </v>
      </c>
      <c r="E190" s="96" t="str">
        <f>IFERROR(VLOOKUP(B190,CDHU!A183:F4288,3,0),IFERROR(VLOOKUP(B190,'SINAPI C.'!A181:E8009,3,0),IFERROR(VLOOKUP(B190,'SINAPI I.'!A182:E5020,3,0)," ")))</f>
        <v xml:space="preserve"> </v>
      </c>
      <c r="F190" s="98"/>
      <c r="G190" s="119" t="str">
        <f>IFERROR(VLOOKUP(B190,CDHU!A183:F4288,6,0),IFERROR(VLOOKUP(B190,'SINAPI C.'!A181:E8009,5,0),IFERROR(VLOOKUP(B190,'SINAPI I.'!A182:E5020,5,0)," ")))</f>
        <v xml:space="preserve"> </v>
      </c>
      <c r="H190" s="132">
        <f t="shared" si="30"/>
        <v>0</v>
      </c>
      <c r="I190" s="132">
        <f t="shared" si="31"/>
        <v>0</v>
      </c>
      <c r="J190" s="103" t="str">
        <f t="shared" si="32"/>
        <v>NÃO</v>
      </c>
    </row>
    <row r="191" spans="1:10" ht="15" hidden="1" customHeight="1" x14ac:dyDescent="0.3">
      <c r="A191" s="4" t="s">
        <v>7152</v>
      </c>
      <c r="B191" s="4"/>
      <c r="C191" s="4" t="s">
        <v>7224</v>
      </c>
      <c r="D191" s="97" t="str">
        <f>IFERROR(VLOOKUP(B191,CDHU!A184:F4289,2,0),IFERROR(VLOOKUP(B191,'SINAPI C.'!A182:E8010,2,0),IFERROR(VLOOKUP(B191,'SINAPI I.'!A183:E5021,2,0)," ")))</f>
        <v xml:space="preserve"> </v>
      </c>
      <c r="E191" s="96" t="str">
        <f>IFERROR(VLOOKUP(B191,CDHU!A184:F4289,3,0),IFERROR(VLOOKUP(B191,'SINAPI C.'!A182:E8010,3,0),IFERROR(VLOOKUP(B191,'SINAPI I.'!A183:E5021,3,0)," ")))</f>
        <v xml:space="preserve"> </v>
      </c>
      <c r="F191" s="98"/>
      <c r="G191" s="119" t="str">
        <f>IFERROR(VLOOKUP(B191,CDHU!A184:F4289,6,0),IFERROR(VLOOKUP(B191,'SINAPI C.'!A182:E8010,5,0),IFERROR(VLOOKUP(B191,'SINAPI I.'!A183:E5021,5,0)," ")))</f>
        <v xml:space="preserve"> </v>
      </c>
      <c r="H191" s="132">
        <f t="shared" si="30"/>
        <v>0</v>
      </c>
      <c r="I191" s="132">
        <f t="shared" si="31"/>
        <v>0</v>
      </c>
      <c r="J191" s="103" t="str">
        <f t="shared" si="32"/>
        <v>NÃO</v>
      </c>
    </row>
    <row r="192" spans="1:10" ht="15" hidden="1" customHeight="1" x14ac:dyDescent="0.3">
      <c r="A192" s="4" t="s">
        <v>7152</v>
      </c>
      <c r="B192" s="4"/>
      <c r="C192" s="4" t="s">
        <v>8217</v>
      </c>
      <c r="D192" s="97" t="str">
        <f>IFERROR(VLOOKUP(B192,CDHU!A185:F4290,2,0),IFERROR(VLOOKUP(B192,'SINAPI C.'!A183:E8011,2,0),IFERROR(VLOOKUP(B192,'SINAPI I.'!A184:E5022,2,0)," ")))</f>
        <v xml:space="preserve"> </v>
      </c>
      <c r="E192" s="96" t="str">
        <f>IFERROR(VLOOKUP(B192,CDHU!A185:F4290,3,0),IFERROR(VLOOKUP(B192,'SINAPI C.'!A183:E8011,3,0),IFERROR(VLOOKUP(B192,'SINAPI I.'!A184:E5022,3,0)," ")))</f>
        <v xml:space="preserve"> </v>
      </c>
      <c r="F192" s="99"/>
      <c r="G192" s="119" t="str">
        <f>IFERROR(VLOOKUP(B192,CDHU!A185:F4290,6,0),IFERROR(VLOOKUP(B192,'SINAPI C.'!A183:E8011,5,0),IFERROR(VLOOKUP(B192,'SINAPI I.'!A184:E5022,5,0)," ")))</f>
        <v xml:space="preserve"> </v>
      </c>
      <c r="H192" s="132">
        <f t="shared" si="30"/>
        <v>0</v>
      </c>
      <c r="I192" s="132">
        <f t="shared" si="31"/>
        <v>0</v>
      </c>
      <c r="J192" s="103" t="str">
        <f t="shared" si="32"/>
        <v>NÃO</v>
      </c>
    </row>
    <row r="193" spans="1:10" ht="15" hidden="1" customHeight="1" x14ac:dyDescent="0.3">
      <c r="A193" s="4" t="s">
        <v>7152</v>
      </c>
      <c r="B193" s="4"/>
      <c r="C193" s="4" t="s">
        <v>8218</v>
      </c>
      <c r="D193" s="97" t="str">
        <f>IFERROR(VLOOKUP(B193,CDHU!A186:F4291,2,0),IFERROR(VLOOKUP(B193,'SINAPI C.'!A184:E8012,2,0),IFERROR(VLOOKUP(B193,'SINAPI I.'!A185:E5023,2,0)," ")))</f>
        <v xml:space="preserve"> </v>
      </c>
      <c r="E193" s="96" t="str">
        <f>IFERROR(VLOOKUP(B193,CDHU!A186:F4291,3,0),IFERROR(VLOOKUP(B193,'SINAPI C.'!A184:E8012,3,0),IFERROR(VLOOKUP(B193,'SINAPI I.'!A185:E5023,3,0)," ")))</f>
        <v xml:space="preserve"> </v>
      </c>
      <c r="F193" s="98"/>
      <c r="G193" s="119" t="str">
        <f>IFERROR(VLOOKUP(B193,CDHU!A186:F4291,6,0),IFERROR(VLOOKUP(B193,'SINAPI C.'!A184:E8012,5,0),IFERROR(VLOOKUP(B193,'SINAPI I.'!A185:E5023,5,0)," ")))</f>
        <v xml:space="preserve"> </v>
      </c>
      <c r="H193" s="132">
        <f t="shared" si="30"/>
        <v>0</v>
      </c>
      <c r="I193" s="132">
        <f t="shared" si="31"/>
        <v>0</v>
      </c>
      <c r="J193" s="103" t="str">
        <f t="shared" si="32"/>
        <v>NÃO</v>
      </c>
    </row>
    <row r="194" spans="1:10" ht="15" hidden="1" customHeight="1" x14ac:dyDescent="0.3">
      <c r="A194" s="4" t="s">
        <v>7152</v>
      </c>
      <c r="B194" s="4"/>
      <c r="C194" s="4" t="s">
        <v>8410</v>
      </c>
      <c r="D194" s="97" t="str">
        <f>IFERROR(VLOOKUP(B194,CDHU!A187:F4292,2,0),IFERROR(VLOOKUP(B194,'SINAPI C.'!A185:E8013,2,0),IFERROR(VLOOKUP(B194,'SINAPI I.'!A186:E5024,2,0)," ")))</f>
        <v xml:space="preserve"> </v>
      </c>
      <c r="E194" s="96" t="str">
        <f>IFERROR(VLOOKUP(B194,CDHU!A187:F4292,3,0),IFERROR(VLOOKUP(B194,'SINAPI C.'!A185:E8013,3,0),IFERROR(VLOOKUP(B194,'SINAPI I.'!A186:E5024,3,0)," ")))</f>
        <v xml:space="preserve"> </v>
      </c>
      <c r="F194" s="98"/>
      <c r="G194" s="119" t="str">
        <f>IFERROR(VLOOKUP(B194,CDHU!A187:F4292,6,0),IFERROR(VLOOKUP(B194,'SINAPI C.'!A185:E8013,5,0),IFERROR(VLOOKUP(B194,'SINAPI I.'!A186:E5024,5,0)," ")))</f>
        <v xml:space="preserve"> </v>
      </c>
      <c r="H194" s="132">
        <f t="shared" si="30"/>
        <v>0</v>
      </c>
      <c r="I194" s="132">
        <f t="shared" si="31"/>
        <v>0</v>
      </c>
      <c r="J194" s="103" t="str">
        <f t="shared" si="32"/>
        <v>NÃO</v>
      </c>
    </row>
    <row r="195" spans="1:10" ht="15" hidden="1" customHeight="1" x14ac:dyDescent="0.3">
      <c r="A195" s="4" t="s">
        <v>7152</v>
      </c>
      <c r="B195" s="4"/>
      <c r="C195" s="4" t="s">
        <v>8411</v>
      </c>
      <c r="D195" s="97" t="str">
        <f>IFERROR(VLOOKUP(B195,CDHU!A188:F4293,2,0),IFERROR(VLOOKUP(B195,'SINAPI C.'!A186:E8014,2,0),IFERROR(VLOOKUP(B195,'SINAPI I.'!A187:E5025,2,0)," ")))</f>
        <v xml:space="preserve"> </v>
      </c>
      <c r="E195" s="96" t="str">
        <f>IFERROR(VLOOKUP(B195,CDHU!A188:F4293,3,0),IFERROR(VLOOKUP(B195,'SINAPI C.'!A186:E8014,3,0),IFERROR(VLOOKUP(B195,'SINAPI I.'!A187:E5025,3,0)," ")))</f>
        <v xml:space="preserve"> </v>
      </c>
      <c r="F195" s="99"/>
      <c r="G195" s="119" t="str">
        <f>IFERROR(VLOOKUP(B195,CDHU!A188:F4293,6,0),IFERROR(VLOOKUP(B195,'SINAPI C.'!A186:E8014,5,0),IFERROR(VLOOKUP(B195,'SINAPI I.'!A187:E5025,5,0)," ")))</f>
        <v xml:space="preserve"> </v>
      </c>
      <c r="H195" s="132">
        <f t="shared" si="30"/>
        <v>0</v>
      </c>
      <c r="I195" s="132">
        <f t="shared" si="31"/>
        <v>0</v>
      </c>
      <c r="J195" s="103" t="str">
        <f t="shared" si="32"/>
        <v>NÃO</v>
      </c>
    </row>
    <row r="196" spans="1:10" ht="15" customHeight="1" x14ac:dyDescent="0.3">
      <c r="A196" s="169" t="s">
        <v>8248</v>
      </c>
      <c r="B196" s="170"/>
      <c r="C196" s="170"/>
      <c r="D196" s="170"/>
      <c r="E196" s="170"/>
      <c r="F196" s="170"/>
      <c r="G196" s="170"/>
      <c r="H196" s="171"/>
      <c r="I196" s="131">
        <f>SUM(I181:I195)</f>
        <v>1234.28</v>
      </c>
      <c r="J196" s="73"/>
    </row>
    <row r="197" spans="1:10" ht="15" hidden="1" customHeight="1" x14ac:dyDescent="0.3">
      <c r="A197" s="168"/>
      <c r="B197" s="168"/>
      <c r="C197" s="168"/>
      <c r="D197" s="168"/>
      <c r="E197" s="168"/>
      <c r="F197" s="168"/>
      <c r="G197" s="168"/>
      <c r="H197" s="168"/>
      <c r="I197" s="168"/>
      <c r="J197" s="73"/>
    </row>
    <row r="198" spans="1:10" ht="15" hidden="1" customHeight="1" x14ac:dyDescent="0.3">
      <c r="A198" s="129"/>
      <c r="B198" s="129"/>
      <c r="C198" s="130">
        <v>12</v>
      </c>
      <c r="D198" s="161" t="s">
        <v>8439</v>
      </c>
      <c r="E198" s="161"/>
      <c r="F198" s="161"/>
      <c r="G198" s="161"/>
      <c r="H198" s="161"/>
      <c r="I198" s="161"/>
      <c r="J198" s="73"/>
    </row>
    <row r="199" spans="1:10" ht="15" hidden="1" customHeight="1" x14ac:dyDescent="0.3">
      <c r="A199" s="4" t="s">
        <v>7152</v>
      </c>
      <c r="B199" s="4"/>
      <c r="C199" s="4" t="s">
        <v>7153</v>
      </c>
      <c r="D199" s="97" t="str">
        <f>IFERROR(VLOOKUP(B199,CDHU!A192:F4297,2,0),IFERROR(VLOOKUP(B199,'SINAPI C.'!A190:E8018,2,0),IFERROR(VLOOKUP(B199,'SINAPI I.'!A191:E5029,2,0)," ")))</f>
        <v xml:space="preserve"> </v>
      </c>
      <c r="E199" s="96" t="str">
        <f>IFERROR(VLOOKUP(B199,CDHU!A192:F4297,3,0),IFERROR(VLOOKUP(B199,'SINAPI C.'!A190:E8018,3,0),IFERROR(VLOOKUP(B199,'SINAPI I.'!A191:E5029,3,0)," ")))</f>
        <v xml:space="preserve"> </v>
      </c>
      <c r="F199" s="98"/>
      <c r="G199" s="119" t="str">
        <f>IFERROR(VLOOKUP(B199,CDHU!A192:F4297,6,0),IFERROR(VLOOKUP(B199,'SINAPI C.'!A190:E8018,5,0),IFERROR(VLOOKUP(B199,'SINAPI I.'!A191:E5029,5,0)," ")))</f>
        <v xml:space="preserve"> </v>
      </c>
      <c r="H199" s="132">
        <f t="shared" ref="H199:H213" si="33">ROUND(IFERROR((G199+(G199*$H$257)),0),2)</f>
        <v>0</v>
      </c>
      <c r="I199" s="132">
        <f t="shared" ref="I199:I213" si="34">H199*F199</f>
        <v>0</v>
      </c>
      <c r="J199" s="103" t="str">
        <f t="shared" ref="J199:J213" si="35">IF(($H$259*0.04)&gt;I199,"NÃO","SIM")</f>
        <v>NÃO</v>
      </c>
    </row>
    <row r="200" spans="1:10" ht="15" hidden="1" customHeight="1" x14ac:dyDescent="0.3">
      <c r="A200" s="4" t="s">
        <v>7152</v>
      </c>
      <c r="B200" s="4"/>
      <c r="C200" s="4" t="s">
        <v>7154</v>
      </c>
      <c r="D200" s="97" t="str">
        <f>IFERROR(VLOOKUP(B200,CDHU!A193:F4298,2,0),IFERROR(VLOOKUP(B200,'SINAPI C.'!A191:E8019,2,0),IFERROR(VLOOKUP(B200,'SINAPI I.'!A192:E5030,2,0)," ")))</f>
        <v xml:space="preserve"> </v>
      </c>
      <c r="E200" s="96" t="str">
        <f>IFERROR(VLOOKUP(B200,CDHU!A193:F4298,3,0),IFERROR(VLOOKUP(B200,'SINAPI C.'!A191:E8019,3,0),IFERROR(VLOOKUP(B200,'SINAPI I.'!A192:E5030,3,0)," ")))</f>
        <v xml:space="preserve"> </v>
      </c>
      <c r="F200" s="98"/>
      <c r="G200" s="119" t="str">
        <f>IFERROR(VLOOKUP(B200,CDHU!A193:F4298,6,0),IFERROR(VLOOKUP(B200,'SINAPI C.'!A191:E8019,5,0),IFERROR(VLOOKUP(B200,'SINAPI I.'!A192:E5030,5,0)," ")))</f>
        <v xml:space="preserve"> </v>
      </c>
      <c r="H200" s="132">
        <f t="shared" si="33"/>
        <v>0</v>
      </c>
      <c r="I200" s="132">
        <f t="shared" si="34"/>
        <v>0</v>
      </c>
      <c r="J200" s="103" t="str">
        <f t="shared" si="35"/>
        <v>NÃO</v>
      </c>
    </row>
    <row r="201" spans="1:10" ht="15" hidden="1" customHeight="1" x14ac:dyDescent="0.3">
      <c r="A201" s="4" t="s">
        <v>7152</v>
      </c>
      <c r="B201" s="4"/>
      <c r="C201" s="4" t="s">
        <v>7284</v>
      </c>
      <c r="D201" s="97" t="str">
        <f>IFERROR(VLOOKUP(B201,CDHU!A194:F4299,2,0),IFERROR(VLOOKUP(B201,'SINAPI C.'!A192:E8020,2,0),IFERROR(VLOOKUP(B201,'SINAPI I.'!A193:E5031,2,0)," ")))</f>
        <v xml:space="preserve"> </v>
      </c>
      <c r="E201" s="96" t="str">
        <f>IFERROR(VLOOKUP(B201,CDHU!A194:F4299,3,0),IFERROR(VLOOKUP(B201,'SINAPI C.'!A192:E8020,3,0),IFERROR(VLOOKUP(B201,'SINAPI I.'!A193:E5031,3,0)," ")))</f>
        <v xml:space="preserve"> </v>
      </c>
      <c r="F201" s="98"/>
      <c r="G201" s="119" t="str">
        <f>IFERROR(VLOOKUP(B201,CDHU!A194:F4299,6,0),IFERROR(VLOOKUP(B201,'SINAPI C.'!A192:E8020,5,0),IFERROR(VLOOKUP(B201,'SINAPI I.'!A193:E5031,5,0)," ")))</f>
        <v xml:space="preserve"> </v>
      </c>
      <c r="H201" s="132">
        <f t="shared" si="33"/>
        <v>0</v>
      </c>
      <c r="I201" s="132">
        <f t="shared" si="34"/>
        <v>0</v>
      </c>
      <c r="J201" s="103" t="str">
        <f t="shared" si="35"/>
        <v>NÃO</v>
      </c>
    </row>
    <row r="202" spans="1:10" ht="15" hidden="1" customHeight="1" x14ac:dyDescent="0.3">
      <c r="A202" s="4" t="s">
        <v>7152</v>
      </c>
      <c r="B202" s="4"/>
      <c r="C202" s="4" t="s">
        <v>8197</v>
      </c>
      <c r="D202" s="97" t="str">
        <f>IFERROR(VLOOKUP(B202,CDHU!A195:F4300,2,0),IFERROR(VLOOKUP(B202,'SINAPI C.'!A193:E8021,2,0),IFERROR(VLOOKUP(B202,'SINAPI I.'!A194:E5032,2,0)," ")))</f>
        <v xml:space="preserve"> </v>
      </c>
      <c r="E202" s="96" t="str">
        <f>IFERROR(VLOOKUP(B202,CDHU!A195:F4300,3,0),IFERROR(VLOOKUP(B202,'SINAPI C.'!A193:E8021,3,0),IFERROR(VLOOKUP(B202,'SINAPI I.'!A194:E5032,3,0)," ")))</f>
        <v xml:space="preserve"> </v>
      </c>
      <c r="F202" s="98"/>
      <c r="G202" s="119" t="str">
        <f>IFERROR(VLOOKUP(B202,CDHU!A195:F4300,6,0),IFERROR(VLOOKUP(B202,'SINAPI C.'!A193:E8021,5,0),IFERROR(VLOOKUP(B202,'SINAPI I.'!A194:E5032,5,0)," ")))</f>
        <v xml:space="preserve"> </v>
      </c>
      <c r="H202" s="132">
        <f t="shared" si="33"/>
        <v>0</v>
      </c>
      <c r="I202" s="132">
        <f t="shared" si="34"/>
        <v>0</v>
      </c>
      <c r="J202" s="103" t="str">
        <f t="shared" si="35"/>
        <v>NÃO</v>
      </c>
    </row>
    <row r="203" spans="1:10" ht="15" hidden="1" customHeight="1" x14ac:dyDescent="0.3">
      <c r="A203" s="4" t="s">
        <v>7152</v>
      </c>
      <c r="B203" s="4"/>
      <c r="C203" s="4" t="s">
        <v>8198</v>
      </c>
      <c r="D203" s="97" t="str">
        <f>IFERROR(VLOOKUP(B203,CDHU!A196:F4301,2,0),IFERROR(VLOOKUP(B203,'SINAPI C.'!A194:E8022,2,0),IFERROR(VLOOKUP(B203,'SINAPI I.'!A195:E5033,2,0)," ")))</f>
        <v xml:space="preserve"> </v>
      </c>
      <c r="E203" s="96" t="str">
        <f>IFERROR(VLOOKUP(B203,CDHU!A196:F4301,3,0),IFERROR(VLOOKUP(B203,'SINAPI C.'!A194:E8022,3,0),IFERROR(VLOOKUP(B203,'SINAPI I.'!A195:E5033,3,0)," ")))</f>
        <v xml:space="preserve"> </v>
      </c>
      <c r="F203" s="98"/>
      <c r="G203" s="119" t="str">
        <f>IFERROR(VLOOKUP(B203,CDHU!A196:F4301,6,0),IFERROR(VLOOKUP(B203,'SINAPI C.'!A194:E8022,5,0),IFERROR(VLOOKUP(B203,'SINAPI I.'!A195:E5033,5,0)," ")))</f>
        <v xml:space="preserve"> </v>
      </c>
      <c r="H203" s="132">
        <f t="shared" si="33"/>
        <v>0</v>
      </c>
      <c r="I203" s="132">
        <f t="shared" si="34"/>
        <v>0</v>
      </c>
      <c r="J203" s="103" t="str">
        <f t="shared" si="35"/>
        <v>NÃO</v>
      </c>
    </row>
    <row r="204" spans="1:10" ht="15" hidden="1" customHeight="1" x14ac:dyDescent="0.3">
      <c r="A204" s="4" t="s">
        <v>7152</v>
      </c>
      <c r="B204" s="4"/>
      <c r="C204" s="4" t="s">
        <v>8203</v>
      </c>
      <c r="D204" s="97" t="str">
        <f>IFERROR(VLOOKUP(B204,CDHU!A197:F4302,2,0),IFERROR(VLOOKUP(B204,'SINAPI C.'!A195:E8023,2,0),IFERROR(VLOOKUP(B204,'SINAPI I.'!A196:E5034,2,0)," ")))</f>
        <v xml:space="preserve"> </v>
      </c>
      <c r="E204" s="96" t="str">
        <f>IFERROR(VLOOKUP(B204,CDHU!A197:F4302,3,0),IFERROR(VLOOKUP(B204,'SINAPI C.'!A195:E8023,3,0),IFERROR(VLOOKUP(B204,'SINAPI I.'!A196:E5034,3,0)," ")))</f>
        <v xml:space="preserve"> </v>
      </c>
      <c r="F204" s="98"/>
      <c r="G204" s="119" t="str">
        <f>IFERROR(VLOOKUP(B204,CDHU!A197:F4302,6,0),IFERROR(VLOOKUP(B204,'SINAPI C.'!A195:E8023,5,0),IFERROR(VLOOKUP(B204,'SINAPI I.'!A196:E5034,5,0)," ")))</f>
        <v xml:space="preserve"> </v>
      </c>
      <c r="H204" s="132">
        <f t="shared" si="33"/>
        <v>0</v>
      </c>
      <c r="I204" s="132">
        <f t="shared" si="34"/>
        <v>0</v>
      </c>
      <c r="J204" s="103" t="str">
        <f t="shared" si="35"/>
        <v>NÃO</v>
      </c>
    </row>
    <row r="205" spans="1:10" ht="15" hidden="1" customHeight="1" x14ac:dyDescent="0.3">
      <c r="A205" s="4" t="s">
        <v>7152</v>
      </c>
      <c r="B205" s="4"/>
      <c r="C205" s="4" t="s">
        <v>8204</v>
      </c>
      <c r="D205" s="97" t="str">
        <f>IFERROR(VLOOKUP(B205,CDHU!A198:F4303,2,0),IFERROR(VLOOKUP(B205,'SINAPI C.'!A196:E8024,2,0),IFERROR(VLOOKUP(B205,'SINAPI I.'!A197:E5035,2,0)," ")))</f>
        <v xml:space="preserve"> </v>
      </c>
      <c r="E205" s="96" t="str">
        <f>IFERROR(VLOOKUP(B205,CDHU!A198:F4303,3,0),IFERROR(VLOOKUP(B205,'SINAPI C.'!A196:E8024,3,0),IFERROR(VLOOKUP(B205,'SINAPI I.'!A197:E5035,3,0)," ")))</f>
        <v xml:space="preserve"> </v>
      </c>
      <c r="F205" s="98"/>
      <c r="G205" s="119" t="str">
        <f>IFERROR(VLOOKUP(B205,CDHU!A198:F4303,6,0),IFERROR(VLOOKUP(B205,'SINAPI C.'!A196:E8024,5,0),IFERROR(VLOOKUP(B205,'SINAPI I.'!A197:E5035,5,0)," ")))</f>
        <v xml:space="preserve"> </v>
      </c>
      <c r="H205" s="132">
        <f t="shared" si="33"/>
        <v>0</v>
      </c>
      <c r="I205" s="132">
        <f t="shared" si="34"/>
        <v>0</v>
      </c>
      <c r="J205" s="103" t="str">
        <f t="shared" si="35"/>
        <v>NÃO</v>
      </c>
    </row>
    <row r="206" spans="1:10" ht="15" hidden="1" customHeight="1" x14ac:dyDescent="0.3">
      <c r="A206" s="4" t="s">
        <v>7152</v>
      </c>
      <c r="B206" s="4"/>
      <c r="C206" s="4" t="s">
        <v>8229</v>
      </c>
      <c r="D206" s="97" t="str">
        <f>IFERROR(VLOOKUP(B206,CDHU!A199:F4304,2,0),IFERROR(VLOOKUP(B206,'SINAPI C.'!A197:E8025,2,0),IFERROR(VLOOKUP(B206,'SINAPI I.'!A198:E5036,2,0)," ")))</f>
        <v xml:space="preserve"> </v>
      </c>
      <c r="E206" s="96" t="str">
        <f>IFERROR(VLOOKUP(B206,CDHU!A199:F4304,3,0),IFERROR(VLOOKUP(B206,'SINAPI C.'!A197:E8025,3,0),IFERROR(VLOOKUP(B206,'SINAPI I.'!A198:E5036,3,0)," ")))</f>
        <v xml:space="preserve"> </v>
      </c>
      <c r="F206" s="98"/>
      <c r="G206" s="119" t="str">
        <f>IFERROR(VLOOKUP(B206,CDHU!A199:F4304,6,0),IFERROR(VLOOKUP(B206,'SINAPI C.'!A197:E8025,5,0),IFERROR(VLOOKUP(B206,'SINAPI I.'!A198:E5036,5,0)," ")))</f>
        <v xml:space="preserve"> </v>
      </c>
      <c r="H206" s="132">
        <f t="shared" si="33"/>
        <v>0</v>
      </c>
      <c r="I206" s="132">
        <f t="shared" si="34"/>
        <v>0</v>
      </c>
      <c r="J206" s="103" t="str">
        <f t="shared" si="35"/>
        <v>NÃO</v>
      </c>
    </row>
    <row r="207" spans="1:10" ht="15" hidden="1" customHeight="1" x14ac:dyDescent="0.3">
      <c r="A207" s="4" t="s">
        <v>7152</v>
      </c>
      <c r="B207" s="4"/>
      <c r="C207" s="4" t="s">
        <v>8230</v>
      </c>
      <c r="D207" s="97" t="str">
        <f>IFERROR(VLOOKUP(B207,CDHU!A200:F4305,2,0),IFERROR(VLOOKUP(B207,'SINAPI C.'!A198:E8026,2,0),IFERROR(VLOOKUP(B207,'SINAPI I.'!A199:E5037,2,0)," ")))</f>
        <v xml:space="preserve"> </v>
      </c>
      <c r="E207" s="96" t="str">
        <f>IFERROR(VLOOKUP(B207,CDHU!A200:F4305,3,0),IFERROR(VLOOKUP(B207,'SINAPI C.'!A198:E8026,3,0),IFERROR(VLOOKUP(B207,'SINAPI I.'!A199:E5037,3,0)," ")))</f>
        <v xml:space="preserve"> </v>
      </c>
      <c r="F207" s="98"/>
      <c r="G207" s="119" t="str">
        <f>IFERROR(VLOOKUP(B207,CDHU!A200:F4305,6,0),IFERROR(VLOOKUP(B207,'SINAPI C.'!A198:E8026,5,0),IFERROR(VLOOKUP(B207,'SINAPI I.'!A199:E5037,5,0)," ")))</f>
        <v xml:space="preserve"> </v>
      </c>
      <c r="H207" s="132">
        <f t="shared" si="33"/>
        <v>0</v>
      </c>
      <c r="I207" s="132">
        <f t="shared" si="34"/>
        <v>0</v>
      </c>
      <c r="J207" s="103" t="str">
        <f t="shared" si="35"/>
        <v>NÃO</v>
      </c>
    </row>
    <row r="208" spans="1:10" ht="15" hidden="1" customHeight="1" x14ac:dyDescent="0.3">
      <c r="A208" s="4" t="s">
        <v>7152</v>
      </c>
      <c r="B208" s="4"/>
      <c r="C208" s="4" t="s">
        <v>8231</v>
      </c>
      <c r="D208" s="97" t="str">
        <f>IFERROR(VLOOKUP(B208,CDHU!A201:F4306,2,0),IFERROR(VLOOKUP(B208,'SINAPI C.'!A199:E8027,2,0),IFERROR(VLOOKUP(B208,'SINAPI I.'!A200:E5038,2,0)," ")))</f>
        <v xml:space="preserve"> </v>
      </c>
      <c r="E208" s="96" t="str">
        <f>IFERROR(VLOOKUP(B208,CDHU!A201:F4306,3,0),IFERROR(VLOOKUP(B208,'SINAPI C.'!A199:E8027,3,0),IFERROR(VLOOKUP(B208,'SINAPI I.'!A200:E5038,3,0)," ")))</f>
        <v xml:space="preserve"> </v>
      </c>
      <c r="F208" s="98"/>
      <c r="G208" s="119" t="str">
        <f>IFERROR(VLOOKUP(B208,CDHU!A201:F4306,6,0),IFERROR(VLOOKUP(B208,'SINAPI C.'!A199:E8027,5,0),IFERROR(VLOOKUP(B208,'SINAPI I.'!A200:E5038,5,0)," ")))</f>
        <v xml:space="preserve"> </v>
      </c>
      <c r="H208" s="132">
        <f t="shared" si="33"/>
        <v>0</v>
      </c>
      <c r="I208" s="132">
        <f t="shared" si="34"/>
        <v>0</v>
      </c>
      <c r="J208" s="103" t="str">
        <f t="shared" si="35"/>
        <v>NÃO</v>
      </c>
    </row>
    <row r="209" spans="1:10" ht="15" hidden="1" customHeight="1" x14ac:dyDescent="0.3">
      <c r="A209" s="4" t="s">
        <v>7152</v>
      </c>
      <c r="B209" s="4"/>
      <c r="C209" s="4" t="s">
        <v>8320</v>
      </c>
      <c r="D209" s="97" t="str">
        <f>IFERROR(VLOOKUP(B209,CDHU!A202:F4307,2,0),IFERROR(VLOOKUP(B209,'SINAPI C.'!A200:E8028,2,0),IFERROR(VLOOKUP(B209,'SINAPI I.'!A201:E5039,2,0)," ")))</f>
        <v xml:space="preserve"> </v>
      </c>
      <c r="E209" s="96" t="str">
        <f>IFERROR(VLOOKUP(B209,CDHU!A202:F4307,3,0),IFERROR(VLOOKUP(B209,'SINAPI C.'!A200:E8028,3,0),IFERROR(VLOOKUP(B209,'SINAPI I.'!A201:E5039,3,0)," ")))</f>
        <v xml:space="preserve"> </v>
      </c>
      <c r="F209" s="98"/>
      <c r="G209" s="119" t="str">
        <f>IFERROR(VLOOKUP(B209,CDHU!A202:F4307,6,0),IFERROR(VLOOKUP(B209,'SINAPI C.'!A200:E8028,5,0),IFERROR(VLOOKUP(B209,'SINAPI I.'!A201:E5039,5,0)," ")))</f>
        <v xml:space="preserve"> </v>
      </c>
      <c r="H209" s="132">
        <f t="shared" si="33"/>
        <v>0</v>
      </c>
      <c r="I209" s="132">
        <f t="shared" si="34"/>
        <v>0</v>
      </c>
      <c r="J209" s="103" t="str">
        <f t="shared" si="35"/>
        <v>NÃO</v>
      </c>
    </row>
    <row r="210" spans="1:10" ht="15" hidden="1" customHeight="1" x14ac:dyDescent="0.3">
      <c r="A210" s="4" t="s">
        <v>7152</v>
      </c>
      <c r="B210" s="4"/>
      <c r="C210" s="4" t="s">
        <v>1367</v>
      </c>
      <c r="D210" s="97" t="str">
        <f>IFERROR(VLOOKUP(B210,CDHU!A203:F4308,2,0),IFERROR(VLOOKUP(B210,'SINAPI C.'!A201:E8029,2,0),IFERROR(VLOOKUP(B210,'SINAPI I.'!A202:E5040,2,0)," ")))</f>
        <v xml:space="preserve"> </v>
      </c>
      <c r="E210" s="96" t="str">
        <f>IFERROR(VLOOKUP(B210,CDHU!A203:F4308,3,0),IFERROR(VLOOKUP(B210,'SINAPI C.'!A201:E8029,3,0),IFERROR(VLOOKUP(B210,'SINAPI I.'!A202:E5040,3,0)," ")))</f>
        <v xml:space="preserve"> </v>
      </c>
      <c r="F210" s="98"/>
      <c r="G210" s="119" t="str">
        <f>IFERROR(VLOOKUP(B210,CDHU!A203:F4308,6,0),IFERROR(VLOOKUP(B210,'SINAPI C.'!A201:E8029,5,0),IFERROR(VLOOKUP(B210,'SINAPI I.'!A202:E5040,5,0)," ")))</f>
        <v xml:space="preserve"> </v>
      </c>
      <c r="H210" s="132">
        <f t="shared" si="33"/>
        <v>0</v>
      </c>
      <c r="I210" s="132">
        <f t="shared" si="34"/>
        <v>0</v>
      </c>
      <c r="J210" s="103" t="str">
        <f t="shared" si="35"/>
        <v>NÃO</v>
      </c>
    </row>
    <row r="211" spans="1:10" ht="15" hidden="1" customHeight="1" x14ac:dyDescent="0.3">
      <c r="A211" s="4" t="s">
        <v>7152</v>
      </c>
      <c r="B211" s="4"/>
      <c r="C211" s="4" t="s">
        <v>8321</v>
      </c>
      <c r="D211" s="97" t="str">
        <f>IFERROR(VLOOKUP(B211,CDHU!A204:F4309,2,0),IFERROR(VLOOKUP(B211,'SINAPI C.'!A202:E8030,2,0),IFERROR(VLOOKUP(B211,'SINAPI I.'!A203:E5041,2,0)," ")))</f>
        <v xml:space="preserve"> </v>
      </c>
      <c r="E211" s="96" t="str">
        <f>IFERROR(VLOOKUP(B211,CDHU!A204:F4309,3,0),IFERROR(VLOOKUP(B211,'SINAPI C.'!A202:E8030,3,0),IFERROR(VLOOKUP(B211,'SINAPI I.'!A203:E5041,3,0)," ")))</f>
        <v xml:space="preserve"> </v>
      </c>
      <c r="F211" s="98"/>
      <c r="G211" s="119" t="str">
        <f>IFERROR(VLOOKUP(B211,CDHU!A204:F4309,6,0),IFERROR(VLOOKUP(B211,'SINAPI C.'!A202:E8030,5,0),IFERROR(VLOOKUP(B211,'SINAPI I.'!A203:E5041,5,0)," ")))</f>
        <v xml:space="preserve"> </v>
      </c>
      <c r="H211" s="132">
        <f t="shared" si="33"/>
        <v>0</v>
      </c>
      <c r="I211" s="132">
        <f t="shared" si="34"/>
        <v>0</v>
      </c>
      <c r="J211" s="103" t="str">
        <f t="shared" si="35"/>
        <v>NÃO</v>
      </c>
    </row>
    <row r="212" spans="1:10" ht="15" hidden="1" customHeight="1" x14ac:dyDescent="0.3">
      <c r="A212" s="4" t="s">
        <v>7152</v>
      </c>
      <c r="B212" s="4"/>
      <c r="C212" s="4" t="s">
        <v>1385</v>
      </c>
      <c r="D212" s="97" t="str">
        <f>IFERROR(VLOOKUP(B212,CDHU!A205:F4310,2,0),IFERROR(VLOOKUP(B212,'SINAPI C.'!A203:E8031,2,0),IFERROR(VLOOKUP(B212,'SINAPI I.'!A204:E5042,2,0)," ")))</f>
        <v xml:space="preserve"> </v>
      </c>
      <c r="E212" s="96" t="str">
        <f>IFERROR(VLOOKUP(B212,CDHU!A205:F4310,3,0),IFERROR(VLOOKUP(B212,'SINAPI C.'!A203:E8031,3,0),IFERROR(VLOOKUP(B212,'SINAPI I.'!A204:E5042,3,0)," ")))</f>
        <v xml:space="preserve"> </v>
      </c>
      <c r="F212" s="98"/>
      <c r="G212" s="119" t="str">
        <f>IFERROR(VLOOKUP(B212,CDHU!A205:F4310,6,0),IFERROR(VLOOKUP(B212,'SINAPI C.'!A203:E8031,5,0),IFERROR(VLOOKUP(B212,'SINAPI I.'!A204:E5042,5,0)," ")))</f>
        <v xml:space="preserve"> </v>
      </c>
      <c r="H212" s="132">
        <f t="shared" si="33"/>
        <v>0</v>
      </c>
      <c r="I212" s="132">
        <f t="shared" si="34"/>
        <v>0</v>
      </c>
      <c r="J212" s="103" t="str">
        <f t="shared" si="35"/>
        <v>NÃO</v>
      </c>
    </row>
    <row r="213" spans="1:10" ht="15" hidden="1" customHeight="1" x14ac:dyDescent="0.3">
      <c r="A213" s="4" t="s">
        <v>7152</v>
      </c>
      <c r="B213" s="4"/>
      <c r="C213" s="4" t="s">
        <v>8322</v>
      </c>
      <c r="D213" s="97" t="str">
        <f>IFERROR(VLOOKUP(B213,CDHU!A206:F4311,2,0),IFERROR(VLOOKUP(B213,'SINAPI C.'!A204:E8032,2,0),IFERROR(VLOOKUP(B213,'SINAPI I.'!A205:E5043,2,0)," ")))</f>
        <v xml:space="preserve"> </v>
      </c>
      <c r="E213" s="96" t="str">
        <f>IFERROR(VLOOKUP(B213,CDHU!A206:F4311,3,0),IFERROR(VLOOKUP(B213,'SINAPI C.'!A204:E8032,3,0),IFERROR(VLOOKUP(B213,'SINAPI I.'!A205:E5043,3,0)," ")))</f>
        <v xml:space="preserve"> </v>
      </c>
      <c r="F213" s="98"/>
      <c r="G213" s="119" t="str">
        <f>IFERROR(VLOOKUP(B213,CDHU!A206:F4311,6,0),IFERROR(VLOOKUP(B213,'SINAPI C.'!A204:E8032,5,0),IFERROR(VLOOKUP(B213,'SINAPI I.'!A205:E5043,5,0)," ")))</f>
        <v xml:space="preserve"> </v>
      </c>
      <c r="H213" s="132">
        <f t="shared" si="33"/>
        <v>0</v>
      </c>
      <c r="I213" s="132">
        <f t="shared" si="34"/>
        <v>0</v>
      </c>
      <c r="J213" s="103" t="str">
        <f t="shared" si="35"/>
        <v>NÃO</v>
      </c>
    </row>
    <row r="214" spans="1:10" ht="15" hidden="1" customHeight="1" x14ac:dyDescent="0.3">
      <c r="A214" s="169" t="s">
        <v>7282</v>
      </c>
      <c r="B214" s="170"/>
      <c r="C214" s="170"/>
      <c r="D214" s="170"/>
      <c r="E214" s="170"/>
      <c r="F214" s="170"/>
      <c r="G214" s="170"/>
      <c r="H214" s="171"/>
      <c r="I214" s="131">
        <f>SUM(I199:I213)</f>
        <v>0</v>
      </c>
      <c r="J214" s="73"/>
    </row>
    <row r="215" spans="1:10" ht="15" hidden="1" customHeight="1" x14ac:dyDescent="0.3">
      <c r="A215" s="167"/>
      <c r="B215" s="167"/>
      <c r="C215" s="167"/>
      <c r="D215" s="167"/>
      <c r="E215" s="167"/>
      <c r="F215" s="167"/>
      <c r="G215" s="167"/>
      <c r="H215" s="167"/>
      <c r="I215" s="167"/>
      <c r="J215" s="73"/>
    </row>
    <row r="216" spans="1:10" ht="15" hidden="1" customHeight="1" x14ac:dyDescent="0.3">
      <c r="A216" s="129"/>
      <c r="B216" s="129"/>
      <c r="C216" s="130">
        <v>13</v>
      </c>
      <c r="D216" s="161" t="s">
        <v>8439</v>
      </c>
      <c r="E216" s="161"/>
      <c r="F216" s="161"/>
      <c r="G216" s="161"/>
      <c r="H216" s="161"/>
      <c r="I216" s="161"/>
      <c r="J216" s="73"/>
    </row>
    <row r="217" spans="1:10" ht="15" hidden="1" customHeight="1" x14ac:dyDescent="0.3">
      <c r="A217" s="4" t="s">
        <v>7152</v>
      </c>
      <c r="B217" s="4"/>
      <c r="C217" s="4" t="s">
        <v>8191</v>
      </c>
      <c r="D217" s="97" t="str">
        <f>IFERROR(VLOOKUP(B217,CDHU!A210:F4315,2,0),IFERROR(VLOOKUP(B217,'SINAPI C.'!A208:E8036,2,0),IFERROR(VLOOKUP(B217,'SINAPI I.'!A209:E5047,2,0)," ")))</f>
        <v xml:space="preserve"> </v>
      </c>
      <c r="E217" s="96" t="str">
        <f>IFERROR(VLOOKUP(B217,CDHU!A210:F4315,3,0),IFERROR(VLOOKUP(B217,'SINAPI C.'!A208:E8036,3,0),IFERROR(VLOOKUP(B217,'SINAPI I.'!A209:E5047,3,0)," ")))</f>
        <v xml:space="preserve"> </v>
      </c>
      <c r="F217" s="98"/>
      <c r="G217" s="119" t="str">
        <f>IFERROR(VLOOKUP(B217,CDHU!A210:F4315,6,0),IFERROR(VLOOKUP(B217,'SINAPI C.'!A208:E8036,5,0),IFERROR(VLOOKUP(B217,'SINAPI I.'!A209:E5047,5,0)," ")))</f>
        <v xml:space="preserve"> </v>
      </c>
      <c r="H217" s="132">
        <f t="shared" ref="H217:H226" si="36">ROUND(IFERROR((G217+(G217*$H$257)),0),2)</f>
        <v>0</v>
      </c>
      <c r="I217" s="132">
        <f t="shared" ref="I217:I226" si="37">H217*F217</f>
        <v>0</v>
      </c>
      <c r="J217" s="103" t="str">
        <f t="shared" ref="J217:J226" si="38">IF(($H$259*0.04)&gt;I217,"NÃO","SIM")</f>
        <v>NÃO</v>
      </c>
    </row>
    <row r="218" spans="1:10" ht="15" hidden="1" customHeight="1" x14ac:dyDescent="0.3">
      <c r="A218" s="4" t="s">
        <v>7152</v>
      </c>
      <c r="B218" s="4"/>
      <c r="C218" s="4" t="s">
        <v>8192</v>
      </c>
      <c r="D218" s="97" t="str">
        <f>IFERROR(VLOOKUP(B218,CDHU!A211:F4316,2,0),IFERROR(VLOOKUP(B218,'SINAPI C.'!A209:E8037,2,0),IFERROR(VLOOKUP(B218,'SINAPI I.'!A210:E5048,2,0)," ")))</f>
        <v xml:space="preserve"> </v>
      </c>
      <c r="E218" s="96" t="str">
        <f>IFERROR(VLOOKUP(B218,CDHU!A211:F4316,3,0),IFERROR(VLOOKUP(B218,'SINAPI C.'!A209:E8037,3,0),IFERROR(VLOOKUP(B218,'SINAPI I.'!A210:E5048,3,0)," ")))</f>
        <v xml:space="preserve"> </v>
      </c>
      <c r="F218" s="98"/>
      <c r="G218" s="119" t="str">
        <f>IFERROR(VLOOKUP(B218,CDHU!A211:F4316,6,0),IFERROR(VLOOKUP(B218,'SINAPI C.'!A209:E8037,5,0),IFERROR(VLOOKUP(B218,'SINAPI I.'!A210:E5048,5,0)," ")))</f>
        <v xml:space="preserve"> </v>
      </c>
      <c r="H218" s="132">
        <f t="shared" si="36"/>
        <v>0</v>
      </c>
      <c r="I218" s="132">
        <f t="shared" si="37"/>
        <v>0</v>
      </c>
      <c r="J218" s="103" t="str">
        <f t="shared" si="38"/>
        <v>NÃO</v>
      </c>
    </row>
    <row r="219" spans="1:10" ht="15" hidden="1" customHeight="1" x14ac:dyDescent="0.3">
      <c r="A219" s="4" t="s">
        <v>7152</v>
      </c>
      <c r="B219" s="4"/>
      <c r="C219" s="4" t="s">
        <v>8249</v>
      </c>
      <c r="D219" s="97" t="str">
        <f>IFERROR(VLOOKUP(B219,CDHU!A212:F4317,2,0),IFERROR(VLOOKUP(B219,'SINAPI C.'!A210:E8038,2,0),IFERROR(VLOOKUP(B219,'SINAPI I.'!A211:E5049,2,0)," ")))</f>
        <v xml:space="preserve"> </v>
      </c>
      <c r="E219" s="96" t="str">
        <f>IFERROR(VLOOKUP(B219,CDHU!A212:F4317,3,0),IFERROR(VLOOKUP(B219,'SINAPI C.'!A210:E8038,3,0),IFERROR(VLOOKUP(B219,'SINAPI I.'!A211:E5049,3,0)," ")))</f>
        <v xml:space="preserve"> </v>
      </c>
      <c r="F219" s="98"/>
      <c r="G219" s="119" t="str">
        <f>IFERROR(VLOOKUP(B219,CDHU!A212:F4317,6,0),IFERROR(VLOOKUP(B219,'SINAPI C.'!A210:E8038,5,0),IFERROR(VLOOKUP(B219,'SINAPI I.'!A211:E5049,5,0)," ")))</f>
        <v xml:space="preserve"> </v>
      </c>
      <c r="H219" s="132">
        <f t="shared" si="36"/>
        <v>0</v>
      </c>
      <c r="I219" s="132">
        <f t="shared" si="37"/>
        <v>0</v>
      </c>
      <c r="J219" s="103" t="str">
        <f t="shared" si="38"/>
        <v>NÃO</v>
      </c>
    </row>
    <row r="220" spans="1:10" ht="15" hidden="1" customHeight="1" x14ac:dyDescent="0.3">
      <c r="A220" s="4" t="s">
        <v>7152</v>
      </c>
      <c r="B220" s="4"/>
      <c r="C220" s="4" t="s">
        <v>8250</v>
      </c>
      <c r="D220" s="97" t="str">
        <f>IFERROR(VLOOKUP(B220,CDHU!A213:F4318,2,0),IFERROR(VLOOKUP(B220,'SINAPI C.'!A211:E8039,2,0),IFERROR(VLOOKUP(B220,'SINAPI I.'!A212:E5050,2,0)," ")))</f>
        <v xml:space="preserve"> </v>
      </c>
      <c r="E220" s="96" t="str">
        <f>IFERROR(VLOOKUP(B220,CDHU!A213:F4318,3,0),IFERROR(VLOOKUP(B220,'SINAPI C.'!A211:E8039,3,0),IFERROR(VLOOKUP(B220,'SINAPI I.'!A212:E5050,3,0)," ")))</f>
        <v xml:space="preserve"> </v>
      </c>
      <c r="F220" s="98"/>
      <c r="G220" s="119" t="str">
        <f>IFERROR(VLOOKUP(B220,CDHU!A213:F4318,6,0),IFERROR(VLOOKUP(B220,'SINAPI C.'!A211:E8039,5,0),IFERROR(VLOOKUP(B220,'SINAPI I.'!A212:E5050,5,0)," ")))</f>
        <v xml:space="preserve"> </v>
      </c>
      <c r="H220" s="132">
        <f t="shared" si="36"/>
        <v>0</v>
      </c>
      <c r="I220" s="132">
        <f t="shared" si="37"/>
        <v>0</v>
      </c>
      <c r="J220" s="103" t="str">
        <f t="shared" si="38"/>
        <v>NÃO</v>
      </c>
    </row>
    <row r="221" spans="1:10" ht="15" hidden="1" customHeight="1" x14ac:dyDescent="0.3">
      <c r="A221" s="4" t="s">
        <v>7152</v>
      </c>
      <c r="B221" s="4"/>
      <c r="C221" s="4" t="s">
        <v>8251</v>
      </c>
      <c r="D221" s="97" t="str">
        <f>IFERROR(VLOOKUP(B221,CDHU!A214:F4319,2,0),IFERROR(VLOOKUP(B221,'SINAPI C.'!A212:E8040,2,0),IFERROR(VLOOKUP(B221,'SINAPI I.'!A213:E5051,2,0)," ")))</f>
        <v xml:space="preserve"> </v>
      </c>
      <c r="E221" s="96" t="str">
        <f>IFERROR(VLOOKUP(B221,CDHU!A214:F4319,3,0),IFERROR(VLOOKUP(B221,'SINAPI C.'!A212:E8040,3,0),IFERROR(VLOOKUP(B221,'SINAPI I.'!A213:E5051,3,0)," ")))</f>
        <v xml:space="preserve"> </v>
      </c>
      <c r="F221" s="98"/>
      <c r="G221" s="119" t="str">
        <f>IFERROR(VLOOKUP(B221,CDHU!A214:F4319,6,0),IFERROR(VLOOKUP(B221,'SINAPI C.'!A212:E8040,5,0),IFERROR(VLOOKUP(B221,'SINAPI I.'!A213:E5051,5,0)," ")))</f>
        <v xml:space="preserve"> </v>
      </c>
      <c r="H221" s="132">
        <f t="shared" si="36"/>
        <v>0</v>
      </c>
      <c r="I221" s="132">
        <f t="shared" si="37"/>
        <v>0</v>
      </c>
      <c r="J221" s="103" t="str">
        <f t="shared" si="38"/>
        <v>NÃO</v>
      </c>
    </row>
    <row r="222" spans="1:10" ht="15" hidden="1" customHeight="1" x14ac:dyDescent="0.3">
      <c r="A222" s="4" t="s">
        <v>7152</v>
      </c>
      <c r="B222" s="4"/>
      <c r="C222" s="4" t="s">
        <v>8252</v>
      </c>
      <c r="D222" s="97" t="str">
        <f>IFERROR(VLOOKUP(B222,CDHU!A215:F4320,2,0),IFERROR(VLOOKUP(B222,'SINAPI C.'!A213:E8041,2,0),IFERROR(VLOOKUP(B222,'SINAPI I.'!A214:E5052,2,0)," ")))</f>
        <v xml:space="preserve"> </v>
      </c>
      <c r="E222" s="96" t="str">
        <f>IFERROR(VLOOKUP(B222,CDHU!A215:F4320,3,0),IFERROR(VLOOKUP(B222,'SINAPI C.'!A213:E8041,3,0),IFERROR(VLOOKUP(B222,'SINAPI I.'!A214:E5052,3,0)," ")))</f>
        <v xml:space="preserve"> </v>
      </c>
      <c r="F222" s="98"/>
      <c r="G222" s="119" t="str">
        <f>IFERROR(VLOOKUP(B222,CDHU!A215:F4320,6,0),IFERROR(VLOOKUP(B222,'SINAPI C.'!A213:E8041,5,0),IFERROR(VLOOKUP(B222,'SINAPI I.'!A214:E5052,5,0)," ")))</f>
        <v xml:space="preserve"> </v>
      </c>
      <c r="H222" s="132">
        <f t="shared" si="36"/>
        <v>0</v>
      </c>
      <c r="I222" s="132">
        <f t="shared" si="37"/>
        <v>0</v>
      </c>
      <c r="J222" s="103" t="str">
        <f t="shared" si="38"/>
        <v>NÃO</v>
      </c>
    </row>
    <row r="223" spans="1:10" ht="15" hidden="1" customHeight="1" x14ac:dyDescent="0.3">
      <c r="A223" s="4" t="s">
        <v>7152</v>
      </c>
      <c r="B223" s="4"/>
      <c r="C223" s="4" t="s">
        <v>8253</v>
      </c>
      <c r="D223" s="97" t="str">
        <f>IFERROR(VLOOKUP(B223,CDHU!A216:F4321,2,0),IFERROR(VLOOKUP(B223,'SINAPI C.'!A214:E8042,2,0),IFERROR(VLOOKUP(B223,'SINAPI I.'!A215:E5053,2,0)," ")))</f>
        <v xml:space="preserve"> </v>
      </c>
      <c r="E223" s="96" t="str">
        <f>IFERROR(VLOOKUP(B223,CDHU!A216:F4321,3,0),IFERROR(VLOOKUP(B223,'SINAPI C.'!A214:E8042,3,0),IFERROR(VLOOKUP(B223,'SINAPI I.'!A215:E5053,3,0)," ")))</f>
        <v xml:space="preserve"> </v>
      </c>
      <c r="F223" s="98"/>
      <c r="G223" s="119" t="str">
        <f>IFERROR(VLOOKUP(B223,CDHU!A216:F4321,6,0),IFERROR(VLOOKUP(B223,'SINAPI C.'!A214:E8042,5,0),IFERROR(VLOOKUP(B223,'SINAPI I.'!A215:E5053,5,0)," ")))</f>
        <v xml:space="preserve"> </v>
      </c>
      <c r="H223" s="132">
        <f t="shared" si="36"/>
        <v>0</v>
      </c>
      <c r="I223" s="132">
        <f t="shared" si="37"/>
        <v>0</v>
      </c>
      <c r="J223" s="103" t="str">
        <f t="shared" si="38"/>
        <v>NÃO</v>
      </c>
    </row>
    <row r="224" spans="1:10" ht="15" hidden="1" customHeight="1" x14ac:dyDescent="0.3">
      <c r="A224" s="4" t="s">
        <v>7152</v>
      </c>
      <c r="B224" s="4"/>
      <c r="C224" s="4" t="s">
        <v>8254</v>
      </c>
      <c r="D224" s="97" t="str">
        <f>IFERROR(VLOOKUP(B224,CDHU!A217:F4322,2,0),IFERROR(VLOOKUP(B224,'SINAPI C.'!A215:E8043,2,0),IFERROR(VLOOKUP(B224,'SINAPI I.'!A216:E5054,2,0)," ")))</f>
        <v xml:space="preserve"> </v>
      </c>
      <c r="E224" s="96" t="str">
        <f>IFERROR(VLOOKUP(B224,CDHU!A217:F4322,3,0),IFERROR(VLOOKUP(B224,'SINAPI C.'!A215:E8043,3,0),IFERROR(VLOOKUP(B224,'SINAPI I.'!A216:E5054,3,0)," ")))</f>
        <v xml:space="preserve"> </v>
      </c>
      <c r="F224" s="98"/>
      <c r="G224" s="119" t="str">
        <f>IFERROR(VLOOKUP(B224,CDHU!A217:F4322,6,0),IFERROR(VLOOKUP(B224,'SINAPI C.'!A215:E8043,5,0),IFERROR(VLOOKUP(B224,'SINAPI I.'!A216:E5054,5,0)," ")))</f>
        <v xml:space="preserve"> </v>
      </c>
      <c r="H224" s="132">
        <f t="shared" si="36"/>
        <v>0</v>
      </c>
      <c r="I224" s="132">
        <f t="shared" si="37"/>
        <v>0</v>
      </c>
      <c r="J224" s="103" t="str">
        <f t="shared" si="38"/>
        <v>NÃO</v>
      </c>
    </row>
    <row r="225" spans="1:10" ht="15" hidden="1" customHeight="1" x14ac:dyDescent="0.3">
      <c r="A225" s="4" t="s">
        <v>7152</v>
      </c>
      <c r="B225" s="4"/>
      <c r="C225" s="4" t="s">
        <v>8255</v>
      </c>
      <c r="D225" s="97" t="str">
        <f>IFERROR(VLOOKUP(B225,CDHU!A218:F4323,2,0),IFERROR(VLOOKUP(B225,'SINAPI C.'!A216:E8044,2,0),IFERROR(VLOOKUP(B225,'SINAPI I.'!A217:E5055,2,0)," ")))</f>
        <v xml:space="preserve"> </v>
      </c>
      <c r="E225" s="96" t="str">
        <f>IFERROR(VLOOKUP(B225,CDHU!A218:F4323,3,0),IFERROR(VLOOKUP(B225,'SINAPI C.'!A216:E8044,3,0),IFERROR(VLOOKUP(B225,'SINAPI I.'!A217:E5055,3,0)," ")))</f>
        <v xml:space="preserve"> </v>
      </c>
      <c r="F225" s="98"/>
      <c r="G225" s="119" t="str">
        <f>IFERROR(VLOOKUP(B225,CDHU!A218:F4323,6,0),IFERROR(VLOOKUP(B225,'SINAPI C.'!A216:E8044,5,0),IFERROR(VLOOKUP(B225,'SINAPI I.'!A217:E5055,5,0)," ")))</f>
        <v xml:space="preserve"> </v>
      </c>
      <c r="H225" s="132">
        <f t="shared" si="36"/>
        <v>0</v>
      </c>
      <c r="I225" s="132">
        <f t="shared" si="37"/>
        <v>0</v>
      </c>
      <c r="J225" s="103" t="str">
        <f t="shared" si="38"/>
        <v>NÃO</v>
      </c>
    </row>
    <row r="226" spans="1:10" ht="15" hidden="1" customHeight="1" x14ac:dyDescent="0.3">
      <c r="A226" s="4" t="s">
        <v>7152</v>
      </c>
      <c r="B226" s="4"/>
      <c r="C226" s="4" t="s">
        <v>8256</v>
      </c>
      <c r="D226" s="97" t="str">
        <f>IFERROR(VLOOKUP(B226,CDHU!A219:F4324,2,0),IFERROR(VLOOKUP(B226,'SINAPI C.'!A217:E8045,2,0),IFERROR(VLOOKUP(B226,'SINAPI I.'!A218:E5056,2,0)," ")))</f>
        <v xml:space="preserve"> </v>
      </c>
      <c r="E226" s="96" t="str">
        <f>IFERROR(VLOOKUP(B226,CDHU!A219:F4324,3,0),IFERROR(VLOOKUP(B226,'SINAPI C.'!A217:E8045,3,0),IFERROR(VLOOKUP(B226,'SINAPI I.'!A218:E5056,3,0)," ")))</f>
        <v xml:space="preserve"> </v>
      </c>
      <c r="F226" s="98"/>
      <c r="G226" s="119" t="str">
        <f>IFERROR(VLOOKUP(B226,CDHU!A219:F4324,6,0),IFERROR(VLOOKUP(B226,'SINAPI C.'!A217:E8045,5,0),IFERROR(VLOOKUP(B226,'SINAPI I.'!A218:E5056,5,0)," ")))</f>
        <v xml:space="preserve"> </v>
      </c>
      <c r="H226" s="132">
        <f t="shared" si="36"/>
        <v>0</v>
      </c>
      <c r="I226" s="132">
        <f t="shared" si="37"/>
        <v>0</v>
      </c>
      <c r="J226" s="103" t="str">
        <f t="shared" si="38"/>
        <v>NÃO</v>
      </c>
    </row>
    <row r="227" spans="1:10" ht="15" hidden="1" customHeight="1" x14ac:dyDescent="0.3">
      <c r="A227" s="169" t="s">
        <v>8199</v>
      </c>
      <c r="B227" s="170"/>
      <c r="C227" s="170"/>
      <c r="D227" s="170"/>
      <c r="E227" s="170"/>
      <c r="F227" s="170"/>
      <c r="G227" s="170"/>
      <c r="H227" s="171"/>
      <c r="I227" s="131">
        <f>SUM(I217:I226)</f>
        <v>0</v>
      </c>
      <c r="J227" s="73"/>
    </row>
    <row r="228" spans="1:10" ht="15" customHeight="1" x14ac:dyDescent="0.3">
      <c r="A228" s="167"/>
      <c r="B228" s="167"/>
      <c r="C228" s="167"/>
      <c r="D228" s="167"/>
      <c r="E228" s="167"/>
      <c r="F228" s="167"/>
      <c r="G228" s="167"/>
      <c r="H228" s="167"/>
      <c r="I228" s="167"/>
      <c r="J228" s="73"/>
    </row>
    <row r="229" spans="1:10" ht="15" customHeight="1" x14ac:dyDescent="0.3">
      <c r="A229" s="129"/>
      <c r="B229" s="129"/>
      <c r="C229" s="130">
        <v>12</v>
      </c>
      <c r="D229" s="161" t="s">
        <v>0</v>
      </c>
      <c r="E229" s="161"/>
      <c r="F229" s="161"/>
      <c r="G229" s="161"/>
      <c r="H229" s="161"/>
      <c r="I229" s="161"/>
      <c r="J229" s="73"/>
    </row>
    <row r="230" spans="1:10" ht="15" customHeight="1" x14ac:dyDescent="0.3">
      <c r="A230" s="129"/>
      <c r="B230" s="129"/>
      <c r="C230" s="130" t="s">
        <v>7153</v>
      </c>
      <c r="D230" s="161" t="s">
        <v>8193</v>
      </c>
      <c r="E230" s="161"/>
      <c r="F230" s="161"/>
      <c r="G230" s="161"/>
      <c r="H230" s="161"/>
      <c r="I230" s="161"/>
      <c r="J230" s="73"/>
    </row>
    <row r="231" spans="1:10" ht="15" customHeight="1" x14ac:dyDescent="0.3">
      <c r="A231" s="4" t="s">
        <v>7152</v>
      </c>
      <c r="B231" s="4" t="s">
        <v>3021</v>
      </c>
      <c r="C231" s="4" t="s">
        <v>21243</v>
      </c>
      <c r="D231" s="97" t="str">
        <f>IFERROR(VLOOKUP(B231,CDHU!A224:F4329,2,0),IFERROR(VLOOKUP(B231,'SINAPI C.'!A222:E8050,2,0),IFERROR(VLOOKUP(B231,'SINAPI I.'!A223:E5061,2,0)," ")))</f>
        <v>Massa corrida a base de PVA</v>
      </c>
      <c r="E231" s="96" t="str">
        <f>IFERROR(VLOOKUP(B231,CDHU!A224:F4329,3,0),IFERROR(VLOOKUP(B231,'SINAPI C.'!A222:E8050,3,0),IFERROR(VLOOKUP(B231,'SINAPI I.'!A223:E5061,3,0)," ")))</f>
        <v>M2</v>
      </c>
      <c r="F231" s="98">
        <f>F77+F59</f>
        <v>208.16</v>
      </c>
      <c r="G231" s="119">
        <f>IFERROR(VLOOKUP(B231,CDHU!A224:F4329,6,0),IFERROR(VLOOKUP(B231,'SINAPI C.'!A222:E8050,5,0),IFERROR(VLOOKUP(B231,'SINAPI I.'!A223:E5061,5,0)," ")))</f>
        <v>13.91</v>
      </c>
      <c r="H231" s="132">
        <f t="shared" ref="H231:H235" si="39">ROUND(IFERROR((G231+(G231*$H$257)),0),2)</f>
        <v>17.32</v>
      </c>
      <c r="I231" s="132">
        <f t="shared" ref="I231:I235" si="40">H231*F231</f>
        <v>3605.3312000000001</v>
      </c>
      <c r="J231" s="103" t="str">
        <f t="shared" ref="J231:J235" si="41">IF(($H$259*0.04)&gt;I231,"NÃO","SIM")</f>
        <v>NÃO</v>
      </c>
    </row>
    <row r="232" spans="1:10" ht="15" customHeight="1" x14ac:dyDescent="0.3">
      <c r="A232" s="4" t="s">
        <v>7152</v>
      </c>
      <c r="B232" s="4" t="s">
        <v>3071</v>
      </c>
      <c r="C232" s="4" t="s">
        <v>21244</v>
      </c>
      <c r="D232" s="97" t="str">
        <f>IFERROR(VLOOKUP(B232,CDHU!A225:F4330,2,0),IFERROR(VLOOKUP(B232,'SINAPI C.'!A223:E8051,2,0),IFERROR(VLOOKUP(B232,'SINAPI I.'!A224:E5062,2,0)," ")))</f>
        <v>Tinta látex em massa, inclusive preparo</v>
      </c>
      <c r="E232" s="96" t="str">
        <f>IFERROR(VLOOKUP(B232,CDHU!A225:F4330,3,0),IFERROR(VLOOKUP(B232,'SINAPI C.'!A223:E8051,3,0),IFERROR(VLOOKUP(B232,'SINAPI I.'!A224:E5062,3,0)," ")))</f>
        <v>M2</v>
      </c>
      <c r="F232" s="98">
        <f>F231</f>
        <v>208.16</v>
      </c>
      <c r="G232" s="119">
        <f>IFERROR(VLOOKUP(B232,CDHU!A225:F4330,6,0),IFERROR(VLOOKUP(B232,'SINAPI C.'!A223:E8051,5,0),IFERROR(VLOOKUP(B232,'SINAPI I.'!A224:E5062,5,0)," ")))</f>
        <v>28.81</v>
      </c>
      <c r="H232" s="132">
        <f t="shared" si="39"/>
        <v>35.869999999999997</v>
      </c>
      <c r="I232" s="132">
        <f t="shared" si="40"/>
        <v>7466.6991999999991</v>
      </c>
      <c r="J232" s="103" t="str">
        <f t="shared" si="41"/>
        <v>NÃO</v>
      </c>
    </row>
    <row r="233" spans="1:10" ht="15" hidden="1" customHeight="1" x14ac:dyDescent="0.3">
      <c r="A233" s="4" t="s">
        <v>7152</v>
      </c>
      <c r="B233" s="4"/>
      <c r="C233" s="4" t="s">
        <v>8412</v>
      </c>
      <c r="D233" s="97" t="str">
        <f>IFERROR(VLOOKUP(B233,CDHU!A226:F4331,2,0),IFERROR(VLOOKUP(B233,'SINAPI C.'!A224:E8052,2,0),IFERROR(VLOOKUP(B233,'SINAPI I.'!A225:E5063,2,0)," ")))</f>
        <v xml:space="preserve"> </v>
      </c>
      <c r="E233" s="96" t="str">
        <f>IFERROR(VLOOKUP(B233,CDHU!A226:F4331,3,0),IFERROR(VLOOKUP(B233,'SINAPI C.'!A224:E8052,3,0),IFERROR(VLOOKUP(B233,'SINAPI I.'!A225:E5063,3,0)," ")))</f>
        <v xml:space="preserve"> </v>
      </c>
      <c r="F233" s="98"/>
      <c r="G233" s="119" t="str">
        <f>IFERROR(VLOOKUP(B233,CDHU!A226:F4331,6,0),IFERROR(VLOOKUP(B233,'SINAPI C.'!A224:E8052,5,0),IFERROR(VLOOKUP(B233,'SINAPI I.'!A225:E5063,5,0)," ")))</f>
        <v xml:space="preserve"> </v>
      </c>
      <c r="H233" s="132">
        <f t="shared" si="39"/>
        <v>0</v>
      </c>
      <c r="I233" s="132">
        <f t="shared" si="40"/>
        <v>0</v>
      </c>
      <c r="J233" s="103" t="str">
        <f t="shared" si="41"/>
        <v>NÃO</v>
      </c>
    </row>
    <row r="234" spans="1:10" ht="15" hidden="1" customHeight="1" x14ac:dyDescent="0.3">
      <c r="A234" s="4" t="s">
        <v>7152</v>
      </c>
      <c r="B234" s="4"/>
      <c r="C234" s="4" t="s">
        <v>8413</v>
      </c>
      <c r="D234" s="97" t="str">
        <f>IFERROR(VLOOKUP(B234,CDHU!A227:F4332,2,0),IFERROR(VLOOKUP(B234,'SINAPI C.'!A225:E8053,2,0),IFERROR(VLOOKUP(B234,'SINAPI I.'!A226:E5064,2,0)," ")))</f>
        <v xml:space="preserve"> </v>
      </c>
      <c r="E234" s="96" t="str">
        <f>IFERROR(VLOOKUP(B234,CDHU!A227:F4332,3,0),IFERROR(VLOOKUP(B234,'SINAPI C.'!A225:E8053,3,0),IFERROR(VLOOKUP(B234,'SINAPI I.'!A226:E5064,3,0)," ")))</f>
        <v xml:space="preserve"> </v>
      </c>
      <c r="F234" s="98"/>
      <c r="G234" s="119" t="str">
        <f>IFERROR(VLOOKUP(B234,CDHU!A227:F4332,6,0),IFERROR(VLOOKUP(B234,'SINAPI C.'!A225:E8053,5,0),IFERROR(VLOOKUP(B234,'SINAPI I.'!A226:E5064,5,0)," ")))</f>
        <v xml:space="preserve"> </v>
      </c>
      <c r="H234" s="132">
        <f t="shared" si="39"/>
        <v>0</v>
      </c>
      <c r="I234" s="132">
        <f t="shared" si="40"/>
        <v>0</v>
      </c>
      <c r="J234" s="103" t="str">
        <f t="shared" si="41"/>
        <v>NÃO</v>
      </c>
    </row>
    <row r="235" spans="1:10" ht="15" hidden="1" customHeight="1" x14ac:dyDescent="0.3">
      <c r="A235" s="4" t="s">
        <v>7152</v>
      </c>
      <c r="B235" s="4"/>
      <c r="C235" s="4" t="s">
        <v>8414</v>
      </c>
      <c r="D235" s="97" t="str">
        <f>IFERROR(VLOOKUP(B235,CDHU!A228:F4333,2,0),IFERROR(VLOOKUP(B235,'SINAPI C.'!A226:E8054,2,0),IFERROR(VLOOKUP(B235,'SINAPI I.'!A227:E5065,2,0)," ")))</f>
        <v xml:space="preserve"> </v>
      </c>
      <c r="E235" s="96" t="str">
        <f>IFERROR(VLOOKUP(B235,CDHU!A228:F4333,3,0),IFERROR(VLOOKUP(B235,'SINAPI C.'!A226:E8054,3,0),IFERROR(VLOOKUP(B235,'SINAPI I.'!A227:E5065,3,0)," ")))</f>
        <v xml:space="preserve"> </v>
      </c>
      <c r="F235" s="98"/>
      <c r="G235" s="119" t="str">
        <f>IFERROR(VLOOKUP(B235,CDHU!A228:F4333,6,0),IFERROR(VLOOKUP(B235,'SINAPI C.'!A226:E8054,5,0),IFERROR(VLOOKUP(B235,'SINAPI I.'!A227:E5065,5,0)," ")))</f>
        <v xml:space="preserve"> </v>
      </c>
      <c r="H235" s="132">
        <f t="shared" si="39"/>
        <v>0</v>
      </c>
      <c r="I235" s="132">
        <f t="shared" si="40"/>
        <v>0</v>
      </c>
      <c r="J235" s="103" t="str">
        <f t="shared" si="41"/>
        <v>NÃO</v>
      </c>
    </row>
    <row r="236" spans="1:10" ht="15" customHeight="1" x14ac:dyDescent="0.3">
      <c r="A236" s="129"/>
      <c r="B236" s="129"/>
      <c r="C236" s="130" t="s">
        <v>7154</v>
      </c>
      <c r="D236" s="161" t="s">
        <v>25</v>
      </c>
      <c r="E236" s="161"/>
      <c r="F236" s="161"/>
      <c r="G236" s="161"/>
      <c r="H236" s="161"/>
      <c r="I236" s="161"/>
      <c r="J236" s="73"/>
    </row>
    <row r="237" spans="1:10" ht="15" customHeight="1" x14ac:dyDescent="0.3">
      <c r="A237" s="4" t="s">
        <v>7152</v>
      </c>
      <c r="B237" s="148" t="s">
        <v>3089</v>
      </c>
      <c r="C237" s="4" t="s">
        <v>21245</v>
      </c>
      <c r="D237" s="97" t="str">
        <f>IFERROR(VLOOKUP(B237,CDHU!A230:F4335,2,0),IFERROR(VLOOKUP(B237,'SINAPI C.'!A228:E8056,2,0),IFERROR(VLOOKUP(B237,'SINAPI I.'!A229:E5067,2,0)," ")))</f>
        <v>Esmalte à base água em superfície metálica, inclusive preparo</v>
      </c>
      <c r="E237" s="96" t="str">
        <f>IFERROR(VLOOKUP(B237,CDHU!A230:F4335,3,0),IFERROR(VLOOKUP(B237,'SINAPI C.'!A228:E8056,3,0),IFERROR(VLOOKUP(B237,'SINAPI I.'!A229:E5067,3,0)," ")))</f>
        <v>M2</v>
      </c>
      <c r="F237" s="98">
        <f>F108*2</f>
        <v>24</v>
      </c>
      <c r="G237" s="119">
        <f>IFERROR(VLOOKUP(B237,CDHU!A230:F4335,6,0),IFERROR(VLOOKUP(B237,'SINAPI C.'!A228:E8056,5,0),IFERROR(VLOOKUP(B237,'SINAPI I.'!A229:E5067,5,0)," ")))</f>
        <v>45.12</v>
      </c>
      <c r="H237" s="132">
        <f t="shared" ref="H237:H241" si="42">ROUND(IFERROR((G237+(G237*$H$257)),0),2)</f>
        <v>56.18</v>
      </c>
      <c r="I237" s="132">
        <f t="shared" ref="I237:I241" si="43">H237*F237</f>
        <v>1348.32</v>
      </c>
      <c r="J237" s="103" t="str">
        <f t="shared" ref="J237:J241" si="44">IF(($H$259*0.04)&gt;I237,"NÃO","SIM")</f>
        <v>NÃO</v>
      </c>
    </row>
    <row r="238" spans="1:10" ht="15" hidden="1" customHeight="1" x14ac:dyDescent="0.3">
      <c r="A238" s="4" t="s">
        <v>7152</v>
      </c>
      <c r="B238" s="148"/>
      <c r="C238" s="4" t="s">
        <v>8415</v>
      </c>
      <c r="D238" s="97" t="str">
        <f>IFERROR(VLOOKUP(B238,CDHU!A231:F4336,2,0),IFERROR(VLOOKUP(B238,'SINAPI C.'!A229:E8057,2,0),IFERROR(VLOOKUP(B238,'SINAPI I.'!A230:E5068,2,0)," ")))</f>
        <v xml:space="preserve"> </v>
      </c>
      <c r="E238" s="96" t="str">
        <f>IFERROR(VLOOKUP(B238,CDHU!A231:F4336,3,0),IFERROR(VLOOKUP(B238,'SINAPI C.'!A229:E8057,3,0),IFERROR(VLOOKUP(B238,'SINAPI I.'!A230:E5068,3,0)," ")))</f>
        <v xml:space="preserve"> </v>
      </c>
      <c r="F238" s="98"/>
      <c r="G238" s="119" t="str">
        <f>IFERROR(VLOOKUP(B238,CDHU!A231:F4336,6,0),IFERROR(VLOOKUP(B238,'SINAPI C.'!A229:E8057,5,0),IFERROR(VLOOKUP(B238,'SINAPI I.'!A230:E5068,5,0)," ")))</f>
        <v xml:space="preserve"> </v>
      </c>
      <c r="H238" s="132">
        <f t="shared" si="42"/>
        <v>0</v>
      </c>
      <c r="I238" s="132">
        <f t="shared" si="43"/>
        <v>0</v>
      </c>
      <c r="J238" s="103" t="str">
        <f t="shared" si="44"/>
        <v>NÃO</v>
      </c>
    </row>
    <row r="239" spans="1:10" ht="15" hidden="1" customHeight="1" x14ac:dyDescent="0.3">
      <c r="A239" s="4" t="s">
        <v>7152</v>
      </c>
      <c r="B239" s="4"/>
      <c r="C239" s="4" t="s">
        <v>8416</v>
      </c>
      <c r="D239" s="97" t="str">
        <f>IFERROR(VLOOKUP(B239,CDHU!A232:F4337,2,0),IFERROR(VLOOKUP(B239,'SINAPI C.'!A230:E8058,2,0),IFERROR(VLOOKUP(B239,'SINAPI I.'!A231:E5069,2,0)," ")))</f>
        <v xml:space="preserve"> </v>
      </c>
      <c r="E239" s="96" t="str">
        <f>IFERROR(VLOOKUP(B239,CDHU!A232:F4337,3,0),IFERROR(VLOOKUP(B239,'SINAPI C.'!A230:E8058,3,0),IFERROR(VLOOKUP(B239,'SINAPI I.'!A231:E5069,3,0)," ")))</f>
        <v xml:space="preserve"> </v>
      </c>
      <c r="F239" s="98"/>
      <c r="G239" s="119" t="str">
        <f>IFERROR(VLOOKUP(B239,CDHU!A232:F4337,6,0),IFERROR(VLOOKUP(B239,'SINAPI C.'!A230:E8058,5,0),IFERROR(VLOOKUP(B239,'SINAPI I.'!A231:E5069,5,0)," ")))</f>
        <v xml:space="preserve"> </v>
      </c>
      <c r="H239" s="132">
        <f t="shared" si="42"/>
        <v>0</v>
      </c>
      <c r="I239" s="132">
        <f t="shared" si="43"/>
        <v>0</v>
      </c>
      <c r="J239" s="103" t="str">
        <f t="shared" si="44"/>
        <v>NÃO</v>
      </c>
    </row>
    <row r="240" spans="1:10" ht="15" hidden="1" customHeight="1" x14ac:dyDescent="0.3">
      <c r="A240" s="4" t="s">
        <v>7152</v>
      </c>
      <c r="B240" s="148"/>
      <c r="C240" s="4" t="s">
        <v>8417</v>
      </c>
      <c r="D240" s="97" t="str">
        <f>IFERROR(VLOOKUP(B240,CDHU!A233:F4338,2,0),IFERROR(VLOOKUP(B240,'SINAPI C.'!A231:E8059,2,0),IFERROR(VLOOKUP(B240,'SINAPI I.'!A232:E5070,2,0)," ")))</f>
        <v xml:space="preserve"> </v>
      </c>
      <c r="E240" s="96" t="str">
        <f>IFERROR(VLOOKUP(B240,CDHU!A233:F4338,3,0),IFERROR(VLOOKUP(B240,'SINAPI C.'!A231:E8059,3,0),IFERROR(VLOOKUP(B240,'SINAPI I.'!A232:E5070,3,0)," ")))</f>
        <v xml:space="preserve"> </v>
      </c>
      <c r="F240" s="98"/>
      <c r="G240" s="119" t="str">
        <f>IFERROR(VLOOKUP(B240,CDHU!A233:F4338,6,0),IFERROR(VLOOKUP(B240,'SINAPI C.'!A231:E8059,5,0),IFERROR(VLOOKUP(B240,'SINAPI I.'!A232:E5070,5,0)," ")))</f>
        <v xml:space="preserve"> </v>
      </c>
      <c r="H240" s="132">
        <f t="shared" si="42"/>
        <v>0</v>
      </c>
      <c r="I240" s="132">
        <f t="shared" si="43"/>
        <v>0</v>
      </c>
      <c r="J240" s="103" t="str">
        <f t="shared" si="44"/>
        <v>NÃO</v>
      </c>
    </row>
    <row r="241" spans="1:10" ht="15" hidden="1" customHeight="1" x14ac:dyDescent="0.3">
      <c r="A241" s="4" t="s">
        <v>7152</v>
      </c>
      <c r="B241" s="4"/>
      <c r="C241" s="4" t="s">
        <v>8418</v>
      </c>
      <c r="D241" s="97" t="str">
        <f>IFERROR(VLOOKUP(B241,CDHU!A234:F4339,2,0),IFERROR(VLOOKUP(B241,'SINAPI C.'!A232:E8060,2,0),IFERROR(VLOOKUP(B241,'SINAPI I.'!A233:E5071,2,0)," ")))</f>
        <v xml:space="preserve"> </v>
      </c>
      <c r="E241" s="96" t="str">
        <f>IFERROR(VLOOKUP(B241,CDHU!A234:F4339,3,0),IFERROR(VLOOKUP(B241,'SINAPI C.'!A232:E8060,3,0),IFERROR(VLOOKUP(B241,'SINAPI I.'!A233:E5071,3,0)," ")))</f>
        <v xml:space="preserve"> </v>
      </c>
      <c r="F241" s="98"/>
      <c r="G241" s="119" t="str">
        <f>IFERROR(VLOOKUP(B241,CDHU!A234:F4339,6,0),IFERROR(VLOOKUP(B241,'SINAPI C.'!A232:E8060,5,0),IFERROR(VLOOKUP(B241,'SINAPI I.'!A233:E5071,5,0)," ")))</f>
        <v xml:space="preserve"> </v>
      </c>
      <c r="H241" s="132">
        <f t="shared" si="42"/>
        <v>0</v>
      </c>
      <c r="I241" s="132">
        <f t="shared" si="43"/>
        <v>0</v>
      </c>
      <c r="J241" s="103" t="str">
        <f t="shared" si="44"/>
        <v>NÃO</v>
      </c>
    </row>
    <row r="242" spans="1:10" ht="15" customHeight="1" x14ac:dyDescent="0.3">
      <c r="A242" s="169" t="s">
        <v>7282</v>
      </c>
      <c r="B242" s="170"/>
      <c r="C242" s="170"/>
      <c r="D242" s="170"/>
      <c r="E242" s="170"/>
      <c r="F242" s="170"/>
      <c r="G242" s="170"/>
      <c r="H242" s="171"/>
      <c r="I242" s="131">
        <f>SUM(I231:I241)</f>
        <v>12420.350399999999</v>
      </c>
      <c r="J242" s="73"/>
    </row>
    <row r="243" spans="1:10" ht="15" customHeight="1" x14ac:dyDescent="0.3">
      <c r="A243" s="167"/>
      <c r="B243" s="167"/>
      <c r="C243" s="167"/>
      <c r="D243" s="167"/>
      <c r="E243" s="167"/>
      <c r="F243" s="167"/>
      <c r="G243" s="167"/>
      <c r="H243" s="167"/>
      <c r="I243" s="167"/>
      <c r="J243" s="73"/>
    </row>
    <row r="244" spans="1:10" ht="15" customHeight="1" x14ac:dyDescent="0.3">
      <c r="A244" s="129"/>
      <c r="B244" s="129"/>
      <c r="C244" s="130">
        <v>13</v>
      </c>
      <c r="D244" s="161" t="s">
        <v>8318</v>
      </c>
      <c r="E244" s="161"/>
      <c r="F244" s="161"/>
      <c r="G244" s="161"/>
      <c r="H244" s="161"/>
      <c r="I244" s="161"/>
      <c r="J244" s="73"/>
    </row>
    <row r="245" spans="1:10" ht="15" customHeight="1" x14ac:dyDescent="0.3">
      <c r="A245" s="4" t="s">
        <v>7152</v>
      </c>
      <c r="B245" s="4" t="s">
        <v>6567</v>
      </c>
      <c r="C245" s="4" t="s">
        <v>8191</v>
      </c>
      <c r="D245" s="97" t="str">
        <f>IFERROR(VLOOKUP(B245,CDHU!A238:F4343,2,0),IFERROR(VLOOKUP(B245,'SINAPI C.'!A236:E8064,2,0),IFERROR(VLOOKUP(B245,'SINAPI I.'!A237:E5075,2,0)," ")))</f>
        <v>Limpeza final da obra</v>
      </c>
      <c r="E245" s="96" t="str">
        <f>IFERROR(VLOOKUP(B245,CDHU!A238:F4343,3,0),IFERROR(VLOOKUP(B245,'SINAPI C.'!A236:E8064,3,0),IFERROR(VLOOKUP(B245,'SINAPI I.'!A237:E5075,3,0)," ")))</f>
        <v>M2</v>
      </c>
      <c r="F245" s="98">
        <v>59.72</v>
      </c>
      <c r="G245" s="119">
        <f>IFERROR(VLOOKUP(B245,CDHU!A238:F4343,6,0),IFERROR(VLOOKUP(B245,'SINAPI C.'!A236:E8064,5,0),IFERROR(VLOOKUP(B245,'SINAPI I.'!A237:E5075,5,0)," ")))</f>
        <v>13</v>
      </c>
      <c r="H245" s="132">
        <f t="shared" ref="H245:H254" si="45">ROUND(IFERROR((G245+(G245*$H$257)),0),2)</f>
        <v>16.190000000000001</v>
      </c>
      <c r="I245" s="132">
        <f t="shared" ref="I245:I254" si="46">H245*F245</f>
        <v>966.86680000000001</v>
      </c>
      <c r="J245" s="103" t="str">
        <f>IF(($H$259*0.04)&gt;I245,"NÃO","SIM")</f>
        <v>NÃO</v>
      </c>
    </row>
    <row r="246" spans="1:10" ht="15" hidden="1" customHeight="1" x14ac:dyDescent="0.3">
      <c r="A246" s="4" t="s">
        <v>7152</v>
      </c>
      <c r="B246" s="4"/>
      <c r="C246" s="4" t="s">
        <v>8319</v>
      </c>
      <c r="D246" s="97" t="str">
        <f>IFERROR(VLOOKUP(B246,CDHU!A239:F4344,2,0),IFERROR(VLOOKUP(B246,'SINAPI C.'!A237:E8065,2,0),IFERROR(VLOOKUP(B246,'SINAPI I.'!A238:E5076,2,0)," ")))</f>
        <v xml:space="preserve"> </v>
      </c>
      <c r="E246" s="96" t="str">
        <f>IFERROR(VLOOKUP(B246,CDHU!A239:F4344,3,0),IFERROR(VLOOKUP(B246,'SINAPI C.'!A237:E8065,3,0),IFERROR(VLOOKUP(B246,'SINAPI I.'!A238:E5076,3,0)," ")))</f>
        <v xml:space="preserve"> </v>
      </c>
      <c r="F246" s="98"/>
      <c r="G246" s="119" t="str">
        <f>IFERROR(VLOOKUP(B246,CDHU!A239:F4344,6,0),IFERROR(VLOOKUP(B246,'SINAPI C.'!A237:E8065,5,0),IFERROR(VLOOKUP(B246,'SINAPI I.'!A238:E5076,5,0)," ")))</f>
        <v xml:space="preserve"> </v>
      </c>
      <c r="H246" s="132">
        <f t="shared" si="45"/>
        <v>0</v>
      </c>
      <c r="I246" s="132">
        <f t="shared" si="46"/>
        <v>0</v>
      </c>
      <c r="J246" s="103" t="str">
        <f t="shared" ref="J246:J254" si="47">IF(($H$259*0.04)&gt;I246,"NÃO","SIM")</f>
        <v>NÃO</v>
      </c>
    </row>
    <row r="247" spans="1:10" ht="15" hidden="1" customHeight="1" x14ac:dyDescent="0.3">
      <c r="A247" s="4" t="s">
        <v>7152</v>
      </c>
      <c r="B247" s="4"/>
      <c r="C247" s="4" t="s">
        <v>8356</v>
      </c>
      <c r="D247" s="97" t="str">
        <f>IFERROR(VLOOKUP(B247,CDHU!A240:F4345,2,0),IFERROR(VLOOKUP(B247,'SINAPI C.'!A238:E8066,2,0),IFERROR(VLOOKUP(B247,'SINAPI I.'!A239:E5077,2,0)," ")))</f>
        <v xml:space="preserve"> </v>
      </c>
      <c r="E247" s="96" t="str">
        <f>IFERROR(VLOOKUP(B247,CDHU!A240:F4345,3,0),IFERROR(VLOOKUP(B247,'SINAPI C.'!A238:E8066,3,0),IFERROR(VLOOKUP(B247,'SINAPI I.'!A239:E5077,3,0)," ")))</f>
        <v xml:space="preserve"> </v>
      </c>
      <c r="F247" s="98"/>
      <c r="G247" s="119" t="str">
        <f>IFERROR(VLOOKUP(B247,CDHU!A240:F4345,6,0),IFERROR(VLOOKUP(B247,'SINAPI C.'!A238:E8066,5,0),IFERROR(VLOOKUP(B247,'SINAPI I.'!A239:E5077,5,0)," ")))</f>
        <v xml:space="preserve"> </v>
      </c>
      <c r="H247" s="132">
        <f t="shared" si="45"/>
        <v>0</v>
      </c>
      <c r="I247" s="132">
        <f t="shared" si="46"/>
        <v>0</v>
      </c>
      <c r="J247" s="103" t="str">
        <f t="shared" si="47"/>
        <v>NÃO</v>
      </c>
    </row>
    <row r="248" spans="1:10" ht="15" hidden="1" customHeight="1" x14ac:dyDescent="0.3">
      <c r="A248" s="4" t="s">
        <v>7152</v>
      </c>
      <c r="B248" s="4"/>
      <c r="C248" s="4" t="s">
        <v>8357</v>
      </c>
      <c r="D248" s="97" t="str">
        <f>IFERROR(VLOOKUP(B248,CDHU!A241:F4346,2,0),IFERROR(VLOOKUP(B248,'SINAPI C.'!A239:E8067,2,0),IFERROR(VLOOKUP(B248,'SINAPI I.'!A240:E5078,2,0)," ")))</f>
        <v xml:space="preserve"> </v>
      </c>
      <c r="E248" s="96" t="str">
        <f>IFERROR(VLOOKUP(B248,CDHU!A241:F4346,3,0),IFERROR(VLOOKUP(B248,'SINAPI C.'!A239:E8067,3,0),IFERROR(VLOOKUP(B248,'SINAPI I.'!A240:E5078,3,0)," ")))</f>
        <v xml:space="preserve"> </v>
      </c>
      <c r="F248" s="98"/>
      <c r="G248" s="119" t="str">
        <f>IFERROR(VLOOKUP(B248,CDHU!A241:F4346,6,0),IFERROR(VLOOKUP(B248,'SINAPI C.'!A239:E8067,5,0),IFERROR(VLOOKUP(B248,'SINAPI I.'!A240:E5078,5,0)," ")))</f>
        <v xml:space="preserve"> </v>
      </c>
      <c r="H248" s="132">
        <f t="shared" si="45"/>
        <v>0</v>
      </c>
      <c r="I248" s="132">
        <f t="shared" si="46"/>
        <v>0</v>
      </c>
      <c r="J248" s="103" t="str">
        <f t="shared" si="47"/>
        <v>NÃO</v>
      </c>
    </row>
    <row r="249" spans="1:10" ht="15" hidden="1" customHeight="1" x14ac:dyDescent="0.3">
      <c r="A249" s="4" t="s">
        <v>7152</v>
      </c>
      <c r="B249" s="4"/>
      <c r="C249" s="4" t="s">
        <v>8358</v>
      </c>
      <c r="D249" s="97" t="str">
        <f>IFERROR(VLOOKUP(B249,CDHU!A242:F4347,2,0),IFERROR(VLOOKUP(B249,'SINAPI C.'!A240:E8068,2,0),IFERROR(VLOOKUP(B249,'SINAPI I.'!A241:E5079,2,0)," ")))</f>
        <v xml:space="preserve"> </v>
      </c>
      <c r="E249" s="96" t="str">
        <f>IFERROR(VLOOKUP(B249,CDHU!A242:F4347,3,0),IFERROR(VLOOKUP(B249,'SINAPI C.'!A240:E8068,3,0),IFERROR(VLOOKUP(B249,'SINAPI I.'!A241:E5079,3,0)," ")))</f>
        <v xml:space="preserve"> </v>
      </c>
      <c r="F249" s="98"/>
      <c r="G249" s="119" t="str">
        <f>IFERROR(VLOOKUP(B249,CDHU!A242:F4347,6,0),IFERROR(VLOOKUP(B249,'SINAPI C.'!A240:E8068,5,0),IFERROR(VLOOKUP(B249,'SINAPI I.'!A241:E5079,5,0)," ")))</f>
        <v xml:space="preserve"> </v>
      </c>
      <c r="H249" s="132">
        <f t="shared" si="45"/>
        <v>0</v>
      </c>
      <c r="I249" s="132">
        <f t="shared" si="46"/>
        <v>0</v>
      </c>
      <c r="J249" s="103" t="str">
        <f t="shared" si="47"/>
        <v>NÃO</v>
      </c>
    </row>
    <row r="250" spans="1:10" ht="15" hidden="1" customHeight="1" x14ac:dyDescent="0.3">
      <c r="A250" s="4" t="s">
        <v>7152</v>
      </c>
      <c r="B250" s="4"/>
      <c r="C250" s="4" t="s">
        <v>8359</v>
      </c>
      <c r="D250" s="97" t="str">
        <f>IFERROR(VLOOKUP(B250,CDHU!A243:F4348,2,0),IFERROR(VLOOKUP(B250,'SINAPI C.'!A241:E8069,2,0),IFERROR(VLOOKUP(B250,'SINAPI I.'!A242:E5080,2,0)," ")))</f>
        <v xml:space="preserve"> </v>
      </c>
      <c r="E250" s="96" t="str">
        <f>IFERROR(VLOOKUP(B250,CDHU!A243:F4348,3,0),IFERROR(VLOOKUP(B250,'SINAPI C.'!A241:E8069,3,0),IFERROR(VLOOKUP(B250,'SINAPI I.'!A242:E5080,3,0)," ")))</f>
        <v xml:space="preserve"> </v>
      </c>
      <c r="F250" s="98"/>
      <c r="G250" s="119" t="str">
        <f>IFERROR(VLOOKUP(B250,CDHU!A243:F4348,6,0),IFERROR(VLOOKUP(B250,'SINAPI C.'!A241:E8069,5,0),IFERROR(VLOOKUP(B250,'SINAPI I.'!A242:E5080,5,0)," ")))</f>
        <v xml:space="preserve"> </v>
      </c>
      <c r="H250" s="132">
        <f t="shared" si="45"/>
        <v>0</v>
      </c>
      <c r="I250" s="132">
        <f t="shared" si="46"/>
        <v>0</v>
      </c>
      <c r="J250" s="103" t="str">
        <f t="shared" si="47"/>
        <v>NÃO</v>
      </c>
    </row>
    <row r="251" spans="1:10" ht="15" hidden="1" customHeight="1" x14ac:dyDescent="0.3">
      <c r="A251" s="4" t="s">
        <v>7152</v>
      </c>
      <c r="B251" s="4"/>
      <c r="C251" s="4" t="s">
        <v>8419</v>
      </c>
      <c r="D251" s="97" t="str">
        <f>IFERROR(VLOOKUP(B251,CDHU!A244:F4349,2,0),IFERROR(VLOOKUP(B251,'SINAPI C.'!A242:E8070,2,0),IFERROR(VLOOKUP(B251,'SINAPI I.'!A243:E5081,2,0)," ")))</f>
        <v xml:space="preserve"> </v>
      </c>
      <c r="E251" s="96" t="str">
        <f>IFERROR(VLOOKUP(B251,CDHU!A244:F4349,3,0),IFERROR(VLOOKUP(B251,'SINAPI C.'!A242:E8070,3,0),IFERROR(VLOOKUP(B251,'SINAPI I.'!A243:E5081,3,0)," ")))</f>
        <v xml:space="preserve"> </v>
      </c>
      <c r="F251" s="98"/>
      <c r="G251" s="119" t="str">
        <f>IFERROR(VLOOKUP(B251,CDHU!A244:F4349,6,0),IFERROR(VLOOKUP(B251,'SINAPI C.'!A242:E8070,5,0),IFERROR(VLOOKUP(B251,'SINAPI I.'!A243:E5081,5,0)," ")))</f>
        <v xml:space="preserve"> </v>
      </c>
      <c r="H251" s="132">
        <f t="shared" si="45"/>
        <v>0</v>
      </c>
      <c r="I251" s="132">
        <f t="shared" si="46"/>
        <v>0</v>
      </c>
      <c r="J251" s="103" t="str">
        <f t="shared" si="47"/>
        <v>NÃO</v>
      </c>
    </row>
    <row r="252" spans="1:10" ht="15" hidden="1" customHeight="1" x14ac:dyDescent="0.3">
      <c r="A252" s="4" t="s">
        <v>7152</v>
      </c>
      <c r="B252" s="4"/>
      <c r="C252" s="4" t="s">
        <v>8420</v>
      </c>
      <c r="D252" s="97" t="str">
        <f>IFERROR(VLOOKUP(B252,CDHU!A245:F4350,2,0),IFERROR(VLOOKUP(B252,'SINAPI C.'!A243:E8071,2,0),IFERROR(VLOOKUP(B252,'SINAPI I.'!A244:E5082,2,0)," ")))</f>
        <v xml:space="preserve"> </v>
      </c>
      <c r="E252" s="96" t="str">
        <f>IFERROR(VLOOKUP(B252,CDHU!A245:F4350,3,0),IFERROR(VLOOKUP(B252,'SINAPI C.'!A243:E8071,3,0),IFERROR(VLOOKUP(B252,'SINAPI I.'!A244:E5082,3,0)," ")))</f>
        <v xml:space="preserve"> </v>
      </c>
      <c r="F252" s="98"/>
      <c r="G252" s="119" t="str">
        <f>IFERROR(VLOOKUP(B252,CDHU!A245:F4350,6,0),IFERROR(VLOOKUP(B252,'SINAPI C.'!A243:E8071,5,0),IFERROR(VLOOKUP(B252,'SINAPI I.'!A244:E5082,5,0)," ")))</f>
        <v xml:space="preserve"> </v>
      </c>
      <c r="H252" s="132">
        <f t="shared" si="45"/>
        <v>0</v>
      </c>
      <c r="I252" s="132">
        <f t="shared" si="46"/>
        <v>0</v>
      </c>
      <c r="J252" s="103" t="str">
        <f t="shared" si="47"/>
        <v>NÃO</v>
      </c>
    </row>
    <row r="253" spans="1:10" ht="15" hidden="1" customHeight="1" x14ac:dyDescent="0.3">
      <c r="A253" s="4" t="s">
        <v>7152</v>
      </c>
      <c r="B253" s="4"/>
      <c r="C253" s="4" t="s">
        <v>8421</v>
      </c>
      <c r="D253" s="97" t="str">
        <f>IFERROR(VLOOKUP(B253,CDHU!A246:F4351,2,0),IFERROR(VLOOKUP(B253,'SINAPI C.'!A244:E8072,2,0),IFERROR(VLOOKUP(B253,'SINAPI I.'!A245:E5083,2,0)," ")))</f>
        <v xml:space="preserve"> </v>
      </c>
      <c r="E253" s="96" t="str">
        <f>IFERROR(VLOOKUP(B253,CDHU!A246:F4351,3,0),IFERROR(VLOOKUP(B253,'SINAPI C.'!A244:E8072,3,0),IFERROR(VLOOKUP(B253,'SINAPI I.'!A245:E5083,3,0)," ")))</f>
        <v xml:space="preserve"> </v>
      </c>
      <c r="F253" s="98"/>
      <c r="G253" s="119" t="str">
        <f>IFERROR(VLOOKUP(B253,CDHU!A246:F4351,6,0),IFERROR(VLOOKUP(B253,'SINAPI C.'!A244:E8072,5,0),IFERROR(VLOOKUP(B253,'SINAPI I.'!A245:E5083,5,0)," ")))</f>
        <v xml:space="preserve"> </v>
      </c>
      <c r="H253" s="132">
        <f t="shared" si="45"/>
        <v>0</v>
      </c>
      <c r="I253" s="132">
        <f t="shared" si="46"/>
        <v>0</v>
      </c>
      <c r="J253" s="103" t="str">
        <f t="shared" si="47"/>
        <v>NÃO</v>
      </c>
    </row>
    <row r="254" spans="1:10" ht="15" hidden="1" customHeight="1" x14ac:dyDescent="0.3">
      <c r="A254" s="4" t="s">
        <v>7152</v>
      </c>
      <c r="B254" s="4"/>
      <c r="C254" s="4" t="s">
        <v>8422</v>
      </c>
      <c r="D254" s="97" t="str">
        <f>IFERROR(VLOOKUP(B254,CDHU!A247:F4352,2,0),IFERROR(VLOOKUP(B254,'SINAPI C.'!A245:E8073,2,0),IFERROR(VLOOKUP(B254,'SINAPI I.'!A246:E5084,2,0)," ")))</f>
        <v xml:space="preserve"> </v>
      </c>
      <c r="E254" s="96" t="str">
        <f>IFERROR(VLOOKUP(B254,CDHU!A247:F4352,3,0),IFERROR(VLOOKUP(B254,'SINAPI C.'!A245:E8073,3,0),IFERROR(VLOOKUP(B254,'SINAPI I.'!A246:E5084,3,0)," ")))</f>
        <v xml:space="preserve"> </v>
      </c>
      <c r="F254" s="98"/>
      <c r="G254" s="119" t="str">
        <f>IFERROR(VLOOKUP(B254,CDHU!A247:F4352,6,0),IFERROR(VLOOKUP(B254,'SINAPI C.'!A245:E8073,5,0),IFERROR(VLOOKUP(B254,'SINAPI I.'!A246:E5084,5,0)," ")))</f>
        <v xml:space="preserve"> </v>
      </c>
      <c r="H254" s="132">
        <f t="shared" si="45"/>
        <v>0</v>
      </c>
      <c r="I254" s="132">
        <f t="shared" si="46"/>
        <v>0</v>
      </c>
      <c r="J254" s="103" t="str">
        <f t="shared" si="47"/>
        <v>NÃO</v>
      </c>
    </row>
    <row r="255" spans="1:10" ht="15" customHeight="1" x14ac:dyDescent="0.3">
      <c r="A255" s="169" t="s">
        <v>8199</v>
      </c>
      <c r="B255" s="170"/>
      <c r="C255" s="170"/>
      <c r="D255" s="170"/>
      <c r="E255" s="170"/>
      <c r="F255" s="170"/>
      <c r="G255" s="170"/>
      <c r="H255" s="171"/>
      <c r="I255" s="131">
        <f>SUM(I245:I254)</f>
        <v>966.86680000000001</v>
      </c>
      <c r="J255" s="73"/>
    </row>
    <row r="256" spans="1:10" ht="15" customHeight="1" x14ac:dyDescent="0.3">
      <c r="A256" s="167"/>
      <c r="B256" s="167"/>
      <c r="C256" s="167"/>
      <c r="D256" s="167"/>
      <c r="E256" s="167"/>
      <c r="F256" s="167"/>
      <c r="G256" s="167"/>
      <c r="H256" s="167"/>
      <c r="I256" s="167"/>
      <c r="J256" s="73"/>
    </row>
    <row r="257" spans="1:10" ht="15" customHeight="1" x14ac:dyDescent="0.3">
      <c r="A257" s="183" t="s">
        <v>21240</v>
      </c>
      <c r="B257" s="184"/>
      <c r="C257" s="184"/>
      <c r="D257" s="185"/>
      <c r="E257" s="181" t="s">
        <v>109</v>
      </c>
      <c r="F257" s="181"/>
      <c r="G257" s="181"/>
      <c r="H257" s="180">
        <f>ROUND(BDI!$C$26,4)</f>
        <v>0.2452</v>
      </c>
      <c r="I257" s="180"/>
      <c r="J257" s="104"/>
    </row>
    <row r="258" spans="1:10" ht="15" customHeight="1" x14ac:dyDescent="0.3">
      <c r="A258" s="186"/>
      <c r="B258" s="187"/>
      <c r="C258" s="187"/>
      <c r="D258" s="188"/>
      <c r="E258" s="182"/>
      <c r="F258" s="182"/>
      <c r="G258" s="182"/>
      <c r="H258" s="182"/>
      <c r="I258" s="182"/>
      <c r="J258" s="104"/>
    </row>
    <row r="259" spans="1:10" ht="15" customHeight="1" x14ac:dyDescent="0.3">
      <c r="A259" s="186"/>
      <c r="B259" s="187"/>
      <c r="C259" s="187"/>
      <c r="D259" s="188"/>
      <c r="E259" s="181" t="s">
        <v>86</v>
      </c>
      <c r="F259" s="181"/>
      <c r="G259" s="181"/>
      <c r="H259" s="179">
        <f>I255+I242+I227+I214+I196+I178+I150+I132+I114+I101+I83+I65+I52+I39+I26</f>
        <v>217925.14789761996</v>
      </c>
      <c r="I259" s="179"/>
      <c r="J259" s="104"/>
    </row>
    <row r="260" spans="1:10" ht="15" customHeight="1" x14ac:dyDescent="0.3">
      <c r="A260" s="189"/>
      <c r="B260" s="190"/>
      <c r="C260" s="190"/>
      <c r="D260" s="191"/>
      <c r="E260" s="181"/>
      <c r="F260" s="181"/>
      <c r="G260" s="181"/>
      <c r="H260" s="179"/>
      <c r="I260" s="179"/>
      <c r="J260" s="104"/>
    </row>
    <row r="261" spans="1:10" ht="15" customHeight="1" x14ac:dyDescent="0.3">
      <c r="A261" s="166"/>
      <c r="B261" s="166"/>
      <c r="C261" s="166"/>
      <c r="D261" s="166"/>
      <c r="E261" s="166"/>
      <c r="F261" s="166"/>
      <c r="G261" s="166"/>
      <c r="H261" s="166"/>
      <c r="I261" s="166"/>
      <c r="J261" s="73"/>
    </row>
    <row r="262" spans="1:10" ht="15" customHeight="1" x14ac:dyDescent="0.3">
      <c r="A262" s="178" t="s">
        <v>21241</v>
      </c>
      <c r="B262" s="178"/>
      <c r="C262" s="178"/>
      <c r="D262" s="178"/>
      <c r="E262" s="178"/>
      <c r="F262" s="178"/>
      <c r="G262" s="178"/>
      <c r="H262" s="178"/>
      <c r="I262" s="178"/>
      <c r="J262" s="73"/>
    </row>
    <row r="263" spans="1:10" ht="15" customHeight="1" x14ac:dyDescent="0.3">
      <c r="A263" s="176"/>
      <c r="B263" s="176"/>
      <c r="C263" s="176"/>
      <c r="D263" s="176"/>
      <c r="E263" s="176"/>
      <c r="F263" s="176"/>
      <c r="G263" s="176"/>
      <c r="H263" s="176"/>
      <c r="I263" s="176"/>
      <c r="J263" s="73"/>
    </row>
    <row r="264" spans="1:10" ht="15" customHeight="1" x14ac:dyDescent="0.3">
      <c r="A264" s="176"/>
      <c r="B264" s="176"/>
      <c r="C264" s="176"/>
      <c r="D264" s="176"/>
      <c r="E264" s="176"/>
      <c r="F264" s="176"/>
      <c r="G264" s="176"/>
      <c r="H264" s="176"/>
      <c r="I264" s="176"/>
      <c r="J264" s="73"/>
    </row>
    <row r="265" spans="1:10" ht="15" customHeight="1" x14ac:dyDescent="0.3">
      <c r="A265" s="176"/>
      <c r="B265" s="176"/>
      <c r="C265" s="176"/>
      <c r="D265" s="176"/>
      <c r="E265" s="176"/>
      <c r="F265" s="176"/>
      <c r="G265" s="176"/>
      <c r="H265" s="176"/>
      <c r="I265" s="176"/>
      <c r="J265" s="73"/>
    </row>
    <row r="266" spans="1:10" ht="15" customHeight="1" x14ac:dyDescent="0.3">
      <c r="A266" s="176"/>
      <c r="B266" s="176"/>
      <c r="C266" s="176"/>
      <c r="D266" s="176"/>
      <c r="E266" s="176"/>
      <c r="F266" s="176"/>
      <c r="G266" s="176"/>
      <c r="H266" s="176"/>
      <c r="I266" s="176"/>
      <c r="J266" s="73"/>
    </row>
    <row r="267" spans="1:10" ht="15" customHeight="1" x14ac:dyDescent="0.3">
      <c r="A267" s="176" t="s">
        <v>8388</v>
      </c>
      <c r="B267" s="176"/>
      <c r="C267" s="176"/>
      <c r="D267" s="78"/>
      <c r="E267" s="78"/>
      <c r="F267" s="78"/>
      <c r="G267" s="176" t="s">
        <v>8388</v>
      </c>
      <c r="H267" s="176"/>
      <c r="I267" s="176"/>
      <c r="J267" s="73"/>
    </row>
    <row r="268" spans="1:10" ht="15" customHeight="1" x14ac:dyDescent="0.3">
      <c r="A268" s="177" t="s">
        <v>21233</v>
      </c>
      <c r="B268" s="177"/>
      <c r="C268" s="177"/>
      <c r="D268" s="78"/>
      <c r="E268" s="78"/>
      <c r="F268" s="78"/>
      <c r="G268" s="177" t="s">
        <v>7155</v>
      </c>
      <c r="H268" s="177"/>
      <c r="I268" s="177"/>
      <c r="J268" s="73"/>
    </row>
    <row r="269" spans="1:10" ht="15" customHeight="1" x14ac:dyDescent="0.3">
      <c r="A269" s="176" t="s">
        <v>21234</v>
      </c>
      <c r="B269" s="176"/>
      <c r="C269" s="176"/>
      <c r="D269" s="78"/>
      <c r="E269" s="78"/>
      <c r="F269" s="78"/>
      <c r="G269" s="176" t="s">
        <v>7156</v>
      </c>
      <c r="H269" s="176"/>
      <c r="I269" s="176"/>
      <c r="J269" s="73"/>
    </row>
    <row r="270" spans="1:10" ht="15" customHeight="1" x14ac:dyDescent="0.3">
      <c r="A270" s="176" t="s">
        <v>21235</v>
      </c>
      <c r="B270" s="176"/>
      <c r="C270" s="176"/>
      <c r="D270" s="78"/>
      <c r="E270" s="78"/>
      <c r="F270" s="78"/>
      <c r="G270" s="176" t="s">
        <v>7157</v>
      </c>
      <c r="H270" s="176"/>
      <c r="I270" s="176"/>
      <c r="J270" s="73"/>
    </row>
    <row r="272" spans="1:10" ht="14.4" customHeight="1" x14ac:dyDescent="0.3">
      <c r="D272" s="14" t="s">
        <v>43</v>
      </c>
    </row>
  </sheetData>
  <mergeCells count="75">
    <mergeCell ref="J14:J15"/>
    <mergeCell ref="A10:I10"/>
    <mergeCell ref="A11:I11"/>
    <mergeCell ref="D229:I229"/>
    <mergeCell ref="A228:I228"/>
    <mergeCell ref="A215:I215"/>
    <mergeCell ref="A115:I115"/>
    <mergeCell ref="D198:I198"/>
    <mergeCell ref="D116:I116"/>
    <mergeCell ref="D134:I134"/>
    <mergeCell ref="A133:I133"/>
    <mergeCell ref="D180:I180"/>
    <mergeCell ref="A179:I179"/>
    <mergeCell ref="A151:I151"/>
    <mergeCell ref="D216:I216"/>
    <mergeCell ref="A214:H214"/>
    <mergeCell ref="A267:C267"/>
    <mergeCell ref="G267:I267"/>
    <mergeCell ref="A262:I262"/>
    <mergeCell ref="H259:I260"/>
    <mergeCell ref="D244:I244"/>
    <mergeCell ref="A256:I256"/>
    <mergeCell ref="H257:I257"/>
    <mergeCell ref="E257:G257"/>
    <mergeCell ref="E259:G260"/>
    <mergeCell ref="E258:I258"/>
    <mergeCell ref="A255:H255"/>
    <mergeCell ref="A257:D260"/>
    <mergeCell ref="A264:I264"/>
    <mergeCell ref="A265:I265"/>
    <mergeCell ref="A266:I266"/>
    <mergeCell ref="A263:I263"/>
    <mergeCell ref="G270:I270"/>
    <mergeCell ref="G269:I269"/>
    <mergeCell ref="G268:I268"/>
    <mergeCell ref="A270:C270"/>
    <mergeCell ref="A269:C269"/>
    <mergeCell ref="A268:C268"/>
    <mergeCell ref="A1:I6"/>
    <mergeCell ref="A197:I197"/>
    <mergeCell ref="D41:I41"/>
    <mergeCell ref="A53:I53"/>
    <mergeCell ref="D152:I152"/>
    <mergeCell ref="A12:I12"/>
    <mergeCell ref="A13:I13"/>
    <mergeCell ref="D67:I67"/>
    <mergeCell ref="D85:I85"/>
    <mergeCell ref="A27:I27"/>
    <mergeCell ref="A26:H26"/>
    <mergeCell ref="A39:H39"/>
    <mergeCell ref="A52:H52"/>
    <mergeCell ref="A7:I8"/>
    <mergeCell ref="D15:I15"/>
    <mergeCell ref="A9:I9"/>
    <mergeCell ref="A243:I243"/>
    <mergeCell ref="D230:I230"/>
    <mergeCell ref="D236:I236"/>
    <mergeCell ref="A227:H227"/>
    <mergeCell ref="A242:H242"/>
    <mergeCell ref="A261:I261"/>
    <mergeCell ref="D103:I103"/>
    <mergeCell ref="D28:I28"/>
    <mergeCell ref="A40:I40"/>
    <mergeCell ref="A102:I102"/>
    <mergeCell ref="D54:I54"/>
    <mergeCell ref="A84:I84"/>
    <mergeCell ref="A66:I66"/>
    <mergeCell ref="A65:H65"/>
    <mergeCell ref="A83:H83"/>
    <mergeCell ref="A101:H101"/>
    <mergeCell ref="A114:H114"/>
    <mergeCell ref="A132:H132"/>
    <mergeCell ref="A150:H150"/>
    <mergeCell ref="A178:H178"/>
    <mergeCell ref="A196:H196"/>
  </mergeCells>
  <phoneticPr fontId="7" type="noConversion"/>
  <conditionalFormatting sqref="J16:J25">
    <cfRule type="containsText" dxfId="38" priority="31" operator="containsText" text="SIM">
      <formula>NOT(ISERROR(SEARCH("SIM",J16)))</formula>
    </cfRule>
    <cfRule type="containsText" dxfId="37" priority="32" operator="containsText" text="NÃO">
      <formula>NOT(ISERROR(SEARCH("NÃO",J16)))</formula>
    </cfRule>
  </conditionalFormatting>
  <conditionalFormatting sqref="J29:J38">
    <cfRule type="containsText" dxfId="36" priority="29" operator="containsText" text="SIM">
      <formula>NOT(ISERROR(SEARCH("SIM",J29)))</formula>
    </cfRule>
    <cfRule type="containsText" dxfId="35" priority="30" operator="containsText" text="NÃO">
      <formula>NOT(ISERROR(SEARCH("NÃO",J29)))</formula>
    </cfRule>
  </conditionalFormatting>
  <conditionalFormatting sqref="J42:J51">
    <cfRule type="containsText" dxfId="34" priority="27" operator="containsText" text="SIM">
      <formula>NOT(ISERROR(SEARCH("SIM",J42)))</formula>
    </cfRule>
    <cfRule type="containsText" dxfId="33" priority="28" operator="containsText" text="NÃO">
      <formula>NOT(ISERROR(SEARCH("NÃO",J42)))</formula>
    </cfRule>
  </conditionalFormatting>
  <conditionalFormatting sqref="J55:J64">
    <cfRule type="containsText" dxfId="32" priority="25" operator="containsText" text="SIM">
      <formula>NOT(ISERROR(SEARCH("SIM",J55)))</formula>
    </cfRule>
    <cfRule type="containsText" dxfId="31" priority="26" operator="containsText" text="NÃO">
      <formula>NOT(ISERROR(SEARCH("NÃO",J55)))</formula>
    </cfRule>
  </conditionalFormatting>
  <conditionalFormatting sqref="J68:J82">
    <cfRule type="containsText" dxfId="30" priority="23" operator="containsText" text="SIM">
      <formula>NOT(ISERROR(SEARCH("SIM",J68)))</formula>
    </cfRule>
    <cfRule type="containsText" dxfId="29" priority="24" operator="containsText" text="NÃO">
      <formula>NOT(ISERROR(SEARCH("NÃO",J68)))</formula>
    </cfRule>
  </conditionalFormatting>
  <conditionalFormatting sqref="J86:J100">
    <cfRule type="containsText" dxfId="28" priority="21" operator="containsText" text="SIM">
      <formula>NOT(ISERROR(SEARCH("SIM",J86)))</formula>
    </cfRule>
    <cfRule type="containsText" dxfId="27" priority="22" operator="containsText" text="NÃO">
      <formula>NOT(ISERROR(SEARCH("NÃO",J86)))</formula>
    </cfRule>
  </conditionalFormatting>
  <conditionalFormatting sqref="J104:J113">
    <cfRule type="containsText" dxfId="26" priority="19" operator="containsText" text="SIM">
      <formula>NOT(ISERROR(SEARCH("SIM",J104)))</formula>
    </cfRule>
    <cfRule type="containsText" dxfId="25" priority="20" operator="containsText" text="NÃO">
      <formula>NOT(ISERROR(SEARCH("NÃO",J104)))</formula>
    </cfRule>
  </conditionalFormatting>
  <conditionalFormatting sqref="J117:J131">
    <cfRule type="containsText" dxfId="24" priority="17" operator="containsText" text="SIM">
      <formula>NOT(ISERROR(SEARCH("SIM",J117)))</formula>
    </cfRule>
    <cfRule type="containsText" dxfId="23" priority="18" operator="containsText" text="NÃO">
      <formula>NOT(ISERROR(SEARCH("NÃO",J117)))</formula>
    </cfRule>
  </conditionalFormatting>
  <conditionalFormatting sqref="J135:J149">
    <cfRule type="containsText" dxfId="22" priority="15" operator="containsText" text="SIM">
      <formula>NOT(ISERROR(SEARCH("SIM",J135)))</formula>
    </cfRule>
    <cfRule type="containsText" dxfId="21" priority="16" operator="containsText" text="NÃO">
      <formula>NOT(ISERROR(SEARCH("NÃO",J135)))</formula>
    </cfRule>
  </conditionalFormatting>
  <conditionalFormatting sqref="J153:J177">
    <cfRule type="containsText" dxfId="20" priority="13" operator="containsText" text="SIM">
      <formula>NOT(ISERROR(SEARCH("SIM",J153)))</formula>
    </cfRule>
    <cfRule type="containsText" dxfId="19" priority="14" operator="containsText" text="NÃO">
      <formula>NOT(ISERROR(SEARCH("NÃO",J153)))</formula>
    </cfRule>
  </conditionalFormatting>
  <conditionalFormatting sqref="J181:J195">
    <cfRule type="containsText" dxfId="18" priority="11" operator="containsText" text="SIM">
      <formula>NOT(ISERROR(SEARCH("SIM",J181)))</formula>
    </cfRule>
    <cfRule type="containsText" dxfId="17" priority="12" operator="containsText" text="NÃO">
      <formula>NOT(ISERROR(SEARCH("NÃO",J181)))</formula>
    </cfRule>
  </conditionalFormatting>
  <conditionalFormatting sqref="J199:J213">
    <cfRule type="containsText" dxfId="16" priority="9" operator="containsText" text="SIM">
      <formula>NOT(ISERROR(SEARCH("SIM",J199)))</formula>
    </cfRule>
    <cfRule type="containsText" dxfId="15" priority="10" operator="containsText" text="NÃO">
      <formula>NOT(ISERROR(SEARCH("NÃO",J199)))</formula>
    </cfRule>
  </conditionalFormatting>
  <conditionalFormatting sqref="J217:J226">
    <cfRule type="containsText" dxfId="14" priority="7" operator="containsText" text="SIM">
      <formula>NOT(ISERROR(SEARCH("SIM",J217)))</formula>
    </cfRule>
    <cfRule type="containsText" dxfId="13" priority="8" operator="containsText" text="NÃO">
      <formula>NOT(ISERROR(SEARCH("NÃO",J217)))</formula>
    </cfRule>
  </conditionalFormatting>
  <conditionalFormatting sqref="J231:J235">
    <cfRule type="containsText" dxfId="12" priority="5" operator="containsText" text="SIM">
      <formula>NOT(ISERROR(SEARCH("SIM",J231)))</formula>
    </cfRule>
    <cfRule type="containsText" dxfId="11" priority="6" operator="containsText" text="NÃO">
      <formula>NOT(ISERROR(SEARCH("NÃO",J231)))</formula>
    </cfRule>
  </conditionalFormatting>
  <conditionalFormatting sqref="J237:J241">
    <cfRule type="containsText" dxfId="10" priority="3" operator="containsText" text="SIM">
      <formula>NOT(ISERROR(SEARCH("SIM",J237)))</formula>
    </cfRule>
    <cfRule type="containsText" dxfId="9" priority="4" operator="containsText" text="NÃO">
      <formula>NOT(ISERROR(SEARCH("NÃO",J237)))</formula>
    </cfRule>
  </conditionalFormatting>
  <conditionalFormatting sqref="J245:J254">
    <cfRule type="containsText" dxfId="8" priority="1" operator="containsText" text="SIM">
      <formula>NOT(ISERROR(SEARCH("SIM",J245)))</formula>
    </cfRule>
    <cfRule type="containsText" dxfId="7" priority="2" operator="containsText" text="NÃO">
      <formula>NOT(ISERROR(SEARCH("NÃO",J245)))</formula>
    </cfRule>
  </conditionalFormatting>
  <printOptions horizontalCentered="1"/>
  <pageMargins left="0.78740157480314965" right="0.78740157480314965" top="0.19685039370078741" bottom="0.39370078740157483" header="0.19685039370078741" footer="0.39370078740157483"/>
  <pageSetup paperSize="9" scale="65"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30"/>
  <sheetViews>
    <sheetView view="pageBreakPreview" topLeftCell="A4" zoomScaleNormal="100" zoomScaleSheetLayoutView="100" workbookViewId="0">
      <selection sqref="A1:C6"/>
    </sheetView>
  </sheetViews>
  <sheetFormatPr defaultColWidth="8.88671875" defaultRowHeight="14.4" x14ac:dyDescent="0.3"/>
  <cols>
    <col min="1" max="1" width="10.6640625" style="52" customWidth="1"/>
    <col min="2" max="2" width="14.6640625" style="52" customWidth="1"/>
    <col min="3" max="3" width="120.6640625" style="51" customWidth="1"/>
    <col min="4" max="5" width="8.88671875" style="51"/>
    <col min="6" max="6" width="26.6640625" style="51" customWidth="1"/>
    <col min="7" max="16384" width="8.88671875" style="51"/>
  </cols>
  <sheetData>
    <row r="1" spans="1:3" s="50" customFormat="1" ht="15" customHeight="1" x14ac:dyDescent="0.3">
      <c r="A1" s="157"/>
      <c r="B1" s="157"/>
      <c r="C1" s="157"/>
    </row>
    <row r="2" spans="1:3" s="50" customFormat="1" ht="15" customHeight="1" x14ac:dyDescent="0.3">
      <c r="A2" s="157"/>
      <c r="B2" s="157"/>
      <c r="C2" s="157"/>
    </row>
    <row r="3" spans="1:3" s="50" customFormat="1" ht="15" customHeight="1" x14ac:dyDescent="0.3">
      <c r="A3" s="157"/>
      <c r="B3" s="157"/>
      <c r="C3" s="157"/>
    </row>
    <row r="4" spans="1:3" s="50" customFormat="1" ht="15" customHeight="1" x14ac:dyDescent="0.3">
      <c r="A4" s="157"/>
      <c r="B4" s="157"/>
      <c r="C4" s="157"/>
    </row>
    <row r="5" spans="1:3" s="50" customFormat="1" ht="15" customHeight="1" x14ac:dyDescent="0.3">
      <c r="A5" s="157"/>
      <c r="B5" s="157"/>
      <c r="C5" s="157"/>
    </row>
    <row r="6" spans="1:3" s="50" customFormat="1" ht="15" customHeight="1" x14ac:dyDescent="0.3">
      <c r="A6" s="157"/>
      <c r="B6" s="157"/>
      <c r="C6" s="157"/>
    </row>
    <row r="7" spans="1:3" s="50" customFormat="1" ht="15" customHeight="1" x14ac:dyDescent="0.3">
      <c r="A7" s="200" t="s">
        <v>8219</v>
      </c>
      <c r="B7" s="200"/>
      <c r="C7" s="200"/>
    </row>
    <row r="8" spans="1:3" s="50" customFormat="1" ht="15" customHeight="1" x14ac:dyDescent="0.3">
      <c r="A8" s="200"/>
      <c r="B8" s="200"/>
      <c r="C8" s="200"/>
    </row>
    <row r="9" spans="1:3" s="50" customFormat="1" ht="15" customHeight="1" x14ac:dyDescent="0.3">
      <c r="A9" s="193" t="str">
        <f>ORÇAM.!A9</f>
        <v>PROPRIETÁRIO: CÂMARA MUNICIPAL DE ESTRELA D'OESTE</v>
      </c>
      <c r="B9" s="193"/>
      <c r="C9" s="193"/>
    </row>
    <row r="10" spans="1:3" s="50" customFormat="1" ht="15" customHeight="1" x14ac:dyDescent="0.3">
      <c r="A10" s="193" t="str">
        <f>ORÇAM.!A10</f>
        <v>ENDEREÇO DA OBRA: AVENIDA SÃO PAULO, N° 481, CENTRO, ESTRELA D'OESTE/SP</v>
      </c>
      <c r="B10" s="193"/>
      <c r="C10" s="193"/>
    </row>
    <row r="11" spans="1:3" s="50" customFormat="1" ht="15" customHeight="1" x14ac:dyDescent="0.3">
      <c r="A11" s="193" t="str">
        <f>ORÇAM.!A11</f>
        <v>OBJETO: CONSTRUÇÃO DE GARAGEM E LAVANDERIA NA SEDE DA CÂMARA MUNICIPAL DE ESTRELA D'OESTE</v>
      </c>
      <c r="B11" s="193"/>
      <c r="C11" s="193"/>
    </row>
    <row r="12" spans="1:3" s="50" customFormat="1" ht="15" customHeight="1" x14ac:dyDescent="0.3">
      <c r="A12" s="193" t="str">
        <f>ORÇAM.!A12</f>
        <v>REFERÊNCIA: Boletim CDHU Vs.197 COM DESONERAÇÃO</v>
      </c>
      <c r="B12" s="193"/>
      <c r="C12" s="193"/>
    </row>
    <row r="13" spans="1:3" s="50" customFormat="1" ht="15" customHeight="1" x14ac:dyDescent="0.3">
      <c r="A13" s="193" t="str">
        <f>ORÇAM.!A13</f>
        <v>BDI: 24,52 %</v>
      </c>
      <c r="B13" s="193"/>
      <c r="C13" s="193"/>
    </row>
    <row r="14" spans="1:3" s="50" customFormat="1" ht="15" customHeight="1" x14ac:dyDescent="0.3">
      <c r="A14" s="54" t="s">
        <v>3</v>
      </c>
      <c r="B14" s="54" t="s">
        <v>112</v>
      </c>
      <c r="C14" s="54" t="s">
        <v>5</v>
      </c>
    </row>
    <row r="15" spans="1:3" ht="15" customHeight="1" x14ac:dyDescent="0.3">
      <c r="A15" s="133">
        <f>ORÇAM.!C15</f>
        <v>1</v>
      </c>
      <c r="B15" s="134"/>
      <c r="C15" s="135" t="str">
        <f>ORÇAM.!D15</f>
        <v>SERVIÇOS PRELIMINARES</v>
      </c>
    </row>
    <row r="16" spans="1:3" ht="15" customHeight="1" x14ac:dyDescent="0.3">
      <c r="A16" s="195" t="str">
        <f>ORÇAM.!C16</f>
        <v>1.1</v>
      </c>
      <c r="B16" s="195" t="str">
        <f>ORÇAM.!B16</f>
        <v>02.08.050</v>
      </c>
      <c r="C16" s="121" t="str">
        <f>IFERROR(VLOOKUP(B16,CDHU!A9:F4114,2,0),IFERROR(VLOOKUP(B16,'SINAPI C.'!A7:E7835,2,0),IFERROR(VLOOKUP(B16,'SINAPI I.'!A8:E4846,2,0)," ")))</f>
        <v>Placa em lona com impressão digital e estrutura em madeira</v>
      </c>
    </row>
    <row r="17" spans="1:3" ht="15" customHeight="1" x14ac:dyDescent="0.3">
      <c r="A17" s="195"/>
      <c r="B17" s="195"/>
      <c r="C17" s="55"/>
    </row>
    <row r="18" spans="1:3" ht="15" customHeight="1" x14ac:dyDescent="0.3">
      <c r="A18" s="198" t="str">
        <f>ORÇAM.!C17</f>
        <v>1.2</v>
      </c>
      <c r="B18" s="195" t="str">
        <f>ORÇAM.!B17</f>
        <v>02.02.150</v>
      </c>
      <c r="C18" s="121" t="str">
        <f>IFERROR(VLOOKUP(B18,CDHU!A11:F4116,2,0),IFERROR(VLOOKUP(B18,'SINAPI C.'!A9:E7837,2,0),IFERROR(VLOOKUP(B18,'SINAPI I.'!A10:E4848,2,0)," ")))</f>
        <v>Locação de container tipo depósito - área mínima de 13,80 m²</v>
      </c>
    </row>
    <row r="19" spans="1:3" ht="15" customHeight="1" x14ac:dyDescent="0.3">
      <c r="A19" s="199"/>
      <c r="B19" s="195"/>
      <c r="C19" s="55"/>
    </row>
    <row r="20" spans="1:3" ht="15" customHeight="1" x14ac:dyDescent="0.3">
      <c r="A20" s="198" t="str">
        <f>ORÇAM.!C18</f>
        <v>1.3</v>
      </c>
      <c r="B20" s="195">
        <f>ORÇAM.!B18</f>
        <v>0</v>
      </c>
      <c r="C20" s="121" t="str">
        <f>IFERROR(VLOOKUP(B20,CDHU!A13:F4118,2,0),IFERROR(VLOOKUP(B20,'SINAPI C.'!A11:E7839,2,0),IFERROR(VLOOKUP(B20,'SINAPI I.'!A12:E4850,2,0)," ")))</f>
        <v xml:space="preserve"> </v>
      </c>
    </row>
    <row r="21" spans="1:3" ht="15" customHeight="1" x14ac:dyDescent="0.3">
      <c r="A21" s="199"/>
      <c r="B21" s="195"/>
      <c r="C21" s="55"/>
    </row>
    <row r="22" spans="1:3" ht="15" customHeight="1" x14ac:dyDescent="0.3">
      <c r="A22" s="198" t="str">
        <f>ORÇAM.!C19</f>
        <v>1.4</v>
      </c>
      <c r="B22" s="195">
        <f>ORÇAM.!B19</f>
        <v>0</v>
      </c>
      <c r="C22" s="121" t="str">
        <f>IFERROR(VLOOKUP(B22,CDHU!A15:F4120,2,0),IFERROR(VLOOKUP(B22,'SINAPI C.'!A13:E7841,2,0),IFERROR(VLOOKUP(B22,'SINAPI I.'!A14:E4852,2,0)," ")))</f>
        <v xml:space="preserve"> </v>
      </c>
    </row>
    <row r="23" spans="1:3" ht="15" customHeight="1" x14ac:dyDescent="0.3">
      <c r="A23" s="199"/>
      <c r="B23" s="195"/>
      <c r="C23" s="55"/>
    </row>
    <row r="24" spans="1:3" ht="15" customHeight="1" x14ac:dyDescent="0.3">
      <c r="A24" s="198" t="str">
        <f>ORÇAM.!C20</f>
        <v>1.5</v>
      </c>
      <c r="B24" s="195">
        <f>ORÇAM.!B20</f>
        <v>0</v>
      </c>
      <c r="C24" s="121" t="str">
        <f>IFERROR(VLOOKUP(B24,CDHU!A17:F4122,2,0),IFERROR(VLOOKUP(B24,'SINAPI C.'!A15:E7843,2,0),IFERROR(VLOOKUP(B24,'SINAPI I.'!A16:E4854,2,0)," ")))</f>
        <v xml:space="preserve"> </v>
      </c>
    </row>
    <row r="25" spans="1:3" ht="15" customHeight="1" x14ac:dyDescent="0.3">
      <c r="A25" s="199"/>
      <c r="B25" s="195"/>
      <c r="C25" s="55"/>
    </row>
    <row r="26" spans="1:3" ht="15" customHeight="1" x14ac:dyDescent="0.3">
      <c r="A26" s="198" t="str">
        <f>ORÇAM.!C21</f>
        <v>1.6</v>
      </c>
      <c r="B26" s="195">
        <f>ORÇAM.!B21</f>
        <v>0</v>
      </c>
      <c r="C26" s="121" t="str">
        <f>IFERROR(VLOOKUP(B26,CDHU!A19:F4124,2,0),IFERROR(VLOOKUP(B26,'SINAPI C.'!A17:E7845,2,0),IFERROR(VLOOKUP(B26,'SINAPI I.'!A18:E4856,2,0)," ")))</f>
        <v xml:space="preserve"> </v>
      </c>
    </row>
    <row r="27" spans="1:3" ht="15" customHeight="1" x14ac:dyDescent="0.3">
      <c r="A27" s="199"/>
      <c r="B27" s="195"/>
      <c r="C27" s="55"/>
    </row>
    <row r="28" spans="1:3" ht="15" customHeight="1" x14ac:dyDescent="0.3">
      <c r="A28" s="198" t="str">
        <f>ORÇAM.!C22</f>
        <v>1.7</v>
      </c>
      <c r="B28" s="195">
        <f>ORÇAM.!B22</f>
        <v>0</v>
      </c>
      <c r="C28" s="121" t="str">
        <f>IFERROR(VLOOKUP(B28,CDHU!A21:F4126,2,0),IFERROR(VLOOKUP(B28,'SINAPI C.'!A19:E7847,2,0),IFERROR(VLOOKUP(B28,'SINAPI I.'!A20:E4858,2,0)," ")))</f>
        <v xml:space="preserve"> </v>
      </c>
    </row>
    <row r="29" spans="1:3" ht="15" customHeight="1" x14ac:dyDescent="0.3">
      <c r="A29" s="199"/>
      <c r="B29" s="195"/>
      <c r="C29" s="55"/>
    </row>
    <row r="30" spans="1:3" ht="15" customHeight="1" x14ac:dyDescent="0.3">
      <c r="A30" s="198" t="str">
        <f>ORÇAM.!C23</f>
        <v>1.8</v>
      </c>
      <c r="B30" s="195">
        <f>ORÇAM.!B23</f>
        <v>0</v>
      </c>
      <c r="C30" s="121" t="str">
        <f>IFERROR(VLOOKUP(B30,CDHU!A23:F4128,2,0),IFERROR(VLOOKUP(B30,'SINAPI C.'!A21:E7849,2,0),IFERROR(VLOOKUP(B30,'SINAPI I.'!A22:E4860,2,0)," ")))</f>
        <v xml:space="preserve"> </v>
      </c>
    </row>
    <row r="31" spans="1:3" ht="15" customHeight="1" x14ac:dyDescent="0.3">
      <c r="A31" s="199"/>
      <c r="B31" s="195"/>
      <c r="C31" s="55"/>
    </row>
    <row r="32" spans="1:3" ht="15" customHeight="1" x14ac:dyDescent="0.3">
      <c r="A32" s="198" t="str">
        <f>ORÇAM.!C24</f>
        <v>1.9</v>
      </c>
      <c r="B32" s="195">
        <f>ORÇAM.!B24</f>
        <v>0</v>
      </c>
      <c r="C32" s="121" t="str">
        <f>IFERROR(VLOOKUP(B32,CDHU!A25:F4130,2,0),IFERROR(VLOOKUP(B32,'SINAPI C.'!A23:E7851,2,0),IFERROR(VLOOKUP(B32,'SINAPI I.'!A24:E4862,2,0)," ")))</f>
        <v xml:space="preserve"> </v>
      </c>
    </row>
    <row r="33" spans="1:3" ht="15" customHeight="1" x14ac:dyDescent="0.3">
      <c r="A33" s="199"/>
      <c r="B33" s="195"/>
      <c r="C33" s="55"/>
    </row>
    <row r="34" spans="1:3" ht="15" customHeight="1" x14ac:dyDescent="0.3">
      <c r="A34" s="198" t="str">
        <f>ORÇAM.!C25</f>
        <v>1.10</v>
      </c>
      <c r="B34" s="195">
        <f>ORÇAM.!B25</f>
        <v>0</v>
      </c>
      <c r="C34" s="121" t="str">
        <f>IFERROR(VLOOKUP(B34,CDHU!A27:F4132,2,0),IFERROR(VLOOKUP(B34,'SINAPI C.'!A25:E7853,2,0),IFERROR(VLOOKUP(B34,'SINAPI I.'!A26:E4864,2,0)," ")))</f>
        <v xml:space="preserve"> </v>
      </c>
    </row>
    <row r="35" spans="1:3" ht="15" customHeight="1" x14ac:dyDescent="0.3">
      <c r="A35" s="199"/>
      <c r="B35" s="195"/>
      <c r="C35" s="55"/>
    </row>
    <row r="36" spans="1:3" ht="15" customHeight="1" x14ac:dyDescent="0.3">
      <c r="A36" s="133">
        <f>ORÇAM.!C28</f>
        <v>2</v>
      </c>
      <c r="B36" s="134"/>
      <c r="C36" s="135" t="str">
        <f>ORÇAM.!D28</f>
        <v xml:space="preserve">DEMOLIÇÕES </v>
      </c>
    </row>
    <row r="37" spans="1:3" ht="15" customHeight="1" x14ac:dyDescent="0.3">
      <c r="A37" s="195" t="str">
        <f>ORÇAM.!C29</f>
        <v>2.1</v>
      </c>
      <c r="B37" s="195" t="str">
        <f>ORÇAM.!B29</f>
        <v>04.30.020</v>
      </c>
      <c r="C37" s="121" t="str">
        <f>IFERROR(VLOOKUP(B37,CDHU!A30:F4135,2,0),IFERROR(VLOOKUP(B37,'SINAPI C.'!A28:E7856,2,0),IFERROR(VLOOKUP(B37,'SINAPI I.'!A29:E4867,2,0)," ")))</f>
        <v>Remoção de calha ou rufo</v>
      </c>
    </row>
    <row r="38" spans="1:3" ht="15" customHeight="1" x14ac:dyDescent="0.3">
      <c r="A38" s="195"/>
      <c r="B38" s="195"/>
      <c r="C38" s="55"/>
    </row>
    <row r="39" spans="1:3" ht="15" customHeight="1" x14ac:dyDescent="0.3">
      <c r="A39" s="195" t="str">
        <f>ORÇAM.!C30</f>
        <v>2.2</v>
      </c>
      <c r="B39" s="195" t="str">
        <f>ORÇAM.!B30</f>
        <v>04.03.060</v>
      </c>
      <c r="C39" s="121" t="str">
        <f>IFERROR(VLOOKUP(B39,CDHU!A32:F4137,2,0),IFERROR(VLOOKUP(B39,'SINAPI C.'!A30:E7858,2,0),IFERROR(VLOOKUP(B39,'SINAPI I.'!A31:E4869,2,0)," ")))</f>
        <v>Retirada de cumeeira ou espigão em barro</v>
      </c>
    </row>
    <row r="40" spans="1:3" ht="15" customHeight="1" x14ac:dyDescent="0.3">
      <c r="A40" s="195"/>
      <c r="B40" s="195"/>
      <c r="C40" s="55"/>
    </row>
    <row r="41" spans="1:3" ht="15" customHeight="1" x14ac:dyDescent="0.3">
      <c r="A41" s="195" t="str">
        <f>ORÇAM.!C31</f>
        <v>2.3</v>
      </c>
      <c r="B41" s="195" t="str">
        <f>ORÇAM.!B31</f>
        <v>04.02.090</v>
      </c>
      <c r="C41" s="121" t="str">
        <f>IFERROR(VLOOKUP(B41,CDHU!A34:F4139,2,0),IFERROR(VLOOKUP(B41,'SINAPI C.'!A32:E7860,2,0),IFERROR(VLOOKUP(B41,'SINAPI I.'!A33:E4871,2,0)," ")))</f>
        <v>Retirada de estrutura em madeira pontaletada - telhas de barro</v>
      </c>
    </row>
    <row r="42" spans="1:3" ht="15" customHeight="1" x14ac:dyDescent="0.3">
      <c r="A42" s="195"/>
      <c r="B42" s="195"/>
      <c r="C42" s="55"/>
    </row>
    <row r="43" spans="1:3" ht="15" customHeight="1" x14ac:dyDescent="0.3">
      <c r="A43" s="195" t="str">
        <f>ORÇAM.!C32</f>
        <v>2.4</v>
      </c>
      <c r="B43" s="195" t="str">
        <f>ORÇAM.!B32</f>
        <v>04.03.020</v>
      </c>
      <c r="C43" s="121" t="str">
        <f>IFERROR(VLOOKUP(B43,CDHU!A36:F4141,2,0),IFERROR(VLOOKUP(B43,'SINAPI C.'!A34:E7862,2,0),IFERROR(VLOOKUP(B43,'SINAPI I.'!A35:E4873,2,0)," ")))</f>
        <v>Retirada de telhamento em barro</v>
      </c>
    </row>
    <row r="44" spans="1:3" ht="15" customHeight="1" x14ac:dyDescent="0.3">
      <c r="A44" s="195"/>
      <c r="B44" s="195"/>
      <c r="C44" s="55"/>
    </row>
    <row r="45" spans="1:3" ht="15" customHeight="1" x14ac:dyDescent="0.3">
      <c r="A45" s="195" t="str">
        <f>ORÇAM.!C33</f>
        <v>2.5</v>
      </c>
      <c r="B45" s="195" t="str">
        <f>ORÇAM.!B33</f>
        <v>04.03.040</v>
      </c>
      <c r="C45" s="121" t="str">
        <f>IFERROR(VLOOKUP(B45,CDHU!A38:F4143,2,0),IFERROR(VLOOKUP(B45,'SINAPI C.'!A36:E7864,2,0),IFERROR(VLOOKUP(B45,'SINAPI I.'!A37:E4875,2,0)," ")))</f>
        <v>Retirada de telhamento perfil e material qualquer, exceto barro</v>
      </c>
    </row>
    <row r="46" spans="1:3" ht="15" customHeight="1" x14ac:dyDescent="0.3">
      <c r="A46" s="195"/>
      <c r="B46" s="195"/>
      <c r="C46" s="55"/>
    </row>
    <row r="47" spans="1:3" ht="15" customHeight="1" x14ac:dyDescent="0.3">
      <c r="A47" s="195" t="str">
        <f>ORÇAM.!C34</f>
        <v>2.6</v>
      </c>
      <c r="B47" s="195" t="str">
        <f>ORÇAM.!B34</f>
        <v>04.11.120</v>
      </c>
      <c r="C47" s="121" t="str">
        <f>IFERROR(VLOOKUP(B47,CDHU!A40:F4145,2,0),IFERROR(VLOOKUP(B47,'SINAPI C.'!A38:E7866,2,0),IFERROR(VLOOKUP(B47,'SINAPI I.'!A39:E4877,2,0)," ")))</f>
        <v>Retirada de torneira ou chuveiro</v>
      </c>
    </row>
    <row r="48" spans="1:3" ht="15" customHeight="1" x14ac:dyDescent="0.3">
      <c r="A48" s="195"/>
      <c r="B48" s="195"/>
      <c r="C48" s="55"/>
    </row>
    <row r="49" spans="1:3" ht="15" customHeight="1" x14ac:dyDescent="0.3">
      <c r="A49" s="195" t="str">
        <f>ORÇAM.!C35</f>
        <v>2.7</v>
      </c>
      <c r="B49" s="195" t="str">
        <f>ORÇAM.!B35</f>
        <v>04.11.020</v>
      </c>
      <c r="C49" s="121" t="str">
        <f>IFERROR(VLOOKUP(B49,CDHU!A42:F4147,2,0),IFERROR(VLOOKUP(B49,'SINAPI C.'!A40:E7868,2,0),IFERROR(VLOOKUP(B49,'SINAPI I.'!A41:E4879,2,0)," ")))</f>
        <v>Retirada de aparelho sanitário incluindo acessórios</v>
      </c>
    </row>
    <row r="50" spans="1:3" ht="15" customHeight="1" x14ac:dyDescent="0.3">
      <c r="A50" s="195"/>
      <c r="B50" s="195"/>
      <c r="C50" s="55"/>
    </row>
    <row r="51" spans="1:3" ht="15" customHeight="1" x14ac:dyDescent="0.3">
      <c r="A51" s="195" t="str">
        <f>ORÇAM.!C36</f>
        <v>2.8</v>
      </c>
      <c r="B51" s="195" t="str">
        <f>ORÇAM.!B36</f>
        <v>03.02.040</v>
      </c>
      <c r="C51" s="121" t="str">
        <f>IFERROR(VLOOKUP(B51,CDHU!A44:F4149,2,0),IFERROR(VLOOKUP(B51,'SINAPI C.'!A42:E7870,2,0),IFERROR(VLOOKUP(B51,'SINAPI I.'!A43:E4881,2,0)," ")))</f>
        <v>Demolição manual de alvenaria de elevação ou elemento vazado, incluindo revestimento</v>
      </c>
    </row>
    <row r="52" spans="1:3" ht="15" customHeight="1" x14ac:dyDescent="0.3">
      <c r="A52" s="195"/>
      <c r="B52" s="195"/>
      <c r="C52" s="55"/>
    </row>
    <row r="53" spans="1:3" ht="15" customHeight="1" x14ac:dyDescent="0.3">
      <c r="A53" s="195" t="str">
        <f>ORÇAM.!C37</f>
        <v>2.9</v>
      </c>
      <c r="B53" s="195" t="str">
        <f>ORÇAM.!B37</f>
        <v>03.01.020</v>
      </c>
      <c r="C53" s="121" t="str">
        <f>IFERROR(VLOOKUP(B53,CDHU!A46:F4151,2,0),IFERROR(VLOOKUP(B53,'SINAPI C.'!A44:E7872,2,0),IFERROR(VLOOKUP(B53,'SINAPI I.'!A45:E4883,2,0)," ")))</f>
        <v>Demolição manual de concreto simples</v>
      </c>
    </row>
    <row r="54" spans="1:3" ht="15" customHeight="1" x14ac:dyDescent="0.3">
      <c r="A54" s="195"/>
      <c r="B54" s="195"/>
      <c r="C54" s="55"/>
    </row>
    <row r="55" spans="1:3" ht="15" customHeight="1" x14ac:dyDescent="0.3">
      <c r="A55" s="195" t="str">
        <f>ORÇAM.!C38</f>
        <v>2.10</v>
      </c>
      <c r="B55" s="195" t="str">
        <f>ORÇAM.!B38</f>
        <v>05.07.050</v>
      </c>
      <c r="C55" s="121" t="str">
        <f>IFERROR(VLOOKUP(B55,CDHU!A48:F4153,2,0),IFERROR(VLOOKUP(B55,'SINAPI C.'!A46:E7874,2,0),IFERROR(VLOOKUP(B55,'SINAPI I.'!A47:E4885,2,0)," ")))</f>
        <v>Remoção de entulho de obra com caçamba metálica - material volumoso e misturado por alvenaria, terra, madeira, papel, plástico e metal</v>
      </c>
    </row>
    <row r="56" spans="1:3" ht="15" customHeight="1" x14ac:dyDescent="0.3">
      <c r="A56" s="195"/>
      <c r="B56" s="195"/>
      <c r="C56" s="55"/>
    </row>
    <row r="57" spans="1:3" ht="15" customHeight="1" x14ac:dyDescent="0.3">
      <c r="A57" s="133">
        <f>ORÇAM.!C41</f>
        <v>3</v>
      </c>
      <c r="B57" s="134"/>
      <c r="C57" s="135" t="str">
        <f>ORÇAM.!D41</f>
        <v>INFRAESTRUTURA</v>
      </c>
    </row>
    <row r="58" spans="1:3" ht="15" customHeight="1" x14ac:dyDescent="0.3">
      <c r="A58" s="195" t="str">
        <f>ORÇAM.!C42</f>
        <v>3.1</v>
      </c>
      <c r="B58" s="195" t="str">
        <f>ORÇAM.!B42</f>
        <v>06.02.020</v>
      </c>
      <c r="C58" s="121" t="str">
        <f>IFERROR(VLOOKUP(B58,CDHU!A51:F4156,2,0),IFERROR(VLOOKUP(B58,'SINAPI C.'!A49:E7877,2,0),IFERROR(VLOOKUP(B58,'SINAPI I.'!A50:E4888,2,0)," ")))</f>
        <v>Escavação manual em solo de 1ª e 2ª categoria em vala ou cava até 1,5 m</v>
      </c>
    </row>
    <row r="59" spans="1:3" ht="15" customHeight="1" x14ac:dyDescent="0.3">
      <c r="A59" s="195"/>
      <c r="B59" s="195"/>
      <c r="C59" s="55"/>
    </row>
    <row r="60" spans="1:3" ht="15" customHeight="1" x14ac:dyDescent="0.3">
      <c r="A60" s="195" t="str">
        <f>ORÇAM.!C43</f>
        <v>3.2</v>
      </c>
      <c r="B60" s="195" t="str">
        <f>ORÇAM.!B43</f>
        <v>12.05.020</v>
      </c>
      <c r="C60" s="121" t="str">
        <f>IFERROR(VLOOKUP(B60,CDHU!A53:F4158,2,0),IFERROR(VLOOKUP(B60,'SINAPI C.'!A51:E7879,2,0),IFERROR(VLOOKUP(B60,'SINAPI I.'!A52:E4890,2,0)," ")))</f>
        <v>Estaca escavada mecanicamente, diâmetro de 25 cm até 20 t</v>
      </c>
    </row>
    <row r="61" spans="1:3" ht="15" customHeight="1" x14ac:dyDescent="0.3">
      <c r="A61" s="195"/>
      <c r="B61" s="195"/>
      <c r="C61" s="55"/>
    </row>
    <row r="62" spans="1:3" ht="15" customHeight="1" x14ac:dyDescent="0.3">
      <c r="A62" s="195" t="str">
        <f>ORÇAM.!C44</f>
        <v>3.3</v>
      </c>
      <c r="B62" s="195" t="str">
        <f>ORÇAM.!B44</f>
        <v>09.01.020</v>
      </c>
      <c r="C62" s="121" t="str">
        <f>IFERROR(VLOOKUP(B62,CDHU!A55:F4160,2,0),IFERROR(VLOOKUP(B62,'SINAPI C.'!A53:E7881,2,0),IFERROR(VLOOKUP(B62,'SINAPI I.'!A54:E4892,2,0)," ")))</f>
        <v>Forma em madeira comum para fundação</v>
      </c>
    </row>
    <row r="63" spans="1:3" ht="15" customHeight="1" x14ac:dyDescent="0.3">
      <c r="A63" s="195"/>
      <c r="B63" s="195"/>
      <c r="C63" s="55"/>
    </row>
    <row r="64" spans="1:3" ht="15" customHeight="1" x14ac:dyDescent="0.3">
      <c r="A64" s="195" t="str">
        <f>ORÇAM.!C45</f>
        <v>3.4</v>
      </c>
      <c r="B64" s="195" t="str">
        <f>ORÇAM.!B45</f>
        <v>10.01.040</v>
      </c>
      <c r="C64" s="121" t="str">
        <f>IFERROR(VLOOKUP(B64,CDHU!A57:F4162,2,0),IFERROR(VLOOKUP(B64,'SINAPI C.'!A55:E7883,2,0),IFERROR(VLOOKUP(B64,'SINAPI I.'!A56:E4894,2,0)," ")))</f>
        <v>Armadura em barra de aço CA-50 (A ou B) fyk = 500 MPa</v>
      </c>
    </row>
    <row r="65" spans="1:3" ht="15" customHeight="1" x14ac:dyDescent="0.3">
      <c r="A65" s="195"/>
      <c r="B65" s="195"/>
      <c r="C65" s="55"/>
    </row>
    <row r="66" spans="1:3" ht="15" customHeight="1" x14ac:dyDescent="0.3">
      <c r="A66" s="195" t="str">
        <f>ORÇAM.!C46</f>
        <v>3.5</v>
      </c>
      <c r="B66" s="195" t="str">
        <f>ORÇAM.!B46</f>
        <v>10.01.060</v>
      </c>
      <c r="C66" s="121" t="str">
        <f>IFERROR(VLOOKUP(B66,CDHU!A59:F4164,2,0),IFERROR(VLOOKUP(B66,'SINAPI C.'!A57:E7885,2,0),IFERROR(VLOOKUP(B66,'SINAPI I.'!A58:E4896,2,0)," ")))</f>
        <v>Armadura em barra de aço CA-60 (A ou B) fyk = 600 MPa</v>
      </c>
    </row>
    <row r="67" spans="1:3" ht="15" customHeight="1" x14ac:dyDescent="0.3">
      <c r="A67" s="195"/>
      <c r="B67" s="195"/>
      <c r="C67" s="55"/>
    </row>
    <row r="68" spans="1:3" ht="15" customHeight="1" x14ac:dyDescent="0.3">
      <c r="A68" s="195" t="str">
        <f>ORÇAM.!C47</f>
        <v>3.6</v>
      </c>
      <c r="B68" s="195" t="str">
        <f>ORÇAM.!B47</f>
        <v>11.01.290</v>
      </c>
      <c r="C68" s="121" t="str">
        <f>IFERROR(VLOOKUP(B68,CDHU!A61:F4166,2,0),IFERROR(VLOOKUP(B68,'SINAPI C.'!A59:E7887,2,0),IFERROR(VLOOKUP(B68,'SINAPI I.'!A60:E4898,2,0)," ")))</f>
        <v>Concreto usinado, fck = 25 MPa - para bombeamento</v>
      </c>
    </row>
    <row r="69" spans="1:3" ht="15" customHeight="1" x14ac:dyDescent="0.3">
      <c r="A69" s="195"/>
      <c r="B69" s="195"/>
      <c r="C69" s="55"/>
    </row>
    <row r="70" spans="1:3" ht="15" customHeight="1" x14ac:dyDescent="0.3">
      <c r="A70" s="195" t="str">
        <f>ORÇAM.!C48</f>
        <v>3.7</v>
      </c>
      <c r="B70" s="195" t="str">
        <f>ORÇAM.!B48</f>
        <v>11.16.040</v>
      </c>
      <c r="C70" s="121" t="str">
        <f>IFERROR(VLOOKUP(B70,CDHU!A63:F4168,2,0),IFERROR(VLOOKUP(B70,'SINAPI C.'!A61:E7889,2,0),IFERROR(VLOOKUP(B70,'SINAPI I.'!A62:E4900,2,0)," ")))</f>
        <v>Lançamento e adensamento de concreto ou massa em fundação</v>
      </c>
    </row>
    <row r="71" spans="1:3" ht="15" customHeight="1" x14ac:dyDescent="0.3">
      <c r="A71" s="195"/>
      <c r="B71" s="195"/>
      <c r="C71" s="55"/>
    </row>
    <row r="72" spans="1:3" ht="15" customHeight="1" x14ac:dyDescent="0.3">
      <c r="A72" s="195" t="str">
        <f>ORÇAM.!C49</f>
        <v>3.8</v>
      </c>
      <c r="B72" s="195" t="str">
        <f>ORÇAM.!B49</f>
        <v>06.11.040</v>
      </c>
      <c r="C72" s="121" t="str">
        <f>IFERROR(VLOOKUP(B72,CDHU!A65:F4170,2,0),IFERROR(VLOOKUP(B72,'SINAPI C.'!A63:E7891,2,0),IFERROR(VLOOKUP(B72,'SINAPI I.'!A64:E4902,2,0)," ")))</f>
        <v>Reaterro manual apiloado sem controle de compactação</v>
      </c>
    </row>
    <row r="73" spans="1:3" ht="15" customHeight="1" x14ac:dyDescent="0.3">
      <c r="A73" s="195"/>
      <c r="B73" s="195"/>
      <c r="C73" s="55"/>
    </row>
    <row r="74" spans="1:3" ht="15" customHeight="1" x14ac:dyDescent="0.3">
      <c r="A74" s="195" t="str">
        <f>ORÇAM.!C50</f>
        <v>3.9</v>
      </c>
      <c r="B74" s="195" t="str">
        <f>ORÇAM.!B50</f>
        <v>32.16.010</v>
      </c>
      <c r="C74" s="121" t="str">
        <f>IFERROR(VLOOKUP(B74,CDHU!A67:F4172,2,0),IFERROR(VLOOKUP(B74,'SINAPI C.'!A65:E7893,2,0),IFERROR(VLOOKUP(B74,'SINAPI I.'!A66:E4904,2,0)," ")))</f>
        <v>Impermeabilização em pintura de asfalto oxidado com solventes orgânicos, sobre massa</v>
      </c>
    </row>
    <row r="75" spans="1:3" ht="15" customHeight="1" x14ac:dyDescent="0.3">
      <c r="A75" s="195"/>
      <c r="B75" s="195"/>
      <c r="C75" s="55"/>
    </row>
    <row r="76" spans="1:3" ht="15" customHeight="1" x14ac:dyDescent="0.3">
      <c r="A76" s="195" t="str">
        <f>ORÇAM.!C51</f>
        <v>3.10</v>
      </c>
      <c r="B76" s="195">
        <f>ORÇAM.!B51</f>
        <v>0</v>
      </c>
      <c r="C76" s="121" t="str">
        <f>IFERROR(VLOOKUP(B76,CDHU!A69:F4174,2,0),IFERROR(VLOOKUP(B76,'SINAPI C.'!A67:E7895,2,0),IFERROR(VLOOKUP(B76,'SINAPI I.'!A68:E4906,2,0)," ")))</f>
        <v xml:space="preserve"> </v>
      </c>
    </row>
    <row r="77" spans="1:3" ht="15" customHeight="1" x14ac:dyDescent="0.3">
      <c r="A77" s="195"/>
      <c r="B77" s="195"/>
      <c r="C77" s="55"/>
    </row>
    <row r="78" spans="1:3" ht="15" customHeight="1" x14ac:dyDescent="0.3">
      <c r="A78" s="133">
        <f>ORÇAM.!C54</f>
        <v>4</v>
      </c>
      <c r="B78" s="134"/>
      <c r="C78" s="135" t="str">
        <f>ORÇAM.!D54</f>
        <v>ALVENARIA E FECHAMENTOS</v>
      </c>
    </row>
    <row r="79" spans="1:3" ht="15" customHeight="1" x14ac:dyDescent="0.3">
      <c r="A79" s="195" t="str">
        <f>ORÇAM.!C55</f>
        <v>4.1</v>
      </c>
      <c r="B79" s="195" t="str">
        <f>ORÇAM.!B55</f>
        <v>14.04.200</v>
      </c>
      <c r="C79" s="121" t="str">
        <f>IFERROR(VLOOKUP(B79,CDHU!A72:F4177,2,0),IFERROR(VLOOKUP(B79,'SINAPI C.'!A70:E7898,2,0),IFERROR(VLOOKUP(B79,'SINAPI I.'!A71:E4909,2,0)," ")))</f>
        <v>Alvenaria de bloco cerâmico de vedação de 9 cm</v>
      </c>
    </row>
    <row r="80" spans="1:3" ht="15" customHeight="1" x14ac:dyDescent="0.3">
      <c r="A80" s="195"/>
      <c r="B80" s="195"/>
      <c r="C80" s="55"/>
    </row>
    <row r="81" spans="1:3" ht="15" customHeight="1" x14ac:dyDescent="0.3">
      <c r="A81" s="195" t="str">
        <f>ORÇAM.!C56</f>
        <v>4.2</v>
      </c>
      <c r="B81" s="195" t="str">
        <f>ORÇAM.!B56</f>
        <v>14.04.210</v>
      </c>
      <c r="C81" s="121" t="str">
        <f>IFERROR(VLOOKUP(B81,CDHU!A74:F4179,2,0),IFERROR(VLOOKUP(B81,'SINAPI C.'!A72:E7900,2,0),IFERROR(VLOOKUP(B81,'SINAPI I.'!A73:E4911,2,0)," ")))</f>
        <v>Alvenaria de bloco cerâmico de vedação de 14 cm</v>
      </c>
    </row>
    <row r="82" spans="1:3" ht="15" customHeight="1" x14ac:dyDescent="0.3">
      <c r="A82" s="195"/>
      <c r="B82" s="195"/>
      <c r="C82" s="55"/>
    </row>
    <row r="83" spans="1:3" ht="15" customHeight="1" x14ac:dyDescent="0.3">
      <c r="A83" s="195" t="str">
        <f>ORÇAM.!C57</f>
        <v>4.3</v>
      </c>
      <c r="B83" s="195" t="str">
        <f>ORÇAM.!B57</f>
        <v>17.02.020</v>
      </c>
      <c r="C83" s="121" t="str">
        <f>IFERROR(VLOOKUP(B83,CDHU!A76:F4181,2,0),IFERROR(VLOOKUP(B83,'SINAPI C.'!A74:E7902,2,0),IFERROR(VLOOKUP(B83,'SINAPI I.'!A75:E4913,2,0)," ")))</f>
        <v>Chapisco</v>
      </c>
    </row>
    <row r="84" spans="1:3" ht="15" customHeight="1" x14ac:dyDescent="0.3">
      <c r="A84" s="195"/>
      <c r="B84" s="195"/>
      <c r="C84" s="55"/>
    </row>
    <row r="85" spans="1:3" ht="15" customHeight="1" x14ac:dyDescent="0.3">
      <c r="A85" s="195" t="str">
        <f>ORÇAM.!C58</f>
        <v>4.4</v>
      </c>
      <c r="B85" s="195" t="str">
        <f>ORÇAM.!B58</f>
        <v>17.02.120</v>
      </c>
      <c r="C85" s="121" t="str">
        <f>IFERROR(VLOOKUP(B85,CDHU!A78:F4183,2,0),IFERROR(VLOOKUP(B85,'SINAPI C.'!A76:E7904,2,0),IFERROR(VLOOKUP(B85,'SINAPI I.'!A77:E4915,2,0)," ")))</f>
        <v>Emboço comum</v>
      </c>
    </row>
    <row r="86" spans="1:3" ht="15" customHeight="1" x14ac:dyDescent="0.3">
      <c r="A86" s="195"/>
      <c r="B86" s="195"/>
      <c r="C86" s="55"/>
    </row>
    <row r="87" spans="1:3" ht="15" customHeight="1" x14ac:dyDescent="0.3">
      <c r="A87" s="195" t="str">
        <f>ORÇAM.!C59</f>
        <v>4.5</v>
      </c>
      <c r="B87" s="195" t="str">
        <f>ORÇAM.!B59</f>
        <v>17.02.220</v>
      </c>
      <c r="C87" s="121" t="str">
        <f>IFERROR(VLOOKUP(B87,CDHU!A80:F4185,2,0),IFERROR(VLOOKUP(B87,'SINAPI C.'!A78:E7906,2,0),IFERROR(VLOOKUP(B87,'SINAPI I.'!A79:E4917,2,0)," ")))</f>
        <v>Reboco</v>
      </c>
    </row>
    <row r="88" spans="1:3" ht="15" customHeight="1" x14ac:dyDescent="0.3">
      <c r="A88" s="195"/>
      <c r="B88" s="195"/>
      <c r="C88" s="55"/>
    </row>
    <row r="89" spans="1:3" ht="15" customHeight="1" x14ac:dyDescent="0.3">
      <c r="A89" s="195" t="str">
        <f>ORÇAM.!C60</f>
        <v>4.6</v>
      </c>
      <c r="B89" s="195" t="str">
        <f>ORÇAM.!B60</f>
        <v>18.08.090</v>
      </c>
      <c r="C89" s="121" t="str">
        <f>IFERROR(VLOOKUP(B89,CDHU!A82:F4187,2,0),IFERROR(VLOOKUP(B89,'SINAPI C.'!A80:E7908,2,0),IFERROR(VLOOKUP(B89,'SINAPI I.'!A81:E4919,2,0)," ")))</f>
        <v>Revestimento em porcelanato esmaltado acetinado para área interna e ambiente com acesso ao exterior, grupo de absorção BIa, resistência química B, assentado com argamassa colante industrializada, rejuntado</v>
      </c>
    </row>
    <row r="90" spans="1:3" ht="15" customHeight="1" x14ac:dyDescent="0.3">
      <c r="A90" s="195"/>
      <c r="B90" s="195"/>
      <c r="C90" s="55"/>
    </row>
    <row r="91" spans="1:3" ht="15" customHeight="1" x14ac:dyDescent="0.3">
      <c r="A91" s="195" t="str">
        <f>ORÇAM.!C61</f>
        <v>4.7</v>
      </c>
      <c r="B91" s="195" t="str">
        <f>ORÇAM.!B61</f>
        <v>16.33.022</v>
      </c>
      <c r="C91" s="121" t="str">
        <f>IFERROR(VLOOKUP(B91,CDHU!A84:F4189,2,0),IFERROR(VLOOKUP(B91,'SINAPI C.'!A82:E7910,2,0),IFERROR(VLOOKUP(B91,'SINAPI I.'!A83:E4921,2,0)," ")))</f>
        <v>Calha, rufo, afins em chapa galvanizada nº 24 - corte 0,33 m</v>
      </c>
    </row>
    <row r="92" spans="1:3" ht="15" customHeight="1" x14ac:dyDescent="0.3">
      <c r="A92" s="195"/>
      <c r="B92" s="195"/>
      <c r="C92" s="55"/>
    </row>
    <row r="93" spans="1:3" ht="15" customHeight="1" x14ac:dyDescent="0.3">
      <c r="A93" s="195" t="str">
        <f>ORÇAM.!C62</f>
        <v>4.8</v>
      </c>
      <c r="B93" s="195">
        <f>ORÇAM.!B62</f>
        <v>0</v>
      </c>
      <c r="C93" s="121" t="str">
        <f>IFERROR(VLOOKUP(B93,CDHU!A86:F4191,2,0),IFERROR(VLOOKUP(B93,'SINAPI C.'!A84:E7912,2,0),IFERROR(VLOOKUP(B93,'SINAPI I.'!A85:E4923,2,0)," ")))</f>
        <v xml:space="preserve"> </v>
      </c>
    </row>
    <row r="94" spans="1:3" ht="15" customHeight="1" x14ac:dyDescent="0.3">
      <c r="A94" s="195"/>
      <c r="B94" s="195"/>
      <c r="C94" s="55"/>
    </row>
    <row r="95" spans="1:3" ht="15" customHeight="1" x14ac:dyDescent="0.3">
      <c r="A95" s="195" t="str">
        <f>ORÇAM.!C63</f>
        <v>4.9</v>
      </c>
      <c r="B95" s="195">
        <f>ORÇAM.!B63</f>
        <v>0</v>
      </c>
      <c r="C95" s="121" t="str">
        <f>IFERROR(VLOOKUP(B95,CDHU!A88:F4193,2,0),IFERROR(VLOOKUP(B95,'SINAPI C.'!A86:E7914,2,0),IFERROR(VLOOKUP(B95,'SINAPI I.'!A87:E4925,2,0)," ")))</f>
        <v xml:space="preserve"> </v>
      </c>
    </row>
    <row r="96" spans="1:3" ht="15" customHeight="1" x14ac:dyDescent="0.3">
      <c r="A96" s="195"/>
      <c r="B96" s="195"/>
      <c r="C96" s="55"/>
    </row>
    <row r="97" spans="1:3" ht="15" customHeight="1" x14ac:dyDescent="0.3">
      <c r="A97" s="195" t="str">
        <f>ORÇAM.!C64</f>
        <v>4.10</v>
      </c>
      <c r="B97" s="195">
        <f>ORÇAM.!B64</f>
        <v>0</v>
      </c>
      <c r="C97" s="121" t="str">
        <f>IFERROR(VLOOKUP(B97,CDHU!A90:F4195,2,0),IFERROR(VLOOKUP(B97,'SINAPI C.'!A88:E7916,2,0),IFERROR(VLOOKUP(B97,'SINAPI I.'!A89:E4927,2,0)," ")))</f>
        <v xml:space="preserve"> </v>
      </c>
    </row>
    <row r="98" spans="1:3" ht="15" customHeight="1" x14ac:dyDescent="0.3">
      <c r="A98" s="195"/>
      <c r="B98" s="195"/>
      <c r="C98" s="55"/>
    </row>
    <row r="99" spans="1:3" ht="15" customHeight="1" x14ac:dyDescent="0.3">
      <c r="A99" s="133">
        <f>ORÇAM.!C67</f>
        <v>5</v>
      </c>
      <c r="B99" s="134"/>
      <c r="C99" s="135" t="str">
        <f>ORÇAM.!D67</f>
        <v>SUPRAESTRUTURA</v>
      </c>
    </row>
    <row r="100" spans="1:3" ht="15" customHeight="1" x14ac:dyDescent="0.3">
      <c r="A100" s="195" t="str">
        <f>ORÇAM.!C68</f>
        <v>5.1</v>
      </c>
      <c r="B100" s="195" t="str">
        <f>ORÇAM.!B68</f>
        <v>09.01.030</v>
      </c>
      <c r="C100" s="121" t="str">
        <f>IFERROR(VLOOKUP(B100,CDHU!A93:F4198,2,0),IFERROR(VLOOKUP(B100,'SINAPI C.'!A91:E7919,2,0),IFERROR(VLOOKUP(B100,'SINAPI I.'!A92:E4930,2,0)," ")))</f>
        <v>Forma em madeira comum para estrutura</v>
      </c>
    </row>
    <row r="101" spans="1:3" ht="15" customHeight="1" x14ac:dyDescent="0.3">
      <c r="A101" s="195"/>
      <c r="B101" s="195"/>
      <c r="C101" s="55"/>
    </row>
    <row r="102" spans="1:3" ht="15" customHeight="1" x14ac:dyDescent="0.3">
      <c r="A102" s="195" t="str">
        <f>ORÇAM.!C69</f>
        <v>5.2</v>
      </c>
      <c r="B102" s="195" t="str">
        <f>ORÇAM.!B69</f>
        <v>10.01.040</v>
      </c>
      <c r="C102" s="121" t="str">
        <f>IFERROR(VLOOKUP(B102,CDHU!A95:F4200,2,0),IFERROR(VLOOKUP(B102,'SINAPI C.'!A93:E7921,2,0),IFERROR(VLOOKUP(B102,'SINAPI I.'!A94:E4932,2,0)," ")))</f>
        <v>Armadura em barra de aço CA-50 (A ou B) fyk = 500 MPa</v>
      </c>
    </row>
    <row r="103" spans="1:3" ht="15" customHeight="1" x14ac:dyDescent="0.3">
      <c r="A103" s="195"/>
      <c r="B103" s="195"/>
      <c r="C103" s="55"/>
    </row>
    <row r="104" spans="1:3" ht="15" customHeight="1" x14ac:dyDescent="0.3">
      <c r="A104" s="195" t="str">
        <f>ORÇAM.!C70</f>
        <v>5.3</v>
      </c>
      <c r="B104" s="195" t="str">
        <f>ORÇAM.!B70</f>
        <v>10.01.060</v>
      </c>
      <c r="C104" s="121" t="str">
        <f>IFERROR(VLOOKUP(B104,CDHU!A97:F4202,2,0),IFERROR(VLOOKUP(B104,'SINAPI C.'!A95:E7923,2,0),IFERROR(VLOOKUP(B104,'SINAPI I.'!A96:E4934,2,0)," ")))</f>
        <v>Armadura em barra de aço CA-60 (A ou B) fyk = 600 MPa</v>
      </c>
    </row>
    <row r="105" spans="1:3" ht="15" customHeight="1" x14ac:dyDescent="0.3">
      <c r="A105" s="195"/>
      <c r="B105" s="195"/>
      <c r="C105" s="55"/>
    </row>
    <row r="106" spans="1:3" ht="15" customHeight="1" x14ac:dyDescent="0.3">
      <c r="A106" s="195" t="str">
        <f>ORÇAM.!C71</f>
        <v>5.4</v>
      </c>
      <c r="B106" s="195" t="str">
        <f>ORÇAM.!B71</f>
        <v>11.01.290</v>
      </c>
      <c r="C106" s="121" t="str">
        <f>IFERROR(VLOOKUP(B106,CDHU!A99:F4204,2,0),IFERROR(VLOOKUP(B106,'SINAPI C.'!A97:E7925,2,0),IFERROR(VLOOKUP(B106,'SINAPI I.'!A98:E4936,2,0)," ")))</f>
        <v>Concreto usinado, fck = 25 MPa - para bombeamento</v>
      </c>
    </row>
    <row r="107" spans="1:3" ht="15" customHeight="1" x14ac:dyDescent="0.3">
      <c r="A107" s="195"/>
      <c r="B107" s="195"/>
      <c r="C107" s="55"/>
    </row>
    <row r="108" spans="1:3" ht="15" customHeight="1" x14ac:dyDescent="0.3">
      <c r="A108" s="195" t="str">
        <f>ORÇAM.!C72</f>
        <v>5.5</v>
      </c>
      <c r="B108" s="195" t="str">
        <f>ORÇAM.!B72</f>
        <v>11.16.060</v>
      </c>
      <c r="C108" s="121" t="str">
        <f>IFERROR(VLOOKUP(B108,CDHU!A101:F4206,2,0),IFERROR(VLOOKUP(B108,'SINAPI C.'!A99:E7927,2,0),IFERROR(VLOOKUP(B108,'SINAPI I.'!A100:E4938,2,0)," ")))</f>
        <v>Lançamento e adensamento de concreto ou massa em estrutura</v>
      </c>
    </row>
    <row r="109" spans="1:3" ht="15" customHeight="1" x14ac:dyDescent="0.3">
      <c r="A109" s="195"/>
      <c r="B109" s="195"/>
      <c r="C109" s="55"/>
    </row>
    <row r="110" spans="1:3" ht="15" customHeight="1" x14ac:dyDescent="0.3">
      <c r="A110" s="195" t="str">
        <f>ORÇAM.!C73</f>
        <v>5.6</v>
      </c>
      <c r="B110" s="195" t="str">
        <f>ORÇAM.!B73</f>
        <v>13.02.170</v>
      </c>
      <c r="C110" s="121" t="str">
        <f>IFERROR(VLOOKUP(B110,CDHU!A103:F4208,2,0),IFERROR(VLOOKUP(B110,'SINAPI C.'!A101:E7929,2,0),IFERROR(VLOOKUP(B110,'SINAPI I.'!A102:E4940,2,0)," ")))</f>
        <v>Laje pré-fabricada mista vigota protendida/lajota cerâmica - LP 16 (12+4) e capa com concreto de 25 MPa</v>
      </c>
    </row>
    <row r="111" spans="1:3" ht="15" customHeight="1" x14ac:dyDescent="0.3">
      <c r="A111" s="195"/>
      <c r="B111" s="195"/>
      <c r="C111" s="55"/>
    </row>
    <row r="112" spans="1:3" ht="15" customHeight="1" x14ac:dyDescent="0.3">
      <c r="A112" s="195" t="str">
        <f>ORÇAM.!C74</f>
        <v>5.7</v>
      </c>
      <c r="B112" s="195" t="str">
        <f>ORÇAM.!B74</f>
        <v>10.02.020</v>
      </c>
      <c r="C112" s="121" t="str">
        <f>IFERROR(VLOOKUP(B112,CDHU!A105:F4210,2,0),IFERROR(VLOOKUP(B112,'SINAPI C.'!A103:E7931,2,0),IFERROR(VLOOKUP(B112,'SINAPI I.'!A104:E4942,2,0)," ")))</f>
        <v>Armadura em tela soldada de aço</v>
      </c>
    </row>
    <row r="113" spans="1:3" ht="15" customHeight="1" x14ac:dyDescent="0.3">
      <c r="A113" s="195"/>
      <c r="B113" s="195"/>
      <c r="C113" s="55"/>
    </row>
    <row r="114" spans="1:3" ht="15" customHeight="1" x14ac:dyDescent="0.3">
      <c r="A114" s="195" t="str">
        <f>ORÇAM.!C75</f>
        <v>5.8</v>
      </c>
      <c r="B114" s="195" t="str">
        <f>ORÇAM.!B75</f>
        <v>17.02.020</v>
      </c>
      <c r="C114" s="121" t="str">
        <f>IFERROR(VLOOKUP(B114,CDHU!A107:F4212,2,0),IFERROR(VLOOKUP(B114,'SINAPI C.'!A105:E7933,2,0),IFERROR(VLOOKUP(B114,'SINAPI I.'!A106:E4944,2,0)," ")))</f>
        <v>Chapisco</v>
      </c>
    </row>
    <row r="115" spans="1:3" ht="15" customHeight="1" x14ac:dyDescent="0.3">
      <c r="A115" s="195"/>
      <c r="B115" s="195"/>
      <c r="C115" s="55"/>
    </row>
    <row r="116" spans="1:3" ht="15" customHeight="1" x14ac:dyDescent="0.3">
      <c r="A116" s="195" t="str">
        <f>ORÇAM.!C76</f>
        <v>5.9</v>
      </c>
      <c r="B116" s="195" t="str">
        <f>ORÇAM.!B76</f>
        <v>17.02.120</v>
      </c>
      <c r="C116" s="121" t="str">
        <f>IFERROR(VLOOKUP(B116,CDHU!A109:F4214,2,0),IFERROR(VLOOKUP(B116,'SINAPI C.'!A107:E7935,2,0),IFERROR(VLOOKUP(B116,'SINAPI I.'!A108:E4946,2,0)," ")))</f>
        <v>Emboço comum</v>
      </c>
    </row>
    <row r="117" spans="1:3" ht="15" customHeight="1" x14ac:dyDescent="0.3">
      <c r="A117" s="195"/>
      <c r="B117" s="195"/>
      <c r="C117" s="55"/>
    </row>
    <row r="118" spans="1:3" ht="15" customHeight="1" x14ac:dyDescent="0.3">
      <c r="A118" s="195" t="str">
        <f>ORÇAM.!C77</f>
        <v>5.10</v>
      </c>
      <c r="B118" s="195" t="str">
        <f>ORÇAM.!B77</f>
        <v>17.02.220</v>
      </c>
      <c r="C118" s="121" t="str">
        <f>IFERROR(VLOOKUP(B118,CDHU!A111:F4216,2,0),IFERROR(VLOOKUP(B118,'SINAPI C.'!A109:E7937,2,0),IFERROR(VLOOKUP(B118,'SINAPI I.'!A110:E4948,2,0)," ")))</f>
        <v>Reboco</v>
      </c>
    </row>
    <row r="119" spans="1:3" ht="15" customHeight="1" x14ac:dyDescent="0.3">
      <c r="A119" s="195"/>
      <c r="B119" s="195"/>
      <c r="C119" s="55"/>
    </row>
    <row r="120" spans="1:3" ht="15" customHeight="1" x14ac:dyDescent="0.3">
      <c r="A120" s="195" t="str">
        <f>ORÇAM.!C78</f>
        <v>5.11</v>
      </c>
      <c r="B120" s="195">
        <f>ORÇAM.!B78</f>
        <v>0</v>
      </c>
      <c r="C120" s="121" t="str">
        <f>IFERROR(VLOOKUP(B120,CDHU!A113:F4218,2,0),IFERROR(VLOOKUP(B120,'SINAPI C.'!A111:E7939,2,0),IFERROR(VLOOKUP(B120,'SINAPI I.'!A112:E4950,2,0)," ")))</f>
        <v xml:space="preserve"> </v>
      </c>
    </row>
    <row r="121" spans="1:3" ht="15" customHeight="1" x14ac:dyDescent="0.3">
      <c r="A121" s="195"/>
      <c r="B121" s="195"/>
      <c r="C121" s="55"/>
    </row>
    <row r="122" spans="1:3" ht="15" customHeight="1" x14ac:dyDescent="0.3">
      <c r="A122" s="195" t="str">
        <f>ORÇAM.!C79</f>
        <v>5.12</v>
      </c>
      <c r="B122" s="195">
        <f>ORÇAM.!B79</f>
        <v>0</v>
      </c>
      <c r="C122" s="121" t="str">
        <f>IFERROR(VLOOKUP(B122,CDHU!A115:F4220,2,0),IFERROR(VLOOKUP(B122,'SINAPI C.'!A113:E7941,2,0),IFERROR(VLOOKUP(B122,'SINAPI I.'!A114:E4952,2,0)," ")))</f>
        <v xml:space="preserve"> </v>
      </c>
    </row>
    <row r="123" spans="1:3" ht="15" customHeight="1" x14ac:dyDescent="0.3">
      <c r="A123" s="195"/>
      <c r="B123" s="195"/>
      <c r="C123" s="55"/>
    </row>
    <row r="124" spans="1:3" ht="15" customHeight="1" x14ac:dyDescent="0.3">
      <c r="A124" s="195" t="str">
        <f>ORÇAM.!C80</f>
        <v>5.13</v>
      </c>
      <c r="B124" s="195">
        <f>ORÇAM.!B80</f>
        <v>0</v>
      </c>
      <c r="C124" s="121" t="str">
        <f>IFERROR(VLOOKUP(B124,CDHU!A117:F4222,2,0),IFERROR(VLOOKUP(B124,'SINAPI C.'!A115:E7943,2,0),IFERROR(VLOOKUP(B124,'SINAPI I.'!A116:E4954,2,0)," ")))</f>
        <v xml:space="preserve"> </v>
      </c>
    </row>
    <row r="125" spans="1:3" ht="15" customHeight="1" x14ac:dyDescent="0.3">
      <c r="A125" s="195"/>
      <c r="B125" s="195"/>
      <c r="C125" s="55"/>
    </row>
    <row r="126" spans="1:3" ht="15" customHeight="1" x14ac:dyDescent="0.3">
      <c r="A126" s="195" t="str">
        <f>ORÇAM.!C81</f>
        <v>5.14</v>
      </c>
      <c r="B126" s="195">
        <f>ORÇAM.!B81</f>
        <v>0</v>
      </c>
      <c r="C126" s="121" t="str">
        <f>IFERROR(VLOOKUP(B126,CDHU!A119:F4224,2,0),IFERROR(VLOOKUP(B126,'SINAPI C.'!A117:E7945,2,0),IFERROR(VLOOKUP(B126,'SINAPI I.'!A118:E4956,2,0)," ")))</f>
        <v xml:space="preserve"> </v>
      </c>
    </row>
    <row r="127" spans="1:3" ht="15" customHeight="1" x14ac:dyDescent="0.3">
      <c r="A127" s="195"/>
      <c r="B127" s="195"/>
      <c r="C127" s="55"/>
    </row>
    <row r="128" spans="1:3" ht="15" customHeight="1" x14ac:dyDescent="0.3">
      <c r="A128" s="195" t="str">
        <f>ORÇAM.!C82</f>
        <v>5.15</v>
      </c>
      <c r="B128" s="195">
        <f>ORÇAM.!B82</f>
        <v>0</v>
      </c>
      <c r="C128" s="121" t="str">
        <f>IFERROR(VLOOKUP(B128,CDHU!A121:F4226,2,0),IFERROR(VLOOKUP(B128,'SINAPI C.'!A119:E7947,2,0),IFERROR(VLOOKUP(B128,'SINAPI I.'!A120:E4958,2,0)," ")))</f>
        <v xml:space="preserve"> </v>
      </c>
    </row>
    <row r="129" spans="1:3" ht="15" customHeight="1" x14ac:dyDescent="0.3">
      <c r="A129" s="195"/>
      <c r="B129" s="195"/>
      <c r="C129" s="55"/>
    </row>
    <row r="130" spans="1:3" ht="15" customHeight="1" x14ac:dyDescent="0.3">
      <c r="A130" s="133">
        <f>ORÇAM.!C85</f>
        <v>6</v>
      </c>
      <c r="B130" s="134"/>
      <c r="C130" s="135" t="str">
        <f>ORÇAM.!D85</f>
        <v>COBERTURA</v>
      </c>
    </row>
    <row r="131" spans="1:3" ht="15" customHeight="1" x14ac:dyDescent="0.3">
      <c r="A131" s="195" t="str">
        <f>ORÇAM.!C86</f>
        <v>6.1</v>
      </c>
      <c r="B131" s="195" t="str">
        <f>ORÇAM.!B86</f>
        <v>15.01.220</v>
      </c>
      <c r="C131" s="121" t="str">
        <f>IFERROR(VLOOKUP(B131,CDHU!A124:F4229,2,0),IFERROR(VLOOKUP(B131,'SINAPI C.'!A122:E7950,2,0),IFERROR(VLOOKUP(B131,'SINAPI I.'!A123:E4961,2,0)," ")))</f>
        <v>Estrutura pontaletada para telhas onduladas</v>
      </c>
    </row>
    <row r="132" spans="1:3" ht="15" customHeight="1" x14ac:dyDescent="0.3">
      <c r="A132" s="195"/>
      <c r="B132" s="195"/>
      <c r="C132" s="55"/>
    </row>
    <row r="133" spans="1:3" ht="15" customHeight="1" x14ac:dyDescent="0.3">
      <c r="A133" s="195" t="str">
        <f>ORÇAM.!C87</f>
        <v>6.2</v>
      </c>
      <c r="B133" s="195" t="str">
        <f>ORÇAM.!B87</f>
        <v>16.12.020</v>
      </c>
      <c r="C133" s="121" t="str">
        <f>IFERROR(VLOOKUP(B133,CDHU!A126:F4231,2,0),IFERROR(VLOOKUP(B133,'SINAPI C.'!A124:E7952,2,0),IFERROR(VLOOKUP(B133,'SINAPI I.'!A125:E4963,2,0)," ")))</f>
        <v>Telhamento em chapa de aço pré-pintada com epóxi e poliéster, perfil ondulado, com espessura de 0,50 mm</v>
      </c>
    </row>
    <row r="134" spans="1:3" ht="15" customHeight="1" x14ac:dyDescent="0.3">
      <c r="A134" s="195"/>
      <c r="B134" s="195"/>
      <c r="C134" s="55"/>
    </row>
    <row r="135" spans="1:3" ht="15" customHeight="1" x14ac:dyDescent="0.3">
      <c r="A135" s="195" t="str">
        <f>ORÇAM.!C88</f>
        <v>6.3</v>
      </c>
      <c r="B135" s="195" t="str">
        <f>ORÇAM.!B88</f>
        <v>16.33.062</v>
      </c>
      <c r="C135" s="121" t="str">
        <f>IFERROR(VLOOKUP(B135,CDHU!A128:F4233,2,0),IFERROR(VLOOKUP(B135,'SINAPI C.'!A126:E7954,2,0),IFERROR(VLOOKUP(B135,'SINAPI I.'!A127:E4965,2,0)," ")))</f>
        <v>Calha, rufo, afins em chapa galvanizada nº 24 - corte 1,00 m</v>
      </c>
    </row>
    <row r="136" spans="1:3" ht="15" customHeight="1" x14ac:dyDescent="0.3">
      <c r="A136" s="195"/>
      <c r="B136" s="195"/>
      <c r="C136" s="55"/>
    </row>
    <row r="137" spans="1:3" ht="15" customHeight="1" x14ac:dyDescent="0.3">
      <c r="A137" s="195" t="str">
        <f>ORÇAM.!C89</f>
        <v>6.4</v>
      </c>
      <c r="B137" s="195" t="str">
        <f>ORÇAM.!B89</f>
        <v>16.33.052</v>
      </c>
      <c r="C137" s="121" t="str">
        <f>IFERROR(VLOOKUP(B137,CDHU!A130:F4235,2,0),IFERROR(VLOOKUP(B137,'SINAPI C.'!A128:E7956,2,0),IFERROR(VLOOKUP(B137,'SINAPI I.'!A129:E4967,2,0)," ")))</f>
        <v>Calha, rufo, afins em chapa galvanizada nº 24 - corte 0,50 m</v>
      </c>
    </row>
    <row r="138" spans="1:3" ht="15" customHeight="1" x14ac:dyDescent="0.3">
      <c r="A138" s="195"/>
      <c r="B138" s="195"/>
      <c r="C138" s="55"/>
    </row>
    <row r="139" spans="1:3" ht="15" customHeight="1" x14ac:dyDescent="0.3">
      <c r="A139" s="195" t="str">
        <f>ORÇAM.!C90</f>
        <v>6.5</v>
      </c>
      <c r="B139" s="195">
        <f>ORÇAM.!B90</f>
        <v>0</v>
      </c>
      <c r="C139" s="121" t="str">
        <f>IFERROR(VLOOKUP(B139,CDHU!A132:F4237,2,0),IFERROR(VLOOKUP(B139,'SINAPI C.'!A130:E7958,2,0),IFERROR(VLOOKUP(B139,'SINAPI I.'!A131:E4969,2,0)," ")))</f>
        <v xml:space="preserve"> </v>
      </c>
    </row>
    <row r="140" spans="1:3" ht="15" customHeight="1" x14ac:dyDescent="0.3">
      <c r="A140" s="195"/>
      <c r="B140" s="195"/>
      <c r="C140" s="55"/>
    </row>
    <row r="141" spans="1:3" ht="15" customHeight="1" x14ac:dyDescent="0.3">
      <c r="A141" s="195" t="str">
        <f>ORÇAM.!C91</f>
        <v>6.6</v>
      </c>
      <c r="B141" s="195">
        <f>ORÇAM.!B91</f>
        <v>0</v>
      </c>
      <c r="C141" s="121" t="str">
        <f>IFERROR(VLOOKUP(B141,CDHU!A134:F4239,2,0),IFERROR(VLOOKUP(B141,'SINAPI C.'!A132:E7960,2,0),IFERROR(VLOOKUP(B141,'SINAPI I.'!A133:E4971,2,0)," ")))</f>
        <v xml:space="preserve"> </v>
      </c>
    </row>
    <row r="142" spans="1:3" ht="15" customHeight="1" x14ac:dyDescent="0.3">
      <c r="A142" s="195"/>
      <c r="B142" s="195"/>
      <c r="C142" s="55"/>
    </row>
    <row r="143" spans="1:3" ht="15" customHeight="1" x14ac:dyDescent="0.3">
      <c r="A143" s="195" t="str">
        <f>ORÇAM.!C92</f>
        <v>6.7</v>
      </c>
      <c r="B143" s="195">
        <f>ORÇAM.!B92</f>
        <v>0</v>
      </c>
      <c r="C143" s="121" t="str">
        <f>IFERROR(VLOOKUP(B143,CDHU!A136:F4241,2,0),IFERROR(VLOOKUP(B143,'SINAPI C.'!A134:E7962,2,0),IFERROR(VLOOKUP(B143,'SINAPI I.'!A135:E4973,2,0)," ")))</f>
        <v xml:space="preserve"> </v>
      </c>
    </row>
    <row r="144" spans="1:3" ht="15" customHeight="1" x14ac:dyDescent="0.3">
      <c r="A144" s="195"/>
      <c r="B144" s="195"/>
      <c r="C144" s="55"/>
    </row>
    <row r="145" spans="1:3" ht="15" customHeight="1" x14ac:dyDescent="0.3">
      <c r="A145" s="195" t="str">
        <f>ORÇAM.!C93</f>
        <v>6.8</v>
      </c>
      <c r="B145" s="195">
        <f>ORÇAM.!B93</f>
        <v>0</v>
      </c>
      <c r="C145" s="121" t="str">
        <f>IFERROR(VLOOKUP(B145,CDHU!A138:F4243,2,0),IFERROR(VLOOKUP(B145,'SINAPI C.'!A136:E7964,2,0),IFERROR(VLOOKUP(B145,'SINAPI I.'!A137:E4975,2,0)," ")))</f>
        <v xml:space="preserve"> </v>
      </c>
    </row>
    <row r="146" spans="1:3" ht="15" customHeight="1" x14ac:dyDescent="0.3">
      <c r="A146" s="195"/>
      <c r="B146" s="195"/>
      <c r="C146" s="55"/>
    </row>
    <row r="147" spans="1:3" ht="15" customHeight="1" x14ac:dyDescent="0.3">
      <c r="A147" s="195" t="str">
        <f>ORÇAM.!C94</f>
        <v>6.9</v>
      </c>
      <c r="B147" s="195">
        <f>ORÇAM.!B94</f>
        <v>0</v>
      </c>
      <c r="C147" s="121" t="str">
        <f>IFERROR(VLOOKUP(B147,CDHU!A140:F4245,2,0),IFERROR(VLOOKUP(B147,'SINAPI C.'!A138:E7966,2,0),IFERROR(VLOOKUP(B147,'SINAPI I.'!A139:E4977,2,0)," ")))</f>
        <v xml:space="preserve"> </v>
      </c>
    </row>
    <row r="148" spans="1:3" ht="15" customHeight="1" x14ac:dyDescent="0.3">
      <c r="A148" s="195"/>
      <c r="B148" s="195"/>
      <c r="C148" s="55"/>
    </row>
    <row r="149" spans="1:3" ht="15" customHeight="1" x14ac:dyDescent="0.3">
      <c r="A149" s="195" t="str">
        <f>ORÇAM.!C95</f>
        <v>6.10</v>
      </c>
      <c r="B149" s="195">
        <f>ORÇAM.!B95</f>
        <v>0</v>
      </c>
      <c r="C149" s="121" t="str">
        <f>IFERROR(VLOOKUP(B149,CDHU!A142:F4247,2,0),IFERROR(VLOOKUP(B149,'SINAPI C.'!A140:E7968,2,0),IFERROR(VLOOKUP(B149,'SINAPI I.'!A141:E4979,2,0)," ")))</f>
        <v xml:space="preserve"> </v>
      </c>
    </row>
    <row r="150" spans="1:3" ht="15" customHeight="1" x14ac:dyDescent="0.3">
      <c r="A150" s="195"/>
      <c r="B150" s="195"/>
      <c r="C150" s="55"/>
    </row>
    <row r="151" spans="1:3" ht="15" customHeight="1" x14ac:dyDescent="0.3">
      <c r="A151" s="195" t="str">
        <f>ORÇAM.!C96</f>
        <v>6.11</v>
      </c>
      <c r="B151" s="195">
        <f>ORÇAM.!B96</f>
        <v>0</v>
      </c>
      <c r="C151" s="121" t="str">
        <f>IFERROR(VLOOKUP(B151,CDHU!A144:F4249,2,0),IFERROR(VLOOKUP(B151,'SINAPI C.'!A142:E7970,2,0),IFERROR(VLOOKUP(B151,'SINAPI I.'!A143:E4981,2,0)," ")))</f>
        <v xml:space="preserve"> </v>
      </c>
    </row>
    <row r="152" spans="1:3" ht="15" customHeight="1" x14ac:dyDescent="0.3">
      <c r="A152" s="195"/>
      <c r="B152" s="195"/>
      <c r="C152" s="79"/>
    </row>
    <row r="153" spans="1:3" ht="15" customHeight="1" x14ac:dyDescent="0.3">
      <c r="A153" s="195" t="str">
        <f>ORÇAM.!C97</f>
        <v>6.12</v>
      </c>
      <c r="B153" s="195">
        <f>ORÇAM.!B97</f>
        <v>0</v>
      </c>
      <c r="C153" s="121" t="str">
        <f>IFERROR(VLOOKUP(B153,CDHU!A146:F4251,2,0),IFERROR(VLOOKUP(B153,'SINAPI C.'!A144:E7972,2,0),IFERROR(VLOOKUP(B153,'SINAPI I.'!A145:E4983,2,0)," ")))</f>
        <v xml:space="preserve"> </v>
      </c>
    </row>
    <row r="154" spans="1:3" ht="15" customHeight="1" x14ac:dyDescent="0.3">
      <c r="A154" s="195"/>
      <c r="B154" s="195"/>
      <c r="C154" s="55"/>
    </row>
    <row r="155" spans="1:3" ht="15" customHeight="1" x14ac:dyDescent="0.3">
      <c r="A155" s="195" t="str">
        <f>ORÇAM.!C98</f>
        <v>6.13</v>
      </c>
      <c r="B155" s="195">
        <f>ORÇAM.!B98</f>
        <v>0</v>
      </c>
      <c r="C155" s="121" t="str">
        <f>IFERROR(VLOOKUP(B155,CDHU!A148:F4253,2,0),IFERROR(VLOOKUP(B155,'SINAPI C.'!A146:E7974,2,0),IFERROR(VLOOKUP(B155,'SINAPI I.'!A147:E4985,2,0)," ")))</f>
        <v xml:space="preserve"> </v>
      </c>
    </row>
    <row r="156" spans="1:3" ht="15" customHeight="1" x14ac:dyDescent="0.3">
      <c r="A156" s="195"/>
      <c r="B156" s="195"/>
      <c r="C156" s="55"/>
    </row>
    <row r="157" spans="1:3" ht="15" customHeight="1" x14ac:dyDescent="0.3">
      <c r="A157" s="195" t="str">
        <f>ORÇAM.!C99</f>
        <v>6.14</v>
      </c>
      <c r="B157" s="195">
        <f>ORÇAM.!B99</f>
        <v>0</v>
      </c>
      <c r="C157" s="121" t="str">
        <f>IFERROR(VLOOKUP(B157,CDHU!A150:F4255,2,0),IFERROR(VLOOKUP(B157,'SINAPI C.'!A148:E7976,2,0),IFERROR(VLOOKUP(B157,'SINAPI I.'!A149:E4987,2,0)," ")))</f>
        <v xml:space="preserve"> </v>
      </c>
    </row>
    <row r="158" spans="1:3" ht="15" customHeight="1" x14ac:dyDescent="0.3">
      <c r="A158" s="195"/>
      <c r="B158" s="195"/>
      <c r="C158" s="55"/>
    </row>
    <row r="159" spans="1:3" ht="15" customHeight="1" x14ac:dyDescent="0.3">
      <c r="A159" s="195" t="str">
        <f>ORÇAM.!C100</f>
        <v>6.15</v>
      </c>
      <c r="B159" s="195">
        <f>ORÇAM.!B100</f>
        <v>0</v>
      </c>
      <c r="C159" s="121" t="str">
        <f>IFERROR(VLOOKUP(B159,CDHU!A152:F4257,2,0),IFERROR(VLOOKUP(B159,'SINAPI C.'!A150:E7978,2,0),IFERROR(VLOOKUP(B159,'SINAPI I.'!A151:E4989,2,0)," ")))</f>
        <v xml:space="preserve"> </v>
      </c>
    </row>
    <row r="160" spans="1:3" ht="15" customHeight="1" x14ac:dyDescent="0.3">
      <c r="A160" s="195"/>
      <c r="B160" s="195"/>
      <c r="C160" s="55"/>
    </row>
    <row r="161" spans="1:3" ht="15" customHeight="1" x14ac:dyDescent="0.3">
      <c r="A161" s="133">
        <f>ORÇAM.!C103</f>
        <v>7</v>
      </c>
      <c r="B161" s="134"/>
      <c r="C161" s="135" t="str">
        <f>ORÇAM.!D103</f>
        <v>ESQUADRIAS E FERRAGENS</v>
      </c>
    </row>
    <row r="162" spans="1:3" ht="15" customHeight="1" x14ac:dyDescent="0.3">
      <c r="A162" s="195" t="str">
        <f>ORÇAM.!C104</f>
        <v>7.1</v>
      </c>
      <c r="B162" s="195" t="str">
        <f>ORÇAM.!B104</f>
        <v>14.20.010</v>
      </c>
      <c r="C162" s="121" t="str">
        <f>IFERROR(VLOOKUP(B162,CDHU!A155:F4260,2,0),IFERROR(VLOOKUP(B162,'SINAPI C.'!A153:E7981,2,0),IFERROR(VLOOKUP(B162,'SINAPI I.'!A154:E4992,2,0)," ")))</f>
        <v>Vergas, contravergas e pilaretes de concreto armado</v>
      </c>
    </row>
    <row r="163" spans="1:3" ht="15" customHeight="1" x14ac:dyDescent="0.3">
      <c r="A163" s="195"/>
      <c r="B163" s="195"/>
      <c r="C163" s="55"/>
    </row>
    <row r="164" spans="1:3" ht="15" customHeight="1" x14ac:dyDescent="0.3">
      <c r="A164" s="195" t="str">
        <f>ORÇAM.!C105</f>
        <v>7.2</v>
      </c>
      <c r="B164" s="195" t="str">
        <f>ORÇAM.!B105</f>
        <v>25.01.020</v>
      </c>
      <c r="C164" s="121" t="str">
        <f>IFERROR(VLOOKUP(B164,CDHU!A157:F4262,2,0),IFERROR(VLOOKUP(B164,'SINAPI C.'!A155:E7983,2,0),IFERROR(VLOOKUP(B164,'SINAPI I.'!A156:E4994,2,0)," ")))</f>
        <v>Caixilho em alumínio fixo, sob medida</v>
      </c>
    </row>
    <row r="165" spans="1:3" ht="15" customHeight="1" x14ac:dyDescent="0.3">
      <c r="A165" s="195"/>
      <c r="B165" s="195"/>
      <c r="C165" s="55"/>
    </row>
    <row r="166" spans="1:3" ht="15" customHeight="1" x14ac:dyDescent="0.3">
      <c r="A166" s="195" t="str">
        <f>ORÇAM.!C106</f>
        <v>7.3</v>
      </c>
      <c r="B166" s="195" t="str">
        <f>ORÇAM.!B106</f>
        <v>26.02.060</v>
      </c>
      <c r="C166" s="121" t="str">
        <f>IFERROR(VLOOKUP(B166,CDHU!A159:F4264,2,0),IFERROR(VLOOKUP(B166,'SINAPI C.'!A157:E7985,2,0),IFERROR(VLOOKUP(B166,'SINAPI I.'!A158:E4996,2,0)," ")))</f>
        <v>Vidro temperado incolor de 10 mm</v>
      </c>
    </row>
    <row r="167" spans="1:3" ht="15" customHeight="1" x14ac:dyDescent="0.3">
      <c r="A167" s="195"/>
      <c r="B167" s="195"/>
      <c r="C167" s="55"/>
    </row>
    <row r="168" spans="1:3" ht="15" customHeight="1" x14ac:dyDescent="0.3">
      <c r="A168" s="195" t="str">
        <f>ORÇAM.!C107</f>
        <v>7.4</v>
      </c>
      <c r="B168" s="195" t="str">
        <f>ORÇAM.!B107</f>
        <v>28.01.020</v>
      </c>
      <c r="C168" s="121" t="str">
        <f>IFERROR(VLOOKUP(B168,CDHU!A161:F4266,2,0),IFERROR(VLOOKUP(B168,'SINAPI C.'!A159:E7987,2,0),IFERROR(VLOOKUP(B168,'SINAPI I.'!A160:E4998,2,0)," ")))</f>
        <v>Ferragem completa com maçaneta tipo alavanca, para porta externa com 1 folha</v>
      </c>
    </row>
    <row r="169" spans="1:3" ht="15" customHeight="1" x14ac:dyDescent="0.3">
      <c r="A169" s="195"/>
      <c r="B169" s="195"/>
      <c r="C169" s="55"/>
    </row>
    <row r="170" spans="1:3" ht="15" customHeight="1" x14ac:dyDescent="0.3">
      <c r="A170" s="195" t="str">
        <f>ORÇAM.!C108</f>
        <v>7.5</v>
      </c>
      <c r="B170" s="195" t="str">
        <f>ORÇAM.!B108</f>
        <v>24.02.840</v>
      </c>
      <c r="C170" s="121" t="str">
        <f>IFERROR(VLOOKUP(B170,CDHU!A163:F4268,2,0),IFERROR(VLOOKUP(B170,'SINAPI C.'!A161:E7989,2,0),IFERROR(VLOOKUP(B170,'SINAPI I.'!A162:E5000,2,0)," ")))</f>
        <v>Portão basculante em chapa metálica, estruturado com perfis metálicos</v>
      </c>
    </row>
    <row r="171" spans="1:3" ht="15" customHeight="1" x14ac:dyDescent="0.3">
      <c r="A171" s="195"/>
      <c r="B171" s="195"/>
      <c r="C171" s="55"/>
    </row>
    <row r="172" spans="1:3" ht="15" customHeight="1" x14ac:dyDescent="0.3">
      <c r="A172" s="195" t="str">
        <f>ORÇAM.!C109</f>
        <v>7.6</v>
      </c>
      <c r="B172" s="195">
        <f>ORÇAM.!B109</f>
        <v>0</v>
      </c>
      <c r="C172" s="121" t="str">
        <f>IFERROR(VLOOKUP(B172,CDHU!A165:F4270,2,0),IFERROR(VLOOKUP(B172,'SINAPI C.'!A163:E7991,2,0),IFERROR(VLOOKUP(B172,'SINAPI I.'!A164:E5002,2,0)," ")))</f>
        <v xml:space="preserve"> </v>
      </c>
    </row>
    <row r="173" spans="1:3" ht="15" customHeight="1" x14ac:dyDescent="0.3">
      <c r="A173" s="195"/>
      <c r="B173" s="195"/>
      <c r="C173" s="55"/>
    </row>
    <row r="174" spans="1:3" ht="15" customHeight="1" x14ac:dyDescent="0.3">
      <c r="A174" s="195" t="str">
        <f>ORÇAM.!C110</f>
        <v>7.7</v>
      </c>
      <c r="B174" s="195">
        <f>ORÇAM.!B110</f>
        <v>0</v>
      </c>
      <c r="C174" s="121" t="str">
        <f>IFERROR(VLOOKUP(B174,CDHU!A167:F4272,2,0),IFERROR(VLOOKUP(B174,'SINAPI C.'!A165:E7993,2,0),IFERROR(VLOOKUP(B174,'SINAPI I.'!A166:E5004,2,0)," ")))</f>
        <v xml:space="preserve"> </v>
      </c>
    </row>
    <row r="175" spans="1:3" ht="15" customHeight="1" x14ac:dyDescent="0.3">
      <c r="A175" s="195"/>
      <c r="B175" s="195"/>
      <c r="C175" s="55"/>
    </row>
    <row r="176" spans="1:3" ht="15" customHeight="1" x14ac:dyDescent="0.3">
      <c r="A176" s="195" t="str">
        <f>ORÇAM.!C111</f>
        <v>7.8</v>
      </c>
      <c r="B176" s="195">
        <f>ORÇAM.!B111</f>
        <v>0</v>
      </c>
      <c r="C176" s="121" t="str">
        <f>IFERROR(VLOOKUP(B176,CDHU!A169:F4274,2,0),IFERROR(VLOOKUP(B176,'SINAPI C.'!A167:E7995,2,0),IFERROR(VLOOKUP(B176,'SINAPI I.'!A168:E5006,2,0)," ")))</f>
        <v xml:space="preserve"> </v>
      </c>
    </row>
    <row r="177" spans="1:3" ht="15" customHeight="1" x14ac:dyDescent="0.3">
      <c r="A177" s="195"/>
      <c r="B177" s="195"/>
      <c r="C177" s="55"/>
    </row>
    <row r="178" spans="1:3" ht="15" customHeight="1" x14ac:dyDescent="0.3">
      <c r="A178" s="195" t="str">
        <f>ORÇAM.!C112</f>
        <v>7.9</v>
      </c>
      <c r="B178" s="195">
        <f>ORÇAM.!B112</f>
        <v>0</v>
      </c>
      <c r="C178" s="121" t="str">
        <f>IFERROR(VLOOKUP(B178,CDHU!A171:F4276,2,0),IFERROR(VLOOKUP(B178,'SINAPI C.'!A169:E7997,2,0),IFERROR(VLOOKUP(B178,'SINAPI I.'!A170:E5008,2,0)," ")))</f>
        <v xml:space="preserve"> </v>
      </c>
    </row>
    <row r="179" spans="1:3" ht="15" customHeight="1" x14ac:dyDescent="0.3">
      <c r="A179" s="195"/>
      <c r="B179" s="195"/>
      <c r="C179" s="55"/>
    </row>
    <row r="180" spans="1:3" ht="15" customHeight="1" x14ac:dyDescent="0.3">
      <c r="A180" s="195" t="str">
        <f>ORÇAM.!C113</f>
        <v>7.10</v>
      </c>
      <c r="B180" s="195">
        <f>ORÇAM.!B113</f>
        <v>0</v>
      </c>
      <c r="C180" s="121" t="str">
        <f>IFERROR(VLOOKUP(B180,CDHU!A173:F4278,2,0),IFERROR(VLOOKUP(B180,'SINAPI C.'!A171:E7999,2,0),IFERROR(VLOOKUP(B180,'SINAPI I.'!A172:E5010,2,0)," ")))</f>
        <v xml:space="preserve"> </v>
      </c>
    </row>
    <row r="181" spans="1:3" ht="15" customHeight="1" x14ac:dyDescent="0.3">
      <c r="A181" s="195"/>
      <c r="B181" s="195"/>
      <c r="C181" s="55"/>
    </row>
    <row r="182" spans="1:3" ht="15" customHeight="1" x14ac:dyDescent="0.3">
      <c r="A182" s="133">
        <f>ORÇAM.!C116</f>
        <v>8</v>
      </c>
      <c r="B182" s="134"/>
      <c r="C182" s="135" t="str">
        <f>ORÇAM.!D116</f>
        <v>PISOS</v>
      </c>
    </row>
    <row r="183" spans="1:3" ht="15" customHeight="1" x14ac:dyDescent="0.3">
      <c r="A183" s="195" t="str">
        <f>ORÇAM.!C117</f>
        <v>8.1</v>
      </c>
      <c r="B183" s="195" t="str">
        <f>ORÇAM.!B117</f>
        <v>54.01.010</v>
      </c>
      <c r="C183" s="121" t="str">
        <f>IFERROR(VLOOKUP(B183,CDHU!A176:F4281,2,0),IFERROR(VLOOKUP(B183,'SINAPI C.'!A174:E8002,2,0),IFERROR(VLOOKUP(B183,'SINAPI I.'!A175:E5013,2,0)," ")))</f>
        <v>Regularização e compactação mecanizada de superfície, sem controle do proctor normal</v>
      </c>
    </row>
    <row r="184" spans="1:3" ht="15" customHeight="1" x14ac:dyDescent="0.3">
      <c r="A184" s="195"/>
      <c r="B184" s="195"/>
      <c r="C184" s="55"/>
    </row>
    <row r="185" spans="1:3" ht="15" customHeight="1" x14ac:dyDescent="0.3">
      <c r="A185" s="195" t="str">
        <f>ORÇAM.!C118</f>
        <v>8.2</v>
      </c>
      <c r="B185" s="195" t="str">
        <f>ORÇAM.!B118</f>
        <v>10.02.020</v>
      </c>
      <c r="C185" s="121" t="str">
        <f>IFERROR(VLOOKUP(B185,CDHU!A178:F4283,2,0),IFERROR(VLOOKUP(B185,'SINAPI C.'!A176:E8004,2,0),IFERROR(VLOOKUP(B185,'SINAPI I.'!A177:E5015,2,0)," ")))</f>
        <v>Armadura em tela soldada de aço</v>
      </c>
    </row>
    <row r="186" spans="1:3" ht="15" customHeight="1" x14ac:dyDescent="0.3">
      <c r="A186" s="195"/>
      <c r="B186" s="195"/>
      <c r="C186" s="55"/>
    </row>
    <row r="187" spans="1:3" ht="15" customHeight="1" x14ac:dyDescent="0.3">
      <c r="A187" s="195" t="str">
        <f>ORÇAM.!C119</f>
        <v>8.3</v>
      </c>
      <c r="B187" s="195" t="str">
        <f>ORÇAM.!B119</f>
        <v>11.01.130</v>
      </c>
      <c r="C187" s="121" t="str">
        <f>IFERROR(VLOOKUP(B187,CDHU!A180:F4285,2,0),IFERROR(VLOOKUP(B187,'SINAPI C.'!A178:E8006,2,0),IFERROR(VLOOKUP(B187,'SINAPI I.'!A179:E5017,2,0)," ")))</f>
        <v>Concreto usinado, fck = 25 MPa</v>
      </c>
    </row>
    <row r="188" spans="1:3" ht="15" customHeight="1" x14ac:dyDescent="0.3">
      <c r="A188" s="195"/>
      <c r="B188" s="195"/>
      <c r="C188" s="55"/>
    </row>
    <row r="189" spans="1:3" ht="15" customHeight="1" x14ac:dyDescent="0.3">
      <c r="A189" s="195" t="str">
        <f>ORÇAM.!C120</f>
        <v>8.4</v>
      </c>
      <c r="B189" s="195" t="str">
        <f>ORÇAM.!B120</f>
        <v>11.16.020</v>
      </c>
      <c r="C189" s="121" t="str">
        <f>IFERROR(VLOOKUP(B189,CDHU!A182:F4287,2,0),IFERROR(VLOOKUP(B189,'SINAPI C.'!A180:E8008,2,0),IFERROR(VLOOKUP(B189,'SINAPI I.'!A181:E5019,2,0)," ")))</f>
        <v>Lançamento, espalhamento e adensamento de concreto ou massa em lastro e/ou enchimento</v>
      </c>
    </row>
    <row r="190" spans="1:3" ht="15" customHeight="1" x14ac:dyDescent="0.3">
      <c r="A190" s="195"/>
      <c r="B190" s="195"/>
      <c r="C190" s="55"/>
    </row>
    <row r="191" spans="1:3" ht="15" customHeight="1" x14ac:dyDescent="0.3">
      <c r="A191" s="195" t="str">
        <f>ORÇAM.!C121</f>
        <v>8.5</v>
      </c>
      <c r="B191" s="195" t="str">
        <f>ORÇAM.!B121</f>
        <v>18.08.090</v>
      </c>
      <c r="C191" s="121" t="str">
        <f>IFERROR(VLOOKUP(B191,CDHU!A184:F4289,2,0),IFERROR(VLOOKUP(B191,'SINAPI C.'!A182:E8010,2,0),IFERROR(VLOOKUP(B191,'SINAPI I.'!A183:E5021,2,0)," ")))</f>
        <v>Revestimento em porcelanato esmaltado acetinado para área interna e ambiente com acesso ao exterior, grupo de absorção BIa, resistência química B, assentado com argamassa colante industrializada, rejuntado</v>
      </c>
    </row>
    <row r="192" spans="1:3" ht="15" customHeight="1" x14ac:dyDescent="0.3">
      <c r="A192" s="195"/>
      <c r="B192" s="195"/>
      <c r="C192" s="55"/>
    </row>
    <row r="193" spans="1:3" ht="15" customHeight="1" x14ac:dyDescent="0.3">
      <c r="A193" s="195" t="str">
        <f>ORÇAM.!C122</f>
        <v>8.6</v>
      </c>
      <c r="B193" s="195" t="str">
        <f>ORÇAM.!B122</f>
        <v>19.01.062</v>
      </c>
      <c r="C193" s="121" t="str">
        <f>IFERROR(VLOOKUP(B193,CDHU!A186:F4291,2,0),IFERROR(VLOOKUP(B193,'SINAPI C.'!A184:E8012,2,0),IFERROR(VLOOKUP(B193,'SINAPI I.'!A185:E5023,2,0)," ")))</f>
        <v>Peitoril e/ou soleira em granito, espessura de 2 cm e largura até 20 cm, acabamento polido</v>
      </c>
    </row>
    <row r="194" spans="1:3" ht="15" customHeight="1" x14ac:dyDescent="0.3">
      <c r="A194" s="195"/>
      <c r="B194" s="195"/>
      <c r="C194" s="55"/>
    </row>
    <row r="195" spans="1:3" ht="15" customHeight="1" x14ac:dyDescent="0.3">
      <c r="A195" s="195" t="str">
        <f>ORÇAM.!C123</f>
        <v>8.7</v>
      </c>
      <c r="B195" s="195">
        <f>ORÇAM.!B123</f>
        <v>0</v>
      </c>
      <c r="C195" s="121" t="str">
        <f>IFERROR(VLOOKUP(B195,CDHU!A188:F4293,2,0),IFERROR(VLOOKUP(B195,'SINAPI C.'!A186:E8014,2,0),IFERROR(VLOOKUP(B195,'SINAPI I.'!A187:E5025,2,0)," ")))</f>
        <v xml:space="preserve"> </v>
      </c>
    </row>
    <row r="196" spans="1:3" ht="15" customHeight="1" x14ac:dyDescent="0.3">
      <c r="A196" s="195"/>
      <c r="B196" s="195"/>
      <c r="C196" s="55"/>
    </row>
    <row r="197" spans="1:3" ht="15" customHeight="1" x14ac:dyDescent="0.3">
      <c r="A197" s="195" t="str">
        <f>ORÇAM.!C124</f>
        <v>8.8</v>
      </c>
      <c r="B197" s="195">
        <f>ORÇAM.!B124</f>
        <v>0</v>
      </c>
      <c r="C197" s="121" t="str">
        <f>IFERROR(VLOOKUP(B197,CDHU!A190:F4295,2,0),IFERROR(VLOOKUP(B197,'SINAPI C.'!A188:E8016,2,0),IFERROR(VLOOKUP(B197,'SINAPI I.'!A189:E5027,2,0)," ")))</f>
        <v xml:space="preserve"> </v>
      </c>
    </row>
    <row r="198" spans="1:3" ht="15" customHeight="1" x14ac:dyDescent="0.3">
      <c r="A198" s="195"/>
      <c r="B198" s="195"/>
      <c r="C198" s="55"/>
    </row>
    <row r="199" spans="1:3" ht="15" customHeight="1" x14ac:dyDescent="0.3">
      <c r="A199" s="195" t="str">
        <f>ORÇAM.!C125</f>
        <v>8.9</v>
      </c>
      <c r="B199" s="195">
        <f>ORÇAM.!B125</f>
        <v>0</v>
      </c>
      <c r="C199" s="121" t="str">
        <f>IFERROR(VLOOKUP(B199,CDHU!A192:F4297,2,0),IFERROR(VLOOKUP(B199,'SINAPI C.'!A190:E8018,2,0),IFERROR(VLOOKUP(B199,'SINAPI I.'!A191:E5029,2,0)," ")))</f>
        <v xml:space="preserve"> </v>
      </c>
    </row>
    <row r="200" spans="1:3" ht="15" customHeight="1" x14ac:dyDescent="0.3">
      <c r="A200" s="195"/>
      <c r="B200" s="195"/>
      <c r="C200" s="55"/>
    </row>
    <row r="201" spans="1:3" ht="15" customHeight="1" x14ac:dyDescent="0.3">
      <c r="A201" s="195" t="str">
        <f>ORÇAM.!C126</f>
        <v>8.10</v>
      </c>
      <c r="B201" s="195">
        <f>ORÇAM.!B126</f>
        <v>0</v>
      </c>
      <c r="C201" s="121" t="str">
        <f>IFERROR(VLOOKUP(B201,CDHU!A194:F4299,2,0),IFERROR(VLOOKUP(B201,'SINAPI C.'!A192:E8020,2,0),IFERROR(VLOOKUP(B201,'SINAPI I.'!A193:E5031,2,0)," ")))</f>
        <v xml:space="preserve"> </v>
      </c>
    </row>
    <row r="202" spans="1:3" ht="15" customHeight="1" x14ac:dyDescent="0.3">
      <c r="A202" s="195"/>
      <c r="B202" s="195"/>
      <c r="C202" s="55"/>
    </row>
    <row r="203" spans="1:3" ht="15" customHeight="1" x14ac:dyDescent="0.3">
      <c r="A203" s="195" t="str">
        <f>ORÇAM.!C127</f>
        <v>8.11</v>
      </c>
      <c r="B203" s="195">
        <f>ORÇAM.!B127</f>
        <v>0</v>
      </c>
      <c r="C203" s="121" t="str">
        <f>IFERROR(VLOOKUP(B203,CDHU!A196:F4301,2,0),IFERROR(VLOOKUP(B203,'SINAPI C.'!A194:E8022,2,0),IFERROR(VLOOKUP(B203,'SINAPI I.'!A195:E5033,2,0)," ")))</f>
        <v xml:space="preserve"> </v>
      </c>
    </row>
    <row r="204" spans="1:3" ht="15" customHeight="1" x14ac:dyDescent="0.3">
      <c r="A204" s="195"/>
      <c r="B204" s="195"/>
      <c r="C204" s="55"/>
    </row>
    <row r="205" spans="1:3" ht="15" customHeight="1" x14ac:dyDescent="0.3">
      <c r="A205" s="195" t="str">
        <f>ORÇAM.!C128</f>
        <v>8.12</v>
      </c>
      <c r="B205" s="195">
        <f>ORÇAM.!B128</f>
        <v>0</v>
      </c>
      <c r="C205" s="121" t="str">
        <f>IFERROR(VLOOKUP(B205,CDHU!A198:F4303,2,0),IFERROR(VLOOKUP(B205,'SINAPI C.'!A196:E8024,2,0),IFERROR(VLOOKUP(B205,'SINAPI I.'!A197:E5035,2,0)," ")))</f>
        <v xml:space="preserve"> </v>
      </c>
    </row>
    <row r="206" spans="1:3" ht="15" customHeight="1" x14ac:dyDescent="0.3">
      <c r="A206" s="195"/>
      <c r="B206" s="195"/>
      <c r="C206" s="55"/>
    </row>
    <row r="207" spans="1:3" ht="15" customHeight="1" x14ac:dyDescent="0.3">
      <c r="A207" s="195" t="str">
        <f>ORÇAM.!C129</f>
        <v>8.13</v>
      </c>
      <c r="B207" s="195">
        <f>ORÇAM.!B129</f>
        <v>0</v>
      </c>
      <c r="C207" s="121" t="str">
        <f>IFERROR(VLOOKUP(B207,CDHU!A200:F4305,2,0),IFERROR(VLOOKUP(B207,'SINAPI C.'!A198:E8026,2,0),IFERROR(VLOOKUP(B207,'SINAPI I.'!A199:E5037,2,0)," ")))</f>
        <v xml:space="preserve"> </v>
      </c>
    </row>
    <row r="208" spans="1:3" ht="15" customHeight="1" x14ac:dyDescent="0.3">
      <c r="A208" s="195"/>
      <c r="B208" s="195"/>
      <c r="C208" s="55"/>
    </row>
    <row r="209" spans="1:3" ht="15" customHeight="1" x14ac:dyDescent="0.3">
      <c r="A209" s="195" t="str">
        <f>ORÇAM.!C130</f>
        <v>8.14</v>
      </c>
      <c r="B209" s="195">
        <f>ORÇAM.!B130</f>
        <v>0</v>
      </c>
      <c r="C209" s="121" t="str">
        <f>IFERROR(VLOOKUP(B209,CDHU!A202:F4307,2,0),IFERROR(VLOOKUP(B209,'SINAPI C.'!A200:E8028,2,0),IFERROR(VLOOKUP(B209,'SINAPI I.'!A201:E5039,2,0)," ")))</f>
        <v xml:space="preserve"> </v>
      </c>
    </row>
    <row r="210" spans="1:3" ht="15" customHeight="1" x14ac:dyDescent="0.3">
      <c r="A210" s="195"/>
      <c r="B210" s="195"/>
      <c r="C210" s="55"/>
    </row>
    <row r="211" spans="1:3" ht="15" customHeight="1" x14ac:dyDescent="0.3">
      <c r="A211" s="195" t="str">
        <f>ORÇAM.!C131</f>
        <v>8.15</v>
      </c>
      <c r="B211" s="195">
        <f>ORÇAM.!B131</f>
        <v>0</v>
      </c>
      <c r="C211" s="121" t="str">
        <f>IFERROR(VLOOKUP(B211,CDHU!A204:F4309,2,0),IFERROR(VLOOKUP(B211,'SINAPI C.'!A202:E8030,2,0),IFERROR(VLOOKUP(B211,'SINAPI I.'!A203:E5041,2,0)," ")))</f>
        <v xml:space="preserve"> </v>
      </c>
    </row>
    <row r="212" spans="1:3" ht="15" customHeight="1" x14ac:dyDescent="0.3">
      <c r="A212" s="195"/>
      <c r="B212" s="195"/>
      <c r="C212" s="55"/>
    </row>
    <row r="213" spans="1:3" ht="15" customHeight="1" x14ac:dyDescent="0.3">
      <c r="A213" s="133">
        <f>ORÇAM.!C134</f>
        <v>9</v>
      </c>
      <c r="B213" s="134"/>
      <c r="C213" s="135" t="str">
        <f>ORÇAM.!D134</f>
        <v>INSTALAÇÕES HIDROSSANITÁRIAS, LOUÇAS E METAIS</v>
      </c>
    </row>
    <row r="214" spans="1:3" ht="15" customHeight="1" x14ac:dyDescent="0.3">
      <c r="A214" s="195" t="str">
        <f>ORÇAM.!C135</f>
        <v>9.1</v>
      </c>
      <c r="B214" s="195" t="str">
        <f>ORÇAM.!B135</f>
        <v>46.01.020</v>
      </c>
      <c r="C214" s="121" t="str">
        <f>IFERROR(VLOOKUP(B214,CDHU!A207:F4312,2,0),IFERROR(VLOOKUP(B214,'SINAPI C.'!A205:E8033,2,0),IFERROR(VLOOKUP(B214,'SINAPI I.'!A206:E5044,2,0)," ")))</f>
        <v>Tubo de PVC rígido soldável marrom, DN= 25 mm, (3/4´), inclusive conexões</v>
      </c>
    </row>
    <row r="215" spans="1:3" ht="15" customHeight="1" x14ac:dyDescent="0.3">
      <c r="A215" s="195"/>
      <c r="B215" s="195"/>
      <c r="C215" s="55"/>
    </row>
    <row r="216" spans="1:3" ht="15" customHeight="1" x14ac:dyDescent="0.3">
      <c r="A216" s="195" t="str">
        <f>ORÇAM.!C136</f>
        <v>9.2</v>
      </c>
      <c r="B216" s="195" t="str">
        <f>ORÇAM.!B136</f>
        <v>47.02.020</v>
      </c>
      <c r="C216" s="121" t="str">
        <f>IFERROR(VLOOKUP(B216,CDHU!A209:F4314,2,0),IFERROR(VLOOKUP(B216,'SINAPI C.'!A207:E8035,2,0),IFERROR(VLOOKUP(B216,'SINAPI I.'!A208:E5046,2,0)," ")))</f>
        <v>Registro de gaveta em latão fundido cromado com canopla, DN= 3/4´ - linha especial</v>
      </c>
    </row>
    <row r="217" spans="1:3" ht="15" customHeight="1" x14ac:dyDescent="0.3">
      <c r="A217" s="195"/>
      <c r="B217" s="195"/>
      <c r="C217" s="55"/>
    </row>
    <row r="218" spans="1:3" ht="15" customHeight="1" x14ac:dyDescent="0.3">
      <c r="A218" s="195" t="str">
        <f>ORÇAM.!C137</f>
        <v>9.3</v>
      </c>
      <c r="B218" s="195" t="str">
        <f>ORÇAM.!B137</f>
        <v>46.02.070</v>
      </c>
      <c r="C218" s="121" t="str">
        <f>IFERROR(VLOOKUP(B218,CDHU!A211:F4316,2,0),IFERROR(VLOOKUP(B218,'SINAPI C.'!A209:E8037,2,0),IFERROR(VLOOKUP(B218,'SINAPI I.'!A210:E5048,2,0)," ")))</f>
        <v>Tubo de PVC rígido branco PxB com virola e anel de borracha, linha esgoto série normal, DN= 100 mm, inclusive conexões</v>
      </c>
    </row>
    <row r="219" spans="1:3" ht="15" customHeight="1" x14ac:dyDescent="0.3">
      <c r="A219" s="195"/>
      <c r="B219" s="195"/>
      <c r="C219" s="55"/>
    </row>
    <row r="220" spans="1:3" ht="15" customHeight="1" x14ac:dyDescent="0.3">
      <c r="A220" s="195" t="str">
        <f>ORÇAM.!C138</f>
        <v>9.4</v>
      </c>
      <c r="B220" s="195" t="str">
        <f>ORÇAM.!B138</f>
        <v>46.02.060</v>
      </c>
      <c r="C220" s="121" t="str">
        <f>IFERROR(VLOOKUP(B220,CDHU!A213:F4318,2,0),IFERROR(VLOOKUP(B220,'SINAPI C.'!A211:E8039,2,0),IFERROR(VLOOKUP(B220,'SINAPI I.'!A212:E5050,2,0)," ")))</f>
        <v>Tubo de PVC rígido branco PxB com virola e anel de borracha, linha esgoto série normal, DN= 75 mm, inclusive conexões</v>
      </c>
    </row>
    <row r="221" spans="1:3" ht="15" customHeight="1" x14ac:dyDescent="0.3">
      <c r="A221" s="195"/>
      <c r="B221" s="195"/>
      <c r="C221" s="56"/>
    </row>
    <row r="222" spans="1:3" ht="15" customHeight="1" x14ac:dyDescent="0.3">
      <c r="A222" s="195" t="str">
        <f>ORÇAM.!C139</f>
        <v>9.5</v>
      </c>
      <c r="B222" s="195" t="str">
        <f>ORÇAM.!B139</f>
        <v>46.02.010</v>
      </c>
      <c r="C222" s="121" t="str">
        <f>IFERROR(VLOOKUP(B222,CDHU!A215:F4320,2,0),IFERROR(VLOOKUP(B222,'SINAPI C.'!A213:E8041,2,0),IFERROR(VLOOKUP(B222,'SINAPI I.'!A214:E5052,2,0)," ")))</f>
        <v>Tubo de PVC rígido branco, pontas lisas, soldável, linha esgoto série normal, DN= 40 mm, inclusive conexões</v>
      </c>
    </row>
    <row r="223" spans="1:3" ht="15" customHeight="1" x14ac:dyDescent="0.3">
      <c r="A223" s="195"/>
      <c r="B223" s="195"/>
      <c r="C223" s="55"/>
    </row>
    <row r="224" spans="1:3" ht="15" customHeight="1" x14ac:dyDescent="0.3">
      <c r="A224" s="195" t="str">
        <f>ORÇAM.!C140</f>
        <v>9.6</v>
      </c>
      <c r="B224" s="195" t="str">
        <f>ORÇAM.!B140</f>
        <v>49.01.040</v>
      </c>
      <c r="C224" s="121" t="str">
        <f>IFERROR(VLOOKUP(B224,CDHU!A217:F4322,2,0),IFERROR(VLOOKUP(B224,'SINAPI C.'!A215:E8043,2,0),IFERROR(VLOOKUP(B224,'SINAPI I.'!A216:E5054,2,0)," ")))</f>
        <v>Caixa sifonada de PVC rígido de 150 x 185 x 75 mm, com grelha</v>
      </c>
    </row>
    <row r="225" spans="1:3" ht="15" customHeight="1" x14ac:dyDescent="0.3">
      <c r="A225" s="195"/>
      <c r="B225" s="195"/>
      <c r="C225" s="55"/>
    </row>
    <row r="226" spans="1:3" ht="15" customHeight="1" x14ac:dyDescent="0.3">
      <c r="A226" s="195" t="str">
        <f>ORÇAM.!C141</f>
        <v>9.7</v>
      </c>
      <c r="B226" s="195" t="str">
        <f>ORÇAM.!B141</f>
        <v>44.01.370</v>
      </c>
      <c r="C226" s="121" t="str">
        <f>IFERROR(VLOOKUP(B226,CDHU!A219:F4324,2,0),IFERROR(VLOOKUP(B226,'SINAPI C.'!A217:E8045,2,0),IFERROR(VLOOKUP(B226,'SINAPI I.'!A218:E5056,2,0)," ")))</f>
        <v>Tanque em granito sintético, linha comercial - sem pertences</v>
      </c>
    </row>
    <row r="227" spans="1:3" ht="15" customHeight="1" x14ac:dyDescent="0.3">
      <c r="A227" s="195"/>
      <c r="B227" s="195"/>
      <c r="C227" s="55"/>
    </row>
    <row r="228" spans="1:3" ht="15" customHeight="1" x14ac:dyDescent="0.3">
      <c r="A228" s="195" t="str">
        <f>ORÇAM.!C142</f>
        <v>9.8</v>
      </c>
      <c r="B228" s="195" t="str">
        <f>ORÇAM.!B142</f>
        <v>44.20.010</v>
      </c>
      <c r="C228" s="121" t="str">
        <f>IFERROR(VLOOKUP(B228,CDHU!A221:F4326,2,0),IFERROR(VLOOKUP(B228,'SINAPI C.'!A219:E8047,2,0),IFERROR(VLOOKUP(B228,'SINAPI I.'!A220:E5058,2,0)," ")))</f>
        <v>Sifão plástico sanfonado universal de 1´</v>
      </c>
    </row>
    <row r="229" spans="1:3" ht="15" customHeight="1" x14ac:dyDescent="0.3">
      <c r="A229" s="195"/>
      <c r="B229" s="195"/>
      <c r="C229" s="55"/>
    </row>
    <row r="230" spans="1:3" ht="15" customHeight="1" x14ac:dyDescent="0.3">
      <c r="A230" s="195" t="str">
        <f>ORÇAM.!C143</f>
        <v>9.9</v>
      </c>
      <c r="B230" s="195" t="str">
        <f>ORÇAM.!B143</f>
        <v>44.03.470</v>
      </c>
      <c r="C230" s="121" t="str">
        <f>IFERROR(VLOOKUP(B230,CDHU!A223:F4328,2,0),IFERROR(VLOOKUP(B230,'SINAPI C.'!A221:E8049,2,0),IFERROR(VLOOKUP(B230,'SINAPI I.'!A222:E5060,2,0)," ")))</f>
        <v>Torneira de parede para pia com bica móvel e arejador, em latão fundido cromado</v>
      </c>
    </row>
    <row r="231" spans="1:3" ht="15" customHeight="1" x14ac:dyDescent="0.3">
      <c r="A231" s="195"/>
      <c r="B231" s="195"/>
      <c r="C231" s="55"/>
    </row>
    <row r="232" spans="1:3" ht="15" customHeight="1" x14ac:dyDescent="0.3">
      <c r="A232" s="195" t="str">
        <f>ORÇAM.!C144</f>
        <v>9.10</v>
      </c>
      <c r="B232" s="195" t="str">
        <f>ORÇAM.!B144</f>
        <v>44.03.380</v>
      </c>
      <c r="C232" s="121" t="str">
        <f>IFERROR(VLOOKUP(B232,CDHU!A225:F4330,2,0),IFERROR(VLOOKUP(B232,'SINAPI C.'!A223:E8051,2,0),IFERROR(VLOOKUP(B232,'SINAPI I.'!A224:E5062,2,0)," ")))</f>
        <v>Torneira curta com rosca para uso geral, em latão fundido sem acabamento, DN= 3/4´</v>
      </c>
    </row>
    <row r="233" spans="1:3" ht="15" customHeight="1" x14ac:dyDescent="0.3">
      <c r="A233" s="195"/>
      <c r="B233" s="195"/>
      <c r="C233" s="55"/>
    </row>
    <row r="234" spans="1:3" ht="15" customHeight="1" x14ac:dyDescent="0.3">
      <c r="A234" s="195" t="str">
        <f>ORÇAM.!C145</f>
        <v>9.11</v>
      </c>
      <c r="B234" s="195" t="str">
        <f>ORÇAM.!B145</f>
        <v>49.06.560</v>
      </c>
      <c r="C234" s="121" t="str">
        <f>IFERROR(VLOOKUP(B234,CDHU!A227:F4332,2,0),IFERROR(VLOOKUP(B234,'SINAPI C.'!A225:E8053,2,0),IFERROR(VLOOKUP(B234,'SINAPI I.'!A226:E5064,2,0)," ")))</f>
        <v>Grelha com calha e cesto coletor para piso em aço inoxidável, largura de 20 cm</v>
      </c>
    </row>
    <row r="235" spans="1:3" ht="15" customHeight="1" x14ac:dyDescent="0.3">
      <c r="A235" s="195"/>
      <c r="B235" s="195"/>
      <c r="C235" s="55"/>
    </row>
    <row r="236" spans="1:3" ht="15" customHeight="1" x14ac:dyDescent="0.3">
      <c r="A236" s="195" t="str">
        <f>ORÇAM.!C146</f>
        <v>9.12</v>
      </c>
      <c r="B236" s="195">
        <f>ORÇAM.!B146</f>
        <v>0</v>
      </c>
      <c r="C236" s="121" t="str">
        <f>IFERROR(VLOOKUP(B236,CDHU!A229:F4334,2,0),IFERROR(VLOOKUP(B236,'SINAPI C.'!A227:E8055,2,0),IFERROR(VLOOKUP(B236,'SINAPI I.'!A228:E5066,2,0)," ")))</f>
        <v xml:space="preserve"> </v>
      </c>
    </row>
    <row r="237" spans="1:3" ht="15" customHeight="1" x14ac:dyDescent="0.3">
      <c r="A237" s="195"/>
      <c r="B237" s="195"/>
      <c r="C237" s="55"/>
    </row>
    <row r="238" spans="1:3" ht="15" customHeight="1" x14ac:dyDescent="0.3">
      <c r="A238" s="195" t="str">
        <f>ORÇAM.!C147</f>
        <v>9.13</v>
      </c>
      <c r="B238" s="195">
        <f>ORÇAM.!B147</f>
        <v>0</v>
      </c>
      <c r="C238" s="121" t="str">
        <f>IFERROR(VLOOKUP(B238,CDHU!A231:F4336,2,0),IFERROR(VLOOKUP(B238,'SINAPI C.'!A229:E8057,2,0),IFERROR(VLOOKUP(B238,'SINAPI I.'!A230:E5068,2,0)," ")))</f>
        <v xml:space="preserve"> </v>
      </c>
    </row>
    <row r="239" spans="1:3" ht="15" customHeight="1" x14ac:dyDescent="0.3">
      <c r="A239" s="195"/>
      <c r="B239" s="195"/>
      <c r="C239" s="55"/>
    </row>
    <row r="240" spans="1:3" ht="15" customHeight="1" x14ac:dyDescent="0.3">
      <c r="A240" s="195" t="str">
        <f>ORÇAM.!C148</f>
        <v>9.14</v>
      </c>
      <c r="B240" s="195">
        <f>ORÇAM.!B148</f>
        <v>0</v>
      </c>
      <c r="C240" s="121" t="str">
        <f>IFERROR(VLOOKUP(B240,CDHU!A233:F4338,2,0),IFERROR(VLOOKUP(B240,'SINAPI C.'!A231:E8059,2,0),IFERROR(VLOOKUP(B240,'SINAPI I.'!A232:E5070,2,0)," ")))</f>
        <v xml:space="preserve"> </v>
      </c>
    </row>
    <row r="241" spans="1:3" ht="15" customHeight="1" x14ac:dyDescent="0.3">
      <c r="A241" s="195"/>
      <c r="B241" s="195"/>
      <c r="C241" s="55"/>
    </row>
    <row r="242" spans="1:3" ht="15" customHeight="1" x14ac:dyDescent="0.3">
      <c r="A242" s="195" t="str">
        <f>ORÇAM.!C149</f>
        <v>9.15</v>
      </c>
      <c r="B242" s="195">
        <f>ORÇAM.!B149</f>
        <v>0</v>
      </c>
      <c r="C242" s="121" t="str">
        <f>IFERROR(VLOOKUP(B242,CDHU!A235:F4340,2,0),IFERROR(VLOOKUP(B242,'SINAPI C.'!A233:E8061,2,0),IFERROR(VLOOKUP(B242,'SINAPI I.'!A234:E5072,2,0)," ")))</f>
        <v xml:space="preserve"> </v>
      </c>
    </row>
    <row r="243" spans="1:3" ht="15" customHeight="1" x14ac:dyDescent="0.3">
      <c r="A243" s="195"/>
      <c r="B243" s="195"/>
      <c r="C243" s="55"/>
    </row>
    <row r="244" spans="1:3" ht="15" customHeight="1" x14ac:dyDescent="0.3">
      <c r="A244" s="133">
        <f>ORÇAM.!C152</f>
        <v>10</v>
      </c>
      <c r="B244" s="134"/>
      <c r="C244" s="135" t="str">
        <f>ORÇAM.!D152</f>
        <v>INSTALAÇÕES ELETRICAS</v>
      </c>
    </row>
    <row r="245" spans="1:3" ht="15" customHeight="1" x14ac:dyDescent="0.3">
      <c r="A245" s="195" t="str">
        <f>ORÇAM.!C153</f>
        <v>10.1</v>
      </c>
      <c r="B245" s="195" t="str">
        <f>ORÇAM.!B153</f>
        <v>40.07.040</v>
      </c>
      <c r="C245" s="121" t="str">
        <f>IFERROR(VLOOKUP(B245,CDHU!A238:F4343,2,0),IFERROR(VLOOKUP(B245,'SINAPI C.'!A236:E8064,2,0),IFERROR(VLOOKUP(B245,'SINAPI I.'!A237:E5075,2,0)," ")))</f>
        <v>Caixa em PVC octogonal de 4´ x 4´</v>
      </c>
    </row>
    <row r="246" spans="1:3" ht="15" customHeight="1" x14ac:dyDescent="0.3">
      <c r="A246" s="195"/>
      <c r="B246" s="195"/>
      <c r="C246" s="55"/>
    </row>
    <row r="247" spans="1:3" ht="15" customHeight="1" x14ac:dyDescent="0.3">
      <c r="A247" s="195" t="str">
        <f>ORÇAM.!C154</f>
        <v>10.2</v>
      </c>
      <c r="B247" s="195" t="str">
        <f>ORÇAM.!B154</f>
        <v>40.07.010</v>
      </c>
      <c r="C247" s="121" t="str">
        <f>IFERROR(VLOOKUP(B247,CDHU!A240:F4345,2,0),IFERROR(VLOOKUP(B247,'SINAPI C.'!A238:E8066,2,0),IFERROR(VLOOKUP(B247,'SINAPI I.'!A239:E5077,2,0)," ")))</f>
        <v>Caixa em PVC de 4´ x 2´</v>
      </c>
    </row>
    <row r="248" spans="1:3" ht="15" customHeight="1" x14ac:dyDescent="0.3">
      <c r="A248" s="195"/>
      <c r="B248" s="195"/>
      <c r="C248" s="55"/>
    </row>
    <row r="249" spans="1:3" ht="15" customHeight="1" x14ac:dyDescent="0.3">
      <c r="A249" s="195" t="str">
        <f>ORÇAM.!C155</f>
        <v>10.3</v>
      </c>
      <c r="B249" s="195" t="str">
        <f>ORÇAM.!B155</f>
        <v>38.19.030</v>
      </c>
      <c r="C249" s="121" t="str">
        <f>IFERROR(VLOOKUP(B249,CDHU!A242:F4347,2,0),IFERROR(VLOOKUP(B249,'SINAPI C.'!A240:E8068,2,0),IFERROR(VLOOKUP(B249,'SINAPI I.'!A241:E5079,2,0)," ")))</f>
        <v>Eletroduto de PVC corrugado flexível leve, diâmetro externo de 25 mm</v>
      </c>
    </row>
    <row r="250" spans="1:3" ht="15" customHeight="1" x14ac:dyDescent="0.3">
      <c r="A250" s="195"/>
      <c r="B250" s="195"/>
      <c r="C250" s="55"/>
    </row>
    <row r="251" spans="1:3" ht="15" customHeight="1" x14ac:dyDescent="0.3">
      <c r="A251" s="195" t="str">
        <f>ORÇAM.!C156</f>
        <v>10.4</v>
      </c>
      <c r="B251" s="195" t="str">
        <f>ORÇAM.!B156</f>
        <v>38.04.060</v>
      </c>
      <c r="C251" s="121" t="str">
        <f>IFERROR(VLOOKUP(B251,CDHU!A244:F4349,2,0),IFERROR(VLOOKUP(B251,'SINAPI C.'!A242:E8070,2,0),IFERROR(VLOOKUP(B251,'SINAPI I.'!A243:E5081,2,0)," ")))</f>
        <v>Eletroduto galvanizado conforme NBR13057 -  1´ com acessórios</v>
      </c>
    </row>
    <row r="252" spans="1:3" ht="15" customHeight="1" x14ac:dyDescent="0.3">
      <c r="A252" s="195"/>
      <c r="B252" s="195"/>
      <c r="C252" s="55"/>
    </row>
    <row r="253" spans="1:3" ht="15" customHeight="1" x14ac:dyDescent="0.3">
      <c r="A253" s="195" t="str">
        <f>ORÇAM.!C157</f>
        <v>10.5</v>
      </c>
      <c r="B253" s="195" t="str">
        <f>ORÇAM.!B157</f>
        <v>39.02.016</v>
      </c>
      <c r="C253" s="121" t="str">
        <f>IFERROR(VLOOKUP(B253,CDHU!A246:F4351,2,0),IFERROR(VLOOKUP(B253,'SINAPI C.'!A244:E8072,2,0),IFERROR(VLOOKUP(B253,'SINAPI I.'!A245:E5083,2,0)," ")))</f>
        <v>Cabo de cobre de 2,5 mm², isolamento 750 V - isolação em PVC 70°C</v>
      </c>
    </row>
    <row r="254" spans="1:3" ht="15" customHeight="1" x14ac:dyDescent="0.3">
      <c r="A254" s="195"/>
      <c r="B254" s="195"/>
      <c r="C254" s="55"/>
    </row>
    <row r="255" spans="1:3" ht="15" customHeight="1" x14ac:dyDescent="0.3">
      <c r="A255" s="195" t="str">
        <f>ORÇAM.!C158</f>
        <v>10.6</v>
      </c>
      <c r="B255" s="195" t="str">
        <f>ORÇAM.!B158</f>
        <v>40.05.040</v>
      </c>
      <c r="C255" s="121" t="str">
        <f>IFERROR(VLOOKUP(B255,CDHU!A248:F4353,2,0),IFERROR(VLOOKUP(B255,'SINAPI C.'!A246:E8074,2,0),IFERROR(VLOOKUP(B255,'SINAPI I.'!A247:E5085,2,0)," ")))</f>
        <v>Interruptor com 2 teclas simples e placa</v>
      </c>
    </row>
    <row r="256" spans="1:3" ht="15" customHeight="1" x14ac:dyDescent="0.3">
      <c r="A256" s="195"/>
      <c r="B256" s="195"/>
      <c r="C256" s="55"/>
    </row>
    <row r="257" spans="1:3" ht="15" customHeight="1" x14ac:dyDescent="0.3">
      <c r="A257" s="195" t="str">
        <f>ORÇAM.!C159</f>
        <v>10.7</v>
      </c>
      <c r="B257" s="195" t="str">
        <f>ORÇAM.!B159</f>
        <v>40.05.060</v>
      </c>
      <c r="C257" s="121" t="str">
        <f>IFERROR(VLOOKUP(B257,CDHU!A250:F4355,2,0),IFERROR(VLOOKUP(B257,'SINAPI C.'!A248:E8076,2,0),IFERROR(VLOOKUP(B257,'SINAPI I.'!A249:E5087,2,0)," ")))</f>
        <v>Interruptor com 3 teclas simples e placa</v>
      </c>
    </row>
    <row r="258" spans="1:3" ht="15" customHeight="1" x14ac:dyDescent="0.3">
      <c r="A258" s="195"/>
      <c r="B258" s="195"/>
      <c r="C258" s="55"/>
    </row>
    <row r="259" spans="1:3" ht="15" customHeight="1" x14ac:dyDescent="0.3">
      <c r="A259" s="195" t="str">
        <f>ORÇAM.!C160</f>
        <v>10.8</v>
      </c>
      <c r="B259" s="195" t="str">
        <f>ORÇAM.!B160</f>
        <v>40.04.470</v>
      </c>
      <c r="C259" s="121" t="str">
        <f>IFERROR(VLOOKUP(B259,CDHU!A252:F4357,2,0),IFERROR(VLOOKUP(B259,'SINAPI C.'!A250:E8078,2,0),IFERROR(VLOOKUP(B259,'SINAPI I.'!A251:E5089,2,0)," ")))</f>
        <v>Conjunto 2 tomadas 2P+T de 10 A, completo</v>
      </c>
    </row>
    <row r="260" spans="1:3" ht="15" customHeight="1" x14ac:dyDescent="0.3">
      <c r="A260" s="195"/>
      <c r="B260" s="195"/>
      <c r="C260" s="55"/>
    </row>
    <row r="261" spans="1:3" ht="15" customHeight="1" x14ac:dyDescent="0.3">
      <c r="A261" s="195" t="str">
        <f>ORÇAM.!C161</f>
        <v>10.9</v>
      </c>
      <c r="B261" s="195" t="str">
        <f>ORÇAM.!B161</f>
        <v>41.31.040</v>
      </c>
      <c r="C261" s="121" t="str">
        <f>IFERROR(VLOOKUP(B261,CDHU!A254:F4359,2,0),IFERROR(VLOOKUP(B261,'SINAPI C.'!A252:E8080,2,0),IFERROR(VLOOKUP(B261,'SINAPI I.'!A253:E5091,2,0)," ")))</f>
        <v>Luminária LED retangular de sobrepor com difusor translúcido, 4000 K, fluxo luminoso de 3690 a 4800 lm, potência de 35 W a 41 W</v>
      </c>
    </row>
    <row r="262" spans="1:3" ht="15" customHeight="1" x14ac:dyDescent="0.3">
      <c r="A262" s="195"/>
      <c r="B262" s="195"/>
      <c r="C262" s="55"/>
    </row>
    <row r="263" spans="1:3" ht="15" customHeight="1" x14ac:dyDescent="0.3">
      <c r="A263" s="195" t="str">
        <f>ORÇAM.!C162</f>
        <v>10.10</v>
      </c>
      <c r="B263" s="195" t="str">
        <f>ORÇAM.!B162</f>
        <v>41.20.080</v>
      </c>
      <c r="C263" s="121" t="str">
        <f>IFERROR(VLOOKUP(B263,CDHU!A256:F4361,2,0),IFERROR(VLOOKUP(B263,'SINAPI C.'!A254:E8082,2,0),IFERROR(VLOOKUP(B263,'SINAPI I.'!A255:E5093,2,0)," ")))</f>
        <v>Plafon plástico e/ou PVC para acabamento de ponto de luz, com soquete E-27 para lâmpada fluorescente compacta</v>
      </c>
    </row>
    <row r="264" spans="1:3" ht="15" customHeight="1" x14ac:dyDescent="0.3">
      <c r="A264" s="195"/>
      <c r="B264" s="195"/>
      <c r="C264" s="55"/>
    </row>
    <row r="265" spans="1:3" ht="15" customHeight="1" x14ac:dyDescent="0.3">
      <c r="A265" s="195" t="str">
        <f>ORÇAM.!C163</f>
        <v>10.11</v>
      </c>
      <c r="B265" s="195" t="str">
        <f>ORÇAM.!B163</f>
        <v>41.02.580</v>
      </c>
      <c r="C265" s="121" t="str">
        <f>IFERROR(VLOOKUP(B265,CDHU!A258:F4363,2,0),IFERROR(VLOOKUP(B265,'SINAPI C.'!A256:E8084,2,0),IFERROR(VLOOKUP(B265,'SINAPI I.'!A257:E5095,2,0)," ")))</f>
        <v>Lâmpada LED 13,5W, com base E-27, 1400 até 1510 lm</v>
      </c>
    </row>
    <row r="266" spans="1:3" ht="15" customHeight="1" x14ac:dyDescent="0.3">
      <c r="A266" s="195"/>
      <c r="B266" s="195"/>
      <c r="C266" s="55"/>
    </row>
    <row r="267" spans="1:3" ht="15" customHeight="1" x14ac:dyDescent="0.3">
      <c r="A267" s="195" t="str">
        <f>ORÇAM.!C164</f>
        <v>10.12</v>
      </c>
      <c r="B267" s="195">
        <f>ORÇAM.!B164</f>
        <v>0</v>
      </c>
      <c r="C267" s="121" t="str">
        <f>IFERROR(VLOOKUP(B267,CDHU!A260:F4365,2,0),IFERROR(VLOOKUP(B267,'SINAPI C.'!A258:E8086,2,0),IFERROR(VLOOKUP(B267,'SINAPI I.'!A259:E5097,2,0)," ")))</f>
        <v xml:space="preserve"> </v>
      </c>
    </row>
    <row r="268" spans="1:3" ht="15" customHeight="1" x14ac:dyDescent="0.3">
      <c r="A268" s="195"/>
      <c r="B268" s="195"/>
      <c r="C268" s="55"/>
    </row>
    <row r="269" spans="1:3" ht="15" customHeight="1" x14ac:dyDescent="0.3">
      <c r="A269" s="195" t="str">
        <f>ORÇAM.!C165</f>
        <v>10.13</v>
      </c>
      <c r="B269" s="195">
        <f>ORÇAM.!B165</f>
        <v>0</v>
      </c>
      <c r="C269" s="121" t="str">
        <f>IFERROR(VLOOKUP(B269,CDHU!A262:F4367,2,0),IFERROR(VLOOKUP(B269,'SINAPI C.'!A260:E8088,2,0),IFERROR(VLOOKUP(B269,'SINAPI I.'!A261:E5099,2,0)," ")))</f>
        <v xml:space="preserve"> </v>
      </c>
    </row>
    <row r="270" spans="1:3" ht="15" customHeight="1" x14ac:dyDescent="0.3">
      <c r="A270" s="195"/>
      <c r="B270" s="195"/>
      <c r="C270" s="55"/>
    </row>
    <row r="271" spans="1:3" ht="15" customHeight="1" x14ac:dyDescent="0.3">
      <c r="A271" s="195" t="str">
        <f>ORÇAM.!C166</f>
        <v>10.14</v>
      </c>
      <c r="B271" s="195">
        <f>ORÇAM.!B166</f>
        <v>0</v>
      </c>
      <c r="C271" s="121" t="str">
        <f>IFERROR(VLOOKUP(B271,CDHU!A264:F4369,2,0),IFERROR(VLOOKUP(B271,'SINAPI C.'!A262:E8090,2,0),IFERROR(VLOOKUP(B271,'SINAPI I.'!A263:E5101,2,0)," ")))</f>
        <v xml:space="preserve"> </v>
      </c>
    </row>
    <row r="272" spans="1:3" ht="15" customHeight="1" x14ac:dyDescent="0.3">
      <c r="A272" s="195"/>
      <c r="B272" s="195"/>
      <c r="C272" s="55"/>
    </row>
    <row r="273" spans="1:3" ht="15" customHeight="1" x14ac:dyDescent="0.3">
      <c r="A273" s="195" t="str">
        <f>ORÇAM.!C167</f>
        <v>10.15</v>
      </c>
      <c r="B273" s="195">
        <f>ORÇAM.!B167</f>
        <v>0</v>
      </c>
      <c r="C273" s="121" t="str">
        <f>IFERROR(VLOOKUP(B273,CDHU!A266:F4371,2,0),IFERROR(VLOOKUP(B273,'SINAPI C.'!A264:E8092,2,0),IFERROR(VLOOKUP(B273,'SINAPI I.'!A265:E5103,2,0)," ")))</f>
        <v xml:space="preserve"> </v>
      </c>
    </row>
    <row r="274" spans="1:3" ht="15" customHeight="1" x14ac:dyDescent="0.3">
      <c r="A274" s="195"/>
      <c r="B274" s="195"/>
      <c r="C274" s="55"/>
    </row>
    <row r="275" spans="1:3" ht="15" customHeight="1" x14ac:dyDescent="0.3">
      <c r="A275" s="195" t="str">
        <f>ORÇAM.!C168</f>
        <v>10.16</v>
      </c>
      <c r="B275" s="195">
        <f>ORÇAM.!B168</f>
        <v>0</v>
      </c>
      <c r="C275" s="121" t="str">
        <f>IFERROR(VLOOKUP(B275,CDHU!A268:F4373,2,0),IFERROR(VLOOKUP(B275,'SINAPI C.'!A266:E8094,2,0),IFERROR(VLOOKUP(B275,'SINAPI I.'!A267:E5105,2,0)," ")))</f>
        <v xml:space="preserve"> </v>
      </c>
    </row>
    <row r="276" spans="1:3" ht="15" customHeight="1" x14ac:dyDescent="0.3">
      <c r="A276" s="195"/>
      <c r="B276" s="195"/>
      <c r="C276" s="55"/>
    </row>
    <row r="277" spans="1:3" ht="15" customHeight="1" x14ac:dyDescent="0.3">
      <c r="A277" s="195" t="str">
        <f>ORÇAM.!C169</f>
        <v>10.17</v>
      </c>
      <c r="B277" s="195">
        <f>ORÇAM.!B169</f>
        <v>0</v>
      </c>
      <c r="C277" s="121" t="str">
        <f>IFERROR(VLOOKUP(B277,CDHU!A270:F4375,2,0),IFERROR(VLOOKUP(B277,'SINAPI C.'!A268:E8096,2,0),IFERROR(VLOOKUP(B277,'SINAPI I.'!A269:E5107,2,0)," ")))</f>
        <v xml:space="preserve"> </v>
      </c>
    </row>
    <row r="278" spans="1:3" ht="15" customHeight="1" x14ac:dyDescent="0.3">
      <c r="A278" s="195"/>
      <c r="B278" s="195"/>
      <c r="C278" s="55"/>
    </row>
    <row r="279" spans="1:3" ht="15" customHeight="1" x14ac:dyDescent="0.3">
      <c r="A279" s="195" t="str">
        <f>ORÇAM.!C170</f>
        <v>10.18</v>
      </c>
      <c r="B279" s="195">
        <f>ORÇAM.!B170</f>
        <v>0</v>
      </c>
      <c r="C279" s="121" t="str">
        <f>IFERROR(VLOOKUP(B279,CDHU!A272:F4377,2,0),IFERROR(VLOOKUP(B279,'SINAPI C.'!A270:E8098,2,0),IFERROR(VLOOKUP(B279,'SINAPI I.'!A271:E5109,2,0)," ")))</f>
        <v xml:space="preserve"> </v>
      </c>
    </row>
    <row r="280" spans="1:3" ht="15" customHeight="1" x14ac:dyDescent="0.3">
      <c r="A280" s="195"/>
      <c r="B280" s="195"/>
      <c r="C280" s="55"/>
    </row>
    <row r="281" spans="1:3" ht="15" customHeight="1" x14ac:dyDescent="0.3">
      <c r="A281" s="195" t="str">
        <f>ORÇAM.!C170</f>
        <v>10.18</v>
      </c>
      <c r="B281" s="195">
        <f>ORÇAM.!B171</f>
        <v>0</v>
      </c>
      <c r="C281" s="121" t="str">
        <f>IFERROR(VLOOKUP(B281,CDHU!A274:F4379,2,0),IFERROR(VLOOKUP(B281,'SINAPI C.'!A272:E8100,2,0),IFERROR(VLOOKUP(B281,'SINAPI I.'!A273:E5111,2,0)," ")))</f>
        <v xml:space="preserve"> </v>
      </c>
    </row>
    <row r="282" spans="1:3" ht="15" customHeight="1" x14ac:dyDescent="0.3">
      <c r="A282" s="195"/>
      <c r="B282" s="195"/>
      <c r="C282" s="55"/>
    </row>
    <row r="283" spans="1:3" ht="15" customHeight="1" x14ac:dyDescent="0.3">
      <c r="A283" s="195" t="str">
        <f>ORÇAM.!C172</f>
        <v>10.20</v>
      </c>
      <c r="B283" s="195">
        <f>ORÇAM.!B172</f>
        <v>0</v>
      </c>
      <c r="C283" s="121" t="str">
        <f>IFERROR(VLOOKUP(B283,CDHU!A276:F4381,2,0),IFERROR(VLOOKUP(B283,'SINAPI C.'!A274:E8102,2,0),IFERROR(VLOOKUP(B283,'SINAPI I.'!A275:E5113,2,0)," ")))</f>
        <v xml:space="preserve"> </v>
      </c>
    </row>
    <row r="284" spans="1:3" ht="15" customHeight="1" x14ac:dyDescent="0.3">
      <c r="A284" s="195"/>
      <c r="B284" s="195"/>
      <c r="C284" s="55"/>
    </row>
    <row r="285" spans="1:3" ht="15" customHeight="1" x14ac:dyDescent="0.3">
      <c r="A285" s="195" t="str">
        <f>ORÇAM.!C173</f>
        <v>10.21</v>
      </c>
      <c r="B285" s="195">
        <f>ORÇAM.!B173</f>
        <v>0</v>
      </c>
      <c r="C285" s="121" t="str">
        <f>IFERROR(VLOOKUP(B285,CDHU!A278:F4383,2,0),IFERROR(VLOOKUP(B285,'SINAPI C.'!A276:E8104,2,0),IFERROR(VLOOKUP(B285,'SINAPI I.'!A277:E5115,2,0)," ")))</f>
        <v xml:space="preserve"> </v>
      </c>
    </row>
    <row r="286" spans="1:3" ht="15" customHeight="1" x14ac:dyDescent="0.3">
      <c r="A286" s="195"/>
      <c r="B286" s="195"/>
      <c r="C286" s="55"/>
    </row>
    <row r="287" spans="1:3" ht="15" customHeight="1" x14ac:dyDescent="0.3">
      <c r="A287" s="195" t="str">
        <f>ORÇAM.!C174</f>
        <v>10.22</v>
      </c>
      <c r="B287" s="195">
        <f>ORÇAM.!B174</f>
        <v>0</v>
      </c>
      <c r="C287" s="121" t="str">
        <f>IFERROR(VLOOKUP(B287,CDHU!A280:F4385,2,0),IFERROR(VLOOKUP(B287,'SINAPI C.'!A278:E8106,2,0),IFERROR(VLOOKUP(B287,'SINAPI I.'!A279:E5117,2,0)," ")))</f>
        <v xml:space="preserve"> </v>
      </c>
    </row>
    <row r="288" spans="1:3" ht="15" customHeight="1" x14ac:dyDescent="0.3">
      <c r="A288" s="195"/>
      <c r="B288" s="195"/>
      <c r="C288" s="55"/>
    </row>
    <row r="289" spans="1:3" ht="15" customHeight="1" x14ac:dyDescent="0.3">
      <c r="A289" s="195" t="str">
        <f>ORÇAM.!C175</f>
        <v>10.23</v>
      </c>
      <c r="B289" s="195">
        <f>ORÇAM.!B175</f>
        <v>0</v>
      </c>
      <c r="C289" s="121" t="str">
        <f>IFERROR(VLOOKUP(B289,CDHU!A282:F4387,2,0),IFERROR(VLOOKUP(B289,'SINAPI C.'!A280:E8108,2,0),IFERROR(VLOOKUP(B289,'SINAPI I.'!A281:E5119,2,0)," ")))</f>
        <v xml:space="preserve"> </v>
      </c>
    </row>
    <row r="290" spans="1:3" ht="15" customHeight="1" x14ac:dyDescent="0.3">
      <c r="A290" s="195"/>
      <c r="B290" s="195"/>
      <c r="C290" s="55"/>
    </row>
    <row r="291" spans="1:3" ht="15" customHeight="1" x14ac:dyDescent="0.3">
      <c r="A291" s="195" t="str">
        <f>ORÇAM.!C176</f>
        <v>10.24</v>
      </c>
      <c r="B291" s="195">
        <f>ORÇAM.!B176</f>
        <v>0</v>
      </c>
      <c r="C291" s="121" t="str">
        <f>IFERROR(VLOOKUP(B291,CDHU!A284:F4389,2,0),IFERROR(VLOOKUP(B291,'SINAPI C.'!A282:E8110,2,0),IFERROR(VLOOKUP(B291,'SINAPI I.'!A283:E5121,2,0)," ")))</f>
        <v xml:space="preserve"> </v>
      </c>
    </row>
    <row r="292" spans="1:3" ht="15" customHeight="1" x14ac:dyDescent="0.3">
      <c r="A292" s="195"/>
      <c r="B292" s="195"/>
      <c r="C292" s="55"/>
    </row>
    <row r="293" spans="1:3" ht="15" customHeight="1" x14ac:dyDescent="0.3">
      <c r="A293" s="195" t="str">
        <f>ORÇAM.!C177</f>
        <v>10.25</v>
      </c>
      <c r="B293" s="195">
        <f>ORÇAM.!B177</f>
        <v>0</v>
      </c>
      <c r="C293" s="121" t="str">
        <f>IFERROR(VLOOKUP(B293,CDHU!A286:F4391,2,0),IFERROR(VLOOKUP(B293,'SINAPI C.'!A284:E8112,2,0),IFERROR(VLOOKUP(B293,'SINAPI I.'!A285:E5123,2,0)," ")))</f>
        <v xml:space="preserve"> </v>
      </c>
    </row>
    <row r="294" spans="1:3" ht="15" customHeight="1" x14ac:dyDescent="0.3">
      <c r="A294" s="195"/>
      <c r="B294" s="195"/>
      <c r="C294" s="55"/>
    </row>
    <row r="295" spans="1:3" ht="15" customHeight="1" x14ac:dyDescent="0.3">
      <c r="A295" s="133">
        <f>ORÇAM.!C180</f>
        <v>11</v>
      </c>
      <c r="B295" s="134"/>
      <c r="C295" s="135" t="str">
        <f>ORÇAM.!D180</f>
        <v>MEDIDOR E QDC</v>
      </c>
    </row>
    <row r="296" spans="1:3" ht="15" customHeight="1" x14ac:dyDescent="0.3">
      <c r="A296" s="195" t="str">
        <f>ORÇAM.!C181</f>
        <v>11.1</v>
      </c>
      <c r="B296" s="195" t="str">
        <f>ORÇAM.!B181</f>
        <v>37.04.250</v>
      </c>
      <c r="C296" s="121" t="str">
        <f>IFERROR(VLOOKUP(B296,CDHU!A289:F4394,2,0),IFERROR(VLOOKUP(B296,'SINAPI C.'!A287:E8115,2,0),IFERROR(VLOOKUP(B296,'SINAPI I.'!A288:E5126,2,0)," ")))</f>
        <v>Quadro de distribuição universal de sobrepor, para disjuntores 16 DIN / 12 Bolt-on - 150 A - sem componentes</v>
      </c>
    </row>
    <row r="297" spans="1:3" ht="15" customHeight="1" x14ac:dyDescent="0.3">
      <c r="A297" s="195"/>
      <c r="B297" s="195"/>
      <c r="C297" s="55"/>
    </row>
    <row r="298" spans="1:3" ht="15" customHeight="1" x14ac:dyDescent="0.3">
      <c r="A298" s="195" t="str">
        <f>ORÇAM.!C182</f>
        <v>11.2</v>
      </c>
      <c r="B298" s="195" t="str">
        <f>ORÇAM.!B182</f>
        <v>37.24.032</v>
      </c>
      <c r="C298" s="121" t="str">
        <f>IFERROR(VLOOKUP(B298,CDHU!A291:F4396,2,0),IFERROR(VLOOKUP(B298,'SINAPI C.'!A289:E8117,2,0),IFERROR(VLOOKUP(B298,'SINAPI I.'!A290:E5128,2,0)," ")))</f>
        <v>Supressor de surto monofásico, corrente nominal 20 kA, Imax. de surto 50 até 80 kA</v>
      </c>
    </row>
    <row r="299" spans="1:3" ht="15" customHeight="1" x14ac:dyDescent="0.3">
      <c r="A299" s="195"/>
      <c r="B299" s="195"/>
      <c r="C299" s="55"/>
    </row>
    <row r="300" spans="1:3" ht="15" customHeight="1" x14ac:dyDescent="0.3">
      <c r="A300" s="195" t="str">
        <f>ORÇAM.!C183</f>
        <v>11.3</v>
      </c>
      <c r="B300" s="195" t="str">
        <f>ORÇAM.!B183</f>
        <v>37.13.600</v>
      </c>
      <c r="C300" s="121" t="str">
        <f>IFERROR(VLOOKUP(B300,CDHU!A293:F4398,2,0),IFERROR(VLOOKUP(B300,'SINAPI C.'!A291:E8119,2,0),IFERROR(VLOOKUP(B300,'SINAPI I.'!A292:E5130,2,0)," ")))</f>
        <v>Disjuntor termomagnético, unipolar 127/220 V, corrente de 10 A até 30 A</v>
      </c>
    </row>
    <row r="301" spans="1:3" ht="15" customHeight="1" x14ac:dyDescent="0.3">
      <c r="A301" s="195"/>
      <c r="B301" s="195"/>
      <c r="C301" s="55"/>
    </row>
    <row r="302" spans="1:3" ht="15" customHeight="1" x14ac:dyDescent="0.3">
      <c r="A302" s="195" t="str">
        <f>ORÇAM.!C184</f>
        <v>11.4</v>
      </c>
      <c r="B302" s="195" t="str">
        <f>ORÇAM.!B184</f>
        <v>37.13.610</v>
      </c>
      <c r="C302" s="121" t="str">
        <f>IFERROR(VLOOKUP(B302,CDHU!A295:F4400,2,0),IFERROR(VLOOKUP(B302,'SINAPI C.'!A293:E8121,2,0),IFERROR(VLOOKUP(B302,'SINAPI I.'!A294:E5132,2,0)," ")))</f>
        <v>Disjuntor termomagnético, unipolar 127/220 V, corrente de 35 A até 50 A</v>
      </c>
    </row>
    <row r="303" spans="1:3" ht="15" customHeight="1" x14ac:dyDescent="0.3">
      <c r="A303" s="195"/>
      <c r="B303" s="195"/>
      <c r="C303" s="55"/>
    </row>
    <row r="304" spans="1:3" ht="15" customHeight="1" x14ac:dyDescent="0.3">
      <c r="A304" s="195" t="str">
        <f>ORÇAM.!C185</f>
        <v>11.5</v>
      </c>
      <c r="B304" s="195">
        <f>ORÇAM.!B185</f>
        <v>0</v>
      </c>
      <c r="C304" s="121" t="str">
        <f>IFERROR(VLOOKUP(B304,CDHU!A297:F4402,2,0),IFERROR(VLOOKUP(B304,'SINAPI C.'!A295:E8123,2,0),IFERROR(VLOOKUP(B304,'SINAPI I.'!A296:E5134,2,0)," ")))</f>
        <v xml:space="preserve"> </v>
      </c>
    </row>
    <row r="305" spans="1:3" ht="15" customHeight="1" x14ac:dyDescent="0.3">
      <c r="A305" s="195"/>
      <c r="B305" s="195"/>
      <c r="C305" s="55"/>
    </row>
    <row r="306" spans="1:3" ht="15" customHeight="1" x14ac:dyDescent="0.3">
      <c r="A306" s="195" t="str">
        <f>ORÇAM.!C186</f>
        <v>11.6</v>
      </c>
      <c r="B306" s="195">
        <f>ORÇAM.!B186</f>
        <v>0</v>
      </c>
      <c r="C306" s="121" t="str">
        <f>IFERROR(VLOOKUP(B306,CDHU!A299:F4404,2,0),IFERROR(VLOOKUP(B306,'SINAPI C.'!A297:E8125,2,0),IFERROR(VLOOKUP(B306,'SINAPI I.'!A298:E5136,2,0)," ")))</f>
        <v xml:space="preserve"> </v>
      </c>
    </row>
    <row r="307" spans="1:3" ht="15" customHeight="1" x14ac:dyDescent="0.3">
      <c r="A307" s="195"/>
      <c r="B307" s="195"/>
      <c r="C307" s="55"/>
    </row>
    <row r="308" spans="1:3" ht="15" customHeight="1" x14ac:dyDescent="0.3">
      <c r="A308" s="195" t="str">
        <f>ORÇAM.!C187</f>
        <v>11.7</v>
      </c>
      <c r="B308" s="195">
        <f>ORÇAM.!B187</f>
        <v>0</v>
      </c>
      <c r="C308" s="121" t="str">
        <f>IFERROR(VLOOKUP(B308,CDHU!A301:F4406,2,0),IFERROR(VLOOKUP(B308,'SINAPI C.'!A299:E8127,2,0),IFERROR(VLOOKUP(B308,'SINAPI I.'!A300:E5138,2,0)," ")))</f>
        <v xml:space="preserve"> </v>
      </c>
    </row>
    <row r="309" spans="1:3" ht="15" customHeight="1" x14ac:dyDescent="0.3">
      <c r="A309" s="195"/>
      <c r="B309" s="195"/>
      <c r="C309" s="55"/>
    </row>
    <row r="310" spans="1:3" ht="15" customHeight="1" x14ac:dyDescent="0.3">
      <c r="A310" s="195" t="str">
        <f>ORÇAM.!C188</f>
        <v>11.8</v>
      </c>
      <c r="B310" s="195">
        <f>ORÇAM.!B188</f>
        <v>0</v>
      </c>
      <c r="C310" s="121" t="str">
        <f>IFERROR(VLOOKUP(B310,CDHU!A303:F4408,2,0),IFERROR(VLOOKUP(B310,'SINAPI C.'!A301:E8129,2,0),IFERROR(VLOOKUP(B310,'SINAPI I.'!A302:E5140,2,0)," ")))</f>
        <v xml:space="preserve"> </v>
      </c>
    </row>
    <row r="311" spans="1:3" ht="15" customHeight="1" x14ac:dyDescent="0.3">
      <c r="A311" s="195"/>
      <c r="B311" s="195"/>
      <c r="C311" s="55"/>
    </row>
    <row r="312" spans="1:3" ht="15" customHeight="1" x14ac:dyDescent="0.3">
      <c r="A312" s="195" t="str">
        <f>ORÇAM.!C189</f>
        <v>11.9</v>
      </c>
      <c r="B312" s="195">
        <f>ORÇAM.!B189</f>
        <v>0</v>
      </c>
      <c r="C312" s="121" t="str">
        <f>IFERROR(VLOOKUP(B312,CDHU!A305:F4410,2,0),IFERROR(VLOOKUP(B312,'SINAPI C.'!A303:E8131,2,0),IFERROR(VLOOKUP(B312,'SINAPI I.'!A304:E5142,2,0)," ")))</f>
        <v xml:space="preserve"> </v>
      </c>
    </row>
    <row r="313" spans="1:3" ht="15" customHeight="1" x14ac:dyDescent="0.3">
      <c r="A313" s="195"/>
      <c r="B313" s="195"/>
      <c r="C313" s="55"/>
    </row>
    <row r="314" spans="1:3" ht="15" customHeight="1" x14ac:dyDescent="0.3">
      <c r="A314" s="195" t="str">
        <f>ORÇAM.!C190</f>
        <v>11.10</v>
      </c>
      <c r="B314" s="195">
        <f>ORÇAM.!B190</f>
        <v>0</v>
      </c>
      <c r="C314" s="121" t="str">
        <f>IFERROR(VLOOKUP(B314,CDHU!A307:F4412,2,0),IFERROR(VLOOKUP(B314,'SINAPI C.'!A305:E8133,2,0),IFERROR(VLOOKUP(B314,'SINAPI I.'!A306:E5144,2,0)," ")))</f>
        <v xml:space="preserve"> </v>
      </c>
    </row>
    <row r="315" spans="1:3" ht="15" customHeight="1" x14ac:dyDescent="0.3">
      <c r="A315" s="195"/>
      <c r="B315" s="195"/>
      <c r="C315" s="55"/>
    </row>
    <row r="316" spans="1:3" ht="15" customHeight="1" x14ac:dyDescent="0.3">
      <c r="A316" s="195" t="str">
        <f>ORÇAM.!C191</f>
        <v>11.11</v>
      </c>
      <c r="B316" s="195">
        <f>ORÇAM.!B191</f>
        <v>0</v>
      </c>
      <c r="C316" s="121" t="str">
        <f>IFERROR(VLOOKUP(B316,CDHU!A309:F4414,2,0),IFERROR(VLOOKUP(B316,'SINAPI C.'!A307:E8135,2,0),IFERROR(VLOOKUP(B316,'SINAPI I.'!A308:E5146,2,0)," ")))</f>
        <v xml:space="preserve"> </v>
      </c>
    </row>
    <row r="317" spans="1:3" ht="15" customHeight="1" x14ac:dyDescent="0.3">
      <c r="A317" s="195"/>
      <c r="B317" s="195"/>
      <c r="C317" s="55"/>
    </row>
    <row r="318" spans="1:3" ht="15" customHeight="1" x14ac:dyDescent="0.3">
      <c r="A318" s="195" t="str">
        <f>ORÇAM.!C192</f>
        <v>11.12</v>
      </c>
      <c r="B318" s="195">
        <f>ORÇAM.!B192</f>
        <v>0</v>
      </c>
      <c r="C318" s="121" t="str">
        <f>IFERROR(VLOOKUP(B318,CDHU!A311:F4416,2,0),IFERROR(VLOOKUP(B318,'SINAPI C.'!A309:E8137,2,0),IFERROR(VLOOKUP(B318,'SINAPI I.'!A310:E5148,2,0)," ")))</f>
        <v xml:space="preserve"> </v>
      </c>
    </row>
    <row r="319" spans="1:3" ht="15" customHeight="1" x14ac:dyDescent="0.3">
      <c r="A319" s="195"/>
      <c r="B319" s="195"/>
      <c r="C319" s="55"/>
    </row>
    <row r="320" spans="1:3" ht="15" customHeight="1" x14ac:dyDescent="0.3">
      <c r="A320" s="195" t="str">
        <f>ORÇAM.!C193</f>
        <v>11.13</v>
      </c>
      <c r="B320" s="195">
        <f>ORÇAM.!B193</f>
        <v>0</v>
      </c>
      <c r="C320" s="121" t="str">
        <f>IFERROR(VLOOKUP(B320,CDHU!A313:F4418,2,0),IFERROR(VLOOKUP(B320,'SINAPI C.'!A311:E8139,2,0),IFERROR(VLOOKUP(B320,'SINAPI I.'!A312:E5150,2,0)," ")))</f>
        <v xml:space="preserve"> </v>
      </c>
    </row>
    <row r="321" spans="1:3" ht="15" customHeight="1" x14ac:dyDescent="0.3">
      <c r="A321" s="195"/>
      <c r="B321" s="195"/>
      <c r="C321" s="55"/>
    </row>
    <row r="322" spans="1:3" ht="15" customHeight="1" x14ac:dyDescent="0.3">
      <c r="A322" s="195" t="str">
        <f>ORÇAM.!C194</f>
        <v>11.14</v>
      </c>
      <c r="B322" s="195">
        <f>ORÇAM.!B194</f>
        <v>0</v>
      </c>
      <c r="C322" s="121" t="str">
        <f>IFERROR(VLOOKUP(B322,CDHU!A315:F4420,2,0),IFERROR(VLOOKUP(B322,'SINAPI C.'!A313:E8141,2,0),IFERROR(VLOOKUP(B322,'SINAPI I.'!A314:E5152,2,0)," ")))</f>
        <v xml:space="preserve"> </v>
      </c>
    </row>
    <row r="323" spans="1:3" ht="15" customHeight="1" x14ac:dyDescent="0.3">
      <c r="A323" s="195"/>
      <c r="B323" s="195"/>
      <c r="C323" s="55"/>
    </row>
    <row r="324" spans="1:3" ht="15" customHeight="1" x14ac:dyDescent="0.3">
      <c r="A324" s="195" t="str">
        <f>ORÇAM.!C195</f>
        <v>11.15</v>
      </c>
      <c r="B324" s="195">
        <f>ORÇAM.!B195</f>
        <v>0</v>
      </c>
      <c r="C324" s="121" t="str">
        <f>IFERROR(VLOOKUP(B324,CDHU!A317:F4422,2,0),IFERROR(VLOOKUP(B324,'SINAPI C.'!A315:E8143,2,0),IFERROR(VLOOKUP(B324,'SINAPI I.'!A316:E5154,2,0)," ")))</f>
        <v xml:space="preserve"> </v>
      </c>
    </row>
    <row r="325" spans="1:3" ht="15" customHeight="1" x14ac:dyDescent="0.3">
      <c r="A325" s="195"/>
      <c r="B325" s="195"/>
      <c r="C325" s="55"/>
    </row>
    <row r="326" spans="1:3" ht="15" customHeight="1" x14ac:dyDescent="0.3">
      <c r="A326" s="133">
        <f>ORÇAM.!C198</f>
        <v>12</v>
      </c>
      <c r="B326" s="134"/>
      <c r="C326" s="135" t="str">
        <f>ORÇAM.!D198</f>
        <v>XXX</v>
      </c>
    </row>
    <row r="327" spans="1:3" ht="15" customHeight="1" x14ac:dyDescent="0.3">
      <c r="A327" s="195" t="str">
        <f>ORÇAM.!C199</f>
        <v>12.1</v>
      </c>
      <c r="B327" s="195">
        <f>ORÇAM.!B199</f>
        <v>0</v>
      </c>
      <c r="C327" s="121" t="str">
        <f>IFERROR(VLOOKUP(B327,CDHU!A320:F4425,2,0),IFERROR(VLOOKUP(B327,'SINAPI C.'!A318:E8146,2,0),IFERROR(VLOOKUP(B327,'SINAPI I.'!A319:E5157,2,0)," ")))</f>
        <v xml:space="preserve"> </v>
      </c>
    </row>
    <row r="328" spans="1:3" ht="15" customHeight="1" x14ac:dyDescent="0.3">
      <c r="A328" s="195"/>
      <c r="B328" s="195"/>
      <c r="C328" s="55"/>
    </row>
    <row r="329" spans="1:3" ht="15" customHeight="1" x14ac:dyDescent="0.3">
      <c r="A329" s="195" t="str">
        <f>ORÇAM.!C200</f>
        <v>12.2</v>
      </c>
      <c r="B329" s="195">
        <f>ORÇAM.!B200</f>
        <v>0</v>
      </c>
      <c r="C329" s="121" t="str">
        <f>IFERROR(VLOOKUP(B329,CDHU!A322:F4427,2,0),IFERROR(VLOOKUP(B329,'SINAPI C.'!A320:E8148,2,0),IFERROR(VLOOKUP(B329,'SINAPI I.'!A321:E5159,2,0)," ")))</f>
        <v xml:space="preserve"> </v>
      </c>
    </row>
    <row r="330" spans="1:3" ht="15" customHeight="1" x14ac:dyDescent="0.3">
      <c r="A330" s="195"/>
      <c r="B330" s="195"/>
      <c r="C330" s="55"/>
    </row>
    <row r="331" spans="1:3" ht="15" customHeight="1" x14ac:dyDescent="0.3">
      <c r="A331" s="195" t="str">
        <f>ORÇAM.!C201</f>
        <v>12.3</v>
      </c>
      <c r="B331" s="195">
        <f>ORÇAM.!B201</f>
        <v>0</v>
      </c>
      <c r="C331" s="121" t="str">
        <f>IFERROR(VLOOKUP(B331,CDHU!A324:F4429,2,0),IFERROR(VLOOKUP(B331,'SINAPI C.'!A322:E8150,2,0),IFERROR(VLOOKUP(B331,'SINAPI I.'!A323:E5161,2,0)," ")))</f>
        <v xml:space="preserve"> </v>
      </c>
    </row>
    <row r="332" spans="1:3" ht="15" customHeight="1" x14ac:dyDescent="0.3">
      <c r="A332" s="195"/>
      <c r="B332" s="195"/>
      <c r="C332" s="55"/>
    </row>
    <row r="333" spans="1:3" ht="15" customHeight="1" x14ac:dyDescent="0.3">
      <c r="A333" s="195" t="str">
        <f>ORÇAM.!C202</f>
        <v>12.4</v>
      </c>
      <c r="B333" s="195">
        <f>ORÇAM.!B202</f>
        <v>0</v>
      </c>
      <c r="C333" s="121" t="str">
        <f>IFERROR(VLOOKUP(B333,CDHU!A326:F4431,2,0),IFERROR(VLOOKUP(B333,'SINAPI C.'!A324:E8152,2,0),IFERROR(VLOOKUP(B333,'SINAPI I.'!A325:E5163,2,0)," ")))</f>
        <v xml:space="preserve"> </v>
      </c>
    </row>
    <row r="334" spans="1:3" ht="15" customHeight="1" x14ac:dyDescent="0.3">
      <c r="A334" s="195"/>
      <c r="B334" s="195"/>
      <c r="C334" s="55"/>
    </row>
    <row r="335" spans="1:3" ht="15" customHeight="1" x14ac:dyDescent="0.3">
      <c r="A335" s="195" t="str">
        <f>ORÇAM.!C203</f>
        <v>12.5</v>
      </c>
      <c r="B335" s="195">
        <f>ORÇAM.!B203</f>
        <v>0</v>
      </c>
      <c r="C335" s="121" t="str">
        <f>IFERROR(VLOOKUP(B335,CDHU!A328:F4433,2,0),IFERROR(VLOOKUP(B335,'SINAPI C.'!A326:E8154,2,0),IFERROR(VLOOKUP(B335,'SINAPI I.'!A327:E5165,2,0)," ")))</f>
        <v xml:space="preserve"> </v>
      </c>
    </row>
    <row r="336" spans="1:3" ht="15" customHeight="1" x14ac:dyDescent="0.3">
      <c r="A336" s="195"/>
      <c r="B336" s="195"/>
      <c r="C336" s="55"/>
    </row>
    <row r="337" spans="1:3" ht="15" customHeight="1" x14ac:dyDescent="0.3">
      <c r="A337" s="195" t="str">
        <f>ORÇAM.!C204</f>
        <v>12.6</v>
      </c>
      <c r="B337" s="195">
        <f>ORÇAM.!B204</f>
        <v>0</v>
      </c>
      <c r="C337" s="121" t="str">
        <f>IFERROR(VLOOKUP(B337,CDHU!A330:F4435,2,0),IFERROR(VLOOKUP(B337,'SINAPI C.'!A328:E8156,2,0),IFERROR(VLOOKUP(B337,'SINAPI I.'!A329:E5167,2,0)," ")))</f>
        <v xml:space="preserve"> </v>
      </c>
    </row>
    <row r="338" spans="1:3" ht="15" customHeight="1" x14ac:dyDescent="0.3">
      <c r="A338" s="195"/>
      <c r="B338" s="195"/>
      <c r="C338" s="55"/>
    </row>
    <row r="339" spans="1:3" ht="15" customHeight="1" x14ac:dyDescent="0.3">
      <c r="A339" s="195" t="str">
        <f>ORÇAM.!C205</f>
        <v>12.7</v>
      </c>
      <c r="B339" s="195">
        <f>ORÇAM.!B205</f>
        <v>0</v>
      </c>
      <c r="C339" s="121" t="str">
        <f>IFERROR(VLOOKUP(B339,CDHU!A332:F4437,2,0),IFERROR(VLOOKUP(B339,'SINAPI C.'!A330:E8158,2,0),IFERROR(VLOOKUP(B339,'SINAPI I.'!A331:E5169,2,0)," ")))</f>
        <v xml:space="preserve"> </v>
      </c>
    </row>
    <row r="340" spans="1:3" ht="15" customHeight="1" x14ac:dyDescent="0.3">
      <c r="A340" s="195"/>
      <c r="B340" s="195"/>
      <c r="C340" s="55"/>
    </row>
    <row r="341" spans="1:3" ht="15" customHeight="1" x14ac:dyDescent="0.3">
      <c r="A341" s="195" t="str">
        <f>ORÇAM.!C206</f>
        <v>12.8</v>
      </c>
      <c r="B341" s="195">
        <f>ORÇAM.!B206</f>
        <v>0</v>
      </c>
      <c r="C341" s="121" t="str">
        <f>IFERROR(VLOOKUP(B341,CDHU!A334:F4439,2,0),IFERROR(VLOOKUP(B341,'SINAPI C.'!A332:E8160,2,0),IFERROR(VLOOKUP(B341,'SINAPI I.'!A333:E5171,2,0)," ")))</f>
        <v xml:space="preserve"> </v>
      </c>
    </row>
    <row r="342" spans="1:3" ht="15" customHeight="1" x14ac:dyDescent="0.3">
      <c r="A342" s="195"/>
      <c r="B342" s="195"/>
      <c r="C342" s="55"/>
    </row>
    <row r="343" spans="1:3" ht="15" customHeight="1" x14ac:dyDescent="0.3">
      <c r="A343" s="195" t="str">
        <f>ORÇAM.!C207</f>
        <v>12.9</v>
      </c>
      <c r="B343" s="195">
        <f>ORÇAM.!B207</f>
        <v>0</v>
      </c>
      <c r="C343" s="121" t="str">
        <f>IFERROR(VLOOKUP(B343,CDHU!A336:F4441,2,0),IFERROR(VLOOKUP(B343,'SINAPI C.'!A334:E8162,2,0),IFERROR(VLOOKUP(B343,'SINAPI I.'!A335:E5173,2,0)," ")))</f>
        <v xml:space="preserve"> </v>
      </c>
    </row>
    <row r="344" spans="1:3" ht="15" customHeight="1" x14ac:dyDescent="0.3">
      <c r="A344" s="195"/>
      <c r="B344" s="195"/>
      <c r="C344" s="55"/>
    </row>
    <row r="345" spans="1:3" ht="15" customHeight="1" x14ac:dyDescent="0.3">
      <c r="A345" s="195" t="str">
        <f>ORÇAM.!C208</f>
        <v>12.10</v>
      </c>
      <c r="B345" s="195">
        <f>ORÇAM.!B208</f>
        <v>0</v>
      </c>
      <c r="C345" s="121" t="str">
        <f>IFERROR(VLOOKUP(B345,CDHU!A338:F4443,2,0),IFERROR(VLOOKUP(B345,'SINAPI C.'!A336:E8164,2,0),IFERROR(VLOOKUP(B345,'SINAPI I.'!A337:E5175,2,0)," ")))</f>
        <v xml:space="preserve"> </v>
      </c>
    </row>
    <row r="346" spans="1:3" ht="15" customHeight="1" x14ac:dyDescent="0.3">
      <c r="A346" s="195"/>
      <c r="B346" s="195"/>
      <c r="C346" s="55"/>
    </row>
    <row r="347" spans="1:3" ht="15" customHeight="1" x14ac:dyDescent="0.3">
      <c r="A347" s="195" t="str">
        <f>ORÇAM.!C209</f>
        <v>12.11</v>
      </c>
      <c r="B347" s="195">
        <f>ORÇAM.!B209</f>
        <v>0</v>
      </c>
      <c r="C347" s="121" t="str">
        <f>IFERROR(VLOOKUP(B347,CDHU!A340:F4445,2,0),IFERROR(VLOOKUP(B347,'SINAPI C.'!A338:E8166,2,0),IFERROR(VLOOKUP(B347,'SINAPI I.'!A339:E5177,2,0)," ")))</f>
        <v xml:space="preserve"> </v>
      </c>
    </row>
    <row r="348" spans="1:3" ht="15" customHeight="1" x14ac:dyDescent="0.3">
      <c r="A348" s="195"/>
      <c r="B348" s="195"/>
      <c r="C348" s="55"/>
    </row>
    <row r="349" spans="1:3" ht="15" customHeight="1" x14ac:dyDescent="0.3">
      <c r="A349" s="195" t="str">
        <f>ORÇAM.!C210</f>
        <v>12.12</v>
      </c>
      <c r="B349" s="195">
        <f>ORÇAM.!B210</f>
        <v>0</v>
      </c>
      <c r="C349" s="121" t="str">
        <f>IFERROR(VLOOKUP(B349,CDHU!A342:F4447,2,0),IFERROR(VLOOKUP(B349,'SINAPI C.'!A340:E8168,2,0),IFERROR(VLOOKUP(B349,'SINAPI I.'!A341:E5179,2,0)," ")))</f>
        <v xml:space="preserve"> </v>
      </c>
    </row>
    <row r="350" spans="1:3" ht="15" customHeight="1" x14ac:dyDescent="0.3">
      <c r="A350" s="195"/>
      <c r="B350" s="195"/>
      <c r="C350" s="55"/>
    </row>
    <row r="351" spans="1:3" ht="15" customHeight="1" x14ac:dyDescent="0.3">
      <c r="A351" s="195" t="str">
        <f>ORÇAM.!C211</f>
        <v>12.13</v>
      </c>
      <c r="B351" s="195">
        <f>ORÇAM.!B211</f>
        <v>0</v>
      </c>
      <c r="C351" s="121" t="str">
        <f>IFERROR(VLOOKUP(B351,CDHU!A344:F4449,2,0),IFERROR(VLOOKUP(B351,'SINAPI C.'!A342:E8170,2,0),IFERROR(VLOOKUP(B351,'SINAPI I.'!A343:E5181,2,0)," ")))</f>
        <v xml:space="preserve"> </v>
      </c>
    </row>
    <row r="352" spans="1:3" ht="15" customHeight="1" x14ac:dyDescent="0.3">
      <c r="A352" s="195"/>
      <c r="B352" s="195"/>
      <c r="C352" s="55"/>
    </row>
    <row r="353" spans="1:3" ht="15" customHeight="1" x14ac:dyDescent="0.3">
      <c r="A353" s="195" t="str">
        <f>ORÇAM.!C212</f>
        <v>12.14</v>
      </c>
      <c r="B353" s="195">
        <f>ORÇAM.!B212</f>
        <v>0</v>
      </c>
      <c r="C353" s="121" t="str">
        <f>IFERROR(VLOOKUP(B353,CDHU!A346:F4451,2,0),IFERROR(VLOOKUP(B353,'SINAPI C.'!A344:E8172,2,0),IFERROR(VLOOKUP(B353,'SINAPI I.'!A345:E5183,2,0)," ")))</f>
        <v xml:space="preserve"> </v>
      </c>
    </row>
    <row r="354" spans="1:3" ht="15" customHeight="1" x14ac:dyDescent="0.3">
      <c r="A354" s="195"/>
      <c r="B354" s="195"/>
      <c r="C354" s="55"/>
    </row>
    <row r="355" spans="1:3" ht="15" customHeight="1" x14ac:dyDescent="0.3">
      <c r="A355" s="195" t="str">
        <f>ORÇAM.!C213</f>
        <v>12.15</v>
      </c>
      <c r="B355" s="195">
        <f>ORÇAM.!B213</f>
        <v>0</v>
      </c>
      <c r="C355" s="121" t="str">
        <f>IFERROR(VLOOKUP(B355,CDHU!A348:F4453,2,0),IFERROR(VLOOKUP(B355,'SINAPI C.'!A346:E8174,2,0),IFERROR(VLOOKUP(B355,'SINAPI I.'!A347:E5185,2,0)," ")))</f>
        <v xml:space="preserve"> </v>
      </c>
    </row>
    <row r="356" spans="1:3" ht="15" customHeight="1" x14ac:dyDescent="0.3">
      <c r="A356" s="195"/>
      <c r="B356" s="195"/>
      <c r="C356" s="55"/>
    </row>
    <row r="357" spans="1:3" ht="15" customHeight="1" x14ac:dyDescent="0.3">
      <c r="A357" s="133">
        <f>ORÇAM.!C216</f>
        <v>13</v>
      </c>
      <c r="B357" s="134"/>
      <c r="C357" s="135" t="str">
        <f>ORÇAM.!D216</f>
        <v>XXX</v>
      </c>
    </row>
    <row r="358" spans="1:3" ht="15" customHeight="1" x14ac:dyDescent="0.3">
      <c r="A358" s="195" t="str">
        <f>ORÇAM.!C217</f>
        <v>13.1</v>
      </c>
      <c r="B358" s="195">
        <f>ORÇAM.!B217</f>
        <v>0</v>
      </c>
      <c r="C358" s="121" t="str">
        <f>IFERROR(VLOOKUP(B358,CDHU!A351:F4456,2,0),IFERROR(VLOOKUP(B358,'SINAPI C.'!A349:E8177,2,0),IFERROR(VLOOKUP(B358,'SINAPI I.'!A350:E5188,2,0)," ")))</f>
        <v xml:space="preserve"> </v>
      </c>
    </row>
    <row r="359" spans="1:3" ht="15" customHeight="1" x14ac:dyDescent="0.3">
      <c r="A359" s="195"/>
      <c r="B359" s="195"/>
      <c r="C359" s="55"/>
    </row>
    <row r="360" spans="1:3" ht="15" customHeight="1" x14ac:dyDescent="0.3">
      <c r="A360" s="195" t="str">
        <f>ORÇAM.!C218</f>
        <v>13.2</v>
      </c>
      <c r="B360" s="195">
        <f>ORÇAM.!B218</f>
        <v>0</v>
      </c>
      <c r="C360" s="121" t="str">
        <f>IFERROR(VLOOKUP(B360,CDHU!A353:F4458,2,0),IFERROR(VLOOKUP(B360,'SINAPI C.'!A351:E8179,2,0),IFERROR(VLOOKUP(B360,'SINAPI I.'!A352:E5190,2,0)," ")))</f>
        <v xml:space="preserve"> </v>
      </c>
    </row>
    <row r="361" spans="1:3" ht="15" customHeight="1" x14ac:dyDescent="0.3">
      <c r="A361" s="195"/>
      <c r="B361" s="195"/>
      <c r="C361" s="55"/>
    </row>
    <row r="362" spans="1:3" ht="15" customHeight="1" x14ac:dyDescent="0.3">
      <c r="A362" s="195" t="str">
        <f>ORÇAM.!C219</f>
        <v>13.3</v>
      </c>
      <c r="B362" s="195">
        <f>ORÇAM.!B219</f>
        <v>0</v>
      </c>
      <c r="C362" s="121" t="str">
        <f>IFERROR(VLOOKUP(B362,CDHU!A355:F4460,2,0),IFERROR(VLOOKUP(B362,'SINAPI C.'!A353:E8181,2,0),IFERROR(VLOOKUP(B362,'SINAPI I.'!A354:E5192,2,0)," ")))</f>
        <v xml:space="preserve"> </v>
      </c>
    </row>
    <row r="363" spans="1:3" ht="15" customHeight="1" x14ac:dyDescent="0.3">
      <c r="A363" s="195"/>
      <c r="B363" s="195"/>
      <c r="C363" s="55"/>
    </row>
    <row r="364" spans="1:3" ht="15" customHeight="1" x14ac:dyDescent="0.3">
      <c r="A364" s="195" t="str">
        <f>ORÇAM.!C220</f>
        <v>13.4</v>
      </c>
      <c r="B364" s="195">
        <f>ORÇAM.!B220</f>
        <v>0</v>
      </c>
      <c r="C364" s="121" t="str">
        <f>IFERROR(VLOOKUP(B364,CDHU!A357:F4462,2,0),IFERROR(VLOOKUP(B364,'SINAPI C.'!A355:E8183,2,0),IFERROR(VLOOKUP(B364,'SINAPI I.'!A356:E5194,2,0)," ")))</f>
        <v xml:space="preserve"> </v>
      </c>
    </row>
    <row r="365" spans="1:3" ht="15" customHeight="1" x14ac:dyDescent="0.3">
      <c r="A365" s="195"/>
      <c r="B365" s="195"/>
      <c r="C365" s="55"/>
    </row>
    <row r="366" spans="1:3" ht="15" customHeight="1" x14ac:dyDescent="0.3">
      <c r="A366" s="195" t="str">
        <f>ORÇAM.!C221</f>
        <v>13.5</v>
      </c>
      <c r="B366" s="195">
        <f>ORÇAM.!B221</f>
        <v>0</v>
      </c>
      <c r="C366" s="121" t="str">
        <f>IFERROR(VLOOKUP(B366,CDHU!A359:F4464,2,0),IFERROR(VLOOKUP(B366,'SINAPI C.'!A357:E8185,2,0),IFERROR(VLOOKUP(B366,'SINAPI I.'!A358:E5196,2,0)," ")))</f>
        <v xml:space="preserve"> </v>
      </c>
    </row>
    <row r="367" spans="1:3" ht="15" customHeight="1" x14ac:dyDescent="0.3">
      <c r="A367" s="195"/>
      <c r="B367" s="195"/>
      <c r="C367" s="55"/>
    </row>
    <row r="368" spans="1:3" ht="15" customHeight="1" x14ac:dyDescent="0.3">
      <c r="A368" s="195" t="str">
        <f>ORÇAM.!C222</f>
        <v>13.6</v>
      </c>
      <c r="B368" s="195">
        <f>ORÇAM.!B222</f>
        <v>0</v>
      </c>
      <c r="C368" s="121" t="str">
        <f>IFERROR(VLOOKUP(B368,CDHU!A361:F4466,2,0),IFERROR(VLOOKUP(B368,'SINAPI C.'!A359:E8187,2,0),IFERROR(VLOOKUP(B368,'SINAPI I.'!A360:E5198,2,0)," ")))</f>
        <v xml:space="preserve"> </v>
      </c>
    </row>
    <row r="369" spans="1:3" ht="15" customHeight="1" x14ac:dyDescent="0.3">
      <c r="A369" s="195"/>
      <c r="B369" s="195"/>
      <c r="C369" s="55"/>
    </row>
    <row r="370" spans="1:3" ht="15" customHeight="1" x14ac:dyDescent="0.3">
      <c r="A370" s="195" t="str">
        <f>ORÇAM.!C223</f>
        <v>13.7</v>
      </c>
      <c r="B370" s="195">
        <f>ORÇAM.!B223</f>
        <v>0</v>
      </c>
      <c r="C370" s="121" t="str">
        <f>IFERROR(VLOOKUP(B370,CDHU!A363:F4468,2,0),IFERROR(VLOOKUP(B370,'SINAPI C.'!A361:E8189,2,0),IFERROR(VLOOKUP(B370,'SINAPI I.'!A362:E5200,2,0)," ")))</f>
        <v xml:space="preserve"> </v>
      </c>
    </row>
    <row r="371" spans="1:3" ht="15" customHeight="1" x14ac:dyDescent="0.3">
      <c r="A371" s="195"/>
      <c r="B371" s="195"/>
      <c r="C371" s="55"/>
    </row>
    <row r="372" spans="1:3" ht="15" customHeight="1" x14ac:dyDescent="0.3">
      <c r="A372" s="195" t="str">
        <f>ORÇAM.!C224</f>
        <v>13.8</v>
      </c>
      <c r="B372" s="195">
        <f>ORÇAM.!B224</f>
        <v>0</v>
      </c>
      <c r="C372" s="121" t="str">
        <f>IFERROR(VLOOKUP(B372,CDHU!A365:F4470,2,0),IFERROR(VLOOKUP(B372,'SINAPI C.'!A363:E8191,2,0),IFERROR(VLOOKUP(B372,'SINAPI I.'!A364:E5202,2,0)," ")))</f>
        <v xml:space="preserve"> </v>
      </c>
    </row>
    <row r="373" spans="1:3" ht="15" customHeight="1" x14ac:dyDescent="0.3">
      <c r="A373" s="195"/>
      <c r="B373" s="195"/>
      <c r="C373" s="55"/>
    </row>
    <row r="374" spans="1:3" ht="15" customHeight="1" x14ac:dyDescent="0.3">
      <c r="A374" s="195" t="str">
        <f>ORÇAM.!C225</f>
        <v>13.9</v>
      </c>
      <c r="B374" s="195">
        <f>ORÇAM.!B225</f>
        <v>0</v>
      </c>
      <c r="C374" s="121" t="str">
        <f>IFERROR(VLOOKUP(B374,CDHU!A367:F4472,2,0),IFERROR(VLOOKUP(B374,'SINAPI C.'!A365:E8193,2,0),IFERROR(VLOOKUP(B374,'SINAPI I.'!A366:E5204,2,0)," ")))</f>
        <v xml:space="preserve"> </v>
      </c>
    </row>
    <row r="375" spans="1:3" ht="15" customHeight="1" x14ac:dyDescent="0.3">
      <c r="A375" s="195"/>
      <c r="B375" s="195"/>
      <c r="C375" s="55"/>
    </row>
    <row r="376" spans="1:3" ht="15" customHeight="1" x14ac:dyDescent="0.3">
      <c r="A376" s="195" t="str">
        <f>ORÇAM.!C226</f>
        <v>13.10</v>
      </c>
      <c r="B376" s="195">
        <f>ORÇAM.!B226</f>
        <v>0</v>
      </c>
      <c r="C376" s="121" t="str">
        <f>IFERROR(VLOOKUP(B376,CDHU!A369:F4474,2,0),IFERROR(VLOOKUP(B376,'SINAPI C.'!A367:E8195,2,0),IFERROR(VLOOKUP(B376,'SINAPI I.'!A368:E5206,2,0)," ")))</f>
        <v xml:space="preserve"> </v>
      </c>
    </row>
    <row r="377" spans="1:3" ht="15" customHeight="1" x14ac:dyDescent="0.3">
      <c r="A377" s="195"/>
      <c r="B377" s="195"/>
      <c r="C377" s="55"/>
    </row>
    <row r="378" spans="1:3" ht="15" customHeight="1" x14ac:dyDescent="0.3">
      <c r="A378" s="133">
        <f>ORÇAM.!C229</f>
        <v>12</v>
      </c>
      <c r="B378" s="134"/>
      <c r="C378" s="135" t="str">
        <f>ORÇAM.!D229</f>
        <v>PINTURA</v>
      </c>
    </row>
    <row r="379" spans="1:3" ht="15" customHeight="1" x14ac:dyDescent="0.3">
      <c r="A379" s="133" t="str">
        <f>ORÇAM.!C230</f>
        <v>12.1</v>
      </c>
      <c r="B379" s="134"/>
      <c r="C379" s="135" t="str">
        <f>ORÇAM.!D230</f>
        <v>PAREDE, FORRO E LAJE</v>
      </c>
    </row>
    <row r="380" spans="1:3" ht="15" customHeight="1" x14ac:dyDescent="0.3">
      <c r="A380" s="195" t="str">
        <f>ORÇAM.!C231</f>
        <v>12.1.1</v>
      </c>
      <c r="B380" s="195" t="str">
        <f>ORÇAM.!B231</f>
        <v>33.02.060</v>
      </c>
      <c r="C380" s="121" t="str">
        <f>IFERROR(VLOOKUP(B380,CDHU!A373:F4478,2,0),IFERROR(VLOOKUP(B380,'SINAPI C.'!A371:E8199,2,0),IFERROR(VLOOKUP(B380,'SINAPI I.'!A372:E5210,2,0)," ")))</f>
        <v>Massa corrida a base de PVA</v>
      </c>
    </row>
    <row r="381" spans="1:3" ht="15" customHeight="1" x14ac:dyDescent="0.3">
      <c r="A381" s="195"/>
      <c r="B381" s="195"/>
      <c r="C381" s="55"/>
    </row>
    <row r="382" spans="1:3" ht="15" customHeight="1" x14ac:dyDescent="0.3">
      <c r="A382" s="195" t="str">
        <f>ORÇAM.!C232</f>
        <v>12.1.2</v>
      </c>
      <c r="B382" s="195" t="str">
        <f>ORÇAM.!B232</f>
        <v>33.10.020</v>
      </c>
      <c r="C382" s="121" t="str">
        <f>IFERROR(VLOOKUP(B382,CDHU!A375:F4480,2,0),IFERROR(VLOOKUP(B382,'SINAPI C.'!A373:E8201,2,0),IFERROR(VLOOKUP(B382,'SINAPI I.'!A374:E5212,2,0)," ")))</f>
        <v>Tinta látex em massa, inclusive preparo</v>
      </c>
    </row>
    <row r="383" spans="1:3" ht="15" customHeight="1" x14ac:dyDescent="0.3">
      <c r="A383" s="195"/>
      <c r="B383" s="195"/>
      <c r="C383" s="55"/>
    </row>
    <row r="384" spans="1:3" ht="15" customHeight="1" x14ac:dyDescent="0.3">
      <c r="A384" s="195" t="str">
        <f>ORÇAM.!C233</f>
        <v>14.1.3</v>
      </c>
      <c r="B384" s="195">
        <f>ORÇAM.!B233</f>
        <v>0</v>
      </c>
      <c r="C384" s="121" t="str">
        <f>IFERROR(VLOOKUP(B384,CDHU!A377:F4482,2,0),IFERROR(VLOOKUP(B384,'SINAPI C.'!A375:E8203,2,0),IFERROR(VLOOKUP(B384,'SINAPI I.'!A376:E5214,2,0)," ")))</f>
        <v xml:space="preserve"> </v>
      </c>
    </row>
    <row r="385" spans="1:3" ht="15" customHeight="1" x14ac:dyDescent="0.3">
      <c r="A385" s="195"/>
      <c r="B385" s="195"/>
      <c r="C385" s="55"/>
    </row>
    <row r="386" spans="1:3" ht="15" customHeight="1" x14ac:dyDescent="0.3">
      <c r="A386" s="195" t="str">
        <f>ORÇAM.!C234</f>
        <v>14.1.4</v>
      </c>
      <c r="B386" s="195">
        <f>ORÇAM.!B234</f>
        <v>0</v>
      </c>
      <c r="C386" s="121" t="str">
        <f>IFERROR(VLOOKUP(B386,CDHU!A379:F4484,2,0),IFERROR(VLOOKUP(B386,'SINAPI C.'!A377:E8205,2,0),IFERROR(VLOOKUP(B386,'SINAPI I.'!A378:E5216,2,0)," ")))</f>
        <v xml:space="preserve"> </v>
      </c>
    </row>
    <row r="387" spans="1:3" ht="15" customHeight="1" x14ac:dyDescent="0.3">
      <c r="A387" s="195"/>
      <c r="B387" s="195"/>
      <c r="C387" s="55"/>
    </row>
    <row r="388" spans="1:3" ht="15" customHeight="1" x14ac:dyDescent="0.3">
      <c r="A388" s="195" t="str">
        <f>ORÇAM.!C235</f>
        <v>14.1.5</v>
      </c>
      <c r="B388" s="195">
        <f>ORÇAM.!B235</f>
        <v>0</v>
      </c>
      <c r="C388" s="121" t="str">
        <f>IFERROR(VLOOKUP(B388,CDHU!A381:F4486,2,0),IFERROR(VLOOKUP(B388,'SINAPI C.'!A379:E8207,2,0),IFERROR(VLOOKUP(B388,'SINAPI I.'!A380:E5218,2,0)," ")))</f>
        <v xml:space="preserve"> </v>
      </c>
    </row>
    <row r="389" spans="1:3" ht="15" customHeight="1" x14ac:dyDescent="0.3">
      <c r="A389" s="195"/>
      <c r="B389" s="195"/>
      <c r="C389" s="55"/>
    </row>
    <row r="390" spans="1:3" ht="15" customHeight="1" x14ac:dyDescent="0.3">
      <c r="A390" s="133" t="str">
        <f>ORÇAM.!C236</f>
        <v>12.2</v>
      </c>
      <c r="B390" s="134"/>
      <c r="C390" s="135" t="str">
        <f>ORÇAM.!D236</f>
        <v>ESQUADRIAS</v>
      </c>
    </row>
    <row r="391" spans="1:3" ht="15" customHeight="1" x14ac:dyDescent="0.3">
      <c r="A391" s="195" t="str">
        <f>ORÇAM.!C237</f>
        <v>12.2.1</v>
      </c>
      <c r="B391" s="195" t="str">
        <f>ORÇAM.!B237</f>
        <v>33.11.050</v>
      </c>
      <c r="C391" s="121" t="str">
        <f>IFERROR(VLOOKUP(B391,CDHU!A384:F4489,2,0),IFERROR(VLOOKUP(B391,'SINAPI C.'!A382:E8210,2,0),IFERROR(VLOOKUP(B391,'SINAPI I.'!A383:E5221,2,0)," ")))</f>
        <v>Esmalte à base água em superfície metálica, inclusive preparo</v>
      </c>
    </row>
    <row r="392" spans="1:3" ht="15" customHeight="1" x14ac:dyDescent="0.3">
      <c r="A392" s="195"/>
      <c r="B392" s="195"/>
      <c r="C392" s="55"/>
    </row>
    <row r="393" spans="1:3" ht="15" customHeight="1" x14ac:dyDescent="0.3">
      <c r="A393" s="195" t="str">
        <f>ORÇAM.!C238</f>
        <v>14.2.2</v>
      </c>
      <c r="B393" s="195">
        <f>ORÇAM.!B238</f>
        <v>0</v>
      </c>
      <c r="C393" s="121" t="str">
        <f>IFERROR(VLOOKUP(B393,CDHU!A386:F4491,2,0),IFERROR(VLOOKUP(B393,'SINAPI C.'!A384:E8212,2,0),IFERROR(VLOOKUP(B393,'SINAPI I.'!A385:E5223,2,0)," ")))</f>
        <v xml:space="preserve"> </v>
      </c>
    </row>
    <row r="394" spans="1:3" ht="15" customHeight="1" x14ac:dyDescent="0.3">
      <c r="A394" s="195"/>
      <c r="B394" s="195"/>
      <c r="C394" s="55"/>
    </row>
    <row r="395" spans="1:3" ht="15" customHeight="1" x14ac:dyDescent="0.3">
      <c r="A395" s="195" t="str">
        <f>ORÇAM.!C239</f>
        <v>14.2.3</v>
      </c>
      <c r="B395" s="195">
        <f>ORÇAM.!B239</f>
        <v>0</v>
      </c>
      <c r="C395" s="121" t="str">
        <f>IFERROR(VLOOKUP(B395,CDHU!A388:F4493,2,0),IFERROR(VLOOKUP(B395,'SINAPI C.'!A386:E8214,2,0),IFERROR(VLOOKUP(B395,'SINAPI I.'!A387:E5225,2,0)," ")))</f>
        <v xml:space="preserve"> </v>
      </c>
    </row>
    <row r="396" spans="1:3" ht="15" customHeight="1" x14ac:dyDescent="0.3">
      <c r="A396" s="195"/>
      <c r="B396" s="195"/>
      <c r="C396" s="55"/>
    </row>
    <row r="397" spans="1:3" ht="15" customHeight="1" x14ac:dyDescent="0.3">
      <c r="A397" s="195" t="str">
        <f>ORÇAM.!C240</f>
        <v>14.2.4</v>
      </c>
      <c r="B397" s="195">
        <f>ORÇAM.!B240</f>
        <v>0</v>
      </c>
      <c r="C397" s="121" t="str">
        <f>IFERROR(VLOOKUP(B397,CDHU!A390:F4495,2,0),IFERROR(VLOOKUP(B397,'SINAPI C.'!A388:E8216,2,0),IFERROR(VLOOKUP(B397,'SINAPI I.'!A389:E5227,2,0)," ")))</f>
        <v xml:space="preserve"> </v>
      </c>
    </row>
    <row r="398" spans="1:3" ht="15" customHeight="1" x14ac:dyDescent="0.3">
      <c r="A398" s="195"/>
      <c r="B398" s="195"/>
      <c r="C398" s="55"/>
    </row>
    <row r="399" spans="1:3" ht="15" customHeight="1" x14ac:dyDescent="0.3">
      <c r="A399" s="195" t="str">
        <f>ORÇAM.!C241</f>
        <v>14.2.5</v>
      </c>
      <c r="B399" s="195">
        <f>ORÇAM.!B241</f>
        <v>0</v>
      </c>
      <c r="C399" s="121" t="str">
        <f>IFERROR(VLOOKUP(B399,CDHU!A392:F4497,2,0),IFERROR(VLOOKUP(B399,'SINAPI C.'!A390:E8218,2,0),IFERROR(VLOOKUP(B399,'SINAPI I.'!A391:E5229,2,0)," ")))</f>
        <v xml:space="preserve"> </v>
      </c>
    </row>
    <row r="400" spans="1:3" ht="15" customHeight="1" x14ac:dyDescent="0.3">
      <c r="A400" s="195"/>
      <c r="B400" s="195"/>
      <c r="C400" s="55"/>
    </row>
    <row r="401" spans="1:3" ht="15" customHeight="1" x14ac:dyDescent="0.3">
      <c r="A401" s="133">
        <f>ORÇAM.!C244</f>
        <v>13</v>
      </c>
      <c r="B401" s="134"/>
      <c r="C401" s="135" t="str">
        <f>ORÇAM.!D244</f>
        <v>LIMPEZA FINAL DA OBRA</v>
      </c>
    </row>
    <row r="402" spans="1:3" ht="15" customHeight="1" x14ac:dyDescent="0.3">
      <c r="A402" s="195" t="str">
        <f>ORÇAM.!C245</f>
        <v>13.1</v>
      </c>
      <c r="B402" s="195" t="str">
        <f>ORÇAM.!B245</f>
        <v>55.01.020</v>
      </c>
      <c r="C402" s="121" t="str">
        <f>IFERROR(VLOOKUP(B402,CDHU!A395:F4500,2,0),IFERROR(VLOOKUP(B402,'SINAPI C.'!A393:E8221,2,0),IFERROR(VLOOKUP(B402,'SINAPI I.'!A394:E5232,2,0)," ")))</f>
        <v>Limpeza final da obra</v>
      </c>
    </row>
    <row r="403" spans="1:3" ht="15" customHeight="1" x14ac:dyDescent="0.3">
      <c r="A403" s="195"/>
      <c r="B403" s="195"/>
      <c r="C403" s="55"/>
    </row>
    <row r="404" spans="1:3" ht="15" customHeight="1" x14ac:dyDescent="0.3">
      <c r="A404" s="195" t="str">
        <f>ORÇAM.!C246</f>
        <v>15.2</v>
      </c>
      <c r="B404" s="195">
        <f>ORÇAM.!B246</f>
        <v>0</v>
      </c>
      <c r="C404" s="121" t="str">
        <f>IFERROR(VLOOKUP(B404,CDHU!A397:F4502,2,0),IFERROR(VLOOKUP(B404,'SINAPI C.'!A395:E8223,2,0),IFERROR(VLOOKUP(B404,'SINAPI I.'!A396:E5234,2,0)," ")))</f>
        <v xml:space="preserve"> </v>
      </c>
    </row>
    <row r="405" spans="1:3" ht="15" customHeight="1" x14ac:dyDescent="0.3">
      <c r="A405" s="195"/>
      <c r="B405" s="195"/>
      <c r="C405" s="55"/>
    </row>
    <row r="406" spans="1:3" ht="15" customHeight="1" x14ac:dyDescent="0.3">
      <c r="A406" s="195" t="str">
        <f>ORÇAM.!C247</f>
        <v>15.3</v>
      </c>
      <c r="B406" s="195">
        <f>ORÇAM.!B247</f>
        <v>0</v>
      </c>
      <c r="C406" s="121" t="str">
        <f>IFERROR(VLOOKUP(B406,CDHU!A399:F4504,2,0),IFERROR(VLOOKUP(B406,'SINAPI C.'!A397:E8225,2,0),IFERROR(VLOOKUP(B406,'SINAPI I.'!A398:E5236,2,0)," ")))</f>
        <v xml:space="preserve"> </v>
      </c>
    </row>
    <row r="407" spans="1:3" ht="15" customHeight="1" x14ac:dyDescent="0.3">
      <c r="A407" s="195"/>
      <c r="B407" s="195"/>
      <c r="C407" s="55"/>
    </row>
    <row r="408" spans="1:3" ht="15" customHeight="1" x14ac:dyDescent="0.3">
      <c r="A408" s="195" t="str">
        <f>ORÇAM.!C248</f>
        <v>15.4</v>
      </c>
      <c r="B408" s="195">
        <f>ORÇAM.!B248</f>
        <v>0</v>
      </c>
      <c r="C408" s="121" t="str">
        <f>IFERROR(VLOOKUP(B408,CDHU!A401:F4506,2,0),IFERROR(VLOOKUP(B408,'SINAPI C.'!A399:E8227,2,0),IFERROR(VLOOKUP(B408,'SINAPI I.'!A400:E5238,2,0)," ")))</f>
        <v xml:space="preserve"> </v>
      </c>
    </row>
    <row r="409" spans="1:3" ht="15" customHeight="1" x14ac:dyDescent="0.3">
      <c r="A409" s="195"/>
      <c r="B409" s="195"/>
      <c r="C409" s="55"/>
    </row>
    <row r="410" spans="1:3" ht="15" customHeight="1" x14ac:dyDescent="0.3">
      <c r="A410" s="195" t="str">
        <f>ORÇAM.!C249</f>
        <v>15.5</v>
      </c>
      <c r="B410" s="195">
        <f>ORÇAM.!B249</f>
        <v>0</v>
      </c>
      <c r="C410" s="121" t="str">
        <f>IFERROR(VLOOKUP(B410,CDHU!A403:F4508,2,0),IFERROR(VLOOKUP(B410,'SINAPI C.'!A401:E8229,2,0),IFERROR(VLOOKUP(B410,'SINAPI I.'!A402:E5240,2,0)," ")))</f>
        <v xml:space="preserve"> </v>
      </c>
    </row>
    <row r="411" spans="1:3" ht="15" customHeight="1" x14ac:dyDescent="0.3">
      <c r="A411" s="195"/>
      <c r="B411" s="195"/>
      <c r="C411" s="55"/>
    </row>
    <row r="412" spans="1:3" ht="15" customHeight="1" x14ac:dyDescent="0.3">
      <c r="A412" s="195" t="str">
        <f>ORÇAM.!C250</f>
        <v>15.6</v>
      </c>
      <c r="B412" s="195">
        <f>ORÇAM.!B250</f>
        <v>0</v>
      </c>
      <c r="C412" s="121" t="str">
        <f>IFERROR(VLOOKUP(B412,CDHU!A405:F4510,2,0),IFERROR(VLOOKUP(B412,'SINAPI C.'!A403:E8231,2,0),IFERROR(VLOOKUP(B412,'SINAPI I.'!A404:E5242,2,0)," ")))</f>
        <v xml:space="preserve"> </v>
      </c>
    </row>
    <row r="413" spans="1:3" ht="15" customHeight="1" x14ac:dyDescent="0.3">
      <c r="A413" s="195"/>
      <c r="B413" s="195"/>
      <c r="C413" s="55"/>
    </row>
    <row r="414" spans="1:3" ht="15" customHeight="1" x14ac:dyDescent="0.3">
      <c r="A414" s="195" t="str">
        <f>ORÇAM.!C251</f>
        <v>15.7</v>
      </c>
      <c r="B414" s="195">
        <f>ORÇAM.!B251</f>
        <v>0</v>
      </c>
      <c r="C414" s="121" t="str">
        <f>IFERROR(VLOOKUP(B414,CDHU!A407:F4512,2,0),IFERROR(VLOOKUP(B414,'SINAPI C.'!A405:E8233,2,0),IFERROR(VLOOKUP(B414,'SINAPI I.'!A406:E5244,2,0)," ")))</f>
        <v xml:space="preserve"> </v>
      </c>
    </row>
    <row r="415" spans="1:3" ht="15" customHeight="1" x14ac:dyDescent="0.3">
      <c r="A415" s="195"/>
      <c r="B415" s="195"/>
      <c r="C415" s="55"/>
    </row>
    <row r="416" spans="1:3" ht="15" customHeight="1" x14ac:dyDescent="0.3">
      <c r="A416" s="195" t="str">
        <f>ORÇAM.!C252</f>
        <v>15.8</v>
      </c>
      <c r="B416" s="195">
        <f>ORÇAM.!B252</f>
        <v>0</v>
      </c>
      <c r="C416" s="121" t="str">
        <f>IFERROR(VLOOKUP(B416,CDHU!A409:F4514,2,0),IFERROR(VLOOKUP(B416,'SINAPI C.'!A407:E8235,2,0),IFERROR(VLOOKUP(B416,'SINAPI I.'!A408:E5246,2,0)," ")))</f>
        <v xml:space="preserve"> </v>
      </c>
    </row>
    <row r="417" spans="1:9" ht="15" customHeight="1" x14ac:dyDescent="0.3">
      <c r="A417" s="195"/>
      <c r="B417" s="195"/>
      <c r="C417" s="55"/>
    </row>
    <row r="418" spans="1:9" ht="15" customHeight="1" x14ac:dyDescent="0.3">
      <c r="A418" s="195" t="str">
        <f>ORÇAM.!C253</f>
        <v>15.9</v>
      </c>
      <c r="B418" s="195">
        <f>ORÇAM.!B253</f>
        <v>0</v>
      </c>
      <c r="C418" s="121" t="str">
        <f>IFERROR(VLOOKUP(B418,CDHU!A411:F4516,2,0),IFERROR(VLOOKUP(B418,'SINAPI C.'!A409:E8237,2,0),IFERROR(VLOOKUP(B418,'SINAPI I.'!A410:E5248,2,0)," ")))</f>
        <v xml:space="preserve"> </v>
      </c>
    </row>
    <row r="419" spans="1:9" ht="15" customHeight="1" x14ac:dyDescent="0.3">
      <c r="A419" s="195"/>
      <c r="B419" s="195"/>
      <c r="C419" s="55"/>
    </row>
    <row r="420" spans="1:9" ht="15" customHeight="1" x14ac:dyDescent="0.3">
      <c r="A420" s="195" t="str">
        <f>ORÇAM.!C254</f>
        <v>15.10</v>
      </c>
      <c r="B420" s="195">
        <f>ORÇAM.!B254</f>
        <v>0</v>
      </c>
      <c r="C420" s="121" t="str">
        <f>IFERROR(VLOOKUP(B420,CDHU!A413:F4518,2,0),IFERROR(VLOOKUP(B420,'SINAPI C.'!A411:E8239,2,0),IFERROR(VLOOKUP(B420,'SINAPI I.'!A412:E5250,2,0)," ")))</f>
        <v xml:space="preserve"> </v>
      </c>
    </row>
    <row r="421" spans="1:9" ht="15" customHeight="1" x14ac:dyDescent="0.3">
      <c r="A421" s="195"/>
      <c r="B421" s="195"/>
      <c r="C421" s="55"/>
    </row>
    <row r="422" spans="1:9" ht="15" customHeight="1" x14ac:dyDescent="0.3">
      <c r="A422" s="196"/>
      <c r="B422" s="196"/>
      <c r="C422" s="196"/>
    </row>
    <row r="423" spans="1:9" s="1" customFormat="1" ht="15" customHeight="1" x14ac:dyDescent="0.3">
      <c r="A423" s="178" t="str">
        <f>ORÇAM.!A262</f>
        <v>Estrela d'Oeste/SP, 23 de junho de 2025</v>
      </c>
      <c r="B423" s="178"/>
      <c r="C423" s="178"/>
      <c r="D423" s="8"/>
      <c r="E423" s="8"/>
      <c r="F423" s="8"/>
      <c r="G423" s="8"/>
      <c r="H423" s="8"/>
      <c r="I423" s="8"/>
    </row>
    <row r="424" spans="1:9" ht="15" customHeight="1" x14ac:dyDescent="0.3">
      <c r="A424" s="53"/>
      <c r="B424" s="74"/>
      <c r="C424" s="53"/>
    </row>
    <row r="425" spans="1:9" ht="15" customHeight="1" x14ac:dyDescent="0.3">
      <c r="A425" s="53"/>
      <c r="B425" s="74"/>
      <c r="C425" s="53"/>
    </row>
    <row r="426" spans="1:9" ht="15" customHeight="1" x14ac:dyDescent="0.3">
      <c r="A426" s="53"/>
      <c r="B426" s="74"/>
      <c r="C426" s="53"/>
    </row>
    <row r="427" spans="1:9" ht="15" customHeight="1" x14ac:dyDescent="0.3">
      <c r="A427" s="196" t="str">
        <f>ORÇAM.!G267</f>
        <v>__________________________</v>
      </c>
      <c r="B427" s="196"/>
      <c r="C427" s="196"/>
    </row>
    <row r="428" spans="1:9" ht="15" customHeight="1" x14ac:dyDescent="0.3">
      <c r="A428" s="197" t="str">
        <f>ORÇAM.!G268</f>
        <v>Alison Scandelae</v>
      </c>
      <c r="B428" s="197"/>
      <c r="C428" s="197"/>
    </row>
    <row r="429" spans="1:9" ht="15" customHeight="1" x14ac:dyDescent="0.3">
      <c r="A429" s="196" t="str">
        <f>ORÇAM.!G269</f>
        <v>Arquiteto Urbanista</v>
      </c>
      <c r="B429" s="196"/>
      <c r="C429" s="196"/>
    </row>
    <row r="430" spans="1:9" ht="15" customHeight="1" x14ac:dyDescent="0.3">
      <c r="A430" s="196" t="str">
        <f>ORÇAM.!G270</f>
        <v>CAU: A196019-9</v>
      </c>
      <c r="B430" s="196"/>
      <c r="C430" s="196"/>
    </row>
  </sheetData>
  <mergeCells count="403">
    <mergeCell ref="A414:A415"/>
    <mergeCell ref="B414:B415"/>
    <mergeCell ref="A416:A417"/>
    <mergeCell ref="B416:B417"/>
    <mergeCell ref="A418:A419"/>
    <mergeCell ref="B418:B419"/>
    <mergeCell ref="A420:A421"/>
    <mergeCell ref="B420:B421"/>
    <mergeCell ref="A12:C12"/>
    <mergeCell ref="A13:C13"/>
    <mergeCell ref="A386:A387"/>
    <mergeCell ref="B386:B387"/>
    <mergeCell ref="A388:A389"/>
    <mergeCell ref="B388:B389"/>
    <mergeCell ref="A408:A409"/>
    <mergeCell ref="B408:B409"/>
    <mergeCell ref="A410:A411"/>
    <mergeCell ref="B410:B411"/>
    <mergeCell ref="A412:A413"/>
    <mergeCell ref="B412:B413"/>
    <mergeCell ref="A285:A286"/>
    <mergeCell ref="B285:B286"/>
    <mergeCell ref="A287:A288"/>
    <mergeCell ref="B287:B288"/>
    <mergeCell ref="A289:A290"/>
    <mergeCell ref="B289:B290"/>
    <mergeCell ref="A291:A292"/>
    <mergeCell ref="B291:B292"/>
    <mergeCell ref="A293:A294"/>
    <mergeCell ref="B293:B294"/>
    <mergeCell ref="A259:A260"/>
    <mergeCell ref="B259:B260"/>
    <mergeCell ref="A261:A262"/>
    <mergeCell ref="B261:B262"/>
    <mergeCell ref="A263:A264"/>
    <mergeCell ref="B263:B264"/>
    <mergeCell ref="A265:A266"/>
    <mergeCell ref="B265:B266"/>
    <mergeCell ref="A267:A268"/>
    <mergeCell ref="B267:B268"/>
    <mergeCell ref="A271:A272"/>
    <mergeCell ref="B271:B272"/>
    <mergeCell ref="A283:A284"/>
    <mergeCell ref="B283:B284"/>
    <mergeCell ref="A281:A282"/>
    <mergeCell ref="B281:B282"/>
    <mergeCell ref="A279:A280"/>
    <mergeCell ref="B279:B280"/>
    <mergeCell ref="A53:A54"/>
    <mergeCell ref="B53:B54"/>
    <mergeCell ref="A55:A56"/>
    <mergeCell ref="B55:B56"/>
    <mergeCell ref="A224:A225"/>
    <mergeCell ref="B224:B225"/>
    <mergeCell ref="A226:A227"/>
    <mergeCell ref="B226:B227"/>
    <mergeCell ref="A228:A229"/>
    <mergeCell ref="B228:B229"/>
    <mergeCell ref="A79:A80"/>
    <mergeCell ref="B79:B80"/>
    <mergeCell ref="B141:B142"/>
    <mergeCell ref="A143:A144"/>
    <mergeCell ref="B143:B144"/>
    <mergeCell ref="B147:B148"/>
    <mergeCell ref="A149:A150"/>
    <mergeCell ref="B149:B150"/>
    <mergeCell ref="A162:A163"/>
    <mergeCell ref="B162:B163"/>
    <mergeCell ref="A93:A94"/>
    <mergeCell ref="B93:B94"/>
    <mergeCell ref="A95:A96"/>
    <mergeCell ref="B95:B96"/>
    <mergeCell ref="A51:A52"/>
    <mergeCell ref="B51:B52"/>
    <mergeCell ref="A100:A101"/>
    <mergeCell ref="B100:B101"/>
    <mergeCell ref="A102:A103"/>
    <mergeCell ref="B102:B103"/>
    <mergeCell ref="A70:A71"/>
    <mergeCell ref="B70:B71"/>
    <mergeCell ref="A72:A73"/>
    <mergeCell ref="B72:B73"/>
    <mergeCell ref="A66:A67"/>
    <mergeCell ref="B66:B67"/>
    <mergeCell ref="A68:A69"/>
    <mergeCell ref="B68:B69"/>
    <mergeCell ref="A81:A82"/>
    <mergeCell ref="B81:B82"/>
    <mergeCell ref="A83:A84"/>
    <mergeCell ref="B83:B84"/>
    <mergeCell ref="A85:A86"/>
    <mergeCell ref="B85:B86"/>
    <mergeCell ref="A74:A75"/>
    <mergeCell ref="B74:B75"/>
    <mergeCell ref="A76:A77"/>
    <mergeCell ref="B76:B77"/>
    <mergeCell ref="A97:A98"/>
    <mergeCell ref="B97:B98"/>
    <mergeCell ref="A87:A88"/>
    <mergeCell ref="B87:B88"/>
    <mergeCell ref="A89:A90"/>
    <mergeCell ref="B89:B90"/>
    <mergeCell ref="A91:A92"/>
    <mergeCell ref="B91:B92"/>
    <mergeCell ref="A122:A123"/>
    <mergeCell ref="B122:B123"/>
    <mergeCell ref="A104:A105"/>
    <mergeCell ref="B104:B105"/>
    <mergeCell ref="A106:A107"/>
    <mergeCell ref="B106:B107"/>
    <mergeCell ref="A108:A109"/>
    <mergeCell ref="B108:B109"/>
    <mergeCell ref="A118:A119"/>
    <mergeCell ref="B118:B119"/>
    <mergeCell ref="A120:A121"/>
    <mergeCell ref="B120:B121"/>
    <mergeCell ref="A116:A117"/>
    <mergeCell ref="B116:B117"/>
    <mergeCell ref="A112:A113"/>
    <mergeCell ref="B112:B113"/>
    <mergeCell ref="A32:A33"/>
    <mergeCell ref="B32:B33"/>
    <mergeCell ref="A1:C6"/>
    <mergeCell ref="A7:C8"/>
    <mergeCell ref="A16:A17"/>
    <mergeCell ref="B16:B17"/>
    <mergeCell ref="A11:C11"/>
    <mergeCell ref="A10:C10"/>
    <mergeCell ref="A9:C9"/>
    <mergeCell ref="A18:A19"/>
    <mergeCell ref="B18:B19"/>
    <mergeCell ref="A20:A21"/>
    <mergeCell ref="B20:B21"/>
    <mergeCell ref="A28:A29"/>
    <mergeCell ref="B28:B29"/>
    <mergeCell ref="A26:A27"/>
    <mergeCell ref="B26:B27"/>
    <mergeCell ref="A24:A25"/>
    <mergeCell ref="B24:B25"/>
    <mergeCell ref="A22:A23"/>
    <mergeCell ref="B22:B23"/>
    <mergeCell ref="A30:A31"/>
    <mergeCell ref="B30:B31"/>
    <mergeCell ref="B58:B59"/>
    <mergeCell ref="A60:A61"/>
    <mergeCell ref="B60:B61"/>
    <mergeCell ref="A62:A63"/>
    <mergeCell ref="B62:B63"/>
    <mergeCell ref="A64:A65"/>
    <mergeCell ref="B64:B65"/>
    <mergeCell ref="A34:A35"/>
    <mergeCell ref="B34:B35"/>
    <mergeCell ref="A58:A59"/>
    <mergeCell ref="A37:A38"/>
    <mergeCell ref="B37:B38"/>
    <mergeCell ref="A39:A40"/>
    <mergeCell ref="B39:B40"/>
    <mergeCell ref="A41:A42"/>
    <mergeCell ref="B41:B42"/>
    <mergeCell ref="A43:A44"/>
    <mergeCell ref="B43:B44"/>
    <mergeCell ref="A45:A46"/>
    <mergeCell ref="B45:B46"/>
    <mergeCell ref="A47:A48"/>
    <mergeCell ref="B47:B48"/>
    <mergeCell ref="A49:A50"/>
    <mergeCell ref="B49:B50"/>
    <mergeCell ref="A114:A115"/>
    <mergeCell ref="B114:B115"/>
    <mergeCell ref="A110:A111"/>
    <mergeCell ref="B110:B111"/>
    <mergeCell ref="A166:A167"/>
    <mergeCell ref="B166:B167"/>
    <mergeCell ref="A145:A146"/>
    <mergeCell ref="B145:B146"/>
    <mergeCell ref="A147:A148"/>
    <mergeCell ref="A141:A142"/>
    <mergeCell ref="A124:A125"/>
    <mergeCell ref="B124:B125"/>
    <mergeCell ref="A126:A127"/>
    <mergeCell ref="B126:B127"/>
    <mergeCell ref="A164:A165"/>
    <mergeCell ref="B164:B165"/>
    <mergeCell ref="A151:A152"/>
    <mergeCell ref="B151:B152"/>
    <mergeCell ref="A153:A154"/>
    <mergeCell ref="B153:B154"/>
    <mergeCell ref="A155:A156"/>
    <mergeCell ref="B155:B156"/>
    <mergeCell ref="A157:A158"/>
    <mergeCell ref="B157:B158"/>
    <mergeCell ref="A159:A160"/>
    <mergeCell ref="B159:B160"/>
    <mergeCell ref="A128:A129"/>
    <mergeCell ref="B128:B129"/>
    <mergeCell ref="A131:A132"/>
    <mergeCell ref="B131:B132"/>
    <mergeCell ref="A133:A134"/>
    <mergeCell ref="B133:B134"/>
    <mergeCell ref="A137:A138"/>
    <mergeCell ref="B137:B138"/>
    <mergeCell ref="A139:A140"/>
    <mergeCell ref="B139:B140"/>
    <mergeCell ref="A135:A136"/>
    <mergeCell ref="B135:B136"/>
    <mergeCell ref="A174:A175"/>
    <mergeCell ref="B174:B175"/>
    <mergeCell ref="A176:A177"/>
    <mergeCell ref="B176:B177"/>
    <mergeCell ref="A178:A179"/>
    <mergeCell ref="B178:B179"/>
    <mergeCell ref="A168:A169"/>
    <mergeCell ref="B168:B169"/>
    <mergeCell ref="A170:A171"/>
    <mergeCell ref="B170:B171"/>
    <mergeCell ref="A172:A173"/>
    <mergeCell ref="B172:B173"/>
    <mergeCell ref="A187:A188"/>
    <mergeCell ref="B187:B188"/>
    <mergeCell ref="A189:A190"/>
    <mergeCell ref="B189:B190"/>
    <mergeCell ref="A191:A192"/>
    <mergeCell ref="B191:B192"/>
    <mergeCell ref="A180:A181"/>
    <mergeCell ref="B180:B181"/>
    <mergeCell ref="A183:A184"/>
    <mergeCell ref="B183:B184"/>
    <mergeCell ref="A185:A186"/>
    <mergeCell ref="B185:B186"/>
    <mergeCell ref="A199:A200"/>
    <mergeCell ref="B199:B200"/>
    <mergeCell ref="A201:A202"/>
    <mergeCell ref="B201:B202"/>
    <mergeCell ref="A203:A204"/>
    <mergeCell ref="B203:B204"/>
    <mergeCell ref="A193:A194"/>
    <mergeCell ref="B193:B194"/>
    <mergeCell ref="A195:A196"/>
    <mergeCell ref="B195:B196"/>
    <mergeCell ref="A197:A198"/>
    <mergeCell ref="B197:B198"/>
    <mergeCell ref="A205:A206"/>
    <mergeCell ref="B205:B206"/>
    <mergeCell ref="A207:A208"/>
    <mergeCell ref="B207:B208"/>
    <mergeCell ref="A209:A210"/>
    <mergeCell ref="B209:B210"/>
    <mergeCell ref="A218:A219"/>
    <mergeCell ref="B218:B219"/>
    <mergeCell ref="A220:A221"/>
    <mergeCell ref="B220:B221"/>
    <mergeCell ref="A211:A212"/>
    <mergeCell ref="B211:B212"/>
    <mergeCell ref="A214:A215"/>
    <mergeCell ref="B214:B215"/>
    <mergeCell ref="A216:A217"/>
    <mergeCell ref="B216:B217"/>
    <mergeCell ref="A230:A231"/>
    <mergeCell ref="B230:B231"/>
    <mergeCell ref="A232:A233"/>
    <mergeCell ref="B232:B233"/>
    <mergeCell ref="A253:A254"/>
    <mergeCell ref="B253:B254"/>
    <mergeCell ref="A255:A256"/>
    <mergeCell ref="B255:B256"/>
    <mergeCell ref="A257:A258"/>
    <mergeCell ref="B257:B258"/>
    <mergeCell ref="A247:A248"/>
    <mergeCell ref="B247:B248"/>
    <mergeCell ref="A249:A250"/>
    <mergeCell ref="B249:B250"/>
    <mergeCell ref="A222:A223"/>
    <mergeCell ref="B222:B223"/>
    <mergeCell ref="A251:A252"/>
    <mergeCell ref="B251:B252"/>
    <mergeCell ref="A304:A305"/>
    <mergeCell ref="B304:B305"/>
    <mergeCell ref="A296:A297"/>
    <mergeCell ref="B296:B297"/>
    <mergeCell ref="A298:A299"/>
    <mergeCell ref="B298:B299"/>
    <mergeCell ref="A273:A274"/>
    <mergeCell ref="B273:B274"/>
    <mergeCell ref="A275:A276"/>
    <mergeCell ref="B275:B276"/>
    <mergeCell ref="A277:A278"/>
    <mergeCell ref="B277:B278"/>
    <mergeCell ref="A269:A270"/>
    <mergeCell ref="B269:B270"/>
    <mergeCell ref="A234:A235"/>
    <mergeCell ref="B234:B235"/>
    <mergeCell ref="A236:A237"/>
    <mergeCell ref="B236:B237"/>
    <mergeCell ref="A238:A239"/>
    <mergeCell ref="B238:B239"/>
    <mergeCell ref="A312:A313"/>
    <mergeCell ref="B312:B313"/>
    <mergeCell ref="A314:A315"/>
    <mergeCell ref="B314:B315"/>
    <mergeCell ref="A300:A301"/>
    <mergeCell ref="B300:B301"/>
    <mergeCell ref="A302:A303"/>
    <mergeCell ref="B302:B303"/>
    <mergeCell ref="A316:A317"/>
    <mergeCell ref="B316:B317"/>
    <mergeCell ref="A306:A307"/>
    <mergeCell ref="B306:B307"/>
    <mergeCell ref="A308:A309"/>
    <mergeCell ref="B308:B309"/>
    <mergeCell ref="A310:A311"/>
    <mergeCell ref="B310:B311"/>
    <mergeCell ref="A324:A325"/>
    <mergeCell ref="B324:B325"/>
    <mergeCell ref="A327:A328"/>
    <mergeCell ref="B327:B328"/>
    <mergeCell ref="A331:A332"/>
    <mergeCell ref="B331:B332"/>
    <mergeCell ref="A318:A319"/>
    <mergeCell ref="B318:B319"/>
    <mergeCell ref="A320:A321"/>
    <mergeCell ref="B320:B321"/>
    <mergeCell ref="A322:A323"/>
    <mergeCell ref="B322:B323"/>
    <mergeCell ref="A329:A330"/>
    <mergeCell ref="B329:B330"/>
    <mergeCell ref="A349:A350"/>
    <mergeCell ref="B349:B350"/>
    <mergeCell ref="A339:A340"/>
    <mergeCell ref="B339:B340"/>
    <mergeCell ref="A341:A342"/>
    <mergeCell ref="B341:B342"/>
    <mergeCell ref="A343:A344"/>
    <mergeCell ref="B343:B344"/>
    <mergeCell ref="A333:A334"/>
    <mergeCell ref="B333:B334"/>
    <mergeCell ref="A335:A336"/>
    <mergeCell ref="B335:B336"/>
    <mergeCell ref="A337:A338"/>
    <mergeCell ref="B337:B338"/>
    <mergeCell ref="A345:A346"/>
    <mergeCell ref="B345:B346"/>
    <mergeCell ref="A347:A348"/>
    <mergeCell ref="B347:B348"/>
    <mergeCell ref="A429:C429"/>
    <mergeCell ref="A366:A367"/>
    <mergeCell ref="A240:A241"/>
    <mergeCell ref="B240:B241"/>
    <mergeCell ref="A242:A243"/>
    <mergeCell ref="B242:B243"/>
    <mergeCell ref="A245:A246"/>
    <mergeCell ref="B245:B246"/>
    <mergeCell ref="B366:B367"/>
    <mergeCell ref="A368:A369"/>
    <mergeCell ref="B368:B369"/>
    <mergeCell ref="A370:A371"/>
    <mergeCell ref="B370:B371"/>
    <mergeCell ref="A372:A373"/>
    <mergeCell ref="B372:B373"/>
    <mergeCell ref="A374:A375"/>
    <mergeCell ref="A384:A385"/>
    <mergeCell ref="B384:B385"/>
    <mergeCell ref="A402:A403"/>
    <mergeCell ref="B402:B403"/>
    <mergeCell ref="A360:A361"/>
    <mergeCell ref="A393:A394"/>
    <mergeCell ref="B393:B394"/>
    <mergeCell ref="A358:A359"/>
    <mergeCell ref="A364:A365"/>
    <mergeCell ref="B364:B365"/>
    <mergeCell ref="B374:B375"/>
    <mergeCell ref="A376:A377"/>
    <mergeCell ref="A399:A400"/>
    <mergeCell ref="B399:B400"/>
    <mergeCell ref="B376:B377"/>
    <mergeCell ref="B395:B396"/>
    <mergeCell ref="A380:A381"/>
    <mergeCell ref="B380:B381"/>
    <mergeCell ref="A382:A383"/>
    <mergeCell ref="B382:B383"/>
    <mergeCell ref="A351:A352"/>
    <mergeCell ref="B351:B352"/>
    <mergeCell ref="A353:A354"/>
    <mergeCell ref="B353:B354"/>
    <mergeCell ref="A355:A356"/>
    <mergeCell ref="B355:B356"/>
    <mergeCell ref="A430:C430"/>
    <mergeCell ref="A423:C423"/>
    <mergeCell ref="A428:C428"/>
    <mergeCell ref="A391:A392"/>
    <mergeCell ref="B391:B392"/>
    <mergeCell ref="A397:A398"/>
    <mergeCell ref="B397:B398"/>
    <mergeCell ref="A422:C422"/>
    <mergeCell ref="A427:C427"/>
    <mergeCell ref="A404:A405"/>
    <mergeCell ref="B404:B405"/>
    <mergeCell ref="A406:A407"/>
    <mergeCell ref="B406:B407"/>
    <mergeCell ref="A395:A396"/>
    <mergeCell ref="B358:B359"/>
    <mergeCell ref="B360:B361"/>
    <mergeCell ref="A362:A363"/>
    <mergeCell ref="B362:B363"/>
  </mergeCells>
  <printOptions horizontalCentered="1"/>
  <pageMargins left="0.78740157480314965" right="0.78740157480314965" top="0.19685039370078741" bottom="0.39370078740157483" header="0.19685039370078741" footer="0.39370078740157483"/>
  <pageSetup paperSize="9" scale="58"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4"/>
  <sheetViews>
    <sheetView view="pageBreakPreview" zoomScale="85" zoomScaleNormal="100" zoomScaleSheetLayoutView="85" workbookViewId="0">
      <selection sqref="A1:M6"/>
    </sheetView>
  </sheetViews>
  <sheetFormatPr defaultColWidth="9.109375" defaultRowHeight="15" customHeight="1" x14ac:dyDescent="0.25"/>
  <cols>
    <col min="1" max="1" width="15.6640625" style="16" customWidth="1"/>
    <col min="2" max="2" width="58.6640625" style="7" customWidth="1"/>
    <col min="3" max="7" width="17.6640625" style="7" customWidth="1"/>
    <col min="8" max="12" width="17.6640625" style="7" hidden="1" customWidth="1"/>
    <col min="13" max="13" width="17.6640625" style="7" customWidth="1"/>
    <col min="14" max="14" width="13.33203125" style="7" customWidth="1"/>
    <col min="15" max="16384" width="9.109375" style="7"/>
  </cols>
  <sheetData>
    <row r="1" spans="1:14" ht="15" customHeight="1" x14ac:dyDescent="0.25">
      <c r="A1" s="157"/>
      <c r="B1" s="157"/>
      <c r="C1" s="157"/>
      <c r="D1" s="157"/>
      <c r="E1" s="157"/>
      <c r="F1" s="157"/>
      <c r="G1" s="157"/>
      <c r="H1" s="157"/>
      <c r="I1" s="157"/>
      <c r="J1" s="157"/>
      <c r="K1" s="157"/>
      <c r="L1" s="157"/>
      <c r="M1" s="157"/>
    </row>
    <row r="2" spans="1:14" ht="15" customHeight="1" x14ac:dyDescent="0.25">
      <c r="A2" s="157"/>
      <c r="B2" s="157"/>
      <c r="C2" s="157"/>
      <c r="D2" s="157"/>
      <c r="E2" s="157"/>
      <c r="F2" s="157"/>
      <c r="G2" s="157"/>
      <c r="H2" s="157"/>
      <c r="I2" s="157"/>
      <c r="J2" s="157"/>
      <c r="K2" s="157"/>
      <c r="L2" s="157"/>
      <c r="M2" s="157"/>
    </row>
    <row r="3" spans="1:14" ht="15" customHeight="1" x14ac:dyDescent="0.25">
      <c r="A3" s="157"/>
      <c r="B3" s="157"/>
      <c r="C3" s="157"/>
      <c r="D3" s="157"/>
      <c r="E3" s="157"/>
      <c r="F3" s="157"/>
      <c r="G3" s="157"/>
      <c r="H3" s="157"/>
      <c r="I3" s="157"/>
      <c r="J3" s="157"/>
      <c r="K3" s="157"/>
      <c r="L3" s="157"/>
      <c r="M3" s="157"/>
    </row>
    <row r="4" spans="1:14" ht="15" customHeight="1" x14ac:dyDescent="0.25">
      <c r="A4" s="157"/>
      <c r="B4" s="157"/>
      <c r="C4" s="157"/>
      <c r="D4" s="157"/>
      <c r="E4" s="157"/>
      <c r="F4" s="157"/>
      <c r="G4" s="157"/>
      <c r="H4" s="157"/>
      <c r="I4" s="157"/>
      <c r="J4" s="157"/>
      <c r="K4" s="157"/>
      <c r="L4" s="157"/>
      <c r="M4" s="157"/>
    </row>
    <row r="5" spans="1:14" ht="15" customHeight="1" x14ac:dyDescent="0.25">
      <c r="A5" s="157"/>
      <c r="B5" s="157"/>
      <c r="C5" s="157"/>
      <c r="D5" s="157"/>
      <c r="E5" s="157"/>
      <c r="F5" s="157"/>
      <c r="G5" s="157"/>
      <c r="H5" s="157"/>
      <c r="I5" s="157"/>
      <c r="J5" s="157"/>
      <c r="K5" s="157"/>
      <c r="L5" s="157"/>
      <c r="M5" s="157"/>
    </row>
    <row r="6" spans="1:14" ht="15" customHeight="1" x14ac:dyDescent="0.25">
      <c r="A6" s="210"/>
      <c r="B6" s="210"/>
      <c r="C6" s="210"/>
      <c r="D6" s="210"/>
      <c r="E6" s="210"/>
      <c r="F6" s="210"/>
      <c r="G6" s="210"/>
      <c r="H6" s="210"/>
      <c r="I6" s="210"/>
      <c r="J6" s="210"/>
      <c r="K6" s="210"/>
      <c r="L6" s="210"/>
      <c r="M6" s="210"/>
    </row>
    <row r="7" spans="1:14" ht="15" customHeight="1" x14ac:dyDescent="0.25">
      <c r="A7" s="204" t="s">
        <v>49</v>
      </c>
      <c r="B7" s="204"/>
      <c r="C7" s="204"/>
      <c r="D7" s="204"/>
      <c r="E7" s="204"/>
      <c r="F7" s="204"/>
      <c r="G7" s="204"/>
      <c r="H7" s="204"/>
      <c r="I7" s="204"/>
      <c r="J7" s="204"/>
      <c r="K7" s="204"/>
      <c r="L7" s="204"/>
      <c r="M7" s="204"/>
    </row>
    <row r="8" spans="1:14" ht="15" customHeight="1" x14ac:dyDescent="0.25">
      <c r="A8" s="204"/>
      <c r="B8" s="204"/>
      <c r="C8" s="204"/>
      <c r="D8" s="204"/>
      <c r="E8" s="204"/>
      <c r="F8" s="204"/>
      <c r="G8" s="204"/>
      <c r="H8" s="204"/>
      <c r="I8" s="204"/>
      <c r="J8" s="204"/>
      <c r="K8" s="204"/>
      <c r="L8" s="204"/>
      <c r="M8" s="204"/>
    </row>
    <row r="9" spans="1:14" ht="15" customHeight="1" x14ac:dyDescent="0.25">
      <c r="A9" s="205" t="str">
        <f>ORÇAM.!A9</f>
        <v>PROPRIETÁRIO: CÂMARA MUNICIPAL DE ESTRELA D'OESTE</v>
      </c>
      <c r="B9" s="205"/>
      <c r="C9" s="205"/>
      <c r="D9" s="205"/>
      <c r="E9" s="205"/>
      <c r="F9" s="205"/>
      <c r="G9" s="205"/>
      <c r="H9" s="205"/>
      <c r="I9" s="205"/>
      <c r="J9" s="205"/>
      <c r="K9" s="205"/>
      <c r="L9" s="205"/>
      <c r="M9" s="205"/>
    </row>
    <row r="10" spans="1:14" ht="15" customHeight="1" x14ac:dyDescent="0.25">
      <c r="A10" s="205" t="str">
        <f>ORÇAM.!A10</f>
        <v>ENDEREÇO DA OBRA: AVENIDA SÃO PAULO, N° 481, CENTRO, ESTRELA D'OESTE/SP</v>
      </c>
      <c r="B10" s="205"/>
      <c r="C10" s="205"/>
      <c r="D10" s="205"/>
      <c r="E10" s="205"/>
      <c r="F10" s="205"/>
      <c r="G10" s="205"/>
      <c r="H10" s="205"/>
      <c r="I10" s="205"/>
      <c r="J10" s="205"/>
      <c r="K10" s="205"/>
      <c r="L10" s="205"/>
      <c r="M10" s="205"/>
    </row>
    <row r="11" spans="1:14" ht="15" customHeight="1" x14ac:dyDescent="0.25">
      <c r="A11" s="206" t="str">
        <f>ORÇAM.!A11</f>
        <v>OBJETO: CONSTRUÇÃO DE GARAGEM E LAVANDERIA NA SEDE DA CÂMARA MUNICIPAL DE ESTRELA D'OESTE</v>
      </c>
      <c r="B11" s="206"/>
      <c r="C11" s="206"/>
      <c r="D11" s="206"/>
      <c r="E11" s="206"/>
      <c r="F11" s="206"/>
      <c r="G11" s="206"/>
      <c r="H11" s="206"/>
      <c r="I11" s="206"/>
      <c r="J11" s="206"/>
      <c r="K11" s="206"/>
      <c r="L11" s="206"/>
      <c r="M11" s="206"/>
    </row>
    <row r="12" spans="1:14" ht="15" customHeight="1" x14ac:dyDescent="0.25">
      <c r="A12" s="206" t="str">
        <f>ORÇAM.!A12</f>
        <v>REFERÊNCIA: Boletim CDHU Vs.197 COM DESONERAÇÃO</v>
      </c>
      <c r="B12" s="206"/>
      <c r="C12" s="206"/>
      <c r="D12" s="206"/>
      <c r="E12" s="206"/>
      <c r="F12" s="206"/>
      <c r="G12" s="206"/>
      <c r="H12" s="206"/>
      <c r="I12" s="206"/>
      <c r="J12" s="206"/>
      <c r="K12" s="206"/>
      <c r="L12" s="206"/>
      <c r="M12" s="206"/>
    </row>
    <row r="13" spans="1:14" ht="15" customHeight="1" x14ac:dyDescent="0.25">
      <c r="A13" s="206" t="str">
        <f>ORÇAM.!A13</f>
        <v>BDI: 24,52 %</v>
      </c>
      <c r="B13" s="206"/>
      <c r="C13" s="206"/>
      <c r="D13" s="206"/>
      <c r="E13" s="206"/>
      <c r="F13" s="206"/>
      <c r="G13" s="206"/>
      <c r="H13" s="206"/>
      <c r="I13" s="206"/>
      <c r="J13" s="206"/>
      <c r="K13" s="206"/>
      <c r="L13" s="206"/>
      <c r="M13" s="206"/>
    </row>
    <row r="14" spans="1:14" ht="15" customHeight="1" x14ac:dyDescent="0.25">
      <c r="A14" s="211" t="s">
        <v>112</v>
      </c>
      <c r="B14" s="211" t="s">
        <v>111</v>
      </c>
      <c r="C14" s="211" t="s">
        <v>113</v>
      </c>
      <c r="D14" s="208" t="s">
        <v>48</v>
      </c>
      <c r="E14" s="208" t="s">
        <v>47</v>
      </c>
      <c r="F14" s="208" t="s">
        <v>46</v>
      </c>
      <c r="G14" s="208" t="s">
        <v>114</v>
      </c>
      <c r="H14" s="208" t="s">
        <v>45</v>
      </c>
      <c r="I14" s="208" t="s">
        <v>7161</v>
      </c>
      <c r="J14" s="208" t="s">
        <v>8315</v>
      </c>
      <c r="K14" s="208" t="s">
        <v>8316</v>
      </c>
      <c r="L14" s="208" t="s">
        <v>8317</v>
      </c>
      <c r="M14" s="208" t="s">
        <v>45</v>
      </c>
    </row>
    <row r="15" spans="1:14" ht="15" customHeight="1" x14ac:dyDescent="0.25">
      <c r="A15" s="211"/>
      <c r="B15" s="211"/>
      <c r="C15" s="211"/>
      <c r="D15" s="208"/>
      <c r="E15" s="208"/>
      <c r="F15" s="208"/>
      <c r="G15" s="208"/>
      <c r="H15" s="208"/>
      <c r="I15" s="208"/>
      <c r="J15" s="208"/>
      <c r="K15" s="208"/>
      <c r="L15" s="208"/>
      <c r="M15" s="208"/>
    </row>
    <row r="16" spans="1:14" ht="15" customHeight="1" x14ac:dyDescent="0.25">
      <c r="A16" s="60">
        <f>ORÇAM.!C15</f>
        <v>1</v>
      </c>
      <c r="B16" s="17" t="str">
        <f>ORÇAM.!D15</f>
        <v>SERVIÇOS PRELIMINARES</v>
      </c>
      <c r="C16" s="141">
        <f>ORÇAM.!I26</f>
        <v>7350.2999999999993</v>
      </c>
      <c r="D16" s="19">
        <f>ORÇAM.!I16+(ORÇAM.!I17/5)</f>
        <v>2663.8199999999997</v>
      </c>
      <c r="E16" s="19">
        <f>ORÇAM.!I17/5</f>
        <v>1171.6199999999999</v>
      </c>
      <c r="F16" s="19">
        <f>ORÇAM.!I17/5</f>
        <v>1171.6199999999999</v>
      </c>
      <c r="G16" s="19">
        <f>ORÇAM.!I17/5</f>
        <v>1171.6199999999999</v>
      </c>
      <c r="H16" s="19"/>
      <c r="I16" s="19"/>
      <c r="J16" s="19"/>
      <c r="K16" s="19"/>
      <c r="L16" s="19"/>
      <c r="M16" s="19">
        <f>ORÇAM.!I17/5</f>
        <v>1171.6199999999999</v>
      </c>
      <c r="N16" s="147">
        <f>SUM(D16:M16)</f>
        <v>7350.2999999999993</v>
      </c>
    </row>
    <row r="17" spans="1:14" ht="15" customHeight="1" x14ac:dyDescent="0.25">
      <c r="A17" s="60">
        <f>ORÇAM.!C28</f>
        <v>2</v>
      </c>
      <c r="B17" s="17" t="str">
        <f>ORÇAM.!D28</f>
        <v xml:space="preserve">DEMOLIÇÕES </v>
      </c>
      <c r="C17" s="141">
        <f>ORÇAM.!I39</f>
        <v>3725.7325140000003</v>
      </c>
      <c r="D17" s="19">
        <f>C17</f>
        <v>3725.7325140000003</v>
      </c>
      <c r="E17" s="19"/>
      <c r="F17" s="19"/>
      <c r="G17" s="19"/>
      <c r="H17" s="19"/>
      <c r="I17" s="19"/>
      <c r="J17" s="19"/>
      <c r="K17" s="19"/>
      <c r="L17" s="19"/>
      <c r="M17" s="19"/>
      <c r="N17" s="147">
        <f t="shared" ref="N17:N30" si="0">SUM(D17:M17)</f>
        <v>3725.7325140000003</v>
      </c>
    </row>
    <row r="18" spans="1:14" ht="15" customHeight="1" x14ac:dyDescent="0.25">
      <c r="A18" s="60">
        <f>ORÇAM.!C41</f>
        <v>3</v>
      </c>
      <c r="B18" s="17" t="str">
        <f>ORÇAM.!D41</f>
        <v>INFRAESTRUTURA</v>
      </c>
      <c r="C18" s="141">
        <f>ORÇAM.!I52</f>
        <v>16150.941468999998</v>
      </c>
      <c r="D18" s="19">
        <f>C18</f>
        <v>16150.941468999998</v>
      </c>
      <c r="E18" s="19"/>
      <c r="F18" s="19"/>
      <c r="G18" s="19"/>
      <c r="H18" s="19"/>
      <c r="I18" s="19"/>
      <c r="J18" s="19"/>
      <c r="K18" s="19"/>
      <c r="L18" s="19"/>
      <c r="M18" s="19"/>
      <c r="N18" s="147">
        <f t="shared" si="0"/>
        <v>16150.941468999998</v>
      </c>
    </row>
    <row r="19" spans="1:14" ht="15" customHeight="1" x14ac:dyDescent="0.25">
      <c r="A19" s="60">
        <f>ORÇAM.!C54</f>
        <v>4</v>
      </c>
      <c r="B19" s="17" t="str">
        <f>ORÇAM.!D54</f>
        <v>ALVENARIA E FECHAMENTOS</v>
      </c>
      <c r="C19" s="141">
        <f>ORÇAM.!I65</f>
        <v>19851.319599999999</v>
      </c>
      <c r="D19" s="19"/>
      <c r="E19" s="19">
        <f>ORÇAM.!I55+ORÇAM.!I56+ORÇAM.!I57</f>
        <v>8460.0887999999995</v>
      </c>
      <c r="F19" s="19"/>
      <c r="G19" s="19">
        <f>ORÇAM.!I58+ORÇAM.!I59+ORÇAM.!I60</f>
        <v>8381.5780000000013</v>
      </c>
      <c r="H19" s="19"/>
      <c r="I19" s="19"/>
      <c r="J19" s="19"/>
      <c r="K19" s="19"/>
      <c r="L19" s="19"/>
      <c r="M19" s="19">
        <f>ORÇAM.!I61</f>
        <v>3009.6528000000003</v>
      </c>
      <c r="N19" s="147">
        <f t="shared" si="0"/>
        <v>19851.319599999999</v>
      </c>
    </row>
    <row r="20" spans="1:14" ht="15" customHeight="1" x14ac:dyDescent="0.25">
      <c r="A20" s="60">
        <f>ORÇAM.!C67</f>
        <v>5</v>
      </c>
      <c r="B20" s="18" t="str">
        <f>ORÇAM.!D67</f>
        <v>SUPRAESTRUTURA</v>
      </c>
      <c r="C20" s="141">
        <f>ORÇAM.!I83</f>
        <v>54186.298206320011</v>
      </c>
      <c r="D20" s="20"/>
      <c r="E20" s="19">
        <f>ORÇAM.!I68+ORÇAM.!I69+ORÇAM.!I70+ORÇAM.!I71+ORÇAM.!I72</f>
        <v>33374.762659520005</v>
      </c>
      <c r="F20" s="19">
        <f>ORÇAM.!I73+ORÇAM.!I74</f>
        <v>17782.537146799998</v>
      </c>
      <c r="G20" s="19">
        <f>ORÇAM.!I75+ORÇAM.!I76+ORÇAM.!I77</f>
        <v>3028.9983999999999</v>
      </c>
      <c r="H20" s="19"/>
      <c r="I20" s="19"/>
      <c r="J20" s="20"/>
      <c r="K20" s="19"/>
      <c r="L20" s="19"/>
      <c r="M20" s="19"/>
      <c r="N20" s="147">
        <f t="shared" si="0"/>
        <v>54186.298206320003</v>
      </c>
    </row>
    <row r="21" spans="1:14" ht="15" customHeight="1" x14ac:dyDescent="0.25">
      <c r="A21" s="60">
        <f>ORÇAM.!C85</f>
        <v>6</v>
      </c>
      <c r="B21" s="17" t="str">
        <f>ORÇAM.!D85</f>
        <v>COBERTURA</v>
      </c>
      <c r="C21" s="141">
        <f>ORÇAM.!I101</f>
        <v>25114.984</v>
      </c>
      <c r="D21" s="21"/>
      <c r="E21" s="19"/>
      <c r="F21" s="19"/>
      <c r="G21" s="19">
        <f>ORÇAM.!I86+ORÇAM.!I87</f>
        <v>13118.223</v>
      </c>
      <c r="H21" s="19"/>
      <c r="I21" s="19"/>
      <c r="J21" s="61"/>
      <c r="K21" s="19"/>
      <c r="L21" s="19"/>
      <c r="M21" s="19">
        <f>ORÇAM.!I88+ORÇAM.!I89</f>
        <v>11996.760999999999</v>
      </c>
      <c r="N21" s="147">
        <f t="shared" si="0"/>
        <v>25114.983999999997</v>
      </c>
    </row>
    <row r="22" spans="1:14" ht="15" customHeight="1" x14ac:dyDescent="0.25">
      <c r="A22" s="60">
        <f>ORÇAM.!C103</f>
        <v>7</v>
      </c>
      <c r="B22" s="17" t="str">
        <f>ORÇAM.!D103</f>
        <v>ESQUADRIAS E FERRAGENS</v>
      </c>
      <c r="C22" s="141">
        <f>ORÇAM.!I114</f>
        <v>23639.581200000001</v>
      </c>
      <c r="D22" s="19"/>
      <c r="E22" s="19">
        <f>ORÇAM.!I104</f>
        <v>130.42259999999999</v>
      </c>
      <c r="F22" s="19">
        <f>ORÇAM.!I108</f>
        <v>15976.920000000002</v>
      </c>
      <c r="G22" s="19"/>
      <c r="H22" s="19"/>
      <c r="I22" s="19"/>
      <c r="J22" s="19"/>
      <c r="K22" s="19"/>
      <c r="L22" s="19"/>
      <c r="M22" s="19">
        <f>ORÇAM.!I105+ORÇAM.!I106+ORÇAM.!I107</f>
        <v>7532.2386000000006</v>
      </c>
      <c r="N22" s="147">
        <f t="shared" si="0"/>
        <v>23639.581200000001</v>
      </c>
    </row>
    <row r="23" spans="1:14" ht="15" customHeight="1" x14ac:dyDescent="0.25">
      <c r="A23" s="60">
        <f>ORÇAM.!C116</f>
        <v>8</v>
      </c>
      <c r="B23" s="17" t="str">
        <f>ORÇAM.!D116</f>
        <v>PISOS</v>
      </c>
      <c r="C23" s="141">
        <f>ORÇAM.!I132</f>
        <v>25403.133808300001</v>
      </c>
      <c r="D23" s="21"/>
      <c r="E23" s="20"/>
      <c r="F23" s="19"/>
      <c r="G23" s="19">
        <f>C23</f>
        <v>25403.133808300001</v>
      </c>
      <c r="H23" s="19"/>
      <c r="I23" s="19"/>
      <c r="J23" s="61"/>
      <c r="K23" s="20"/>
      <c r="L23" s="19"/>
      <c r="M23" s="19"/>
      <c r="N23" s="147">
        <f t="shared" si="0"/>
        <v>25403.133808300001</v>
      </c>
    </row>
    <row r="24" spans="1:14" ht="15" customHeight="1" x14ac:dyDescent="0.25">
      <c r="A24" s="60">
        <f>ORÇAM.!C134</f>
        <v>9</v>
      </c>
      <c r="B24" s="17" t="str">
        <f>ORÇAM.!D134</f>
        <v>INSTALAÇÕES HIDROSSANITÁRIAS, LOUÇAS E METAIS</v>
      </c>
      <c r="C24" s="141">
        <f>ORÇAM.!I150</f>
        <v>18404.437099999999</v>
      </c>
      <c r="D24" s="19"/>
      <c r="E24" s="19"/>
      <c r="F24" s="19">
        <f>ORÇAM.!I135+ORÇAM.!I137+ORÇAM.!I138+ORÇAM.!I139+ORÇAM.!I140+ORÇAM.!I145</f>
        <v>17731.6371</v>
      </c>
      <c r="G24" s="19"/>
      <c r="H24" s="19"/>
      <c r="I24" s="19"/>
      <c r="J24" s="19"/>
      <c r="K24" s="19"/>
      <c r="L24" s="19"/>
      <c r="M24" s="19">
        <f>ORÇAM.!I136+ORÇAM.!I141+ORÇAM.!I142+ORÇAM.!I143+ORÇAM.!I144</f>
        <v>672.80000000000007</v>
      </c>
      <c r="N24" s="147">
        <f t="shared" si="0"/>
        <v>18404.437099999999</v>
      </c>
    </row>
    <row r="25" spans="1:14" ht="15" customHeight="1" x14ac:dyDescent="0.25">
      <c r="A25" s="60">
        <f>ORÇAM.!C152</f>
        <v>10</v>
      </c>
      <c r="B25" s="17" t="str">
        <f>ORÇAM.!D152</f>
        <v>INSTALAÇÕES ELETRICAS</v>
      </c>
      <c r="C25" s="141">
        <f>ORÇAM.!I178</f>
        <v>9476.9227999999985</v>
      </c>
      <c r="D25" s="19"/>
      <c r="E25" s="19"/>
      <c r="F25" s="19">
        <f>ORÇAM.!I153+ORÇAM.!I154+ORÇAM.!I155</f>
        <v>2031.0941999999998</v>
      </c>
      <c r="G25" s="19"/>
      <c r="H25" s="19"/>
      <c r="I25" s="19"/>
      <c r="J25" s="19"/>
      <c r="K25" s="19"/>
      <c r="L25" s="19"/>
      <c r="M25" s="19">
        <f>ORÇAM.!I156+ORÇAM.!I157+ORÇAM.!I158+ORÇAM.!I159+ORÇAM.!I160+ORÇAM.!I161+ORÇAM.!I162+ORÇAM.!I163</f>
        <v>7445.8286000000007</v>
      </c>
      <c r="N25" s="147">
        <f t="shared" si="0"/>
        <v>9476.9228000000003</v>
      </c>
    </row>
    <row r="26" spans="1:14" ht="15" customHeight="1" x14ac:dyDescent="0.25">
      <c r="A26" s="60">
        <f>ORÇAM.!C180</f>
        <v>11</v>
      </c>
      <c r="B26" s="17" t="str">
        <f>ORÇAM.!D180</f>
        <v>MEDIDOR E QDC</v>
      </c>
      <c r="C26" s="141">
        <f>ORÇAM.!I196</f>
        <v>1234.28</v>
      </c>
      <c r="D26" s="19"/>
      <c r="E26" s="19"/>
      <c r="F26" s="19"/>
      <c r="G26" s="19"/>
      <c r="H26" s="19"/>
      <c r="I26" s="19"/>
      <c r="J26" s="19"/>
      <c r="K26" s="19"/>
      <c r="L26" s="19"/>
      <c r="M26" s="19">
        <f>C26</f>
        <v>1234.28</v>
      </c>
      <c r="N26" s="147">
        <f t="shared" si="0"/>
        <v>1234.28</v>
      </c>
    </row>
    <row r="27" spans="1:14" ht="15" hidden="1" customHeight="1" x14ac:dyDescent="0.25">
      <c r="A27" s="60">
        <f>ORÇAM.!C198</f>
        <v>12</v>
      </c>
      <c r="B27" s="17" t="str">
        <f>ORÇAM.!D198</f>
        <v>XXX</v>
      </c>
      <c r="C27" s="141">
        <f>ORÇAM.!I214</f>
        <v>0</v>
      </c>
      <c r="D27" s="19"/>
      <c r="E27" s="19"/>
      <c r="F27" s="19"/>
      <c r="G27" s="19"/>
      <c r="H27" s="19"/>
      <c r="I27" s="19"/>
      <c r="J27" s="19"/>
      <c r="K27" s="19"/>
      <c r="L27" s="19"/>
      <c r="M27" s="19"/>
      <c r="N27" s="147">
        <f t="shared" si="0"/>
        <v>0</v>
      </c>
    </row>
    <row r="28" spans="1:14" ht="15" hidden="1" customHeight="1" x14ac:dyDescent="0.25">
      <c r="A28" s="60">
        <f>ORÇAM.!C216</f>
        <v>13</v>
      </c>
      <c r="B28" s="17" t="str">
        <f>ORÇAM.!D216</f>
        <v>XXX</v>
      </c>
      <c r="C28" s="141">
        <f>ORÇAM.!I227</f>
        <v>0</v>
      </c>
      <c r="D28" s="19"/>
      <c r="E28" s="19"/>
      <c r="F28" s="19"/>
      <c r="G28" s="19"/>
      <c r="H28" s="19"/>
      <c r="I28" s="19"/>
      <c r="J28" s="19"/>
      <c r="K28" s="19"/>
      <c r="L28" s="19"/>
      <c r="M28" s="19"/>
      <c r="N28" s="147">
        <f t="shared" si="0"/>
        <v>0</v>
      </c>
    </row>
    <row r="29" spans="1:14" ht="15" customHeight="1" x14ac:dyDescent="0.25">
      <c r="A29" s="60">
        <f>ORÇAM.!C229</f>
        <v>12</v>
      </c>
      <c r="B29" s="17" t="str">
        <f>ORÇAM.!D229</f>
        <v>PINTURA</v>
      </c>
      <c r="C29" s="141">
        <f>ORÇAM.!I242</f>
        <v>12420.350399999999</v>
      </c>
      <c r="D29" s="19"/>
      <c r="E29" s="19"/>
      <c r="F29" s="19"/>
      <c r="G29" s="19"/>
      <c r="H29" s="19"/>
      <c r="I29" s="19"/>
      <c r="J29" s="19"/>
      <c r="K29" s="19"/>
      <c r="L29" s="19"/>
      <c r="M29" s="19">
        <f>C29</f>
        <v>12420.350399999999</v>
      </c>
      <c r="N29" s="147">
        <f t="shared" si="0"/>
        <v>12420.350399999999</v>
      </c>
    </row>
    <row r="30" spans="1:14" ht="15" customHeight="1" x14ac:dyDescent="0.25">
      <c r="A30" s="60">
        <f>ORÇAM.!C244</f>
        <v>13</v>
      </c>
      <c r="B30" s="17" t="str">
        <f>ORÇAM.!D244</f>
        <v>LIMPEZA FINAL DA OBRA</v>
      </c>
      <c r="C30" s="141">
        <f>ORÇAM.!I255</f>
        <v>966.86680000000001</v>
      </c>
      <c r="D30" s="19"/>
      <c r="E30" s="19"/>
      <c r="F30" s="19"/>
      <c r="G30" s="19"/>
      <c r="H30" s="19"/>
      <c r="I30" s="19"/>
      <c r="J30" s="19"/>
      <c r="K30" s="19"/>
      <c r="L30" s="19"/>
      <c r="M30" s="19">
        <f>C30</f>
        <v>966.86680000000001</v>
      </c>
      <c r="N30" s="147">
        <f t="shared" si="0"/>
        <v>966.86680000000001</v>
      </c>
    </row>
    <row r="31" spans="1:14" ht="15" customHeight="1" x14ac:dyDescent="0.25">
      <c r="A31" s="209" t="s">
        <v>7162</v>
      </c>
      <c r="B31" s="209"/>
      <c r="C31" s="136">
        <f>SUM(C16:C30)</f>
        <v>217925.14789762002</v>
      </c>
      <c r="D31" s="136">
        <f>SUM(D16:D30)</f>
        <v>22540.493982999997</v>
      </c>
      <c r="E31" s="136">
        <f t="shared" ref="E31:M31" si="1">SUM(E16:E30)</f>
        <v>43136.894059520004</v>
      </c>
      <c r="F31" s="136">
        <f t="shared" si="1"/>
        <v>54693.808446800002</v>
      </c>
      <c r="G31" s="136">
        <f t="shared" si="1"/>
        <v>51103.5532083</v>
      </c>
      <c r="H31" s="136">
        <f t="shared" si="1"/>
        <v>0</v>
      </c>
      <c r="I31" s="136">
        <f t="shared" si="1"/>
        <v>0</v>
      </c>
      <c r="J31" s="136">
        <f t="shared" si="1"/>
        <v>0</v>
      </c>
      <c r="K31" s="136">
        <f t="shared" si="1"/>
        <v>0</v>
      </c>
      <c r="L31" s="136">
        <f t="shared" si="1"/>
        <v>0</v>
      </c>
      <c r="M31" s="136">
        <f t="shared" si="1"/>
        <v>46450.398200000011</v>
      </c>
    </row>
    <row r="32" spans="1:14" ht="15" customHeight="1" x14ac:dyDescent="0.25">
      <c r="A32" s="209" t="s">
        <v>7163</v>
      </c>
      <c r="B32" s="209"/>
      <c r="C32" s="137">
        <v>0</v>
      </c>
      <c r="D32" s="138">
        <f>D31</f>
        <v>22540.493982999997</v>
      </c>
      <c r="E32" s="138">
        <f>E31+D31</f>
        <v>65677.388042520004</v>
      </c>
      <c r="F32" s="138">
        <f>F31+E31+D31</f>
        <v>120371.19648931999</v>
      </c>
      <c r="G32" s="138">
        <f>G31+F31+E31+D31</f>
        <v>171474.74969761999</v>
      </c>
      <c r="H32" s="138">
        <f>H31+G31+F31+E31+D31</f>
        <v>171474.74969761999</v>
      </c>
      <c r="I32" s="138">
        <f>I31+H31+G31+F31+E31+D31</f>
        <v>171474.74969761999</v>
      </c>
      <c r="J32" s="138">
        <f>J31+I31+H31+G31+F31+E31+D31</f>
        <v>171474.74969761999</v>
      </c>
      <c r="K32" s="138">
        <f>K31+J31+I31+H31+G31+F31+E31+D31</f>
        <v>171474.74969761999</v>
      </c>
      <c r="L32" s="138">
        <f>L31+K31+J31+I31+H31+G31+F31+E31+D31</f>
        <v>171474.74969761999</v>
      </c>
      <c r="M32" s="138">
        <f>M31+L31+K31+J31+I31+H31+G31+F31+E31+D31</f>
        <v>217925.14789762002</v>
      </c>
    </row>
    <row r="33" spans="1:13" ht="15" customHeight="1" x14ac:dyDescent="0.25">
      <c r="A33" s="209" t="s">
        <v>7164</v>
      </c>
      <c r="B33" s="209"/>
      <c r="C33" s="139">
        <f>C32/C31</f>
        <v>0</v>
      </c>
      <c r="D33" s="140">
        <f>D32/C31</f>
        <v>0.10343227571693282</v>
      </c>
      <c r="E33" s="140">
        <f>E32/C31</f>
        <v>0.30137590212110288</v>
      </c>
      <c r="F33" s="140">
        <f>F32/C31</f>
        <v>0.55235110610488003</v>
      </c>
      <c r="G33" s="140">
        <f>G32/C31</f>
        <v>0.78685159263114435</v>
      </c>
      <c r="H33" s="140">
        <f>H32/C31</f>
        <v>0.78685159263114435</v>
      </c>
      <c r="I33" s="140">
        <f>I32/C31</f>
        <v>0.78685159263114435</v>
      </c>
      <c r="J33" s="140">
        <f>J32/C31</f>
        <v>0.78685159263114435</v>
      </c>
      <c r="K33" s="140">
        <f>K32/C31</f>
        <v>0.78685159263114435</v>
      </c>
      <c r="L33" s="140">
        <f>L32/C31</f>
        <v>0.78685159263114435</v>
      </c>
      <c r="M33" s="140">
        <f>M32/C31</f>
        <v>1</v>
      </c>
    </row>
    <row r="34" spans="1:13" ht="15" customHeight="1" x14ac:dyDescent="0.25">
      <c r="A34" s="24"/>
      <c r="B34" s="23"/>
      <c r="C34" s="23"/>
      <c r="D34" s="22"/>
      <c r="E34" s="22"/>
      <c r="F34" s="22"/>
      <c r="G34" s="22"/>
      <c r="H34" s="22"/>
      <c r="I34" s="22"/>
      <c r="J34" s="22"/>
      <c r="K34" s="22"/>
      <c r="L34" s="22"/>
      <c r="M34" s="22"/>
    </row>
    <row r="35" spans="1:13" ht="15" customHeight="1" x14ac:dyDescent="0.25">
      <c r="A35" s="207" t="str">
        <f>ORÇAM.!A262</f>
        <v>Estrela d'Oeste/SP, 23 de junho de 2025</v>
      </c>
      <c r="B35" s="207"/>
      <c r="C35" s="207"/>
      <c r="D35" s="207"/>
      <c r="E35" s="207"/>
      <c r="F35" s="207"/>
      <c r="G35" s="207"/>
      <c r="H35" s="207"/>
      <c r="I35" s="207"/>
      <c r="J35" s="207"/>
      <c r="K35" s="207"/>
      <c r="L35" s="207"/>
      <c r="M35" s="207"/>
    </row>
    <row r="36" spans="1:13" ht="15" customHeight="1" x14ac:dyDescent="0.25">
      <c r="A36" s="24"/>
      <c r="B36" s="25"/>
      <c r="C36" s="26"/>
      <c r="D36" s="26"/>
      <c r="E36" s="26"/>
      <c r="F36" s="26"/>
      <c r="G36" s="26"/>
      <c r="H36" s="26"/>
      <c r="I36" s="26"/>
      <c r="J36" s="26"/>
      <c r="K36" s="26"/>
      <c r="L36" s="26"/>
      <c r="M36" s="26"/>
    </row>
    <row r="37" spans="1:13" ht="15" customHeight="1" x14ac:dyDescent="0.25">
      <c r="A37" s="24"/>
      <c r="B37" s="27"/>
      <c r="C37" s="28"/>
      <c r="D37" s="28"/>
      <c r="E37" s="28"/>
      <c r="F37" s="28"/>
      <c r="G37" s="28"/>
      <c r="H37" s="28"/>
      <c r="I37" s="28"/>
      <c r="J37" s="28"/>
      <c r="K37" s="28"/>
      <c r="L37" s="28"/>
      <c r="M37" s="28"/>
    </row>
    <row r="38" spans="1:13" ht="15" customHeight="1" x14ac:dyDescent="0.25">
      <c r="A38" s="24"/>
      <c r="B38" s="25"/>
      <c r="C38" s="26"/>
      <c r="D38" s="26"/>
      <c r="E38" s="26"/>
      <c r="F38" s="26"/>
      <c r="G38" s="26"/>
      <c r="H38" s="26"/>
      <c r="I38" s="26"/>
      <c r="J38" s="26"/>
      <c r="K38" s="26"/>
      <c r="L38" s="26"/>
      <c r="M38" s="26"/>
    </row>
    <row r="39" spans="1:13" ht="15" customHeight="1" x14ac:dyDescent="0.25">
      <c r="A39" s="24"/>
      <c r="B39" s="27"/>
      <c r="C39" s="28"/>
      <c r="D39" s="28"/>
      <c r="E39" s="28"/>
      <c r="F39" s="28"/>
      <c r="G39" s="28"/>
      <c r="H39" s="28"/>
      <c r="I39" s="28"/>
      <c r="J39" s="28"/>
      <c r="K39" s="28"/>
      <c r="L39" s="28"/>
      <c r="M39" s="28"/>
    </row>
    <row r="40" spans="1:13" ht="15" customHeight="1" x14ac:dyDescent="0.25">
      <c r="A40" s="24"/>
      <c r="B40" s="27"/>
      <c r="C40" s="23"/>
      <c r="D40" s="23"/>
      <c r="E40" s="23"/>
      <c r="F40" s="23"/>
      <c r="G40" s="23"/>
      <c r="H40" s="23"/>
      <c r="I40" s="23"/>
      <c r="J40" s="23"/>
      <c r="K40" s="23"/>
      <c r="L40" s="23"/>
      <c r="M40" s="23"/>
    </row>
    <row r="41" spans="1:13" ht="15" customHeight="1" x14ac:dyDescent="0.25">
      <c r="A41" s="202" t="str">
        <f>ORÇAM.!A267</f>
        <v>__________________________</v>
      </c>
      <c r="B41" s="202"/>
      <c r="C41" s="23"/>
      <c r="D41" s="23"/>
      <c r="E41" s="202" t="str">
        <f>ORÇAM.!G267</f>
        <v>__________________________</v>
      </c>
      <c r="F41" s="202"/>
      <c r="G41" s="202"/>
      <c r="H41" s="202"/>
      <c r="I41" s="202"/>
      <c r="J41" s="202"/>
      <c r="K41" s="202"/>
      <c r="L41" s="202"/>
      <c r="M41" s="202"/>
    </row>
    <row r="42" spans="1:13" ht="15" customHeight="1" x14ac:dyDescent="0.25">
      <c r="A42" s="201" t="str">
        <f>ORÇAM.!A268</f>
        <v>Vicente Aparecido Romero</v>
      </c>
      <c r="B42" s="201"/>
      <c r="C42" s="23"/>
      <c r="D42" s="23"/>
      <c r="E42" s="201" t="str">
        <f>ORÇAM.!G268</f>
        <v>Alison Scandelae</v>
      </c>
      <c r="F42" s="201"/>
      <c r="G42" s="201"/>
      <c r="H42" s="201"/>
      <c r="I42" s="201"/>
      <c r="J42" s="201"/>
      <c r="K42" s="201"/>
      <c r="L42" s="201"/>
      <c r="M42" s="201"/>
    </row>
    <row r="43" spans="1:13" ht="15" customHeight="1" x14ac:dyDescent="0.25">
      <c r="A43" s="202" t="str">
        <f>ORÇAM.!A269</f>
        <v>Presidente</v>
      </c>
      <c r="B43" s="202"/>
      <c r="C43" s="23"/>
      <c r="D43" s="23"/>
      <c r="E43" s="202" t="str">
        <f>ORÇAM.!G269</f>
        <v>Arquiteto Urbanista</v>
      </c>
      <c r="F43" s="202"/>
      <c r="G43" s="202"/>
      <c r="H43" s="202"/>
      <c r="I43" s="202"/>
      <c r="J43" s="202"/>
      <c r="K43" s="202"/>
      <c r="L43" s="202"/>
      <c r="M43" s="202"/>
    </row>
    <row r="44" spans="1:13" ht="15" customHeight="1" x14ac:dyDescent="0.25">
      <c r="A44" s="203" t="str">
        <f>ORÇAM.!A270</f>
        <v>CPF: 070.347.228-38</v>
      </c>
      <c r="B44" s="203"/>
      <c r="C44" s="29"/>
      <c r="D44" s="29"/>
      <c r="E44" s="203" t="str">
        <f>ORÇAM.!G270</f>
        <v>CAU: A196019-9</v>
      </c>
      <c r="F44" s="203"/>
      <c r="G44" s="203"/>
      <c r="H44" s="203"/>
      <c r="I44" s="203"/>
      <c r="J44" s="203"/>
      <c r="K44" s="203"/>
      <c r="L44" s="203"/>
      <c r="M44" s="203"/>
    </row>
  </sheetData>
  <mergeCells count="32">
    <mergeCell ref="A1:M6"/>
    <mergeCell ref="F14:F15"/>
    <mergeCell ref="G14:G15"/>
    <mergeCell ref="H14:H15"/>
    <mergeCell ref="A14:A15"/>
    <mergeCell ref="B14:B15"/>
    <mergeCell ref="C14:C15"/>
    <mergeCell ref="D14:D15"/>
    <mergeCell ref="E14:E15"/>
    <mergeCell ref="A12:M12"/>
    <mergeCell ref="A13:M13"/>
    <mergeCell ref="E41:M41"/>
    <mergeCell ref="A31:B31"/>
    <mergeCell ref="A32:B32"/>
    <mergeCell ref="A33:B33"/>
    <mergeCell ref="A41:B41"/>
    <mergeCell ref="E42:M42"/>
    <mergeCell ref="E43:M43"/>
    <mergeCell ref="E44:M44"/>
    <mergeCell ref="A7:M8"/>
    <mergeCell ref="A9:M9"/>
    <mergeCell ref="A10:M10"/>
    <mergeCell ref="A11:M11"/>
    <mergeCell ref="A35:M35"/>
    <mergeCell ref="J14:J15"/>
    <mergeCell ref="K14:K15"/>
    <mergeCell ref="L14:L15"/>
    <mergeCell ref="M14:M15"/>
    <mergeCell ref="I14:I15"/>
    <mergeCell ref="A42:B42"/>
    <mergeCell ref="A43:B43"/>
    <mergeCell ref="A44:B44"/>
  </mergeCells>
  <printOptions horizontalCentered="1"/>
  <pageMargins left="0.78740157480314965" right="0.78740157480314965" top="0.19685039370078741" bottom="0.39370078740157483" header="0.19685039370078741" footer="0.39370078740157483"/>
  <pageSetup paperSize="9" scale="72"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4"/>
  <sheetViews>
    <sheetView view="pageBreakPreview" zoomScaleNormal="100" zoomScaleSheetLayoutView="100" workbookViewId="0">
      <selection activeCell="B1" sqref="B1:F6"/>
    </sheetView>
  </sheetViews>
  <sheetFormatPr defaultColWidth="8.88671875" defaultRowHeight="15" customHeight="1" x14ac:dyDescent="0.3"/>
  <cols>
    <col min="1" max="1" width="8.88671875" style="52"/>
    <col min="2" max="2" width="90.6640625" style="51" customWidth="1"/>
    <col min="3" max="3" width="10.6640625" style="51" customWidth="1"/>
    <col min="4" max="4" width="15.6640625" style="71" customWidth="1"/>
    <col min="5" max="5" width="10.6640625" style="72" customWidth="1"/>
    <col min="6" max="6" width="15.6640625" style="71" customWidth="1"/>
    <col min="7" max="16384" width="8.88671875" style="51"/>
  </cols>
  <sheetData>
    <row r="1" spans="1:11" s="1" customFormat="1" ht="15" customHeight="1" x14ac:dyDescent="0.3">
      <c r="A1" s="73"/>
      <c r="B1" s="157"/>
      <c r="C1" s="157"/>
      <c r="D1" s="157"/>
      <c r="E1" s="157"/>
      <c r="F1" s="157"/>
    </row>
    <row r="2" spans="1:11" s="1" customFormat="1" ht="15" customHeight="1" x14ac:dyDescent="0.3">
      <c r="A2" s="73"/>
      <c r="B2" s="157"/>
      <c r="C2" s="157"/>
      <c r="D2" s="157"/>
      <c r="E2" s="157"/>
      <c r="F2" s="157"/>
    </row>
    <row r="3" spans="1:11" s="1" customFormat="1" ht="15" customHeight="1" x14ac:dyDescent="0.3">
      <c r="A3" s="73"/>
      <c r="B3" s="157"/>
      <c r="C3" s="157"/>
      <c r="D3" s="157"/>
      <c r="E3" s="157"/>
      <c r="F3" s="157"/>
    </row>
    <row r="4" spans="1:11" s="1" customFormat="1" ht="15" customHeight="1" x14ac:dyDescent="0.3">
      <c r="A4" s="73"/>
      <c r="B4" s="157"/>
      <c r="C4" s="157"/>
      <c r="D4" s="157"/>
      <c r="E4" s="157"/>
      <c r="F4" s="157"/>
    </row>
    <row r="5" spans="1:11" s="1" customFormat="1" ht="15" customHeight="1" x14ac:dyDescent="0.3">
      <c r="A5" s="73"/>
      <c r="B5" s="157"/>
      <c r="C5" s="157"/>
      <c r="D5" s="157"/>
      <c r="E5" s="157"/>
      <c r="F5" s="157"/>
    </row>
    <row r="6" spans="1:11" s="1" customFormat="1" ht="15" customHeight="1" x14ac:dyDescent="0.3">
      <c r="A6" s="73"/>
      <c r="B6" s="210"/>
      <c r="C6" s="210"/>
      <c r="D6" s="210"/>
      <c r="E6" s="210"/>
      <c r="F6" s="210"/>
    </row>
    <row r="7" spans="1:11" s="50" customFormat="1" ht="15" customHeight="1" x14ac:dyDescent="0.3">
      <c r="A7" s="81"/>
      <c r="B7" s="200" t="s">
        <v>8360</v>
      </c>
      <c r="C7" s="200"/>
      <c r="D7" s="200"/>
      <c r="E7" s="200"/>
      <c r="F7" s="200"/>
      <c r="G7" s="63"/>
      <c r="H7" s="63"/>
      <c r="I7" s="63"/>
      <c r="J7" s="63"/>
      <c r="K7" s="63"/>
    </row>
    <row r="8" spans="1:11" s="50" customFormat="1" ht="15" customHeight="1" x14ac:dyDescent="0.3">
      <c r="A8" s="81"/>
      <c r="B8" s="200"/>
      <c r="C8" s="200"/>
      <c r="D8" s="200"/>
      <c r="E8" s="200"/>
      <c r="F8" s="200"/>
      <c r="G8" s="63"/>
      <c r="H8" s="63"/>
      <c r="I8" s="63"/>
      <c r="J8" s="63"/>
      <c r="K8" s="63"/>
    </row>
    <row r="9" spans="1:11" s="50" customFormat="1" ht="15" customHeight="1" x14ac:dyDescent="0.3">
      <c r="A9" s="81"/>
      <c r="B9" s="214" t="str">
        <f>ORÇAM.!A9</f>
        <v>PROPRIETÁRIO: CÂMARA MUNICIPAL DE ESTRELA D'OESTE</v>
      </c>
      <c r="C9" s="214"/>
      <c r="D9" s="214"/>
      <c r="E9" s="214"/>
      <c r="F9" s="214"/>
      <c r="G9" s="63"/>
      <c r="H9" s="63"/>
      <c r="I9" s="63"/>
      <c r="J9" s="63"/>
      <c r="K9" s="63"/>
    </row>
    <row r="10" spans="1:11" s="50" customFormat="1" ht="15" customHeight="1" x14ac:dyDescent="0.3">
      <c r="A10" s="81"/>
      <c r="B10" s="214" t="str">
        <f>ORÇAM.!A10</f>
        <v>ENDEREÇO DA OBRA: AVENIDA SÃO PAULO, N° 481, CENTRO, ESTRELA D'OESTE/SP</v>
      </c>
      <c r="C10" s="214"/>
      <c r="D10" s="214"/>
      <c r="E10" s="214"/>
      <c r="F10" s="214"/>
      <c r="G10" s="63"/>
      <c r="H10" s="63"/>
      <c r="I10" s="63"/>
      <c r="J10" s="63"/>
      <c r="K10" s="63"/>
    </row>
    <row r="11" spans="1:11" s="50" customFormat="1" ht="15" customHeight="1" x14ac:dyDescent="0.3">
      <c r="A11" s="81"/>
      <c r="B11" s="214" t="str">
        <f>ORÇAM.!A11</f>
        <v>OBJETO: CONSTRUÇÃO DE GARAGEM E LAVANDERIA NA SEDE DA CÂMARA MUNICIPAL DE ESTRELA D'OESTE</v>
      </c>
      <c r="C11" s="214"/>
      <c r="D11" s="214"/>
      <c r="E11" s="214"/>
      <c r="F11" s="214"/>
      <c r="G11" s="63"/>
      <c r="H11" s="63"/>
      <c r="I11" s="63"/>
      <c r="J11" s="63"/>
      <c r="K11" s="63"/>
    </row>
    <row r="12" spans="1:11" s="50" customFormat="1" ht="15" customHeight="1" x14ac:dyDescent="0.3">
      <c r="A12" s="81"/>
      <c r="B12" s="214" t="str">
        <f>ORÇAM.!A12</f>
        <v>REFERÊNCIA: Boletim CDHU Vs.197 COM DESONERAÇÃO</v>
      </c>
      <c r="C12" s="214"/>
      <c r="D12" s="214"/>
      <c r="E12" s="214"/>
      <c r="F12" s="214"/>
      <c r="G12" s="63"/>
      <c r="H12" s="63"/>
      <c r="I12" s="63"/>
      <c r="J12" s="63"/>
      <c r="K12" s="63"/>
    </row>
    <row r="13" spans="1:11" s="50" customFormat="1" ht="15" customHeight="1" x14ac:dyDescent="0.3">
      <c r="A13" s="81"/>
      <c r="B13" s="214" t="str">
        <f>ORÇAM.!A13</f>
        <v>BDI: 24,52 %</v>
      </c>
      <c r="C13" s="214"/>
      <c r="D13" s="214"/>
      <c r="E13" s="214"/>
      <c r="F13" s="214"/>
      <c r="G13" s="63"/>
      <c r="H13" s="63"/>
      <c r="I13" s="63"/>
      <c r="J13" s="63"/>
      <c r="K13" s="63"/>
    </row>
    <row r="14" spans="1:11" ht="15" customHeight="1" x14ac:dyDescent="0.3">
      <c r="A14" s="74" t="s">
        <v>3</v>
      </c>
      <c r="B14" s="54" t="s">
        <v>5</v>
      </c>
      <c r="C14" s="54" t="s">
        <v>7</v>
      </c>
      <c r="D14" s="64" t="s">
        <v>8361</v>
      </c>
      <c r="E14" s="65" t="s">
        <v>8362</v>
      </c>
      <c r="F14" s="64" t="s">
        <v>8363</v>
      </c>
    </row>
    <row r="15" spans="1:11" ht="15" customHeight="1" x14ac:dyDescent="0.3">
      <c r="A15" s="74" t="str">
        <f>ORÇAM.!B68</f>
        <v>09.01.030</v>
      </c>
      <c r="B15" s="66" t="str">
        <f>IFERROR(VLOOKUP(A15,CDHU!A9:F4114,2,0),IFERROR(VLOOKUP(A15,'SINAPI C.'!A7:E7835,2,0),IFERROR(VLOOKUP(A15,'SINAPI I.'!A8:E4846,2,0)," ")))</f>
        <v>Forma em madeira comum para estrutura</v>
      </c>
      <c r="C15" s="80" t="str">
        <f>IFERROR(VLOOKUP(A15,CDHU!A9:F4114,3,0),IFERROR(VLOOKUP(A15,'SINAPI C.'!A7:E7835,3,0),IFERROR(VLOOKUP(A15,'SINAPI I.'!A8:E4846,3,0)," ")))</f>
        <v>M2</v>
      </c>
      <c r="D15" s="66">
        <f>ORÇAM.!F68</f>
        <v>71.614500000000007</v>
      </c>
      <c r="E15" s="67">
        <v>0.5</v>
      </c>
      <c r="F15" s="66">
        <f>D15*E15</f>
        <v>35.807250000000003</v>
      </c>
    </row>
    <row r="16" spans="1:11" ht="15" customHeight="1" x14ac:dyDescent="0.3">
      <c r="A16" s="74" t="str">
        <f>ORÇAM.!B73</f>
        <v>13.02.170</v>
      </c>
      <c r="B16" s="66" t="str">
        <f>IFERROR(VLOOKUP(A16,CDHU!A10:F4115,2,0),IFERROR(VLOOKUP(A16,'SINAPI C.'!A8:E7836,2,0),IFERROR(VLOOKUP(A16,'SINAPI I.'!A9:E4847,2,0)," ")))</f>
        <v>Laje pré-fabricada mista vigota protendida/lajota cerâmica - LP 16 (12+4) e capa com concreto de 25 MPa</v>
      </c>
      <c r="C16" s="80" t="str">
        <f>IFERROR(VLOOKUP(A16,CDHU!A10:F4115,3,0),IFERROR(VLOOKUP(A16,'SINAPI C.'!A8:E7836,3,0),IFERROR(VLOOKUP(A16,'SINAPI I.'!A9:E4847,3,0)," ")))</f>
        <v>M2</v>
      </c>
      <c r="D16" s="66">
        <f>ORÇAM.!F73</f>
        <v>59.72</v>
      </c>
      <c r="E16" s="67">
        <v>0.5</v>
      </c>
      <c r="F16" s="66">
        <f t="shared" ref="F16:F24" si="0">D16*E16</f>
        <v>29.86</v>
      </c>
    </row>
    <row r="17" spans="1:6" ht="15" customHeight="1" x14ac:dyDescent="0.3">
      <c r="A17" s="74" t="str">
        <f>ORÇAM.!B108</f>
        <v>24.02.840</v>
      </c>
      <c r="B17" s="66" t="str">
        <f>IFERROR(VLOOKUP(A17,CDHU!A11:F4116,2,0),IFERROR(VLOOKUP(A17,'SINAPI C.'!A9:E7837,2,0),IFERROR(VLOOKUP(A17,'SINAPI I.'!A10:E4848,2,0)," ")))</f>
        <v>Portão basculante em chapa metálica, estruturado com perfis metálicos</v>
      </c>
      <c r="C17" s="80" t="str">
        <f>IFERROR(VLOOKUP(A17,CDHU!A11:F4116,3,0),IFERROR(VLOOKUP(A17,'SINAPI C.'!A9:E7837,3,0),IFERROR(VLOOKUP(A17,'SINAPI I.'!A10:E4848,3,0)," ")))</f>
        <v>M2</v>
      </c>
      <c r="D17" s="66">
        <f>ORÇAM.!F108</f>
        <v>12</v>
      </c>
      <c r="E17" s="67">
        <v>0.5</v>
      </c>
      <c r="F17" s="66">
        <f t="shared" si="0"/>
        <v>6</v>
      </c>
    </row>
    <row r="18" spans="1:6" ht="30" customHeight="1" x14ac:dyDescent="0.3">
      <c r="A18" s="74" t="str">
        <f>ORÇAM.!B121</f>
        <v>18.08.090</v>
      </c>
      <c r="B18" s="66" t="str">
        <f>IFERROR(VLOOKUP(A18,CDHU!A12:F4117,2,0),IFERROR(VLOOKUP(A18,'SINAPI C.'!A10:E7838,2,0),IFERROR(VLOOKUP(A18,'SINAPI I.'!A11:E4849,2,0)," ")))</f>
        <v>Revestimento em porcelanato esmaltado acetinado para área interna e ambiente com acesso ao exterior, grupo de absorção BIa, resistência química B, assentado com argamassa colante industrializada, rejuntado</v>
      </c>
      <c r="C18" s="80" t="str">
        <f>IFERROR(VLOOKUP(A18,CDHU!A12:F4117,3,0),IFERROR(VLOOKUP(A18,'SINAPI C.'!A10:E7838,3,0),IFERROR(VLOOKUP(A18,'SINAPI I.'!A11:E4849,3,0)," ")))</f>
        <v>M2</v>
      </c>
      <c r="D18" s="66">
        <f>ORÇAM.!F121</f>
        <v>78.569999999999993</v>
      </c>
      <c r="E18" s="67">
        <v>0.5</v>
      </c>
      <c r="F18" s="66">
        <f t="shared" si="0"/>
        <v>39.284999999999997</v>
      </c>
    </row>
    <row r="19" spans="1:6" ht="30" customHeight="1" x14ac:dyDescent="0.3">
      <c r="A19" s="74" t="str">
        <f>ORÇAM.!B137</f>
        <v>46.02.070</v>
      </c>
      <c r="B19" s="66" t="str">
        <f>IFERROR(VLOOKUP(A19,CDHU!A13:F4118,2,0),IFERROR(VLOOKUP(A19,'SINAPI C.'!A11:E7839,2,0),IFERROR(VLOOKUP(A19,'SINAPI I.'!A12:E4850,2,0)," ")))</f>
        <v>Tubo de PVC rígido branco PxB com virola e anel de borracha, linha esgoto série normal, DN= 100 mm, inclusive conexões</v>
      </c>
      <c r="C19" s="80" t="str">
        <f>IFERROR(VLOOKUP(A19,CDHU!A13:F4118,3,0),IFERROR(VLOOKUP(A19,'SINAPI C.'!A11:E7839,3,0),IFERROR(VLOOKUP(A19,'SINAPI I.'!A12:E4850,3,0)," ")))</f>
        <v>M</v>
      </c>
      <c r="D19" s="66">
        <f>ORÇAM.!F137</f>
        <v>117.93</v>
      </c>
      <c r="E19" s="67">
        <v>0.5</v>
      </c>
      <c r="F19" s="66">
        <f t="shared" si="0"/>
        <v>58.965000000000003</v>
      </c>
    </row>
    <row r="20" spans="1:6" ht="15" hidden="1" customHeight="1" x14ac:dyDescent="0.3">
      <c r="A20" s="74"/>
      <c r="B20" s="66" t="str">
        <f>IFERROR(VLOOKUP(A20,CDHU!A14:F4119,2,0),IFERROR(VLOOKUP(A20,'SINAPI C.'!A12:E7840,2,0),IFERROR(VLOOKUP(A20,'SINAPI I.'!A13:E4851,2,0)," ")))</f>
        <v xml:space="preserve"> </v>
      </c>
      <c r="C20" s="80" t="str">
        <f>IFERROR(VLOOKUP(A20,CDHU!A14:F4119,3,0),IFERROR(VLOOKUP(A20,'SINAPI C.'!A12:E7840,3,0),IFERROR(VLOOKUP(A20,'SINAPI I.'!A13:E4851,3,0)," ")))</f>
        <v xml:space="preserve"> </v>
      </c>
      <c r="D20" s="66"/>
      <c r="E20" s="67">
        <v>0.5</v>
      </c>
      <c r="F20" s="66">
        <f t="shared" si="0"/>
        <v>0</v>
      </c>
    </row>
    <row r="21" spans="1:6" ht="15" hidden="1" customHeight="1" x14ac:dyDescent="0.3">
      <c r="A21" s="74"/>
      <c r="B21" s="66" t="str">
        <f>IFERROR(VLOOKUP(A21,CDHU!A15:F4120,2,0),IFERROR(VLOOKUP(A21,'SINAPI C.'!A13:E7841,2,0),IFERROR(VLOOKUP(A21,'SINAPI I.'!A14:E4852,2,0)," ")))</f>
        <v xml:space="preserve"> </v>
      </c>
      <c r="C21" s="80" t="str">
        <f>IFERROR(VLOOKUP(A21,CDHU!A15:F4120,3,0),IFERROR(VLOOKUP(A21,'SINAPI C.'!A13:E7841,3,0),IFERROR(VLOOKUP(A21,'SINAPI I.'!A14:E4852,3,0)," ")))</f>
        <v xml:space="preserve"> </v>
      </c>
      <c r="D21" s="68"/>
      <c r="E21" s="67">
        <v>0.5</v>
      </c>
      <c r="F21" s="66">
        <f t="shared" si="0"/>
        <v>0</v>
      </c>
    </row>
    <row r="22" spans="1:6" ht="15" hidden="1" customHeight="1" x14ac:dyDescent="0.3">
      <c r="A22" s="74"/>
      <c r="B22" s="66" t="str">
        <f>IFERROR(VLOOKUP(A22,CDHU!A16:F4121,2,0),IFERROR(VLOOKUP(A22,'SINAPI C.'!A14:E7842,2,0),IFERROR(VLOOKUP(A22,'SINAPI I.'!A15:E4853,2,0)," ")))</f>
        <v xml:space="preserve"> </v>
      </c>
      <c r="C22" s="80" t="str">
        <f>IFERROR(VLOOKUP(A22,CDHU!A16:F4121,3,0),IFERROR(VLOOKUP(A22,'SINAPI C.'!A14:E7842,3,0),IFERROR(VLOOKUP(A22,'SINAPI I.'!A15:E4853,3,0)," ")))</f>
        <v xml:space="preserve"> </v>
      </c>
      <c r="D22" s="66"/>
      <c r="E22" s="67">
        <v>0.5</v>
      </c>
      <c r="F22" s="66">
        <f t="shared" si="0"/>
        <v>0</v>
      </c>
    </row>
    <row r="23" spans="1:6" ht="15" hidden="1" customHeight="1" x14ac:dyDescent="0.3">
      <c r="A23" s="74"/>
      <c r="B23" s="66" t="str">
        <f>IFERROR(VLOOKUP(A23,CDHU!A17:F4122,2,0),IFERROR(VLOOKUP(A23,'SINAPI C.'!A15:E7843,2,0),IFERROR(VLOOKUP(A23,'SINAPI I.'!A16:E4854,2,0)," ")))</f>
        <v xml:space="preserve"> </v>
      </c>
      <c r="C23" s="80" t="str">
        <f>IFERROR(VLOOKUP(A23,CDHU!A17:F4122,3,0),IFERROR(VLOOKUP(A23,'SINAPI C.'!A15:E7843,3,0),IFERROR(VLOOKUP(A23,'SINAPI I.'!A16:E4854,3,0)," ")))</f>
        <v xml:space="preserve"> </v>
      </c>
      <c r="D23" s="68"/>
      <c r="E23" s="67">
        <v>0.5</v>
      </c>
      <c r="F23" s="66">
        <f t="shared" si="0"/>
        <v>0</v>
      </c>
    </row>
    <row r="24" spans="1:6" ht="15" hidden="1" customHeight="1" x14ac:dyDescent="0.3">
      <c r="A24" s="74"/>
      <c r="B24" s="66" t="str">
        <f>IFERROR(VLOOKUP(A24,CDHU!A18:F4123,2,0),IFERROR(VLOOKUP(A24,'SINAPI C.'!A16:E7844,2,0),IFERROR(VLOOKUP(A24,'SINAPI I.'!A17:E4855,2,0)," ")))</f>
        <v xml:space="preserve"> </v>
      </c>
      <c r="C24" s="80" t="str">
        <f>IFERROR(VLOOKUP(A24,CDHU!A18:F4123,3,0),IFERROR(VLOOKUP(A24,'SINAPI C.'!A16:E7844,3,0),IFERROR(VLOOKUP(A24,'SINAPI I.'!A17:E4855,3,0)," ")))</f>
        <v xml:space="preserve"> </v>
      </c>
      <c r="D24" s="68"/>
      <c r="E24" s="67">
        <v>0.5</v>
      </c>
      <c r="F24" s="66">
        <f t="shared" si="0"/>
        <v>0</v>
      </c>
    </row>
    <row r="25" spans="1:6" ht="15" customHeight="1" x14ac:dyDescent="0.3">
      <c r="A25" s="74"/>
      <c r="B25" s="53"/>
      <c r="C25" s="53"/>
      <c r="D25" s="69"/>
      <c r="E25" s="70"/>
      <c r="F25" s="69"/>
    </row>
    <row r="26" spans="1:6" ht="15" customHeight="1" x14ac:dyDescent="0.3">
      <c r="A26" s="74"/>
      <c r="B26" s="215" t="str">
        <f>ORÇAM.!A262</f>
        <v>Estrela d'Oeste/SP, 23 de junho de 2025</v>
      </c>
      <c r="C26" s="215"/>
      <c r="D26" s="215"/>
      <c r="E26" s="215"/>
      <c r="F26" s="215"/>
    </row>
    <row r="27" spans="1:6" ht="15" customHeight="1" x14ac:dyDescent="0.3">
      <c r="A27" s="74"/>
      <c r="B27" s="53"/>
      <c r="C27" s="53"/>
      <c r="D27" s="69"/>
      <c r="E27" s="70"/>
      <c r="F27" s="69"/>
    </row>
    <row r="28" spans="1:6" ht="15" customHeight="1" x14ac:dyDescent="0.3">
      <c r="A28" s="74"/>
      <c r="B28" s="53"/>
      <c r="C28" s="53"/>
      <c r="D28" s="69"/>
      <c r="E28" s="70"/>
      <c r="F28" s="69"/>
    </row>
    <row r="29" spans="1:6" ht="15" customHeight="1" x14ac:dyDescent="0.3">
      <c r="A29" s="74"/>
      <c r="B29" s="53"/>
      <c r="C29" s="53"/>
      <c r="D29" s="69"/>
      <c r="E29" s="70"/>
      <c r="F29" s="69"/>
    </row>
    <row r="30" spans="1:6" ht="15" customHeight="1" x14ac:dyDescent="0.3">
      <c r="A30" s="74"/>
      <c r="B30" s="53"/>
      <c r="C30" s="53"/>
      <c r="D30" s="69"/>
      <c r="E30" s="70"/>
      <c r="F30" s="69"/>
    </row>
    <row r="31" spans="1:6" ht="15" customHeight="1" x14ac:dyDescent="0.3">
      <c r="A31" s="74"/>
      <c r="B31" s="213" t="str">
        <f>ORÇAM.!G267</f>
        <v>__________________________</v>
      </c>
      <c r="C31" s="213"/>
      <c r="D31" s="213"/>
      <c r="E31" s="213"/>
      <c r="F31" s="213"/>
    </row>
    <row r="32" spans="1:6" ht="15" customHeight="1" x14ac:dyDescent="0.3">
      <c r="A32" s="74"/>
      <c r="B32" s="212" t="str">
        <f>ORÇAM.!G268</f>
        <v>Alison Scandelae</v>
      </c>
      <c r="C32" s="212"/>
      <c r="D32" s="212"/>
      <c r="E32" s="212"/>
      <c r="F32" s="212"/>
    </row>
    <row r="33" spans="1:6" ht="15" customHeight="1" x14ac:dyDescent="0.3">
      <c r="A33" s="74"/>
      <c r="B33" s="213" t="str">
        <f>ORÇAM.!G269</f>
        <v>Arquiteto Urbanista</v>
      </c>
      <c r="C33" s="213"/>
      <c r="D33" s="213"/>
      <c r="E33" s="213"/>
      <c r="F33" s="213"/>
    </row>
    <row r="34" spans="1:6" ht="15" customHeight="1" x14ac:dyDescent="0.3">
      <c r="A34" s="74"/>
      <c r="B34" s="213" t="str">
        <f>ORÇAM.!G270</f>
        <v>CAU: A196019-9</v>
      </c>
      <c r="C34" s="213"/>
      <c r="D34" s="213"/>
      <c r="E34" s="213"/>
      <c r="F34" s="213"/>
    </row>
  </sheetData>
  <mergeCells count="12">
    <mergeCell ref="B32:F32"/>
    <mergeCell ref="B33:F33"/>
    <mergeCell ref="B34:F34"/>
    <mergeCell ref="B1:F6"/>
    <mergeCell ref="B13:F13"/>
    <mergeCell ref="B26:F26"/>
    <mergeCell ref="B31:F31"/>
    <mergeCell ref="B7:F8"/>
    <mergeCell ref="B9:F9"/>
    <mergeCell ref="B10:F10"/>
    <mergeCell ref="B11:F11"/>
    <mergeCell ref="B12:F12"/>
  </mergeCells>
  <pageMargins left="0.78740157480314965" right="0.78740157480314965" top="0.19685039370078741" bottom="0.39370078740157483" header="0.19685039370078741" footer="0.39370078740157483"/>
  <pageSetup paperSize="9" scale="9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25"/>
  <sheetViews>
    <sheetView view="pageBreakPreview" zoomScaleNormal="100" zoomScaleSheetLayoutView="100" workbookViewId="0">
      <selection sqref="A1:C6"/>
    </sheetView>
  </sheetViews>
  <sheetFormatPr defaultRowHeight="14.4" x14ac:dyDescent="0.3"/>
  <cols>
    <col min="2" max="2" width="14.6640625" customWidth="1"/>
    <col min="3" max="3" width="150.6640625" customWidth="1"/>
  </cols>
  <sheetData>
    <row r="1" spans="1:3" x14ac:dyDescent="0.3">
      <c r="A1" s="164"/>
      <c r="B1" s="164"/>
      <c r="C1" s="164"/>
    </row>
    <row r="2" spans="1:3" x14ac:dyDescent="0.3">
      <c r="A2" s="164"/>
      <c r="B2" s="164"/>
      <c r="C2" s="164"/>
    </row>
    <row r="3" spans="1:3" x14ac:dyDescent="0.3">
      <c r="A3" s="164"/>
      <c r="B3" s="164"/>
      <c r="C3" s="164"/>
    </row>
    <row r="4" spans="1:3" x14ac:dyDescent="0.3">
      <c r="A4" s="164"/>
      <c r="B4" s="164"/>
      <c r="C4" s="164"/>
    </row>
    <row r="5" spans="1:3" x14ac:dyDescent="0.3">
      <c r="A5" s="164"/>
      <c r="B5" s="164"/>
      <c r="C5" s="164"/>
    </row>
    <row r="6" spans="1:3" x14ac:dyDescent="0.3">
      <c r="A6" s="164"/>
      <c r="B6" s="164"/>
      <c r="C6" s="164"/>
    </row>
    <row r="7" spans="1:3" x14ac:dyDescent="0.3">
      <c r="A7" s="222" t="s">
        <v>8440</v>
      </c>
      <c r="B7" s="222"/>
      <c r="C7" s="222"/>
    </row>
    <row r="8" spans="1:3" x14ac:dyDescent="0.3">
      <c r="A8" s="222"/>
      <c r="B8" s="222"/>
      <c r="C8" s="222"/>
    </row>
    <row r="9" spans="1:3" x14ac:dyDescent="0.3">
      <c r="A9" s="216" t="str">
        <f>ORÇAM.!A9</f>
        <v>PROPRIETÁRIO: CÂMARA MUNICIPAL DE ESTRELA D'OESTE</v>
      </c>
      <c r="B9" s="216"/>
      <c r="C9" s="216"/>
    </row>
    <row r="10" spans="1:3" ht="14.4" customHeight="1" x14ac:dyDescent="0.3">
      <c r="A10" s="216" t="str">
        <f>ORÇAM.!A10</f>
        <v>ENDEREÇO DA OBRA: AVENIDA SÃO PAULO, N° 481, CENTRO, ESTRELA D'OESTE/SP</v>
      </c>
      <c r="B10" s="216"/>
      <c r="C10" s="216"/>
    </row>
    <row r="11" spans="1:3" ht="14.4" customHeight="1" x14ac:dyDescent="0.3">
      <c r="A11" s="216" t="str">
        <f>ORÇAM.!A11</f>
        <v>OBJETO: CONSTRUÇÃO DE GARAGEM E LAVANDERIA NA SEDE DA CÂMARA MUNICIPAL DE ESTRELA D'OESTE</v>
      </c>
      <c r="B11" s="216"/>
      <c r="C11" s="216"/>
    </row>
    <row r="12" spans="1:3" ht="14.4" customHeight="1" x14ac:dyDescent="0.3">
      <c r="A12" s="216" t="str">
        <f>ORÇAM.!A12</f>
        <v>REFERÊNCIA: Boletim CDHU Vs.197 COM DESONERAÇÃO</v>
      </c>
      <c r="B12" s="216"/>
      <c r="C12" s="216"/>
    </row>
    <row r="13" spans="1:3" ht="14.4" customHeight="1" x14ac:dyDescent="0.3">
      <c r="A13" s="216" t="str">
        <f>ORÇAM.!A13</f>
        <v>BDI: 24,52 %</v>
      </c>
      <c r="B13" s="216"/>
      <c r="C13" s="216"/>
    </row>
    <row r="14" spans="1:3" x14ac:dyDescent="0.3">
      <c r="A14" s="54"/>
      <c r="B14" s="54"/>
      <c r="C14" s="149" t="s">
        <v>21246</v>
      </c>
    </row>
    <row r="15" spans="1:3" ht="39.6" x14ac:dyDescent="0.3">
      <c r="A15" s="96"/>
      <c r="B15" s="150"/>
      <c r="C15" s="105" t="s">
        <v>21247</v>
      </c>
    </row>
    <row r="16" spans="1:3" x14ac:dyDescent="0.3">
      <c r="A16" s="54">
        <f>ORÇAM.!C15</f>
        <v>1</v>
      </c>
      <c r="B16" s="54"/>
      <c r="C16" s="149" t="str">
        <f>ORÇAM.!D15</f>
        <v>SERVIÇOS PRELIMINARES</v>
      </c>
    </row>
    <row r="17" spans="1:3" x14ac:dyDescent="0.3">
      <c r="A17" s="217" t="str">
        <f>ORÇAM.!C16</f>
        <v>1.1</v>
      </c>
      <c r="B17" s="219" t="str">
        <f>ORÇAM.!B16</f>
        <v>02.08.050</v>
      </c>
      <c r="C17" s="151" t="str">
        <f>IFERROR(VLOOKUP(B17,CDHU!A9:F4114,2,0),IFERROR(VLOOKUP(B17,'SINAPI C.'!A7:E7835,2,0),IFERROR(VLOOKUP(B17,'SINAPI I.'!A8:E4846,2,0)," ")))</f>
        <v>Placa em lona com impressão digital e estrutura em madeira</v>
      </c>
    </row>
    <row r="18" spans="1:3" ht="66" x14ac:dyDescent="0.3">
      <c r="A18" s="218"/>
      <c r="B18" s="220"/>
      <c r="C18" s="105" t="s">
        <v>21255</v>
      </c>
    </row>
    <row r="19" spans="1:3" x14ac:dyDescent="0.3">
      <c r="A19" s="217" t="str">
        <f>ORÇAM.!C17</f>
        <v>1.2</v>
      </c>
      <c r="B19" s="219" t="str">
        <f>ORÇAM.!B17</f>
        <v>02.02.150</v>
      </c>
      <c r="C19" s="151" t="str">
        <f>IFERROR(VLOOKUP(B19,CDHU!A11:F4116,2,0),IFERROR(VLOOKUP(B19,'SINAPI C.'!A9:E7837,2,0),IFERROR(VLOOKUP(B19,'SINAPI I.'!A10:E4848,2,0)," ")))</f>
        <v>Locação de container tipo depósito - área mínima de 13,80 m²</v>
      </c>
    </row>
    <row r="20" spans="1:3" ht="39.6" x14ac:dyDescent="0.3">
      <c r="A20" s="218"/>
      <c r="B20" s="220"/>
      <c r="C20" s="105" t="s">
        <v>21256</v>
      </c>
    </row>
    <row r="21" spans="1:3" x14ac:dyDescent="0.3">
      <c r="A21" s="221"/>
      <c r="B21" s="221"/>
      <c r="C21" s="221"/>
    </row>
    <row r="22" spans="1:3" x14ac:dyDescent="0.3">
      <c r="A22" s="54">
        <f>ORÇAM.!C28</f>
        <v>2</v>
      </c>
      <c r="B22" s="54"/>
      <c r="C22" s="149" t="str">
        <f>ORÇAM.!D28</f>
        <v xml:space="preserve">DEMOLIÇÕES </v>
      </c>
    </row>
    <row r="23" spans="1:3" x14ac:dyDescent="0.3">
      <c r="A23" s="217" t="str">
        <f>ORÇAM.!C29</f>
        <v>2.1</v>
      </c>
      <c r="B23" s="219" t="str">
        <f>ORÇAM.!B29</f>
        <v>04.30.020</v>
      </c>
      <c r="C23" s="151" t="str">
        <f>IFERROR(VLOOKUP(B23,CDHU!A15:F4120,2,0),IFERROR(VLOOKUP(B23,'SINAPI C.'!A13:E7841,2,0),IFERROR(VLOOKUP(B23,'SINAPI I.'!A14:E4852,2,0)," ")))</f>
        <v>Remoção de calha ou rufo</v>
      </c>
    </row>
    <row r="24" spans="1:3" ht="26.4" x14ac:dyDescent="0.3">
      <c r="A24" s="218"/>
      <c r="B24" s="220"/>
      <c r="C24" s="105" t="s">
        <v>21257</v>
      </c>
    </row>
    <row r="25" spans="1:3" x14ac:dyDescent="0.3">
      <c r="A25" s="217" t="str">
        <f>ORÇAM.!C30</f>
        <v>2.2</v>
      </c>
      <c r="B25" s="219" t="str">
        <f>ORÇAM.!B30</f>
        <v>04.03.060</v>
      </c>
      <c r="C25" s="151" t="str">
        <f>IFERROR(VLOOKUP(B25,CDHU!A17:F4122,2,0),IFERROR(VLOOKUP(B25,'SINAPI C.'!A15:E7843,2,0),IFERROR(VLOOKUP(B25,'SINAPI I.'!A16:E4854,2,0)," ")))</f>
        <v>Retirada de cumeeira ou espigão em barro</v>
      </c>
    </row>
    <row r="26" spans="1:3" ht="30" customHeight="1" x14ac:dyDescent="0.3">
      <c r="A26" s="218"/>
      <c r="B26" s="220"/>
      <c r="C26" s="105" t="s">
        <v>21258</v>
      </c>
    </row>
    <row r="27" spans="1:3" x14ac:dyDescent="0.3">
      <c r="A27" s="217" t="str">
        <f>ORÇAM.!C31</f>
        <v>2.3</v>
      </c>
      <c r="B27" s="219" t="str">
        <f>ORÇAM.!B31</f>
        <v>04.02.090</v>
      </c>
      <c r="C27" s="151" t="str">
        <f>IFERROR(VLOOKUP(B27,CDHU!A19:F4124,2,0),IFERROR(VLOOKUP(B27,'SINAPI C.'!A17:E7845,2,0),IFERROR(VLOOKUP(B27,'SINAPI I.'!A18:E4856,2,0)," ")))</f>
        <v>Retirada de estrutura em madeira pontaletada - telhas de barro</v>
      </c>
    </row>
    <row r="28" spans="1:3" ht="42.75" customHeight="1" x14ac:dyDescent="0.3">
      <c r="A28" s="218"/>
      <c r="B28" s="220"/>
      <c r="C28" s="105" t="s">
        <v>21259</v>
      </c>
    </row>
    <row r="29" spans="1:3" x14ac:dyDescent="0.3">
      <c r="A29" s="217" t="str">
        <f>ORÇAM.!C32</f>
        <v>2.4</v>
      </c>
      <c r="B29" s="219" t="str">
        <f>ORÇAM.!B32</f>
        <v>04.03.020</v>
      </c>
      <c r="C29" s="151" t="str">
        <f>IFERROR(VLOOKUP(B29,CDHU!A21:F4126,2,0),IFERROR(VLOOKUP(B29,'SINAPI C.'!A19:E7847,2,0),IFERROR(VLOOKUP(B29,'SINAPI I.'!A20:E4858,2,0)," ")))</f>
        <v>Retirada de telhamento em barro</v>
      </c>
    </row>
    <row r="30" spans="1:3" ht="79.2" x14ac:dyDescent="0.3">
      <c r="A30" s="218"/>
      <c r="B30" s="220"/>
      <c r="C30" s="105" t="s">
        <v>21260</v>
      </c>
    </row>
    <row r="31" spans="1:3" x14ac:dyDescent="0.3">
      <c r="A31" s="217" t="str">
        <f>ORÇAM.!C33</f>
        <v>2.5</v>
      </c>
      <c r="B31" s="219" t="str">
        <f>ORÇAM.!B33</f>
        <v>04.03.040</v>
      </c>
      <c r="C31" s="151" t="str">
        <f>IFERROR(VLOOKUP(B31,CDHU!A23:F4128,2,0),IFERROR(VLOOKUP(B31,'SINAPI C.'!A21:E7849,2,0),IFERROR(VLOOKUP(B31,'SINAPI I.'!A22:E4860,2,0)," ")))</f>
        <v>Retirada de telhamento perfil e material qualquer, exceto barro</v>
      </c>
    </row>
    <row r="32" spans="1:3" ht="79.2" x14ac:dyDescent="0.3">
      <c r="A32" s="218"/>
      <c r="B32" s="220"/>
      <c r="C32" s="105" t="s">
        <v>21261</v>
      </c>
    </row>
    <row r="33" spans="1:3" x14ac:dyDescent="0.3">
      <c r="A33" s="217" t="str">
        <f>ORÇAM.!C34</f>
        <v>2.6</v>
      </c>
      <c r="B33" s="219" t="str">
        <f>ORÇAM.!B34</f>
        <v>04.11.120</v>
      </c>
      <c r="C33" s="151" t="str">
        <f>IFERROR(VLOOKUP(B33,CDHU!A25:F4130,2,0),IFERROR(VLOOKUP(B33,'SINAPI C.'!A23:E7851,2,0),IFERROR(VLOOKUP(B33,'SINAPI I.'!A24:E4862,2,0)," ")))</f>
        <v>Retirada de torneira ou chuveiro</v>
      </c>
    </row>
    <row r="34" spans="1:3" ht="39.6" x14ac:dyDescent="0.3">
      <c r="A34" s="218"/>
      <c r="B34" s="220"/>
      <c r="C34" s="105" t="s">
        <v>21262</v>
      </c>
    </row>
    <row r="35" spans="1:3" x14ac:dyDescent="0.3">
      <c r="A35" s="217" t="str">
        <f>ORÇAM.!C35</f>
        <v>2.7</v>
      </c>
      <c r="B35" s="219" t="str">
        <f>ORÇAM.!B35</f>
        <v>04.11.020</v>
      </c>
      <c r="C35" s="151" t="str">
        <f>IFERROR(VLOOKUP(B35,CDHU!A27:F4132,2,0),IFERROR(VLOOKUP(B35,'SINAPI C.'!A25:E7853,2,0),IFERROR(VLOOKUP(B35,'SINAPI I.'!A26:E4864,2,0)," ")))</f>
        <v>Retirada de aparelho sanitário incluindo acessórios</v>
      </c>
    </row>
    <row r="36" spans="1:3" ht="39.6" x14ac:dyDescent="0.3">
      <c r="A36" s="218"/>
      <c r="B36" s="220"/>
      <c r="C36" s="105" t="s">
        <v>21263</v>
      </c>
    </row>
    <row r="37" spans="1:3" x14ac:dyDescent="0.3">
      <c r="A37" s="217" t="str">
        <f>ORÇAM.!C36</f>
        <v>2.8</v>
      </c>
      <c r="B37" s="219" t="str">
        <f>ORÇAM.!B36</f>
        <v>03.02.040</v>
      </c>
      <c r="C37" s="151" t="str">
        <f>IFERROR(VLOOKUP(B37,CDHU!A29:F4134,2,0),IFERROR(VLOOKUP(B37,'SINAPI C.'!A27:E7855,2,0),IFERROR(VLOOKUP(B37,'SINAPI I.'!A28:E4866,2,0)," ")))</f>
        <v>Demolição manual de alvenaria de elevação ou elemento vazado, incluindo revestimento</v>
      </c>
    </row>
    <row r="38" spans="1:3" ht="39.6" x14ac:dyDescent="0.3">
      <c r="A38" s="218"/>
      <c r="B38" s="220"/>
      <c r="C38" s="105" t="s">
        <v>21264</v>
      </c>
    </row>
    <row r="39" spans="1:3" x14ac:dyDescent="0.3">
      <c r="A39" s="217" t="str">
        <f>ORÇAM.!C37</f>
        <v>2.9</v>
      </c>
      <c r="B39" s="219" t="str">
        <f>ORÇAM.!B37</f>
        <v>03.01.020</v>
      </c>
      <c r="C39" s="151" t="str">
        <f>IFERROR(VLOOKUP(B39,CDHU!A31:F4136,2,0),IFERROR(VLOOKUP(B39,'SINAPI C.'!A29:E7857,2,0),IFERROR(VLOOKUP(B39,'SINAPI I.'!A30:E4868,2,0)," ")))</f>
        <v>Demolição manual de concreto simples</v>
      </c>
    </row>
    <row r="40" spans="1:3" ht="39.6" x14ac:dyDescent="0.3">
      <c r="A40" s="218"/>
      <c r="B40" s="220"/>
      <c r="C40" s="105" t="s">
        <v>21265</v>
      </c>
    </row>
    <row r="41" spans="1:3" x14ac:dyDescent="0.3">
      <c r="A41" s="217" t="str">
        <f>ORÇAM.!C38</f>
        <v>2.10</v>
      </c>
      <c r="B41" s="219" t="str">
        <f>ORÇAM.!B38</f>
        <v>05.07.050</v>
      </c>
      <c r="C41" s="151" t="str">
        <f>IFERROR(VLOOKUP(B41,CDHU!A33:F4138,2,0),IFERROR(VLOOKUP(B41,'SINAPI C.'!A31:E7859,2,0),IFERROR(VLOOKUP(B41,'SINAPI I.'!A32:E4870,2,0)," ")))</f>
        <v>Remoção de entulho de obra com caçamba metálica - material volumoso e misturado por alvenaria, terra, madeira, papel, plástico e metal</v>
      </c>
    </row>
    <row r="42" spans="1:3" ht="224.25" customHeight="1" x14ac:dyDescent="0.3">
      <c r="A42" s="218"/>
      <c r="B42" s="220"/>
      <c r="C42" s="105" t="s">
        <v>21266</v>
      </c>
    </row>
    <row r="43" spans="1:3" x14ac:dyDescent="0.3">
      <c r="A43" s="221"/>
      <c r="B43" s="221"/>
      <c r="C43" s="221"/>
    </row>
    <row r="44" spans="1:3" x14ac:dyDescent="0.3">
      <c r="A44" s="54">
        <f>ORÇAM.!C41</f>
        <v>3</v>
      </c>
      <c r="B44" s="54"/>
      <c r="C44" s="149" t="str">
        <f>ORÇAM.!D41</f>
        <v>INFRAESTRUTURA</v>
      </c>
    </row>
    <row r="45" spans="1:3" x14ac:dyDescent="0.3">
      <c r="A45" s="217" t="str">
        <f>ORÇAM.!C42</f>
        <v>3.1</v>
      </c>
      <c r="B45" s="219" t="str">
        <f>ORÇAM.!B42</f>
        <v>06.02.020</v>
      </c>
      <c r="C45" s="151" t="str">
        <f>IFERROR(VLOOKUP(B45,CDHU!A37:F4142,2,0),IFERROR(VLOOKUP(B45,'SINAPI C.'!A35:E7863,2,0),IFERROR(VLOOKUP(B45,'SINAPI I.'!A36:E4874,2,0)," ")))</f>
        <v>Escavação manual em solo de 1ª e 2ª categoria em vala ou cava até 1,5 m</v>
      </c>
    </row>
    <row r="46" spans="1:3" ht="26.4" x14ac:dyDescent="0.3">
      <c r="A46" s="218"/>
      <c r="B46" s="220"/>
      <c r="C46" s="105" t="s">
        <v>21267</v>
      </c>
    </row>
    <row r="47" spans="1:3" x14ac:dyDescent="0.3">
      <c r="A47" s="217" t="str">
        <f>ORÇAM.!C43</f>
        <v>3.2</v>
      </c>
      <c r="B47" s="219" t="str">
        <f>ORÇAM.!B43</f>
        <v>12.05.020</v>
      </c>
      <c r="C47" s="151" t="str">
        <f>IFERROR(VLOOKUP(B47,CDHU!A39:F4144,2,0),IFERROR(VLOOKUP(B47,'SINAPI C.'!A37:E7865,2,0),IFERROR(VLOOKUP(B47,'SINAPI I.'!A38:E4876,2,0)," ")))</f>
        <v>Estaca escavada mecanicamente, diâmetro de 25 cm até 20 t</v>
      </c>
    </row>
    <row r="48" spans="1:3" ht="118.8" x14ac:dyDescent="0.3">
      <c r="A48" s="218"/>
      <c r="B48" s="220"/>
      <c r="C48" s="105" t="s">
        <v>21268</v>
      </c>
    </row>
    <row r="49" spans="1:3" x14ac:dyDescent="0.3">
      <c r="A49" s="217" t="str">
        <f>ORÇAM.!C44</f>
        <v>3.3</v>
      </c>
      <c r="B49" s="219" t="str">
        <f>ORÇAM.!B44</f>
        <v>09.01.020</v>
      </c>
      <c r="C49" s="151" t="str">
        <f>IFERROR(VLOOKUP(B49,CDHU!A41:F4146,2,0),IFERROR(VLOOKUP(B49,'SINAPI C.'!A39:E7867,2,0),IFERROR(VLOOKUP(B49,'SINAPI I.'!A40:E4878,2,0)," ")))</f>
        <v>Forma em madeira comum para fundação</v>
      </c>
    </row>
    <row r="50" spans="1:3" ht="26.4" x14ac:dyDescent="0.3">
      <c r="A50" s="218"/>
      <c r="B50" s="220"/>
      <c r="C50" s="105" t="s">
        <v>21269</v>
      </c>
    </row>
    <row r="51" spans="1:3" x14ac:dyDescent="0.3">
      <c r="A51" s="217" t="str">
        <f>ORÇAM.!C45</f>
        <v>3.4</v>
      </c>
      <c r="B51" s="219" t="str">
        <f>ORÇAM.!B45</f>
        <v>10.01.040</v>
      </c>
      <c r="C51" s="151" t="str">
        <f>IFERROR(VLOOKUP(B51,CDHU!A43:F4148,2,0),IFERROR(VLOOKUP(B51,'SINAPI C.'!A41:E7869,2,0),IFERROR(VLOOKUP(B51,'SINAPI I.'!A42:E4880,2,0)," ")))</f>
        <v>Armadura em barra de aço CA-50 (A ou B) fyk = 500 MPa</v>
      </c>
    </row>
    <row r="52" spans="1:3" ht="39.6" x14ac:dyDescent="0.3">
      <c r="A52" s="218"/>
      <c r="B52" s="220"/>
      <c r="C52" s="105" t="s">
        <v>21270</v>
      </c>
    </row>
    <row r="53" spans="1:3" x14ac:dyDescent="0.3">
      <c r="A53" s="217" t="str">
        <f>ORÇAM.!C46</f>
        <v>3.5</v>
      </c>
      <c r="B53" s="219" t="str">
        <f>ORÇAM.!B46</f>
        <v>10.01.060</v>
      </c>
      <c r="C53" s="151" t="str">
        <f>IFERROR(VLOOKUP(B53,CDHU!A45:F4150,2,0),IFERROR(VLOOKUP(B53,'SINAPI C.'!A43:E7871,2,0),IFERROR(VLOOKUP(B53,'SINAPI I.'!A44:E4882,2,0)," ")))</f>
        <v>Armadura em barra de aço CA-60 (A ou B) fyk = 600 MPa</v>
      </c>
    </row>
    <row r="54" spans="1:3" ht="39.6" x14ac:dyDescent="0.3">
      <c r="A54" s="218"/>
      <c r="B54" s="220"/>
      <c r="C54" s="105" t="s">
        <v>21271</v>
      </c>
    </row>
    <row r="55" spans="1:3" x14ac:dyDescent="0.3">
      <c r="A55" s="217" t="str">
        <f>ORÇAM.!C47</f>
        <v>3.6</v>
      </c>
      <c r="B55" s="219" t="str">
        <f>ORÇAM.!B47</f>
        <v>11.01.290</v>
      </c>
      <c r="C55" s="151" t="str">
        <f>IFERROR(VLOOKUP(B55,CDHU!A47:F4152,2,0),IFERROR(VLOOKUP(B55,'SINAPI C.'!A45:E7873,2,0),IFERROR(VLOOKUP(B55,'SINAPI I.'!A46:E4884,2,0)," ")))</f>
        <v>Concreto usinado, fck = 25 MPa - para bombeamento</v>
      </c>
    </row>
    <row r="56" spans="1:3" ht="26.4" x14ac:dyDescent="0.3">
      <c r="A56" s="218"/>
      <c r="B56" s="220"/>
      <c r="C56" s="105" t="s">
        <v>21272</v>
      </c>
    </row>
    <row r="57" spans="1:3" x14ac:dyDescent="0.3">
      <c r="A57" s="217" t="str">
        <f>ORÇAM.!C48</f>
        <v>3.7</v>
      </c>
      <c r="B57" s="219" t="str">
        <f>ORÇAM.!B48</f>
        <v>11.16.040</v>
      </c>
      <c r="C57" s="151" t="str">
        <f>IFERROR(VLOOKUP(B57,CDHU!A49:F4154,2,0),IFERROR(VLOOKUP(B57,'SINAPI C.'!A47:E7875,2,0),IFERROR(VLOOKUP(B57,'SINAPI I.'!A48:E4886,2,0)," ")))</f>
        <v>Lançamento e adensamento de concreto ou massa em fundação</v>
      </c>
    </row>
    <row r="58" spans="1:3" ht="27.75" customHeight="1" x14ac:dyDescent="0.3">
      <c r="A58" s="218"/>
      <c r="B58" s="220"/>
      <c r="C58" s="105" t="s">
        <v>21273</v>
      </c>
    </row>
    <row r="59" spans="1:3" x14ac:dyDescent="0.3">
      <c r="A59" s="217" t="str">
        <f>ORÇAM.!C49</f>
        <v>3.8</v>
      </c>
      <c r="B59" s="219" t="str">
        <f>ORÇAM.!B49</f>
        <v>06.11.040</v>
      </c>
      <c r="C59" s="151" t="str">
        <f>IFERROR(VLOOKUP(B59,CDHU!A51:F4156,2,0),IFERROR(VLOOKUP(B59,'SINAPI C.'!A49:E7877,2,0),IFERROR(VLOOKUP(B59,'SINAPI I.'!A50:E4888,2,0)," ")))</f>
        <v>Reaterro manual apiloado sem controle de compactação</v>
      </c>
    </row>
    <row r="60" spans="1:3" ht="39.6" x14ac:dyDescent="0.3">
      <c r="A60" s="218"/>
      <c r="B60" s="220"/>
      <c r="C60" s="105" t="s">
        <v>21274</v>
      </c>
    </row>
    <row r="61" spans="1:3" x14ac:dyDescent="0.3">
      <c r="A61" s="217" t="str">
        <f>ORÇAM.!C50</f>
        <v>3.9</v>
      </c>
      <c r="B61" s="219" t="str">
        <f>ORÇAM.!B50</f>
        <v>32.16.010</v>
      </c>
      <c r="C61" s="151" t="str">
        <f>IFERROR(VLOOKUP(B61,CDHU!A53:F4158,2,0),IFERROR(VLOOKUP(B61,'SINAPI C.'!A51:E7879,2,0),IFERROR(VLOOKUP(B61,'SINAPI I.'!A52:E4890,2,0)," ")))</f>
        <v>Impermeabilização em pintura de asfalto oxidado com solventes orgânicos, sobre massa</v>
      </c>
    </row>
    <row r="62" spans="1:3" ht="79.2" x14ac:dyDescent="0.3">
      <c r="A62" s="218"/>
      <c r="B62" s="220"/>
      <c r="C62" s="105" t="s">
        <v>21275</v>
      </c>
    </row>
    <row r="63" spans="1:3" x14ac:dyDescent="0.3">
      <c r="A63" s="221"/>
      <c r="B63" s="221"/>
      <c r="C63" s="221"/>
    </row>
    <row r="64" spans="1:3" x14ac:dyDescent="0.3">
      <c r="A64" s="54">
        <f>ORÇAM.!C54</f>
        <v>4</v>
      </c>
      <c r="B64" s="54"/>
      <c r="C64" s="149" t="str">
        <f>ORÇAM.!D54</f>
        <v>ALVENARIA E FECHAMENTOS</v>
      </c>
    </row>
    <row r="65" spans="1:3" x14ac:dyDescent="0.3">
      <c r="A65" s="217" t="str">
        <f>ORÇAM.!C55</f>
        <v>4.1</v>
      </c>
      <c r="B65" s="219" t="str">
        <f>ORÇAM.!B55</f>
        <v>14.04.200</v>
      </c>
      <c r="C65" s="151" t="str">
        <f>IFERROR(VLOOKUP(B65,CDHU!A57:F4162,2,0),IFERROR(VLOOKUP(B65,'SINAPI C.'!A55:E7883,2,0),IFERROR(VLOOKUP(B65,'SINAPI I.'!A56:E4894,2,0)," ")))</f>
        <v>Alvenaria de bloco cerâmico de vedação de 9 cm</v>
      </c>
    </row>
    <row r="66" spans="1:3" ht="39.6" x14ac:dyDescent="0.3">
      <c r="A66" s="218"/>
      <c r="B66" s="220"/>
      <c r="C66" s="105" t="s">
        <v>21276</v>
      </c>
    </row>
    <row r="67" spans="1:3" x14ac:dyDescent="0.3">
      <c r="A67" s="217" t="str">
        <f>ORÇAM.!C56</f>
        <v>4.2</v>
      </c>
      <c r="B67" s="219" t="str">
        <f>ORÇAM.!B56</f>
        <v>14.04.210</v>
      </c>
      <c r="C67" s="151" t="str">
        <f>IFERROR(VLOOKUP(B67,CDHU!A59:F4164,2,0),IFERROR(VLOOKUP(B67,'SINAPI C.'!A57:E7885,2,0),IFERROR(VLOOKUP(B67,'SINAPI I.'!A58:E4896,2,0)," ")))</f>
        <v>Alvenaria de bloco cerâmico de vedação de 14 cm</v>
      </c>
    </row>
    <row r="68" spans="1:3" ht="39.6" x14ac:dyDescent="0.3">
      <c r="A68" s="218"/>
      <c r="B68" s="220"/>
      <c r="C68" s="105" t="s">
        <v>21277</v>
      </c>
    </row>
    <row r="69" spans="1:3" x14ac:dyDescent="0.3">
      <c r="A69" s="217" t="str">
        <f>ORÇAM.!C57</f>
        <v>4.3</v>
      </c>
      <c r="B69" s="219" t="str">
        <f>ORÇAM.!B57</f>
        <v>17.02.020</v>
      </c>
      <c r="C69" s="151" t="str">
        <f>IFERROR(VLOOKUP(B69,CDHU!A61:F4166,2,0),IFERROR(VLOOKUP(B69,'SINAPI C.'!A59:E7887,2,0),IFERROR(VLOOKUP(B69,'SINAPI I.'!A60:E4898,2,0)," ")))</f>
        <v>Chapisco</v>
      </c>
    </row>
    <row r="70" spans="1:3" ht="39.6" x14ac:dyDescent="0.3">
      <c r="A70" s="218"/>
      <c r="B70" s="220"/>
      <c r="C70" s="105" t="s">
        <v>21278</v>
      </c>
    </row>
    <row r="71" spans="1:3" x14ac:dyDescent="0.3">
      <c r="A71" s="217" t="str">
        <f>ORÇAM.!C58</f>
        <v>4.4</v>
      </c>
      <c r="B71" s="219" t="str">
        <f>ORÇAM.!B58</f>
        <v>17.02.120</v>
      </c>
      <c r="C71" s="151" t="str">
        <f>IFERROR(VLOOKUP(B71,CDHU!A63:F4168,2,0),IFERROR(VLOOKUP(B71,'SINAPI C.'!A61:E7889,2,0),IFERROR(VLOOKUP(B71,'SINAPI I.'!A62:E4900,2,0)," ")))</f>
        <v>Emboço comum</v>
      </c>
    </row>
    <row r="72" spans="1:3" ht="39.6" x14ac:dyDescent="0.3">
      <c r="A72" s="218"/>
      <c r="B72" s="220"/>
      <c r="C72" s="105" t="s">
        <v>21279</v>
      </c>
    </row>
    <row r="73" spans="1:3" x14ac:dyDescent="0.3">
      <c r="A73" s="217" t="str">
        <f>ORÇAM.!C59</f>
        <v>4.5</v>
      </c>
      <c r="B73" s="219" t="str">
        <f>ORÇAM.!B59</f>
        <v>17.02.220</v>
      </c>
      <c r="C73" s="151" t="str">
        <f>IFERROR(VLOOKUP(B73,CDHU!A65:F4170,2,0),IFERROR(VLOOKUP(B73,'SINAPI C.'!A63:E7891,2,0),IFERROR(VLOOKUP(B73,'SINAPI I.'!A64:E4902,2,0)," ")))</f>
        <v>Reboco</v>
      </c>
    </row>
    <row r="74" spans="1:3" ht="39.6" x14ac:dyDescent="0.3">
      <c r="A74" s="218"/>
      <c r="B74" s="220"/>
      <c r="C74" s="105" t="s">
        <v>21280</v>
      </c>
    </row>
    <row r="75" spans="1:3" ht="30" customHeight="1" x14ac:dyDescent="0.3">
      <c r="A75" s="217" t="str">
        <f>ORÇAM.!C60</f>
        <v>4.6</v>
      </c>
      <c r="B75" s="219" t="str">
        <f>ORÇAM.!B60</f>
        <v>18.08.090</v>
      </c>
      <c r="C75" s="151" t="str">
        <f>IFERROR(VLOOKUP(B75,CDHU!A67:F4172,2,0),IFERROR(VLOOKUP(B75,'SINAPI C.'!A65:E7893,2,0),IFERROR(VLOOKUP(B75,'SINAPI I.'!A66:E4904,2,0)," ")))</f>
        <v>Revestimento em porcelanato esmaltado acetinado para área interna e ambiente com acesso ao exterior, grupo de absorção BIa, resistência química B, assentado com argamassa colante industrializada, rejuntado</v>
      </c>
    </row>
    <row r="76" spans="1:3" ht="198" x14ac:dyDescent="0.3">
      <c r="A76" s="218"/>
      <c r="B76" s="220"/>
      <c r="C76" s="105" t="s">
        <v>21281</v>
      </c>
    </row>
    <row r="77" spans="1:3" x14ac:dyDescent="0.3">
      <c r="A77" s="217" t="str">
        <f>ORÇAM.!C61</f>
        <v>4.7</v>
      </c>
      <c r="B77" s="219" t="str">
        <f>ORÇAM.!B61</f>
        <v>16.33.022</v>
      </c>
      <c r="C77" s="151" t="str">
        <f>IFERROR(VLOOKUP(B77,CDHU!A69:F4174,2,0),IFERROR(VLOOKUP(B77,'SINAPI C.'!A67:E7895,2,0),IFERROR(VLOOKUP(B77,'SINAPI I.'!A68:E4906,2,0)," ")))</f>
        <v>Calha, rufo, afins em chapa galvanizada nº 24 - corte 0,33 m</v>
      </c>
    </row>
    <row r="78" spans="1:3" ht="39.6" x14ac:dyDescent="0.3">
      <c r="A78" s="218"/>
      <c r="B78" s="220"/>
      <c r="C78" s="105" t="s">
        <v>21282</v>
      </c>
    </row>
    <row r="79" spans="1:3" x14ac:dyDescent="0.3">
      <c r="A79" s="221"/>
      <c r="B79" s="221"/>
      <c r="C79" s="221"/>
    </row>
    <row r="80" spans="1:3" x14ac:dyDescent="0.3">
      <c r="A80" s="54">
        <f>ORÇAM.!C67</f>
        <v>5</v>
      </c>
      <c r="B80" s="54"/>
      <c r="C80" s="149" t="str">
        <f>ORÇAM.!D67</f>
        <v>SUPRAESTRUTURA</v>
      </c>
    </row>
    <row r="81" spans="1:3" x14ac:dyDescent="0.3">
      <c r="A81" s="217" t="str">
        <f>ORÇAM.!C68</f>
        <v>5.1</v>
      </c>
      <c r="B81" s="219" t="str">
        <f>ORÇAM.!B68</f>
        <v>09.01.030</v>
      </c>
      <c r="C81" s="151" t="str">
        <f>IFERROR(VLOOKUP(B81,CDHU!A73:F4178,2,0),IFERROR(VLOOKUP(B81,'SINAPI C.'!A71:E7899,2,0),IFERROR(VLOOKUP(B81,'SINAPI I.'!A72:E4910,2,0)," ")))</f>
        <v>Forma em madeira comum para estrutura</v>
      </c>
    </row>
    <row r="82" spans="1:3" ht="52.8" x14ac:dyDescent="0.3">
      <c r="A82" s="218"/>
      <c r="B82" s="220"/>
      <c r="C82" s="105" t="s">
        <v>21283</v>
      </c>
    </row>
    <row r="83" spans="1:3" x14ac:dyDescent="0.3">
      <c r="A83" s="217" t="str">
        <f>ORÇAM.!C69</f>
        <v>5.2</v>
      </c>
      <c r="B83" s="219" t="str">
        <f>ORÇAM.!B69</f>
        <v>10.01.040</v>
      </c>
      <c r="C83" s="151" t="str">
        <f>IFERROR(VLOOKUP(B83,CDHU!A75:F4180,2,0),IFERROR(VLOOKUP(B83,'SINAPI C.'!A73:E7901,2,0),IFERROR(VLOOKUP(B83,'SINAPI I.'!A74:E4912,2,0)," ")))</f>
        <v>Armadura em barra de aço CA-50 (A ou B) fyk = 500 MPa</v>
      </c>
    </row>
    <row r="84" spans="1:3" ht="41.25" customHeight="1" x14ac:dyDescent="0.3">
      <c r="A84" s="218"/>
      <c r="B84" s="220"/>
      <c r="C84" s="105" t="s">
        <v>21270</v>
      </c>
    </row>
    <row r="85" spans="1:3" x14ac:dyDescent="0.3">
      <c r="A85" s="217" t="str">
        <f>ORÇAM.!C70</f>
        <v>5.3</v>
      </c>
      <c r="B85" s="219" t="str">
        <f>ORÇAM.!B70</f>
        <v>10.01.060</v>
      </c>
      <c r="C85" s="151" t="str">
        <f>IFERROR(VLOOKUP(B85,CDHU!A77:F4182,2,0),IFERROR(VLOOKUP(B85,'SINAPI C.'!A75:E7903,2,0),IFERROR(VLOOKUP(B85,'SINAPI I.'!A76:E4914,2,0)," ")))</f>
        <v>Armadura em barra de aço CA-60 (A ou B) fyk = 600 MPa</v>
      </c>
    </row>
    <row r="86" spans="1:3" ht="39.6" x14ac:dyDescent="0.3">
      <c r="A86" s="218"/>
      <c r="B86" s="220"/>
      <c r="C86" s="105" t="s">
        <v>21271</v>
      </c>
    </row>
    <row r="87" spans="1:3" x14ac:dyDescent="0.3">
      <c r="A87" s="217" t="str">
        <f>ORÇAM.!C71</f>
        <v>5.4</v>
      </c>
      <c r="B87" s="219" t="str">
        <f>ORÇAM.!B71</f>
        <v>11.01.290</v>
      </c>
      <c r="C87" s="151" t="str">
        <f>IFERROR(VLOOKUP(B87,CDHU!A79:F4184,2,0),IFERROR(VLOOKUP(B87,'SINAPI C.'!A77:E7905,2,0),IFERROR(VLOOKUP(B87,'SINAPI I.'!A78:E4916,2,0)," ")))</f>
        <v>Concreto usinado, fck = 25 MPa - para bombeamento</v>
      </c>
    </row>
    <row r="88" spans="1:3" ht="26.4" x14ac:dyDescent="0.3">
      <c r="A88" s="218"/>
      <c r="B88" s="220"/>
      <c r="C88" s="105" t="s">
        <v>21272</v>
      </c>
    </row>
    <row r="89" spans="1:3" x14ac:dyDescent="0.3">
      <c r="A89" s="217" t="str">
        <f>ORÇAM.!C72</f>
        <v>5.5</v>
      </c>
      <c r="B89" s="219" t="str">
        <f>ORÇAM.!B72</f>
        <v>11.16.060</v>
      </c>
      <c r="C89" s="151" t="str">
        <f>IFERROR(VLOOKUP(B89,CDHU!A81:F4186,2,0),IFERROR(VLOOKUP(B89,'SINAPI C.'!A79:E7907,2,0),IFERROR(VLOOKUP(B89,'SINAPI I.'!A80:E4918,2,0)," ")))</f>
        <v>Lançamento e adensamento de concreto ou massa em estrutura</v>
      </c>
    </row>
    <row r="90" spans="1:3" ht="26.4" x14ac:dyDescent="0.3">
      <c r="A90" s="218"/>
      <c r="B90" s="220"/>
      <c r="C90" s="105" t="s">
        <v>21273</v>
      </c>
    </row>
    <row r="91" spans="1:3" x14ac:dyDescent="0.3">
      <c r="A91" s="217" t="str">
        <f>ORÇAM.!C73</f>
        <v>5.6</v>
      </c>
      <c r="B91" s="219" t="str">
        <f>ORÇAM.!B73</f>
        <v>13.02.170</v>
      </c>
      <c r="C91" s="151" t="str">
        <f>IFERROR(VLOOKUP(B91,CDHU!A83:F4188,2,0),IFERROR(VLOOKUP(B91,'SINAPI C.'!A81:E7909,2,0),IFERROR(VLOOKUP(B91,'SINAPI I.'!A82:E4920,2,0)," ")))</f>
        <v>Laje pré-fabricada mista vigota protendida/lajota cerâmica - LP 16 (12+4) e capa com concreto de 25 MPa</v>
      </c>
    </row>
    <row r="92" spans="1:3" ht="92.4" x14ac:dyDescent="0.3">
      <c r="A92" s="218"/>
      <c r="B92" s="220"/>
      <c r="C92" s="105" t="s">
        <v>21284</v>
      </c>
    </row>
    <row r="93" spans="1:3" x14ac:dyDescent="0.3">
      <c r="A93" s="217" t="str">
        <f>ORÇAM.!C74</f>
        <v>5.7</v>
      </c>
      <c r="B93" s="219" t="str">
        <f>ORÇAM.!B74</f>
        <v>10.02.020</v>
      </c>
      <c r="C93" s="151" t="str">
        <f>IFERROR(VLOOKUP(B93,CDHU!A85:F4190,2,0),IFERROR(VLOOKUP(B93,'SINAPI C.'!A83:E7911,2,0),IFERROR(VLOOKUP(B93,'SINAPI I.'!A84:E4922,2,0)," ")))</f>
        <v>Armadura em tela soldada de aço</v>
      </c>
    </row>
    <row r="94" spans="1:3" ht="39.6" x14ac:dyDescent="0.3">
      <c r="A94" s="218"/>
      <c r="B94" s="220"/>
      <c r="C94" s="105" t="s">
        <v>21285</v>
      </c>
    </row>
    <row r="95" spans="1:3" x14ac:dyDescent="0.3">
      <c r="A95" s="217" t="str">
        <f>ORÇAM.!C75</f>
        <v>5.8</v>
      </c>
      <c r="B95" s="219" t="str">
        <f>ORÇAM.!B75</f>
        <v>17.02.020</v>
      </c>
      <c r="C95" s="151" t="str">
        <f>IFERROR(VLOOKUP(B95,CDHU!A87:F4192,2,0),IFERROR(VLOOKUP(B95,'SINAPI C.'!A85:E7913,2,0),IFERROR(VLOOKUP(B95,'SINAPI I.'!A86:E4924,2,0)," ")))</f>
        <v>Chapisco</v>
      </c>
    </row>
    <row r="96" spans="1:3" ht="39.6" x14ac:dyDescent="0.3">
      <c r="A96" s="218"/>
      <c r="B96" s="220"/>
      <c r="C96" s="105" t="s">
        <v>21278</v>
      </c>
    </row>
    <row r="97" spans="1:3" x14ac:dyDescent="0.3">
      <c r="A97" s="217" t="str">
        <f>ORÇAM.!C76</f>
        <v>5.9</v>
      </c>
      <c r="B97" s="219" t="str">
        <f>ORÇAM.!B76</f>
        <v>17.02.120</v>
      </c>
      <c r="C97" s="151" t="str">
        <f>IFERROR(VLOOKUP(B97,CDHU!A89:F4194,2,0),IFERROR(VLOOKUP(B97,'SINAPI C.'!A87:E7915,2,0),IFERROR(VLOOKUP(B97,'SINAPI I.'!A88:E4926,2,0)," ")))</f>
        <v>Emboço comum</v>
      </c>
    </row>
    <row r="98" spans="1:3" ht="39.6" x14ac:dyDescent="0.3">
      <c r="A98" s="218"/>
      <c r="B98" s="220"/>
      <c r="C98" s="105" t="s">
        <v>21279</v>
      </c>
    </row>
    <row r="99" spans="1:3" x14ac:dyDescent="0.3">
      <c r="A99" s="217" t="str">
        <f>ORÇAM.!C77</f>
        <v>5.10</v>
      </c>
      <c r="B99" s="219" t="str">
        <f>ORÇAM.!B77</f>
        <v>17.02.220</v>
      </c>
      <c r="C99" s="151" t="str">
        <f>IFERROR(VLOOKUP(B99,CDHU!A91:F4196,2,0),IFERROR(VLOOKUP(B99,'SINAPI C.'!A89:E7917,2,0),IFERROR(VLOOKUP(B99,'SINAPI I.'!A90:E4928,2,0)," ")))</f>
        <v>Reboco</v>
      </c>
    </row>
    <row r="100" spans="1:3" ht="39.6" x14ac:dyDescent="0.3">
      <c r="A100" s="218"/>
      <c r="B100" s="220"/>
      <c r="C100" s="105" t="s">
        <v>21280</v>
      </c>
    </row>
    <row r="101" spans="1:3" x14ac:dyDescent="0.3">
      <c r="A101" s="221"/>
      <c r="B101" s="221"/>
      <c r="C101" s="221"/>
    </row>
    <row r="102" spans="1:3" x14ac:dyDescent="0.3">
      <c r="A102" s="54">
        <f>ORÇAM.!C85</f>
        <v>6</v>
      </c>
      <c r="B102" s="54"/>
      <c r="C102" s="149" t="str">
        <f>ORÇAM.!D85</f>
        <v>COBERTURA</v>
      </c>
    </row>
    <row r="103" spans="1:3" x14ac:dyDescent="0.3">
      <c r="A103" s="217" t="str">
        <f>ORÇAM.!C86</f>
        <v>6.1</v>
      </c>
      <c r="B103" s="219" t="str">
        <f>ORÇAM.!B86</f>
        <v>15.01.220</v>
      </c>
      <c r="C103" s="151" t="str">
        <f>IFERROR(VLOOKUP(B103,CDHU!A95:F4200,2,0),IFERROR(VLOOKUP(B103,'SINAPI C.'!A93:E7921,2,0),IFERROR(VLOOKUP(B103,'SINAPI I.'!A94:E4932,2,0)," ")))</f>
        <v>Estrutura pontaletada para telhas onduladas</v>
      </c>
    </row>
    <row r="104" spans="1:3" ht="132" x14ac:dyDescent="0.3">
      <c r="A104" s="218"/>
      <c r="B104" s="220"/>
      <c r="C104" s="105" t="s">
        <v>21288</v>
      </c>
    </row>
    <row r="105" spans="1:3" x14ac:dyDescent="0.3">
      <c r="A105" s="217" t="str">
        <f>ORÇAM.!C87</f>
        <v>6.2</v>
      </c>
      <c r="B105" s="219" t="str">
        <f>ORÇAM.!B87</f>
        <v>16.12.020</v>
      </c>
      <c r="C105" s="151" t="str">
        <f>IFERROR(VLOOKUP(B105,CDHU!A97:F4202,2,0),IFERROR(VLOOKUP(B105,'SINAPI C.'!A95:E7923,2,0),IFERROR(VLOOKUP(B105,'SINAPI I.'!A96:E4934,2,0)," ")))</f>
        <v>Telhamento em chapa de aço pré-pintada com epóxi e poliéster, perfil ondulado, com espessura de 0,50 mm</v>
      </c>
    </row>
    <row r="106" spans="1:3" ht="132" x14ac:dyDescent="0.3">
      <c r="A106" s="218"/>
      <c r="B106" s="220"/>
      <c r="C106" s="105" t="s">
        <v>21289</v>
      </c>
    </row>
    <row r="107" spans="1:3" x14ac:dyDescent="0.3">
      <c r="A107" s="217" t="str">
        <f>ORÇAM.!C88</f>
        <v>6.3</v>
      </c>
      <c r="B107" s="219" t="str">
        <f>ORÇAM.!B88</f>
        <v>16.33.062</v>
      </c>
      <c r="C107" s="151" t="str">
        <f>IFERROR(VLOOKUP(B107,CDHU!A99:F4204,2,0),IFERROR(VLOOKUP(B107,'SINAPI C.'!A97:E7925,2,0),IFERROR(VLOOKUP(B107,'SINAPI I.'!A98:E4936,2,0)," ")))</f>
        <v>Calha, rufo, afins em chapa galvanizada nº 24 - corte 1,00 m</v>
      </c>
    </row>
    <row r="108" spans="1:3" ht="39.6" x14ac:dyDescent="0.3">
      <c r="A108" s="218"/>
      <c r="B108" s="220"/>
      <c r="C108" s="105" t="s">
        <v>21286</v>
      </c>
    </row>
    <row r="109" spans="1:3" x14ac:dyDescent="0.3">
      <c r="A109" s="217" t="str">
        <f>ORÇAM.!C89</f>
        <v>6.4</v>
      </c>
      <c r="B109" s="219" t="str">
        <f>ORÇAM.!B89</f>
        <v>16.33.052</v>
      </c>
      <c r="C109" s="151" t="str">
        <f>IFERROR(VLOOKUP(B109,CDHU!A101:F4206,2,0),IFERROR(VLOOKUP(B109,'SINAPI C.'!A99:E7927,2,0),IFERROR(VLOOKUP(B109,'SINAPI I.'!A100:E4938,2,0)," ")))</f>
        <v>Calha, rufo, afins em chapa galvanizada nº 24 - corte 0,50 m</v>
      </c>
    </row>
    <row r="110" spans="1:3" ht="39.6" x14ac:dyDescent="0.3">
      <c r="A110" s="218"/>
      <c r="B110" s="220"/>
      <c r="C110" s="105" t="s">
        <v>21287</v>
      </c>
    </row>
    <row r="111" spans="1:3" x14ac:dyDescent="0.3">
      <c r="A111" s="221"/>
      <c r="B111" s="221"/>
      <c r="C111" s="221"/>
    </row>
    <row r="112" spans="1:3" x14ac:dyDescent="0.3">
      <c r="A112" s="54">
        <f>ORÇAM.!C103</f>
        <v>7</v>
      </c>
      <c r="B112" s="54"/>
      <c r="C112" s="149" t="str">
        <f>ORÇAM.!D103</f>
        <v>ESQUADRIAS E FERRAGENS</v>
      </c>
    </row>
    <row r="113" spans="1:3" x14ac:dyDescent="0.3">
      <c r="A113" s="217" t="str">
        <f>ORÇAM.!C104</f>
        <v>7.1</v>
      </c>
      <c r="B113" s="219" t="str">
        <f>ORÇAM.!B104</f>
        <v>14.20.010</v>
      </c>
      <c r="C113" s="151" t="str">
        <f>IFERROR(VLOOKUP(B113,CDHU!A105:F4210,2,0),IFERROR(VLOOKUP(B113,'SINAPI C.'!A103:E7931,2,0),IFERROR(VLOOKUP(B113,'SINAPI I.'!A104:E4942,2,0)," ")))</f>
        <v>Vergas, contravergas e pilaretes de concreto armado</v>
      </c>
    </row>
    <row r="114" spans="1:3" ht="52.8" x14ac:dyDescent="0.3">
      <c r="A114" s="218"/>
      <c r="B114" s="220"/>
      <c r="C114" s="105" t="s">
        <v>21290</v>
      </c>
    </row>
    <row r="115" spans="1:3" x14ac:dyDescent="0.3">
      <c r="A115" s="217" t="str">
        <f>ORÇAM.!C105</f>
        <v>7.2</v>
      </c>
      <c r="B115" s="219" t="str">
        <f>ORÇAM.!B105</f>
        <v>25.01.020</v>
      </c>
      <c r="C115" s="151" t="str">
        <f>IFERROR(VLOOKUP(B115,CDHU!A107:F4212,2,0),IFERROR(VLOOKUP(B115,'SINAPI C.'!A105:E7933,2,0),IFERROR(VLOOKUP(B115,'SINAPI I.'!A106:E4944,2,0)," ")))</f>
        <v>Caixilho em alumínio fixo, sob medida</v>
      </c>
    </row>
    <row r="116" spans="1:3" ht="39.6" x14ac:dyDescent="0.3">
      <c r="A116" s="218"/>
      <c r="B116" s="220"/>
      <c r="C116" s="105" t="s">
        <v>21291</v>
      </c>
    </row>
    <row r="117" spans="1:3" x14ac:dyDescent="0.3">
      <c r="A117" s="217" t="str">
        <f>ORÇAM.!C106</f>
        <v>7.3</v>
      </c>
      <c r="B117" s="219" t="str">
        <f>ORÇAM.!B106</f>
        <v>26.02.060</v>
      </c>
      <c r="C117" s="151" t="str">
        <f>IFERROR(VLOOKUP(B117,CDHU!A109:F4214,2,0),IFERROR(VLOOKUP(B117,'SINAPI C.'!A107:E7935,2,0),IFERROR(VLOOKUP(B117,'SINAPI I.'!A108:E4946,2,0)," ")))</f>
        <v>Vidro temperado incolor de 10 mm</v>
      </c>
    </row>
    <row r="118" spans="1:3" ht="26.4" x14ac:dyDescent="0.3">
      <c r="A118" s="218"/>
      <c r="B118" s="220"/>
      <c r="C118" s="105" t="s">
        <v>21292</v>
      </c>
    </row>
    <row r="119" spans="1:3" x14ac:dyDescent="0.3">
      <c r="A119" s="217" t="str">
        <f>ORÇAM.!C107</f>
        <v>7.4</v>
      </c>
      <c r="B119" s="219" t="str">
        <f>ORÇAM.!B107</f>
        <v>28.01.020</v>
      </c>
      <c r="C119" s="151" t="str">
        <f>IFERROR(VLOOKUP(B119,CDHU!A111:F4216,2,0),IFERROR(VLOOKUP(B119,'SINAPI C.'!A109:E7937,2,0),IFERROR(VLOOKUP(B119,'SINAPI I.'!A110:E4948,2,0)," ")))</f>
        <v>Ferragem completa com maçaneta tipo alavanca, para porta externa com 1 folha</v>
      </c>
    </row>
    <row r="120" spans="1:3" ht="66" x14ac:dyDescent="0.3">
      <c r="A120" s="218"/>
      <c r="B120" s="220"/>
      <c r="C120" s="105" t="s">
        <v>21293</v>
      </c>
    </row>
    <row r="121" spans="1:3" x14ac:dyDescent="0.3">
      <c r="A121" s="217" t="str">
        <f>ORÇAM.!C108</f>
        <v>7.5</v>
      </c>
      <c r="B121" s="219" t="str">
        <f>ORÇAM.!B108</f>
        <v>24.02.840</v>
      </c>
      <c r="C121" s="151" t="str">
        <f>IFERROR(VLOOKUP(B121,CDHU!A113:F4218,2,0),IFERROR(VLOOKUP(B121,'SINAPI C.'!A111:E7939,2,0),IFERROR(VLOOKUP(B121,'SINAPI I.'!A112:E4950,2,0)," ")))</f>
        <v>Portão basculante em chapa metálica, estruturado com perfis metálicos</v>
      </c>
    </row>
    <row r="122" spans="1:3" ht="39.6" x14ac:dyDescent="0.3">
      <c r="A122" s="218"/>
      <c r="B122" s="220"/>
      <c r="C122" s="105" t="s">
        <v>21294</v>
      </c>
    </row>
    <row r="123" spans="1:3" x14ac:dyDescent="0.3">
      <c r="A123" s="221"/>
      <c r="B123" s="221"/>
      <c r="C123" s="221"/>
    </row>
    <row r="124" spans="1:3" x14ac:dyDescent="0.3">
      <c r="A124" s="54">
        <f>ORÇAM.!C116</f>
        <v>8</v>
      </c>
      <c r="B124" s="54"/>
      <c r="C124" s="149" t="str">
        <f>ORÇAM.!D116</f>
        <v>PISOS</v>
      </c>
    </row>
    <row r="125" spans="1:3" x14ac:dyDescent="0.3">
      <c r="A125" s="217" t="str">
        <f>ORÇAM.!C117</f>
        <v>8.1</v>
      </c>
      <c r="B125" s="219" t="str">
        <f>ORÇAM.!B117</f>
        <v>54.01.010</v>
      </c>
      <c r="C125" s="151" t="str">
        <f>IFERROR(VLOOKUP(B125,CDHU!A117:F4222,2,0),IFERROR(VLOOKUP(B125,'SINAPI C.'!A115:E7943,2,0),IFERROR(VLOOKUP(B125,'SINAPI I.'!A116:E4954,2,0)," ")))</f>
        <v>Regularização e compactação mecanizada de superfície, sem controle do proctor normal</v>
      </c>
    </row>
    <row r="126" spans="1:3" ht="66" x14ac:dyDescent="0.3">
      <c r="A126" s="218"/>
      <c r="B126" s="220"/>
      <c r="C126" s="105" t="s">
        <v>21295</v>
      </c>
    </row>
    <row r="127" spans="1:3" x14ac:dyDescent="0.3">
      <c r="A127" s="217" t="str">
        <f>ORÇAM.!C118</f>
        <v>8.2</v>
      </c>
      <c r="B127" s="219" t="str">
        <f>ORÇAM.!B118</f>
        <v>10.02.020</v>
      </c>
      <c r="C127" s="151" t="str">
        <f>IFERROR(VLOOKUP(B127,CDHU!A119:F4224,2,0),IFERROR(VLOOKUP(B127,'SINAPI C.'!A117:E7945,2,0),IFERROR(VLOOKUP(B127,'SINAPI I.'!A118:E4956,2,0)," ")))</f>
        <v>Armadura em tela soldada de aço</v>
      </c>
    </row>
    <row r="128" spans="1:3" ht="39.6" x14ac:dyDescent="0.3">
      <c r="A128" s="218"/>
      <c r="B128" s="220"/>
      <c r="C128" s="105" t="s">
        <v>21285</v>
      </c>
    </row>
    <row r="129" spans="1:3" x14ac:dyDescent="0.3">
      <c r="A129" s="217" t="str">
        <f>ORÇAM.!C119</f>
        <v>8.3</v>
      </c>
      <c r="B129" s="219" t="str">
        <f>ORÇAM.!B119</f>
        <v>11.01.130</v>
      </c>
      <c r="C129" s="151" t="str">
        <f>IFERROR(VLOOKUP(B129,CDHU!A121:F4226,2,0),IFERROR(VLOOKUP(B129,'SINAPI C.'!A119:E7947,2,0),IFERROR(VLOOKUP(B129,'SINAPI I.'!A120:E4958,2,0)," ")))</f>
        <v>Concreto usinado, fck = 25 MPa</v>
      </c>
    </row>
    <row r="130" spans="1:3" ht="26.4" x14ac:dyDescent="0.3">
      <c r="A130" s="218"/>
      <c r="B130" s="220"/>
      <c r="C130" s="105" t="s">
        <v>21296</v>
      </c>
    </row>
    <row r="131" spans="1:3" x14ac:dyDescent="0.3">
      <c r="A131" s="217" t="str">
        <f>ORÇAM.!C120</f>
        <v>8.4</v>
      </c>
      <c r="B131" s="219" t="str">
        <f>ORÇAM.!B120</f>
        <v>11.16.020</v>
      </c>
      <c r="C131" s="151" t="str">
        <f>IFERROR(VLOOKUP(B131,CDHU!A123:F4228,2,0),IFERROR(VLOOKUP(B131,'SINAPI C.'!A121:E7949,2,0),IFERROR(VLOOKUP(B131,'SINAPI I.'!A122:E4960,2,0)," ")))</f>
        <v>Lançamento, espalhamento e adensamento de concreto ou massa em lastro e/ou enchimento</v>
      </c>
    </row>
    <row r="132" spans="1:3" ht="39.6" x14ac:dyDescent="0.3">
      <c r="A132" s="218"/>
      <c r="B132" s="220"/>
      <c r="C132" s="105" t="s">
        <v>21297</v>
      </c>
    </row>
    <row r="133" spans="1:3" ht="30" customHeight="1" x14ac:dyDescent="0.3">
      <c r="A133" s="217" t="str">
        <f>ORÇAM.!C121</f>
        <v>8.5</v>
      </c>
      <c r="B133" s="219" t="str">
        <f>ORÇAM.!B121</f>
        <v>18.08.090</v>
      </c>
      <c r="C133" s="151" t="str">
        <f>IFERROR(VLOOKUP(B133,CDHU!A125:F4230,2,0),IFERROR(VLOOKUP(B133,'SINAPI C.'!A123:E7951,2,0),IFERROR(VLOOKUP(B133,'SINAPI I.'!A124:E4962,2,0)," ")))</f>
        <v>Revestimento em porcelanato esmaltado acetinado para área interna e ambiente com acesso ao exterior, grupo de absorção BIa, resistência química B, assentado com argamassa colante industrializada, rejuntado</v>
      </c>
    </row>
    <row r="134" spans="1:3" ht="198" x14ac:dyDescent="0.3">
      <c r="A134" s="218"/>
      <c r="B134" s="220"/>
      <c r="C134" s="105" t="s">
        <v>21281</v>
      </c>
    </row>
    <row r="135" spans="1:3" x14ac:dyDescent="0.3">
      <c r="A135" s="217" t="str">
        <f>ORÇAM.!C122</f>
        <v>8.6</v>
      </c>
      <c r="B135" s="219" t="str">
        <f>ORÇAM.!B122</f>
        <v>19.01.062</v>
      </c>
      <c r="C135" s="151" t="str">
        <f>IFERROR(VLOOKUP(B135,CDHU!A127:F4232,2,0),IFERROR(VLOOKUP(B135,'SINAPI C.'!A125:E7953,2,0),IFERROR(VLOOKUP(B135,'SINAPI I.'!A126:E4964,2,0)," ")))</f>
        <v>Peitoril e/ou soleira em granito, espessura de 2 cm e largura até 20 cm, acabamento polido</v>
      </c>
    </row>
    <row r="136" spans="1:3" ht="52.8" x14ac:dyDescent="0.3">
      <c r="A136" s="218"/>
      <c r="B136" s="220"/>
      <c r="C136" s="105" t="s">
        <v>21298</v>
      </c>
    </row>
    <row r="137" spans="1:3" x14ac:dyDescent="0.3">
      <c r="A137" s="221"/>
      <c r="B137" s="221"/>
      <c r="C137" s="221"/>
    </row>
    <row r="138" spans="1:3" x14ac:dyDescent="0.3">
      <c r="A138" s="54">
        <f>ORÇAM.!C134</f>
        <v>9</v>
      </c>
      <c r="B138" s="54"/>
      <c r="C138" s="149" t="str">
        <f>ORÇAM.!D134</f>
        <v>INSTALAÇÕES HIDROSSANITÁRIAS, LOUÇAS E METAIS</v>
      </c>
    </row>
    <row r="139" spans="1:3" x14ac:dyDescent="0.3">
      <c r="A139" s="217" t="str">
        <f>ORÇAM.!C135</f>
        <v>9.1</v>
      </c>
      <c r="B139" s="219" t="str">
        <f>ORÇAM.!B135</f>
        <v>46.01.020</v>
      </c>
      <c r="C139" s="151" t="str">
        <f>IFERROR(VLOOKUP(B139,CDHU!A131:F4236,2,0),IFERROR(VLOOKUP(B139,'SINAPI C.'!A129:E7957,2,0),IFERROR(VLOOKUP(B139,'SINAPI I.'!A130:E4968,2,0)," ")))</f>
        <v>Tubo de PVC rígido soldável marrom, DN= 25 mm, (3/4´), inclusive conexões</v>
      </c>
    </row>
    <row r="140" spans="1:3" ht="132" x14ac:dyDescent="0.3">
      <c r="A140" s="218"/>
      <c r="B140" s="220"/>
      <c r="C140" s="105" t="s">
        <v>21299</v>
      </c>
    </row>
    <row r="141" spans="1:3" x14ac:dyDescent="0.3">
      <c r="A141" s="217" t="str">
        <f>ORÇAM.!C136</f>
        <v>9.2</v>
      </c>
      <c r="B141" s="219" t="str">
        <f>ORÇAM.!B136</f>
        <v>47.02.020</v>
      </c>
      <c r="C141" s="151" t="str">
        <f>IFERROR(VLOOKUP(B141,CDHU!A133:F4238,2,0),IFERROR(VLOOKUP(B141,'SINAPI C.'!A131:E7959,2,0),IFERROR(VLOOKUP(B141,'SINAPI I.'!A132:E4970,2,0)," ")))</f>
        <v>Registro de gaveta em latão fundido cromado com canopla, DN= 3/4´ - linha especial</v>
      </c>
    </row>
    <row r="142" spans="1:3" ht="39.6" x14ac:dyDescent="0.3">
      <c r="A142" s="218"/>
      <c r="B142" s="220"/>
      <c r="C142" s="105" t="s">
        <v>21300</v>
      </c>
    </row>
    <row r="143" spans="1:3" x14ac:dyDescent="0.3">
      <c r="A143" s="217" t="str">
        <f>ORÇAM.!C137</f>
        <v>9.3</v>
      </c>
      <c r="B143" s="219" t="str">
        <f>ORÇAM.!B137</f>
        <v>46.02.070</v>
      </c>
      <c r="C143" s="151" t="str">
        <f>IFERROR(VLOOKUP(B143,CDHU!A135:F4240,2,0),IFERROR(VLOOKUP(B143,'SINAPI C.'!A133:E7961,2,0),IFERROR(VLOOKUP(B143,'SINAPI I.'!A134:E4972,2,0)," ")))</f>
        <v>Tubo de PVC rígido branco PxB com virola e anel de borracha, linha esgoto série normal, DN= 100 mm, inclusive conexões</v>
      </c>
    </row>
    <row r="144" spans="1:3" ht="92.4" x14ac:dyDescent="0.3">
      <c r="A144" s="218"/>
      <c r="B144" s="220"/>
      <c r="C144" s="105" t="s">
        <v>21301</v>
      </c>
    </row>
    <row r="145" spans="1:3" x14ac:dyDescent="0.3">
      <c r="A145" s="217" t="str">
        <f>ORÇAM.!C138</f>
        <v>9.4</v>
      </c>
      <c r="B145" s="219" t="str">
        <f>ORÇAM.!B138</f>
        <v>46.02.060</v>
      </c>
      <c r="C145" s="151" t="str">
        <f>IFERROR(VLOOKUP(B145,CDHU!A137:F4242,2,0),IFERROR(VLOOKUP(B145,'SINAPI C.'!A135:E7963,2,0),IFERROR(VLOOKUP(B145,'SINAPI I.'!A136:E4974,2,0)," ")))</f>
        <v>Tubo de PVC rígido branco PxB com virola e anel de borracha, linha esgoto série normal, DN= 75 mm, inclusive conexões</v>
      </c>
    </row>
    <row r="146" spans="1:3" ht="92.4" x14ac:dyDescent="0.3">
      <c r="A146" s="218"/>
      <c r="B146" s="220"/>
      <c r="C146" s="105" t="s">
        <v>21302</v>
      </c>
    </row>
    <row r="147" spans="1:3" x14ac:dyDescent="0.3">
      <c r="A147" s="217" t="str">
        <f>ORÇAM.!C139</f>
        <v>9.5</v>
      </c>
      <c r="B147" s="219" t="str">
        <f>ORÇAM.!B139</f>
        <v>46.02.010</v>
      </c>
      <c r="C147" s="151" t="str">
        <f>IFERROR(VLOOKUP(B147,CDHU!A139:F4244,2,0),IFERROR(VLOOKUP(B147,'SINAPI C.'!A137:E7965,2,0),IFERROR(VLOOKUP(B147,'SINAPI I.'!A138:E4976,2,0)," ")))</f>
        <v>Tubo de PVC rígido branco, pontas lisas, soldável, linha esgoto série normal, DN= 40 mm, inclusive conexões</v>
      </c>
    </row>
    <row r="148" spans="1:3" ht="92.4" x14ac:dyDescent="0.3">
      <c r="A148" s="218"/>
      <c r="B148" s="220"/>
      <c r="C148" s="105" t="s">
        <v>21303</v>
      </c>
    </row>
    <row r="149" spans="1:3" x14ac:dyDescent="0.3">
      <c r="A149" s="217" t="str">
        <f>ORÇAM.!C140</f>
        <v>9.6</v>
      </c>
      <c r="B149" s="219" t="str">
        <f>ORÇAM.!B140</f>
        <v>49.01.040</v>
      </c>
      <c r="C149" s="151" t="str">
        <f>IFERROR(VLOOKUP(B149,CDHU!A141:F4246,2,0),IFERROR(VLOOKUP(B149,'SINAPI C.'!A139:E7967,2,0),IFERROR(VLOOKUP(B149,'SINAPI I.'!A140:E4978,2,0)," ")))</f>
        <v>Caixa sifonada de PVC rígido de 150 x 185 x 75 mm, com grelha</v>
      </c>
    </row>
    <row r="150" spans="1:3" ht="39.6" x14ac:dyDescent="0.3">
      <c r="A150" s="218"/>
      <c r="B150" s="220"/>
      <c r="C150" s="105" t="s">
        <v>21304</v>
      </c>
    </row>
    <row r="151" spans="1:3" x14ac:dyDescent="0.3">
      <c r="A151" s="217" t="str">
        <f>ORÇAM.!C141</f>
        <v>9.7</v>
      </c>
      <c r="B151" s="219" t="str">
        <f>ORÇAM.!B141</f>
        <v>44.01.370</v>
      </c>
      <c r="C151" s="151" t="str">
        <f>IFERROR(VLOOKUP(B151,CDHU!A143:F4248,2,0),IFERROR(VLOOKUP(B151,'SINAPI C.'!A141:E7969,2,0),IFERROR(VLOOKUP(B151,'SINAPI I.'!A142:E4980,2,0)," ")))</f>
        <v>Tanque em granito sintético, linha comercial - sem pertences</v>
      </c>
    </row>
    <row r="152" spans="1:3" ht="52.8" x14ac:dyDescent="0.3">
      <c r="A152" s="218"/>
      <c r="B152" s="220"/>
      <c r="C152" s="105" t="s">
        <v>21305</v>
      </c>
    </row>
    <row r="153" spans="1:3" x14ac:dyDescent="0.3">
      <c r="A153" s="217" t="str">
        <f>ORÇAM.!C142</f>
        <v>9.8</v>
      </c>
      <c r="B153" s="219" t="str">
        <f>ORÇAM.!B142</f>
        <v>44.20.010</v>
      </c>
      <c r="C153" s="151" t="str">
        <f>IFERROR(VLOOKUP(B153,CDHU!A145:F4250,2,0),IFERROR(VLOOKUP(B153,'SINAPI C.'!A143:E7971,2,0),IFERROR(VLOOKUP(B153,'SINAPI I.'!A144:E4982,2,0)," ")))</f>
        <v>Sifão plástico sanfonado universal de 1´</v>
      </c>
    </row>
    <row r="154" spans="1:3" ht="39.6" x14ac:dyDescent="0.3">
      <c r="A154" s="218"/>
      <c r="B154" s="220"/>
      <c r="C154" s="105" t="s">
        <v>21306</v>
      </c>
    </row>
    <row r="155" spans="1:3" x14ac:dyDescent="0.3">
      <c r="A155" s="217" t="str">
        <f>ORÇAM.!C143</f>
        <v>9.9</v>
      </c>
      <c r="B155" s="219" t="str">
        <f>ORÇAM.!B143</f>
        <v>44.03.470</v>
      </c>
      <c r="C155" s="151" t="str">
        <f>IFERROR(VLOOKUP(B155,CDHU!A147:F4252,2,0),IFERROR(VLOOKUP(B155,'SINAPI C.'!A145:E7973,2,0),IFERROR(VLOOKUP(B155,'SINAPI I.'!A146:E4984,2,0)," ")))</f>
        <v>Torneira de parede para pia com bica móvel e arejador, em latão fundido cromado</v>
      </c>
    </row>
    <row r="156" spans="1:3" ht="39.6" x14ac:dyDescent="0.3">
      <c r="A156" s="218"/>
      <c r="B156" s="220"/>
      <c r="C156" s="105" t="s">
        <v>21307</v>
      </c>
    </row>
    <row r="157" spans="1:3" x14ac:dyDescent="0.3">
      <c r="A157" s="217" t="str">
        <f>ORÇAM.!C144</f>
        <v>9.10</v>
      </c>
      <c r="B157" s="219" t="str">
        <f>ORÇAM.!B144</f>
        <v>44.03.380</v>
      </c>
      <c r="C157" s="151" t="str">
        <f>IFERROR(VLOOKUP(B157,CDHU!A149:F4254,2,0),IFERROR(VLOOKUP(B157,'SINAPI C.'!A147:E7975,2,0),IFERROR(VLOOKUP(B157,'SINAPI I.'!A148:E4986,2,0)," ")))</f>
        <v>Torneira curta com rosca para uso geral, em latão fundido sem acabamento, DN= 3/4´</v>
      </c>
    </row>
    <row r="158" spans="1:3" ht="39.6" x14ac:dyDescent="0.3">
      <c r="A158" s="218"/>
      <c r="B158" s="220"/>
      <c r="C158" s="105" t="s">
        <v>21308</v>
      </c>
    </row>
    <row r="159" spans="1:3" x14ac:dyDescent="0.3">
      <c r="A159" s="217" t="str">
        <f>ORÇAM.!C145</f>
        <v>9.11</v>
      </c>
      <c r="B159" s="219" t="str">
        <f>ORÇAM.!B145</f>
        <v>49.06.560</v>
      </c>
      <c r="C159" s="151" t="str">
        <f>IFERROR(VLOOKUP(B159,CDHU!A151:F4256,2,0),IFERROR(VLOOKUP(B159,'SINAPI C.'!A149:E7977,2,0),IFERROR(VLOOKUP(B159,'SINAPI I.'!A150:E4988,2,0)," ")))</f>
        <v>Grelha com calha e cesto coletor para piso em aço inoxidável, largura de 20 cm</v>
      </c>
    </row>
    <row r="160" spans="1:3" ht="39.6" x14ac:dyDescent="0.3">
      <c r="A160" s="218"/>
      <c r="B160" s="220"/>
      <c r="C160" s="105" t="s">
        <v>21309</v>
      </c>
    </row>
    <row r="161" spans="1:3" x14ac:dyDescent="0.3">
      <c r="A161" s="221"/>
      <c r="B161" s="221"/>
      <c r="C161" s="221"/>
    </row>
    <row r="162" spans="1:3" x14ac:dyDescent="0.3">
      <c r="A162" s="54">
        <f>ORÇAM.!C152</f>
        <v>10</v>
      </c>
      <c r="B162" s="54"/>
      <c r="C162" s="149" t="str">
        <f>ORÇAM.!D152</f>
        <v>INSTALAÇÕES ELETRICAS</v>
      </c>
    </row>
    <row r="163" spans="1:3" x14ac:dyDescent="0.3">
      <c r="A163" s="217" t="str">
        <f>ORÇAM.!C153</f>
        <v>10.1</v>
      </c>
      <c r="B163" s="219" t="str">
        <f>ORÇAM.!B153</f>
        <v>40.07.040</v>
      </c>
      <c r="C163" s="151" t="str">
        <f>IFERROR(VLOOKUP(B163,CDHU!A155:F4260,2,0),IFERROR(VLOOKUP(B163,'SINAPI C.'!A153:E7981,2,0),IFERROR(VLOOKUP(B163,'SINAPI I.'!A154:E4992,2,0)," ")))</f>
        <v>Caixa em PVC octogonal de 4´ x 4´</v>
      </c>
    </row>
    <row r="164" spans="1:3" ht="39.6" x14ac:dyDescent="0.3">
      <c r="A164" s="218"/>
      <c r="B164" s="220"/>
      <c r="C164" s="105" t="s">
        <v>21310</v>
      </c>
    </row>
    <row r="165" spans="1:3" x14ac:dyDescent="0.3">
      <c r="A165" s="217" t="str">
        <f>ORÇAM.!C154</f>
        <v>10.2</v>
      </c>
      <c r="B165" s="219" t="str">
        <f>ORÇAM.!B154</f>
        <v>40.07.010</v>
      </c>
      <c r="C165" s="151" t="str">
        <f>IFERROR(VLOOKUP(B165,CDHU!A157:F4262,2,0),IFERROR(VLOOKUP(B165,'SINAPI C.'!A155:E7983,2,0),IFERROR(VLOOKUP(B165,'SINAPI I.'!A156:E4994,2,0)," ")))</f>
        <v>Caixa em PVC de 4´ x 2´</v>
      </c>
    </row>
    <row r="166" spans="1:3" ht="39.6" x14ac:dyDescent="0.3">
      <c r="A166" s="218"/>
      <c r="B166" s="220"/>
      <c r="C166" s="105" t="s">
        <v>21311</v>
      </c>
    </row>
    <row r="167" spans="1:3" x14ac:dyDescent="0.3">
      <c r="A167" s="217" t="str">
        <f>ORÇAM.!C155</f>
        <v>10.3</v>
      </c>
      <c r="B167" s="219" t="str">
        <f>ORÇAM.!B155</f>
        <v>38.19.030</v>
      </c>
      <c r="C167" s="151" t="str">
        <f>IFERROR(VLOOKUP(B167,CDHU!A159:F4264,2,0),IFERROR(VLOOKUP(B167,'SINAPI C.'!A157:E7985,2,0),IFERROR(VLOOKUP(B167,'SINAPI I.'!A158:E4996,2,0)," ")))</f>
        <v>Eletroduto de PVC corrugado flexível leve, diâmetro externo de 25 mm</v>
      </c>
    </row>
    <row r="168" spans="1:3" ht="66" x14ac:dyDescent="0.3">
      <c r="A168" s="218"/>
      <c r="B168" s="220"/>
      <c r="C168" s="105" t="s">
        <v>21312</v>
      </c>
    </row>
    <row r="169" spans="1:3" x14ac:dyDescent="0.3">
      <c r="A169" s="217" t="str">
        <f>ORÇAM.!C156</f>
        <v>10.4</v>
      </c>
      <c r="B169" s="219" t="str">
        <f>ORÇAM.!B156</f>
        <v>38.04.060</v>
      </c>
      <c r="C169" s="151" t="str">
        <f>IFERROR(VLOOKUP(B169,CDHU!A161:F4266,2,0),IFERROR(VLOOKUP(B169,'SINAPI C.'!A159:E7987,2,0),IFERROR(VLOOKUP(B169,'SINAPI I.'!A160:E4998,2,0)," ")))</f>
        <v>Eletroduto galvanizado conforme NBR13057 -  1´ com acessórios</v>
      </c>
    </row>
    <row r="170" spans="1:3" ht="66" x14ac:dyDescent="0.3">
      <c r="A170" s="218"/>
      <c r="B170" s="220"/>
      <c r="C170" s="105" t="s">
        <v>21313</v>
      </c>
    </row>
    <row r="171" spans="1:3" x14ac:dyDescent="0.3">
      <c r="A171" s="217" t="str">
        <f>ORÇAM.!C157</f>
        <v>10.5</v>
      </c>
      <c r="B171" s="219" t="str">
        <f>ORÇAM.!B157</f>
        <v>39.02.016</v>
      </c>
      <c r="C171" s="151" t="str">
        <f>IFERROR(VLOOKUP(B171,CDHU!A163:F4268,2,0),IFERROR(VLOOKUP(B171,'SINAPI C.'!A161:E7989,2,0),IFERROR(VLOOKUP(B171,'SINAPI I.'!A162:E5000,2,0)," ")))</f>
        <v>Cabo de cobre de 2,5 mm², isolamento 750 V - isolação em PVC 70°C</v>
      </c>
    </row>
    <row r="172" spans="1:3" ht="39.6" x14ac:dyDescent="0.3">
      <c r="A172" s="218"/>
      <c r="B172" s="220"/>
      <c r="C172" s="105" t="s">
        <v>21314</v>
      </c>
    </row>
    <row r="173" spans="1:3" x14ac:dyDescent="0.3">
      <c r="A173" s="217" t="str">
        <f>ORÇAM.!C158</f>
        <v>10.6</v>
      </c>
      <c r="B173" s="219" t="str">
        <f>ORÇAM.!B158</f>
        <v>40.05.040</v>
      </c>
      <c r="C173" s="151" t="str">
        <f>IFERROR(VLOOKUP(B173,CDHU!A165:F4270,2,0),IFERROR(VLOOKUP(B173,'SINAPI C.'!A163:E7991,2,0),IFERROR(VLOOKUP(B173,'SINAPI I.'!A164:E5002,2,0)," ")))</f>
        <v>Interruptor com 2 teclas simples e placa</v>
      </c>
    </row>
    <row r="174" spans="1:3" ht="39.6" x14ac:dyDescent="0.3">
      <c r="A174" s="218"/>
      <c r="B174" s="220"/>
      <c r="C174" s="105" t="s">
        <v>21315</v>
      </c>
    </row>
    <row r="175" spans="1:3" x14ac:dyDescent="0.3">
      <c r="A175" s="217" t="str">
        <f>ORÇAM.!C159</f>
        <v>10.7</v>
      </c>
      <c r="B175" s="219" t="str">
        <f>ORÇAM.!B159</f>
        <v>40.05.060</v>
      </c>
      <c r="C175" s="151" t="str">
        <f>IFERROR(VLOOKUP(B175,CDHU!A167:F4272,2,0),IFERROR(VLOOKUP(B175,'SINAPI C.'!A165:E7993,2,0),IFERROR(VLOOKUP(B175,'SINAPI I.'!A166:E5004,2,0)," ")))</f>
        <v>Interruptor com 3 teclas simples e placa</v>
      </c>
    </row>
    <row r="176" spans="1:3" ht="39.6" x14ac:dyDescent="0.3">
      <c r="A176" s="218"/>
      <c r="B176" s="220"/>
      <c r="C176" s="105" t="s">
        <v>21316</v>
      </c>
    </row>
    <row r="177" spans="1:3" x14ac:dyDescent="0.3">
      <c r="A177" s="217" t="str">
        <f>ORÇAM.!C160</f>
        <v>10.8</v>
      </c>
      <c r="B177" s="219" t="str">
        <f>ORÇAM.!B160</f>
        <v>40.04.470</v>
      </c>
      <c r="C177" s="151" t="str">
        <f>IFERROR(VLOOKUP(B177,CDHU!A169:F4274,2,0),IFERROR(VLOOKUP(B177,'SINAPI C.'!A167:E7995,2,0),IFERROR(VLOOKUP(B177,'SINAPI I.'!A168:E5006,2,0)," ")))</f>
        <v>Conjunto 2 tomadas 2P+T de 10 A, completo</v>
      </c>
    </row>
    <row r="178" spans="1:3" ht="39.6" x14ac:dyDescent="0.3">
      <c r="A178" s="218"/>
      <c r="B178" s="220"/>
      <c r="C178" s="105" t="s">
        <v>21317</v>
      </c>
    </row>
    <row r="179" spans="1:3" x14ac:dyDescent="0.3">
      <c r="A179" s="217" t="str">
        <f>ORÇAM.!C161</f>
        <v>10.9</v>
      </c>
      <c r="B179" s="219" t="str">
        <f>ORÇAM.!B161</f>
        <v>41.31.040</v>
      </c>
      <c r="C179" s="151" t="str">
        <f>IFERROR(VLOOKUP(B179,CDHU!A171:F4276,2,0),IFERROR(VLOOKUP(B179,'SINAPI C.'!A169:E7997,2,0),IFERROR(VLOOKUP(B179,'SINAPI I.'!A170:E5008,2,0)," ")))</f>
        <v>Luminária LED retangular de sobrepor com difusor translúcido, 4000 K, fluxo luminoso de 3690 a 4800 lm, potência de 35 W a 41 W</v>
      </c>
    </row>
    <row r="180" spans="1:3" ht="66" x14ac:dyDescent="0.3">
      <c r="A180" s="218"/>
      <c r="B180" s="220"/>
      <c r="C180" s="105" t="s">
        <v>21318</v>
      </c>
    </row>
    <row r="181" spans="1:3" x14ac:dyDescent="0.3">
      <c r="A181" s="217" t="str">
        <f>ORÇAM.!C162</f>
        <v>10.10</v>
      </c>
      <c r="B181" s="219" t="str">
        <f>ORÇAM.!B162</f>
        <v>41.20.080</v>
      </c>
      <c r="C181" s="151" t="str">
        <f>IFERROR(VLOOKUP(B181,CDHU!A173:F4278,2,0),IFERROR(VLOOKUP(B181,'SINAPI C.'!A171:E7999,2,0),IFERROR(VLOOKUP(B181,'SINAPI I.'!A172:E5010,2,0)," ")))</f>
        <v>Plafon plástico e/ou PVC para acabamento de ponto de luz, com soquete E-27 para lâmpada fluorescente compacta</v>
      </c>
    </row>
    <row r="182" spans="1:3" ht="66" x14ac:dyDescent="0.3">
      <c r="A182" s="218"/>
      <c r="B182" s="220"/>
      <c r="C182" s="105" t="s">
        <v>21319</v>
      </c>
    </row>
    <row r="183" spans="1:3" x14ac:dyDescent="0.3">
      <c r="A183" s="217" t="str">
        <f>ORÇAM.!C163</f>
        <v>10.11</v>
      </c>
      <c r="B183" s="219" t="str">
        <f>ORÇAM.!B163</f>
        <v>41.02.580</v>
      </c>
      <c r="C183" s="151" t="str">
        <f>IFERROR(VLOOKUP(B183,CDHU!A175:F4280,2,0),IFERROR(VLOOKUP(B183,'SINAPI C.'!A173:E8001,2,0),IFERROR(VLOOKUP(B183,'SINAPI I.'!A174:E5012,2,0)," ")))</f>
        <v>Lâmpada LED 13,5W, com base E-27, 1400 até 1510 lm</v>
      </c>
    </row>
    <row r="184" spans="1:3" ht="52.8" x14ac:dyDescent="0.3">
      <c r="A184" s="218"/>
      <c r="B184" s="220"/>
      <c r="C184" s="105" t="s">
        <v>21320</v>
      </c>
    </row>
    <row r="185" spans="1:3" x14ac:dyDescent="0.3">
      <c r="A185" s="221"/>
      <c r="B185" s="221"/>
      <c r="C185" s="221"/>
    </row>
    <row r="186" spans="1:3" x14ac:dyDescent="0.3">
      <c r="A186" s="54">
        <f>ORÇAM.!C180</f>
        <v>11</v>
      </c>
      <c r="B186" s="54"/>
      <c r="C186" s="149" t="str">
        <f>ORÇAM.!D180</f>
        <v>MEDIDOR E QDC</v>
      </c>
    </row>
    <row r="187" spans="1:3" x14ac:dyDescent="0.3">
      <c r="A187" s="217" t="str">
        <f>ORÇAM.!C181</f>
        <v>11.1</v>
      </c>
      <c r="B187" s="219" t="str">
        <f>ORÇAM.!B181</f>
        <v>37.04.250</v>
      </c>
      <c r="C187" s="151" t="str">
        <f>IFERROR(VLOOKUP(B187,CDHU!A179:F4284,2,0),IFERROR(VLOOKUP(B187,'SINAPI C.'!A177:E8005,2,0),IFERROR(VLOOKUP(B187,'SINAPI I.'!A178:E5016,2,0)," ")))</f>
        <v>Quadro de distribuição universal de sobrepor, para disjuntores 16 DIN / 12 Bolt-on - 150 A - sem componentes</v>
      </c>
    </row>
    <row r="188" spans="1:3" ht="79.2" x14ac:dyDescent="0.3">
      <c r="A188" s="218"/>
      <c r="B188" s="220"/>
      <c r="C188" s="105" t="s">
        <v>21321</v>
      </c>
    </row>
    <row r="189" spans="1:3" x14ac:dyDescent="0.3">
      <c r="A189" s="217" t="str">
        <f>ORÇAM.!C182</f>
        <v>11.2</v>
      </c>
      <c r="B189" s="219" t="str">
        <f>ORÇAM.!B182</f>
        <v>37.24.032</v>
      </c>
      <c r="C189" s="151" t="str">
        <f>IFERROR(VLOOKUP(B189,CDHU!A181:F4286,2,0),IFERROR(VLOOKUP(B189,'SINAPI C.'!A179:E8007,2,0),IFERROR(VLOOKUP(B189,'SINAPI I.'!A180:E5018,2,0)," ")))</f>
        <v>Supressor de surto monofásico, corrente nominal 20 kA, Imax. de surto 50 até 80 kA</v>
      </c>
    </row>
    <row r="190" spans="1:3" ht="92.4" x14ac:dyDescent="0.3">
      <c r="A190" s="218"/>
      <c r="B190" s="220"/>
      <c r="C190" s="105" t="s">
        <v>21322</v>
      </c>
    </row>
    <row r="191" spans="1:3" x14ac:dyDescent="0.3">
      <c r="A191" s="217" t="str">
        <f>ORÇAM.!C183</f>
        <v>11.3</v>
      </c>
      <c r="B191" s="219" t="str">
        <f>ORÇAM.!B183</f>
        <v>37.13.600</v>
      </c>
      <c r="C191" s="151" t="str">
        <f>IFERROR(VLOOKUP(B191,CDHU!A183:F4288,2,0),IFERROR(VLOOKUP(B191,'SINAPI C.'!A181:E8009,2,0),IFERROR(VLOOKUP(B191,'SINAPI I.'!A182:E5020,2,0)," ")))</f>
        <v>Disjuntor termomagnético, unipolar 127/220 V, corrente de 10 A até 30 A</v>
      </c>
    </row>
    <row r="192" spans="1:3" ht="66" x14ac:dyDescent="0.3">
      <c r="A192" s="218"/>
      <c r="B192" s="220"/>
      <c r="C192" s="105" t="s">
        <v>21323</v>
      </c>
    </row>
    <row r="193" spans="1:3" x14ac:dyDescent="0.3">
      <c r="A193" s="217" t="str">
        <f>ORÇAM.!C184</f>
        <v>11.4</v>
      </c>
      <c r="B193" s="219" t="str">
        <f>ORÇAM.!B184</f>
        <v>37.13.610</v>
      </c>
      <c r="C193" s="151" t="str">
        <f>IFERROR(VLOOKUP(B193,CDHU!A185:F4290,2,0),IFERROR(VLOOKUP(B193,'SINAPI C.'!A183:E8011,2,0),IFERROR(VLOOKUP(B193,'SINAPI I.'!A184:E5022,2,0)," ")))</f>
        <v>Disjuntor termomagnético, unipolar 127/220 V, corrente de 35 A até 50 A</v>
      </c>
    </row>
    <row r="194" spans="1:3" ht="52.8" x14ac:dyDescent="0.3">
      <c r="A194" s="218"/>
      <c r="B194" s="220"/>
      <c r="C194" s="105" t="s">
        <v>21324</v>
      </c>
    </row>
    <row r="195" spans="1:3" x14ac:dyDescent="0.3">
      <c r="A195" s="221"/>
      <c r="B195" s="221"/>
      <c r="C195" s="221"/>
    </row>
    <row r="196" spans="1:3" x14ac:dyDescent="0.3">
      <c r="A196" s="54">
        <f>ORÇAM.!C229</f>
        <v>12</v>
      </c>
      <c r="B196" s="54"/>
      <c r="C196" s="149" t="str">
        <f>ORÇAM.!D229</f>
        <v>PINTURA</v>
      </c>
    </row>
    <row r="197" spans="1:3" x14ac:dyDescent="0.3">
      <c r="A197" s="54" t="str">
        <f>ORÇAM.!C230</f>
        <v>12.1</v>
      </c>
      <c r="B197" s="54"/>
      <c r="C197" s="149" t="str">
        <f>ORÇAM.!D230</f>
        <v>PAREDE, FORRO E LAJE</v>
      </c>
    </row>
    <row r="198" spans="1:3" x14ac:dyDescent="0.3">
      <c r="A198" s="217" t="str">
        <f>ORÇAM.!C231</f>
        <v>12.1.1</v>
      </c>
      <c r="B198" s="219" t="str">
        <f>ORÇAM.!B231</f>
        <v>33.02.060</v>
      </c>
      <c r="C198" s="151" t="str">
        <f>IFERROR(VLOOKUP(B198,CDHU!A190:F4295,2,0),IFERROR(VLOOKUP(B198,'SINAPI C.'!A188:E8016,2,0),IFERROR(VLOOKUP(B198,'SINAPI I.'!A189:E5027,2,0)," ")))</f>
        <v>Massa corrida a base de PVA</v>
      </c>
    </row>
    <row r="199" spans="1:3" ht="79.2" x14ac:dyDescent="0.3">
      <c r="A199" s="218"/>
      <c r="B199" s="220"/>
      <c r="C199" s="105" t="s">
        <v>21325</v>
      </c>
    </row>
    <row r="200" spans="1:3" x14ac:dyDescent="0.3">
      <c r="A200" s="217" t="str">
        <f>ORÇAM.!C232</f>
        <v>12.1.2</v>
      </c>
      <c r="B200" s="219" t="str">
        <f>ORÇAM.!B232</f>
        <v>33.10.020</v>
      </c>
      <c r="C200" s="151" t="str">
        <f>IFERROR(VLOOKUP(B200,CDHU!A192:F4297,2,0),IFERROR(VLOOKUP(B200,'SINAPI C.'!A190:E8018,2,0),IFERROR(VLOOKUP(B200,'SINAPI I.'!A191:E5029,2,0)," ")))</f>
        <v>Tinta látex em massa, inclusive preparo</v>
      </c>
    </row>
    <row r="201" spans="1:3" ht="92.4" x14ac:dyDescent="0.3">
      <c r="A201" s="218"/>
      <c r="B201" s="220"/>
      <c r="C201" s="105" t="s">
        <v>21326</v>
      </c>
    </row>
    <row r="202" spans="1:3" x14ac:dyDescent="0.3">
      <c r="A202" s="54" t="str">
        <f>ORÇAM.!C236</f>
        <v>12.2</v>
      </c>
      <c r="B202" s="54"/>
      <c r="C202" s="149" t="str">
        <f>ORÇAM.!D236</f>
        <v>ESQUADRIAS</v>
      </c>
    </row>
    <row r="203" spans="1:3" x14ac:dyDescent="0.3">
      <c r="A203" s="217" t="str">
        <f>ORÇAM.!C237</f>
        <v>12.2.1</v>
      </c>
      <c r="B203" s="219" t="str">
        <f>ORÇAM.!B237</f>
        <v>33.11.050</v>
      </c>
      <c r="C203" s="151" t="str">
        <f>IFERROR(VLOOKUP(B203,CDHU!A195:F4300,2,0),IFERROR(VLOOKUP(B203,'SINAPI C.'!A193:E8021,2,0),IFERROR(VLOOKUP(B203,'SINAPI I.'!A194:E5032,2,0)," ")))</f>
        <v>Esmalte à base água em superfície metálica, inclusive preparo</v>
      </c>
    </row>
    <row r="204" spans="1:3" ht="277.2" x14ac:dyDescent="0.3">
      <c r="A204" s="218"/>
      <c r="B204" s="220"/>
      <c r="C204" s="105" t="s">
        <v>21327</v>
      </c>
    </row>
    <row r="205" spans="1:3" x14ac:dyDescent="0.3">
      <c r="A205" s="221"/>
      <c r="B205" s="221"/>
      <c r="C205" s="221"/>
    </row>
    <row r="206" spans="1:3" x14ac:dyDescent="0.3">
      <c r="A206" s="54">
        <f>ORÇAM.!C244</f>
        <v>13</v>
      </c>
      <c r="B206" s="54"/>
      <c r="C206" s="149" t="str">
        <f>ORÇAM.!D244</f>
        <v>LIMPEZA FINAL DA OBRA</v>
      </c>
    </row>
    <row r="207" spans="1:3" x14ac:dyDescent="0.3">
      <c r="A207" s="217" t="str">
        <f>ORÇAM.!C245</f>
        <v>13.1</v>
      </c>
      <c r="B207" s="219" t="str">
        <f>ORÇAM.!B245</f>
        <v>55.01.020</v>
      </c>
      <c r="C207" s="151" t="str">
        <f>IFERROR(VLOOKUP(B207,CDHU!A199:F4304,2,0),IFERROR(VLOOKUP(B207,'SINAPI C.'!A197:E8025,2,0),IFERROR(VLOOKUP(B207,'SINAPI I.'!A198:E5036,2,0)," ")))</f>
        <v>Limpeza final da obra</v>
      </c>
    </row>
    <row r="208" spans="1:3" ht="39.6" x14ac:dyDescent="0.3">
      <c r="A208" s="218"/>
      <c r="B208" s="220"/>
      <c r="C208" s="105" t="s">
        <v>21328</v>
      </c>
    </row>
    <row r="209" spans="1:3" x14ac:dyDescent="0.3">
      <c r="A209" s="221"/>
      <c r="B209" s="221"/>
      <c r="C209" s="221"/>
    </row>
    <row r="210" spans="1:3" x14ac:dyDescent="0.3">
      <c r="A210" s="54"/>
      <c r="B210" s="54"/>
      <c r="C210" s="149" t="s">
        <v>8441</v>
      </c>
    </row>
    <row r="211" spans="1:3" ht="92.4" x14ac:dyDescent="0.3">
      <c r="A211" s="96"/>
      <c r="B211" s="150"/>
      <c r="C211" s="105" t="s">
        <v>8442</v>
      </c>
    </row>
    <row r="212" spans="1:3" x14ac:dyDescent="0.3">
      <c r="A212" s="221"/>
      <c r="B212" s="221"/>
      <c r="C212" s="221"/>
    </row>
    <row r="213" spans="1:3" x14ac:dyDescent="0.3">
      <c r="A213" s="54"/>
      <c r="B213" s="54"/>
      <c r="C213" s="149" t="s">
        <v>8443</v>
      </c>
    </row>
    <row r="214" spans="1:3" ht="321" customHeight="1" x14ac:dyDescent="0.3">
      <c r="A214" s="96"/>
      <c r="B214" s="150"/>
      <c r="C214" s="105" t="s">
        <v>21248</v>
      </c>
    </row>
    <row r="215" spans="1:3" x14ac:dyDescent="0.3">
      <c r="A215" s="146"/>
      <c r="B215" s="152"/>
      <c r="C215" s="153"/>
    </row>
    <row r="216" spans="1:3" x14ac:dyDescent="0.3">
      <c r="A216" s="223" t="str">
        <f>ORÇAM.!A262</f>
        <v>Estrela d'Oeste/SP, 23 de junho de 2025</v>
      </c>
      <c r="B216" s="223"/>
      <c r="C216" s="223"/>
    </row>
    <row r="217" spans="1:3" x14ac:dyDescent="0.3">
      <c r="A217" s="146"/>
      <c r="B217" s="152"/>
      <c r="C217" s="153"/>
    </row>
    <row r="218" spans="1:3" x14ac:dyDescent="0.3">
      <c r="A218" s="146"/>
      <c r="B218" s="152"/>
      <c r="C218" s="153"/>
    </row>
    <row r="219" spans="1:3" x14ac:dyDescent="0.3">
      <c r="A219" s="146"/>
      <c r="B219" s="152"/>
      <c r="C219" s="153"/>
    </row>
    <row r="220" spans="1:3" x14ac:dyDescent="0.3">
      <c r="A220" s="146"/>
      <c r="B220" s="152"/>
      <c r="C220" s="153"/>
    </row>
    <row r="221" spans="1:3" x14ac:dyDescent="0.3">
      <c r="A221" s="146"/>
      <c r="B221" s="152"/>
      <c r="C221" s="153"/>
    </row>
    <row r="222" spans="1:3" x14ac:dyDescent="0.3">
      <c r="A222" s="224" t="str">
        <f>ORÇAM.!G267</f>
        <v>__________________________</v>
      </c>
      <c r="B222" s="224"/>
      <c r="C222" s="224"/>
    </row>
    <row r="223" spans="1:3" x14ac:dyDescent="0.3">
      <c r="A223" s="225" t="str">
        <f>ORÇAM.!G268</f>
        <v>Alison Scandelae</v>
      </c>
      <c r="B223" s="225"/>
      <c r="C223" s="225"/>
    </row>
    <row r="224" spans="1:3" x14ac:dyDescent="0.3">
      <c r="A224" s="224" t="str">
        <f>ORÇAM.!G269</f>
        <v>Arquiteto Urbanista</v>
      </c>
      <c r="B224" s="224"/>
      <c r="C224" s="224"/>
    </row>
    <row r="225" spans="1:3" x14ac:dyDescent="0.3">
      <c r="A225" s="224" t="str">
        <f>ORÇAM.!G270</f>
        <v>CAU: A196019-9</v>
      </c>
      <c r="B225" s="224"/>
      <c r="C225" s="224"/>
    </row>
  </sheetData>
  <mergeCells count="192">
    <mergeCell ref="A200:A201"/>
    <mergeCell ref="B200:B201"/>
    <mergeCell ref="A203:A204"/>
    <mergeCell ref="B203:B204"/>
    <mergeCell ref="A191:A192"/>
    <mergeCell ref="B191:B192"/>
    <mergeCell ref="A193:A194"/>
    <mergeCell ref="B193:B194"/>
    <mergeCell ref="A195:C195"/>
    <mergeCell ref="A198:A199"/>
    <mergeCell ref="B198:B199"/>
    <mergeCell ref="A183:A184"/>
    <mergeCell ref="B183:B184"/>
    <mergeCell ref="A185:C185"/>
    <mergeCell ref="A187:A188"/>
    <mergeCell ref="B187:B188"/>
    <mergeCell ref="A189:A190"/>
    <mergeCell ref="B189:B190"/>
    <mergeCell ref="A177:A178"/>
    <mergeCell ref="B177:B178"/>
    <mergeCell ref="A179:A180"/>
    <mergeCell ref="B179:B180"/>
    <mergeCell ref="A181:A182"/>
    <mergeCell ref="B181:B182"/>
    <mergeCell ref="B171:B172"/>
    <mergeCell ref="A173:A174"/>
    <mergeCell ref="B173:B174"/>
    <mergeCell ref="A175:A176"/>
    <mergeCell ref="B175:B176"/>
    <mergeCell ref="A165:A166"/>
    <mergeCell ref="B165:B166"/>
    <mergeCell ref="A167:A168"/>
    <mergeCell ref="B167:B168"/>
    <mergeCell ref="A169:A170"/>
    <mergeCell ref="B169:B170"/>
    <mergeCell ref="A149:A150"/>
    <mergeCell ref="B149:B150"/>
    <mergeCell ref="A137:C137"/>
    <mergeCell ref="A143:A144"/>
    <mergeCell ref="B143:B144"/>
    <mergeCell ref="A145:A146"/>
    <mergeCell ref="B145:B146"/>
    <mergeCell ref="A147:A148"/>
    <mergeCell ref="B147:B148"/>
    <mergeCell ref="A139:A140"/>
    <mergeCell ref="B139:B140"/>
    <mergeCell ref="A141:A142"/>
    <mergeCell ref="B141:B142"/>
    <mergeCell ref="A216:C216"/>
    <mergeCell ref="A222:C222"/>
    <mergeCell ref="A223:C223"/>
    <mergeCell ref="A224:C224"/>
    <mergeCell ref="A225:C225"/>
    <mergeCell ref="A151:A152"/>
    <mergeCell ref="B151:B152"/>
    <mergeCell ref="A153:A154"/>
    <mergeCell ref="B153:B154"/>
    <mergeCell ref="A212:C212"/>
    <mergeCell ref="A205:C205"/>
    <mergeCell ref="A207:A208"/>
    <mergeCell ref="B207:B208"/>
    <mergeCell ref="A209:C209"/>
    <mergeCell ref="A155:A156"/>
    <mergeCell ref="B155:B156"/>
    <mergeCell ref="A157:A158"/>
    <mergeCell ref="B157:B158"/>
    <mergeCell ref="A159:A160"/>
    <mergeCell ref="B159:B160"/>
    <mergeCell ref="A161:C161"/>
    <mergeCell ref="A163:A164"/>
    <mergeCell ref="B163:B164"/>
    <mergeCell ref="A171:A172"/>
    <mergeCell ref="B131:B132"/>
    <mergeCell ref="A133:A134"/>
    <mergeCell ref="B133:B134"/>
    <mergeCell ref="A135:A136"/>
    <mergeCell ref="B135:B136"/>
    <mergeCell ref="A125:A126"/>
    <mergeCell ref="B125:B126"/>
    <mergeCell ref="A127:A128"/>
    <mergeCell ref="B127:B128"/>
    <mergeCell ref="A129:A130"/>
    <mergeCell ref="B129:B130"/>
    <mergeCell ref="A131:A132"/>
    <mergeCell ref="A111:C111"/>
    <mergeCell ref="A113:A114"/>
    <mergeCell ref="B113:B114"/>
    <mergeCell ref="A123:C123"/>
    <mergeCell ref="A119:A120"/>
    <mergeCell ref="B119:B120"/>
    <mergeCell ref="A121:A122"/>
    <mergeCell ref="B121:B122"/>
    <mergeCell ref="A115:A116"/>
    <mergeCell ref="B115:B116"/>
    <mergeCell ref="A117:A118"/>
    <mergeCell ref="B117:B118"/>
    <mergeCell ref="A109:A110"/>
    <mergeCell ref="B109:B110"/>
    <mergeCell ref="A101:C101"/>
    <mergeCell ref="A103:A104"/>
    <mergeCell ref="B103:B104"/>
    <mergeCell ref="A105:A106"/>
    <mergeCell ref="B105:B106"/>
    <mergeCell ref="A107:A108"/>
    <mergeCell ref="B107:B108"/>
    <mergeCell ref="A97:A98"/>
    <mergeCell ref="B97:B98"/>
    <mergeCell ref="A99:A100"/>
    <mergeCell ref="B99:B100"/>
    <mergeCell ref="A91:A92"/>
    <mergeCell ref="B91:B92"/>
    <mergeCell ref="A93:A94"/>
    <mergeCell ref="B93:B94"/>
    <mergeCell ref="A95:A96"/>
    <mergeCell ref="B95:B96"/>
    <mergeCell ref="A85:A86"/>
    <mergeCell ref="B85:B86"/>
    <mergeCell ref="A87:A88"/>
    <mergeCell ref="B87:B88"/>
    <mergeCell ref="A89:A90"/>
    <mergeCell ref="B89:B90"/>
    <mergeCell ref="A79:C79"/>
    <mergeCell ref="A81:A82"/>
    <mergeCell ref="B81:B82"/>
    <mergeCell ref="A83:A84"/>
    <mergeCell ref="B83:B84"/>
    <mergeCell ref="A77:A78"/>
    <mergeCell ref="B77:B78"/>
    <mergeCell ref="A71:A72"/>
    <mergeCell ref="B71:B72"/>
    <mergeCell ref="A73:A74"/>
    <mergeCell ref="B73:B74"/>
    <mergeCell ref="A75:A76"/>
    <mergeCell ref="B75:B76"/>
    <mergeCell ref="A63:C63"/>
    <mergeCell ref="A65:A66"/>
    <mergeCell ref="B65:B66"/>
    <mergeCell ref="A67:A68"/>
    <mergeCell ref="B67:B68"/>
    <mergeCell ref="A69:A70"/>
    <mergeCell ref="B69:B70"/>
    <mergeCell ref="A57:A58"/>
    <mergeCell ref="B57:B58"/>
    <mergeCell ref="A59:A60"/>
    <mergeCell ref="B59:B60"/>
    <mergeCell ref="A61:A62"/>
    <mergeCell ref="B61:B62"/>
    <mergeCell ref="A51:A52"/>
    <mergeCell ref="B51:B52"/>
    <mergeCell ref="A53:A54"/>
    <mergeCell ref="B53:B54"/>
    <mergeCell ref="A55:A56"/>
    <mergeCell ref="B55:B56"/>
    <mergeCell ref="A43:C43"/>
    <mergeCell ref="A45:A46"/>
    <mergeCell ref="B45:B46"/>
    <mergeCell ref="A47:A48"/>
    <mergeCell ref="B47:B48"/>
    <mergeCell ref="A49:A50"/>
    <mergeCell ref="B49:B50"/>
    <mergeCell ref="A35:A36"/>
    <mergeCell ref="B35:B36"/>
    <mergeCell ref="A37:A38"/>
    <mergeCell ref="B37:B38"/>
    <mergeCell ref="A39:A40"/>
    <mergeCell ref="B39:B40"/>
    <mergeCell ref="A41:A42"/>
    <mergeCell ref="B41:B42"/>
    <mergeCell ref="A29:A30"/>
    <mergeCell ref="B29:B30"/>
    <mergeCell ref="A31:A32"/>
    <mergeCell ref="B31:B32"/>
    <mergeCell ref="A33:A34"/>
    <mergeCell ref="B33:B34"/>
    <mergeCell ref="A23:A24"/>
    <mergeCell ref="B23:B24"/>
    <mergeCell ref="A25:A26"/>
    <mergeCell ref="B25:B26"/>
    <mergeCell ref="A27:A28"/>
    <mergeCell ref="B27:B28"/>
    <mergeCell ref="A13:C13"/>
    <mergeCell ref="A17:A18"/>
    <mergeCell ref="B17:B18"/>
    <mergeCell ref="A19:A20"/>
    <mergeCell ref="B19:B20"/>
    <mergeCell ref="A21:C21"/>
    <mergeCell ref="A1:C6"/>
    <mergeCell ref="A7:C8"/>
    <mergeCell ref="A9:C9"/>
    <mergeCell ref="A10:C10"/>
    <mergeCell ref="A11:C11"/>
    <mergeCell ref="A12:C12"/>
  </mergeCells>
  <printOptions horizontalCentered="1"/>
  <pageMargins left="0.39370078740157483" right="0.39370078740157483" top="0.19685039370078741" bottom="0.39370078740157483" header="0.19685039370078741" footer="0.19685039370078741"/>
  <pageSetup paperSize="9" scale="80" fitToHeight="0" orientation="landscape" horizontalDpi="4294967293" verticalDpi="0" r:id="rId1"/>
  <colBreaks count="1" manualBreakCount="1">
    <brk id="3" max="19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4"/>
  <sheetViews>
    <sheetView view="pageBreakPreview" zoomScale="115" zoomScaleNormal="100" zoomScaleSheetLayoutView="115" workbookViewId="0">
      <selection sqref="A1:C5"/>
    </sheetView>
  </sheetViews>
  <sheetFormatPr defaultColWidth="8.88671875" defaultRowHeight="14.4" x14ac:dyDescent="0.3"/>
  <cols>
    <col min="1" max="1" width="14.6640625" style="84" customWidth="1"/>
    <col min="2" max="2" width="70.6640625" style="84" customWidth="1"/>
    <col min="3" max="3" width="14.6640625" style="84" customWidth="1"/>
    <col min="4" max="16384" width="8.88671875" style="84"/>
  </cols>
  <sheetData>
    <row r="1" spans="1:8" s="50" customFormat="1" ht="15" customHeight="1" x14ac:dyDescent="0.3">
      <c r="A1" s="227" t="s">
        <v>8459</v>
      </c>
      <c r="B1" s="228"/>
      <c r="C1" s="228"/>
    </row>
    <row r="2" spans="1:8" s="50" customFormat="1" ht="15" customHeight="1" x14ac:dyDescent="0.3">
      <c r="A2" s="228"/>
      <c r="B2" s="228"/>
      <c r="C2" s="228"/>
    </row>
    <row r="3" spans="1:8" s="50" customFormat="1" ht="15" customHeight="1" x14ac:dyDescent="0.3">
      <c r="A3" s="228"/>
      <c r="B3" s="228"/>
      <c r="C3" s="228"/>
    </row>
    <row r="4" spans="1:8" s="50" customFormat="1" ht="15" customHeight="1" x14ac:dyDescent="0.3">
      <c r="A4" s="228"/>
      <c r="B4" s="228"/>
      <c r="C4" s="228"/>
    </row>
    <row r="5" spans="1:8" s="50" customFormat="1" ht="15" customHeight="1" x14ac:dyDescent="0.3">
      <c r="A5" s="228"/>
      <c r="B5" s="228"/>
      <c r="C5" s="228"/>
    </row>
    <row r="6" spans="1:8" s="50" customFormat="1" ht="15" customHeight="1" x14ac:dyDescent="0.3">
      <c r="A6" s="200" t="s">
        <v>8460</v>
      </c>
      <c r="B6" s="200"/>
      <c r="C6" s="200"/>
      <c r="D6" s="63"/>
      <c r="E6" s="63"/>
      <c r="F6" s="63"/>
      <c r="G6" s="63"/>
      <c r="H6" s="63"/>
    </row>
    <row r="7" spans="1:8" s="50" customFormat="1" ht="15" customHeight="1" x14ac:dyDescent="0.3">
      <c r="A7" s="200"/>
      <c r="B7" s="200"/>
      <c r="C7" s="200"/>
      <c r="D7" s="63"/>
      <c r="E7" s="63"/>
      <c r="F7" s="63"/>
      <c r="G7" s="63"/>
      <c r="H7" s="63"/>
    </row>
    <row r="8" spans="1:8" ht="13.2" customHeight="1" x14ac:dyDescent="0.3">
      <c r="A8" s="229"/>
      <c r="B8" s="229"/>
      <c r="C8" s="229"/>
    </row>
    <row r="9" spans="1:8" ht="15" customHeight="1" x14ac:dyDescent="0.3">
      <c r="A9" s="230" t="s">
        <v>21249</v>
      </c>
      <c r="B9" s="231"/>
      <c r="C9" s="232"/>
    </row>
    <row r="10" spans="1:8" ht="15" customHeight="1" x14ac:dyDescent="0.3">
      <c r="A10" s="233" t="s">
        <v>21251</v>
      </c>
      <c r="B10" s="234"/>
      <c r="C10" s="235"/>
    </row>
    <row r="11" spans="1:8" ht="15" customHeight="1" x14ac:dyDescent="0.3">
      <c r="A11" s="236" t="s">
        <v>21250</v>
      </c>
      <c r="B11" s="237"/>
      <c r="C11" s="238"/>
    </row>
    <row r="12" spans="1:8" ht="13.2" customHeight="1" x14ac:dyDescent="0.3">
      <c r="A12" s="226"/>
      <c r="B12" s="226"/>
      <c r="C12" s="226"/>
    </row>
    <row r="13" spans="1:8" ht="15" customHeight="1" x14ac:dyDescent="0.3">
      <c r="A13" s="230" t="s">
        <v>8461</v>
      </c>
      <c r="B13" s="231"/>
      <c r="C13" s="232"/>
    </row>
    <row r="14" spans="1:8" ht="15" customHeight="1" x14ac:dyDescent="0.3">
      <c r="A14" s="236" t="s">
        <v>8462</v>
      </c>
      <c r="B14" s="237"/>
      <c r="C14" s="238"/>
    </row>
    <row r="15" spans="1:8" ht="13.2" customHeight="1" x14ac:dyDescent="0.3">
      <c r="A15" s="226"/>
      <c r="B15" s="226"/>
      <c r="C15" s="226"/>
    </row>
    <row r="16" spans="1:8" ht="15" customHeight="1" x14ac:dyDescent="0.3">
      <c r="A16" s="239" t="s">
        <v>8463</v>
      </c>
      <c r="B16" s="240"/>
      <c r="C16" s="241"/>
    </row>
    <row r="17" spans="1:3" ht="15" customHeight="1" x14ac:dyDescent="0.3">
      <c r="A17" s="242"/>
      <c r="B17" s="243"/>
      <c r="C17" s="244"/>
    </row>
    <row r="18" spans="1:3" ht="15" customHeight="1" x14ac:dyDescent="0.3">
      <c r="A18" s="242"/>
      <c r="B18" s="243"/>
      <c r="C18" s="244"/>
    </row>
    <row r="19" spans="1:3" ht="15" customHeight="1" x14ac:dyDescent="0.3">
      <c r="A19" s="245"/>
      <c r="B19" s="246"/>
      <c r="C19" s="247"/>
    </row>
    <row r="20" spans="1:3" ht="13.2" customHeight="1" x14ac:dyDescent="0.3">
      <c r="A20" s="226"/>
      <c r="B20" s="226"/>
      <c r="C20" s="226"/>
    </row>
    <row r="21" spans="1:3" ht="15" customHeight="1" x14ac:dyDescent="0.3">
      <c r="A21" s="249" t="s">
        <v>8464</v>
      </c>
      <c r="B21" s="249"/>
      <c r="C21" s="249"/>
    </row>
    <row r="22" spans="1:3" ht="15" customHeight="1" x14ac:dyDescent="0.3">
      <c r="A22" s="82" t="s">
        <v>4</v>
      </c>
      <c r="B22" s="82" t="s">
        <v>5</v>
      </c>
      <c r="C22" s="82" t="s">
        <v>8450</v>
      </c>
    </row>
    <row r="23" spans="1:3" ht="15" customHeight="1" x14ac:dyDescent="0.3">
      <c r="A23" s="250">
        <v>1</v>
      </c>
      <c r="B23" s="251"/>
      <c r="C23" s="252"/>
    </row>
    <row r="24" spans="1:3" ht="15" customHeight="1" x14ac:dyDescent="0.3">
      <c r="A24" s="250"/>
      <c r="B24" s="251"/>
      <c r="C24" s="252"/>
    </row>
    <row r="25" spans="1:3" ht="15" customHeight="1" x14ac:dyDescent="0.3">
      <c r="A25" s="250"/>
      <c r="B25" s="251"/>
      <c r="C25" s="252"/>
    </row>
    <row r="26" spans="1:3" ht="15" customHeight="1" x14ac:dyDescent="0.3">
      <c r="A26" s="250"/>
      <c r="B26" s="251"/>
      <c r="C26" s="252"/>
    </row>
    <row r="27" spans="1:3" ht="13.2" customHeight="1" x14ac:dyDescent="0.3">
      <c r="A27" s="253"/>
      <c r="B27" s="253"/>
      <c r="C27" s="253"/>
    </row>
    <row r="28" spans="1:3" ht="15" customHeight="1" x14ac:dyDescent="0.3">
      <c r="A28" s="248" t="s">
        <v>8465</v>
      </c>
      <c r="B28" s="248"/>
      <c r="C28" s="248"/>
    </row>
    <row r="29" spans="1:3" ht="13.2" customHeight="1" x14ac:dyDescent="0.3">
      <c r="A29" s="248"/>
      <c r="B29" s="248"/>
      <c r="C29" s="248"/>
    </row>
    <row r="30" spans="1:3" ht="15" customHeight="1" x14ac:dyDescent="0.3">
      <c r="A30" s="248" t="s">
        <v>8466</v>
      </c>
      <c r="B30" s="248"/>
      <c r="C30" s="248"/>
    </row>
    <row r="31" spans="1:3" ht="15" customHeight="1" x14ac:dyDescent="0.3">
      <c r="A31" s="248"/>
      <c r="B31" s="248"/>
      <c r="C31" s="248"/>
    </row>
    <row r="32" spans="1:3" ht="13.2" customHeight="1" x14ac:dyDescent="0.3">
      <c r="A32" s="248"/>
      <c r="B32" s="248"/>
      <c r="C32" s="248"/>
    </row>
    <row r="33" spans="1:3" ht="15" customHeight="1" x14ac:dyDescent="0.3">
      <c r="A33" s="248" t="s">
        <v>8481</v>
      </c>
      <c r="B33" s="248"/>
      <c r="C33" s="248"/>
    </row>
    <row r="34" spans="1:3" ht="13.2" customHeight="1" x14ac:dyDescent="0.3">
      <c r="A34" s="248"/>
      <c r="B34" s="248"/>
      <c r="C34" s="248"/>
    </row>
    <row r="35" spans="1:3" ht="15" customHeight="1" x14ac:dyDescent="0.3">
      <c r="A35" s="248" t="s">
        <v>8467</v>
      </c>
      <c r="B35" s="248"/>
      <c r="C35" s="248"/>
    </row>
    <row r="36" spans="1:3" ht="15" customHeight="1" x14ac:dyDescent="0.3">
      <c r="A36" s="248"/>
      <c r="B36" s="248"/>
      <c r="C36" s="248"/>
    </row>
    <row r="37" spans="1:3" ht="13.2" customHeight="1" x14ac:dyDescent="0.3">
      <c r="A37" s="248"/>
      <c r="B37" s="248"/>
      <c r="C37" s="248"/>
    </row>
    <row r="38" spans="1:3" ht="15" customHeight="1" x14ac:dyDescent="0.3">
      <c r="A38" s="248" t="s">
        <v>8468</v>
      </c>
      <c r="B38" s="248"/>
      <c r="C38" s="248"/>
    </row>
    <row r="39" spans="1:3" ht="15" customHeight="1" x14ac:dyDescent="0.3">
      <c r="A39" s="248"/>
      <c r="B39" s="248"/>
      <c r="C39" s="248"/>
    </row>
    <row r="40" spans="1:3" ht="13.2" customHeight="1" x14ac:dyDescent="0.3">
      <c r="A40" s="248"/>
      <c r="B40" s="248"/>
      <c r="C40" s="248"/>
    </row>
    <row r="41" spans="1:3" ht="15" customHeight="1" x14ac:dyDescent="0.3">
      <c r="A41" s="248" t="s">
        <v>8469</v>
      </c>
      <c r="B41" s="248"/>
      <c r="C41" s="248"/>
    </row>
    <row r="42" spans="1:3" ht="15" customHeight="1" x14ac:dyDescent="0.3">
      <c r="A42" s="248"/>
      <c r="B42" s="248"/>
      <c r="C42" s="248"/>
    </row>
    <row r="43" spans="1:3" ht="13.2" customHeight="1" x14ac:dyDescent="0.3">
      <c r="A43" s="248"/>
      <c r="B43" s="248"/>
      <c r="C43" s="248"/>
    </row>
    <row r="44" spans="1:3" ht="15" customHeight="1" x14ac:dyDescent="0.3">
      <c r="A44" s="248" t="s">
        <v>8470</v>
      </c>
      <c r="B44" s="248"/>
      <c r="C44" s="248"/>
    </row>
    <row r="45" spans="1:3" ht="15" customHeight="1" x14ac:dyDescent="0.3">
      <c r="A45" s="248"/>
      <c r="B45" s="248"/>
      <c r="C45" s="248"/>
    </row>
    <row r="46" spans="1:3" ht="15" customHeight="1" x14ac:dyDescent="0.3">
      <c r="A46" s="248"/>
      <c r="B46" s="248"/>
      <c r="C46" s="248"/>
    </row>
    <row r="47" spans="1:3" ht="13.2" customHeight="1" x14ac:dyDescent="0.3">
      <c r="A47" s="224"/>
      <c r="B47" s="224"/>
      <c r="C47" s="224"/>
    </row>
    <row r="48" spans="1:3" ht="15" customHeight="1" x14ac:dyDescent="0.3">
      <c r="A48" s="85" t="s">
        <v>8471</v>
      </c>
      <c r="B48" s="256"/>
      <c r="C48" s="257"/>
    </row>
    <row r="49" spans="1:3" ht="15" customHeight="1" x14ac:dyDescent="0.3">
      <c r="A49" s="85" t="s">
        <v>8472</v>
      </c>
      <c r="B49" s="254"/>
      <c r="C49" s="255"/>
    </row>
    <row r="50" spans="1:3" ht="15" customHeight="1" x14ac:dyDescent="0.3">
      <c r="A50" s="85" t="s">
        <v>8473</v>
      </c>
      <c r="B50" s="254"/>
      <c r="C50" s="255"/>
    </row>
    <row r="51" spans="1:3" ht="15" customHeight="1" x14ac:dyDescent="0.3">
      <c r="A51" s="85" t="s">
        <v>8474</v>
      </c>
      <c r="B51" s="254"/>
      <c r="C51" s="255"/>
    </row>
    <row r="52" spans="1:3" ht="15" customHeight="1" x14ac:dyDescent="0.3">
      <c r="A52" s="85" t="s">
        <v>8475</v>
      </c>
      <c r="B52" s="254"/>
      <c r="C52" s="255"/>
    </row>
    <row r="53" spans="1:3" ht="15" customHeight="1" x14ac:dyDescent="0.3">
      <c r="A53" s="85" t="s">
        <v>8476</v>
      </c>
      <c r="B53" s="254"/>
      <c r="C53" s="255"/>
    </row>
    <row r="54" spans="1:3" ht="15" customHeight="1" x14ac:dyDescent="0.3">
      <c r="A54" s="85" t="s">
        <v>8477</v>
      </c>
      <c r="B54" s="254"/>
      <c r="C54" s="255"/>
    </row>
    <row r="55" spans="1:3" ht="15" customHeight="1" x14ac:dyDescent="0.3">
      <c r="A55" s="253"/>
      <c r="B55" s="253"/>
      <c r="C55" s="253"/>
    </row>
    <row r="56" spans="1:3" ht="15" customHeight="1" x14ac:dyDescent="0.3">
      <c r="A56" s="223" t="s">
        <v>8478</v>
      </c>
      <c r="B56" s="223"/>
      <c r="C56" s="223"/>
    </row>
    <row r="57" spans="1:3" ht="13.2" customHeight="1" x14ac:dyDescent="0.3">
      <c r="A57" s="224"/>
      <c r="B57" s="224"/>
      <c r="C57" s="224"/>
    </row>
    <row r="58" spans="1:3" ht="13.2" customHeight="1" x14ac:dyDescent="0.3">
      <c r="A58" s="224"/>
      <c r="B58" s="224"/>
      <c r="C58" s="224"/>
    </row>
    <row r="59" spans="1:3" ht="13.2" customHeight="1" x14ac:dyDescent="0.3">
      <c r="A59" s="224"/>
      <c r="B59" s="224"/>
      <c r="C59" s="224"/>
    </row>
    <row r="60" spans="1:3" ht="13.2" customHeight="1" x14ac:dyDescent="0.3">
      <c r="A60" s="224"/>
      <c r="B60" s="224"/>
      <c r="C60" s="224"/>
    </row>
    <row r="61" spans="1:3" ht="15" customHeight="1" x14ac:dyDescent="0.3">
      <c r="A61" s="224" t="s">
        <v>8479</v>
      </c>
      <c r="B61" s="224"/>
      <c r="C61" s="224"/>
    </row>
    <row r="62" spans="1:3" ht="15" customHeight="1" x14ac:dyDescent="0.3">
      <c r="A62" s="224" t="s">
        <v>8480</v>
      </c>
      <c r="B62" s="224"/>
      <c r="C62" s="224"/>
    </row>
    <row r="63" spans="1:3" ht="15" customHeight="1" x14ac:dyDescent="0.3">
      <c r="A63" s="224"/>
      <c r="B63" s="224"/>
      <c r="C63" s="224"/>
    </row>
    <row r="64" spans="1:3" ht="15" customHeight="1" x14ac:dyDescent="0.3">
      <c r="A64" s="224"/>
      <c r="B64" s="224"/>
      <c r="C64" s="224"/>
    </row>
  </sheetData>
  <mergeCells count="43">
    <mergeCell ref="A62:C64"/>
    <mergeCell ref="B53:C53"/>
    <mergeCell ref="B54:C54"/>
    <mergeCell ref="A55:C55"/>
    <mergeCell ref="A56:C56"/>
    <mergeCell ref="A57:C60"/>
    <mergeCell ref="A61:C61"/>
    <mergeCell ref="B52:C52"/>
    <mergeCell ref="A37:C37"/>
    <mergeCell ref="A38:C39"/>
    <mergeCell ref="A40:C40"/>
    <mergeCell ref="A41:C42"/>
    <mergeCell ref="A43:C43"/>
    <mergeCell ref="A44:C46"/>
    <mergeCell ref="A47:C47"/>
    <mergeCell ref="B48:C48"/>
    <mergeCell ref="B49:C49"/>
    <mergeCell ref="B50:C50"/>
    <mergeCell ref="B51:C51"/>
    <mergeCell ref="A35:C36"/>
    <mergeCell ref="A21:C21"/>
    <mergeCell ref="A23:A26"/>
    <mergeCell ref="B23:B26"/>
    <mergeCell ref="C23:C26"/>
    <mergeCell ref="A27:C27"/>
    <mergeCell ref="A28:C28"/>
    <mergeCell ref="A29:C29"/>
    <mergeCell ref="A30:C31"/>
    <mergeCell ref="A32:C32"/>
    <mergeCell ref="A33:C33"/>
    <mergeCell ref="A34:C34"/>
    <mergeCell ref="A20:C20"/>
    <mergeCell ref="A1:C5"/>
    <mergeCell ref="A6:C7"/>
    <mergeCell ref="A8:C8"/>
    <mergeCell ref="A9:C9"/>
    <mergeCell ref="A10:C10"/>
    <mergeCell ref="A11:C11"/>
    <mergeCell ref="A12:C12"/>
    <mergeCell ref="A13:C13"/>
    <mergeCell ref="A14:C14"/>
    <mergeCell ref="A15:C15"/>
    <mergeCell ref="A16:C19"/>
  </mergeCells>
  <printOptions horizontalCentered="1"/>
  <pageMargins left="0.78740157480314965" right="0.78740157480314965" top="0.19685039370078741" bottom="0.39370078740157483" header="0.19685039370078741" footer="0.39370078740157483"/>
  <pageSetup paperSize="9" scale="85" fitToHeight="0"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4"/>
  <sheetViews>
    <sheetView tabSelected="1" view="pageBreakPreview" zoomScaleNormal="100" zoomScaleSheetLayoutView="100" workbookViewId="0">
      <selection sqref="A1:I6"/>
    </sheetView>
  </sheetViews>
  <sheetFormatPr defaultColWidth="9.109375" defaultRowHeight="13.2" x14ac:dyDescent="0.3"/>
  <cols>
    <col min="1" max="1" width="14.6640625" style="12" customWidth="1"/>
    <col min="2" max="2" width="14.6640625" style="125" customWidth="1"/>
    <col min="3" max="3" width="10.6640625" style="12" customWidth="1"/>
    <col min="4" max="4" width="92.33203125" style="10" customWidth="1"/>
    <col min="5" max="5" width="10.6640625" style="12" customWidth="1"/>
    <col min="6" max="6" width="10.6640625" style="100" customWidth="1"/>
    <col min="7" max="7" width="14.6640625" style="93" customWidth="1"/>
    <col min="8" max="9" width="14.6640625" style="11" customWidth="1"/>
    <col min="10" max="10" width="13.6640625" style="1" bestFit="1" customWidth="1"/>
    <col min="11" max="16384" width="9.109375" style="1"/>
  </cols>
  <sheetData>
    <row r="1" spans="1:10" ht="15" customHeight="1" x14ac:dyDescent="0.3">
      <c r="A1" s="227" t="s">
        <v>8459</v>
      </c>
      <c r="B1" s="267"/>
      <c r="C1" s="267"/>
      <c r="D1" s="267"/>
      <c r="E1" s="267"/>
      <c r="F1" s="267"/>
      <c r="G1" s="267"/>
      <c r="H1" s="267"/>
      <c r="I1" s="267"/>
    </row>
    <row r="2" spans="1:10" ht="15" customHeight="1" x14ac:dyDescent="0.3">
      <c r="A2" s="267"/>
      <c r="B2" s="267"/>
      <c r="C2" s="267"/>
      <c r="D2" s="267"/>
      <c r="E2" s="267"/>
      <c r="F2" s="267"/>
      <c r="G2" s="267"/>
      <c r="H2" s="267"/>
      <c r="I2" s="267"/>
    </row>
    <row r="3" spans="1:10" ht="15" customHeight="1" x14ac:dyDescent="0.3">
      <c r="A3" s="267"/>
      <c r="B3" s="267"/>
      <c r="C3" s="267"/>
      <c r="D3" s="267"/>
      <c r="E3" s="267"/>
      <c r="F3" s="267"/>
      <c r="G3" s="267"/>
      <c r="H3" s="267"/>
      <c r="I3" s="267"/>
    </row>
    <row r="4" spans="1:10" ht="15" customHeight="1" x14ac:dyDescent="0.3">
      <c r="A4" s="267"/>
      <c r="B4" s="267"/>
      <c r="C4" s="267"/>
      <c r="D4" s="267"/>
      <c r="E4" s="267"/>
      <c r="F4" s="267"/>
      <c r="G4" s="267"/>
      <c r="H4" s="267"/>
      <c r="I4" s="267"/>
    </row>
    <row r="5" spans="1:10" ht="15" customHeight="1" x14ac:dyDescent="0.3">
      <c r="A5" s="267"/>
      <c r="B5" s="267"/>
      <c r="C5" s="267"/>
      <c r="D5" s="267"/>
      <c r="E5" s="267"/>
      <c r="F5" s="267"/>
      <c r="G5" s="267"/>
      <c r="H5" s="267"/>
      <c r="I5" s="267"/>
    </row>
    <row r="6" spans="1:10" ht="15" customHeight="1" x14ac:dyDescent="0.3">
      <c r="A6" s="267"/>
      <c r="B6" s="267"/>
      <c r="C6" s="267"/>
      <c r="D6" s="267"/>
      <c r="E6" s="267"/>
      <c r="F6" s="267"/>
      <c r="G6" s="267"/>
      <c r="H6" s="267"/>
      <c r="I6" s="267"/>
    </row>
    <row r="7" spans="1:10" ht="15" customHeight="1" x14ac:dyDescent="0.3">
      <c r="A7" s="160" t="s">
        <v>1</v>
      </c>
      <c r="B7" s="160"/>
      <c r="C7" s="160"/>
      <c r="D7" s="160"/>
      <c r="E7" s="160"/>
      <c r="F7" s="160"/>
      <c r="G7" s="160"/>
      <c r="H7" s="160"/>
      <c r="I7" s="160"/>
    </row>
    <row r="8" spans="1:10" ht="15" customHeight="1" x14ac:dyDescent="0.3">
      <c r="A8" s="160"/>
      <c r="B8" s="160"/>
      <c r="C8" s="160"/>
      <c r="D8" s="160"/>
      <c r="E8" s="160"/>
      <c r="F8" s="160"/>
      <c r="G8" s="160"/>
      <c r="H8" s="160"/>
      <c r="I8" s="160"/>
    </row>
    <row r="9" spans="1:10" ht="15" customHeight="1" x14ac:dyDescent="0.3">
      <c r="A9" s="172" t="str">
        <f>ORÇAM.!A9</f>
        <v>PROPRIETÁRIO: CÂMARA MUNICIPAL DE ESTRELA D'OESTE</v>
      </c>
      <c r="B9" s="172"/>
      <c r="C9" s="172"/>
      <c r="D9" s="172"/>
      <c r="E9" s="172"/>
      <c r="F9" s="172"/>
      <c r="G9" s="172"/>
      <c r="H9" s="172"/>
      <c r="I9" s="172"/>
    </row>
    <row r="10" spans="1:10" ht="15" customHeight="1" x14ac:dyDescent="0.3">
      <c r="A10" s="172" t="str">
        <f>ORÇAM.!A10</f>
        <v>ENDEREÇO DA OBRA: AVENIDA SÃO PAULO, N° 481, CENTRO, ESTRELA D'OESTE/SP</v>
      </c>
      <c r="B10" s="172"/>
      <c r="C10" s="172"/>
      <c r="D10" s="172"/>
      <c r="E10" s="172"/>
      <c r="F10" s="172"/>
      <c r="G10" s="172"/>
      <c r="H10" s="172"/>
      <c r="I10" s="172"/>
    </row>
    <row r="11" spans="1:10" ht="15" customHeight="1" x14ac:dyDescent="0.3">
      <c r="A11" s="172" t="str">
        <f>ORÇAM.!A11</f>
        <v>OBJETO: CONSTRUÇÃO DE GARAGEM E LAVANDERIA NA SEDE DA CÂMARA MUNICIPAL DE ESTRELA D'OESTE</v>
      </c>
      <c r="B11" s="172"/>
      <c r="C11" s="172"/>
      <c r="D11" s="172"/>
      <c r="E11" s="172"/>
      <c r="F11" s="172"/>
      <c r="G11" s="172"/>
      <c r="H11" s="172"/>
      <c r="I11" s="172"/>
    </row>
    <row r="12" spans="1:10" ht="15" customHeight="1" x14ac:dyDescent="0.3">
      <c r="A12" s="172" t="str">
        <f>ORÇAM.!A12</f>
        <v>REFERÊNCIA: Boletim CDHU Vs.197 COM DESONERAÇÃO</v>
      </c>
      <c r="B12" s="172"/>
      <c r="C12" s="172"/>
      <c r="D12" s="172"/>
      <c r="E12" s="172"/>
      <c r="F12" s="172"/>
      <c r="G12" s="172"/>
      <c r="H12" s="172"/>
      <c r="I12" s="172"/>
    </row>
    <row r="13" spans="1:10" ht="15" customHeight="1" x14ac:dyDescent="0.3">
      <c r="A13" s="172" t="str">
        <f>ORÇAM.!A13</f>
        <v>BDI: 24,52 %</v>
      </c>
      <c r="B13" s="172"/>
      <c r="C13" s="172"/>
      <c r="D13" s="172"/>
      <c r="E13" s="172"/>
      <c r="F13" s="172"/>
      <c r="G13" s="172"/>
      <c r="H13" s="172"/>
      <c r="I13" s="172"/>
    </row>
    <row r="14" spans="1:10" ht="15" customHeight="1" x14ac:dyDescent="0.3">
      <c r="A14" s="82" t="s">
        <v>2</v>
      </c>
      <c r="B14" s="122" t="s">
        <v>3</v>
      </c>
      <c r="C14" s="82" t="s">
        <v>4</v>
      </c>
      <c r="D14" s="82" t="s">
        <v>5</v>
      </c>
      <c r="E14" s="82" t="s">
        <v>7</v>
      </c>
      <c r="F14" s="82" t="s">
        <v>6</v>
      </c>
      <c r="G14" s="92" t="s">
        <v>8449</v>
      </c>
      <c r="H14" s="82" t="s">
        <v>8489</v>
      </c>
      <c r="I14" s="82" t="s">
        <v>8450</v>
      </c>
    </row>
    <row r="15" spans="1:10" ht="15" customHeight="1" x14ac:dyDescent="0.3">
      <c r="A15" s="129"/>
      <c r="B15" s="142"/>
      <c r="C15" s="130">
        <f>ORÇAM.!C15</f>
        <v>1</v>
      </c>
      <c r="D15" s="161" t="str">
        <f>ORÇAM.!D15</f>
        <v>SERVIÇOS PRELIMINARES</v>
      </c>
      <c r="E15" s="161"/>
      <c r="F15" s="161"/>
      <c r="G15" s="161"/>
      <c r="H15" s="161"/>
      <c r="I15" s="161"/>
      <c r="J15" s="9"/>
    </row>
    <row r="16" spans="1:10" ht="15" customHeight="1" x14ac:dyDescent="0.3">
      <c r="A16" s="4" t="str">
        <f>ORÇAM.!A16</f>
        <v>CDHU</v>
      </c>
      <c r="B16" s="123" t="str">
        <f>ORÇAM.!B16</f>
        <v>02.08.050</v>
      </c>
      <c r="C16" s="4" t="str">
        <f>ORÇAM.!C16</f>
        <v>1.1</v>
      </c>
      <c r="D16" s="97" t="str">
        <f>ORÇAM.!D16</f>
        <v>Placa em lona com impressão digital e estrutura em madeira</v>
      </c>
      <c r="E16" s="96" t="str">
        <f>ORÇAM.!E16</f>
        <v>M2</v>
      </c>
      <c r="F16" s="98">
        <f>ORÇAM.!F16</f>
        <v>6</v>
      </c>
      <c r="G16" s="62"/>
      <c r="H16" s="132">
        <f>ROUND(IFERROR((G16+(G16*$H$257)),0),2)</f>
        <v>0</v>
      </c>
      <c r="I16" s="132">
        <f>H16*F16</f>
        <v>0</v>
      </c>
      <c r="J16" s="77"/>
    </row>
    <row r="17" spans="1:10" ht="15" customHeight="1" x14ac:dyDescent="0.3">
      <c r="A17" s="4" t="str">
        <f>ORÇAM.!A17</f>
        <v>CDHU</v>
      </c>
      <c r="B17" s="123" t="str">
        <f>ORÇAM.!B17</f>
        <v>02.02.150</v>
      </c>
      <c r="C17" s="4" t="str">
        <f>ORÇAM.!C17</f>
        <v>1.2</v>
      </c>
      <c r="D17" s="97" t="str">
        <f>ORÇAM.!D17</f>
        <v>Locação de container tipo depósito - área mínima de 13,80 m²</v>
      </c>
      <c r="E17" s="96" t="str">
        <f>ORÇAM.!E17</f>
        <v>UNMES</v>
      </c>
      <c r="F17" s="98">
        <f>ORÇAM.!F17</f>
        <v>5</v>
      </c>
      <c r="G17" s="62"/>
      <c r="H17" s="132">
        <f t="shared" ref="H17:H25" si="0">ROUND(IFERROR((G17+(G17*$H$257)),0),2)</f>
        <v>0</v>
      </c>
      <c r="I17" s="132">
        <f t="shared" ref="I17:I25" si="1">H17*F17</f>
        <v>0</v>
      </c>
      <c r="J17" s="13"/>
    </row>
    <row r="18" spans="1:10" ht="15" hidden="1" customHeight="1" x14ac:dyDescent="0.3">
      <c r="A18" s="4" t="str">
        <f>ORÇAM.!A18</f>
        <v>CDHU</v>
      </c>
      <c r="B18" s="123">
        <f>ORÇAM.!B18</f>
        <v>0</v>
      </c>
      <c r="C18" s="4" t="str">
        <f>ORÇAM.!C18</f>
        <v>1.3</v>
      </c>
      <c r="D18" s="97" t="str">
        <f>ORÇAM.!D18</f>
        <v xml:space="preserve"> </v>
      </c>
      <c r="E18" s="96" t="str">
        <f>ORÇAM.!E18</f>
        <v xml:space="preserve"> </v>
      </c>
      <c r="F18" s="98">
        <f>ORÇAM.!F18</f>
        <v>0</v>
      </c>
      <c r="G18" s="62" t="str">
        <f>IFERROR(VLOOKUP($B18,CDHU!$A$9:$F$4091,6,FALSE),"")</f>
        <v/>
      </c>
      <c r="H18" s="132">
        <f t="shared" si="0"/>
        <v>0</v>
      </c>
      <c r="I18" s="132">
        <f t="shared" si="1"/>
        <v>0</v>
      </c>
    </row>
    <row r="19" spans="1:10" ht="15" hidden="1" customHeight="1" x14ac:dyDescent="0.3">
      <c r="A19" s="4" t="str">
        <f>ORÇAM.!A19</f>
        <v>CDHU</v>
      </c>
      <c r="B19" s="123">
        <f>ORÇAM.!B19</f>
        <v>0</v>
      </c>
      <c r="C19" s="4" t="str">
        <f>ORÇAM.!C19</f>
        <v>1.4</v>
      </c>
      <c r="D19" s="97" t="str">
        <f>ORÇAM.!D19</f>
        <v xml:space="preserve"> </v>
      </c>
      <c r="E19" s="96" t="str">
        <f>ORÇAM.!E19</f>
        <v xml:space="preserve"> </v>
      </c>
      <c r="F19" s="98">
        <f>ORÇAM.!F19</f>
        <v>0</v>
      </c>
      <c r="G19" s="62" t="str">
        <f>IFERROR(VLOOKUP($B19,CDHU!$A$9:$F$4091,6,FALSE),"")</f>
        <v/>
      </c>
      <c r="H19" s="132">
        <f t="shared" si="0"/>
        <v>0</v>
      </c>
      <c r="I19" s="132">
        <f t="shared" si="1"/>
        <v>0</v>
      </c>
    </row>
    <row r="20" spans="1:10" ht="15" hidden="1" customHeight="1" x14ac:dyDescent="0.3">
      <c r="A20" s="4" t="str">
        <f>ORÇAM.!A20</f>
        <v>CDHU</v>
      </c>
      <c r="B20" s="123">
        <f>ORÇAM.!B20</f>
        <v>0</v>
      </c>
      <c r="C20" s="4" t="str">
        <f>ORÇAM.!C20</f>
        <v>1.5</v>
      </c>
      <c r="D20" s="97" t="str">
        <f>ORÇAM.!D20</f>
        <v xml:space="preserve"> </v>
      </c>
      <c r="E20" s="96" t="str">
        <f>ORÇAM.!E20</f>
        <v xml:space="preserve"> </v>
      </c>
      <c r="F20" s="98">
        <f>ORÇAM.!F20</f>
        <v>0</v>
      </c>
      <c r="G20" s="62" t="str">
        <f>IFERROR(VLOOKUP($B20,CDHU!$A$9:$F$4091,6,FALSE),"")</f>
        <v/>
      </c>
      <c r="H20" s="132">
        <f t="shared" si="0"/>
        <v>0</v>
      </c>
      <c r="I20" s="132">
        <f t="shared" si="1"/>
        <v>0</v>
      </c>
    </row>
    <row r="21" spans="1:10" ht="15" hidden="1" customHeight="1" x14ac:dyDescent="0.3">
      <c r="A21" s="4" t="str">
        <f>ORÇAM.!A21</f>
        <v>CDHU</v>
      </c>
      <c r="B21" s="123">
        <f>ORÇAM.!B21</f>
        <v>0</v>
      </c>
      <c r="C21" s="4" t="str">
        <f>ORÇAM.!C21</f>
        <v>1.6</v>
      </c>
      <c r="D21" s="97" t="str">
        <f>ORÇAM.!D21</f>
        <v xml:space="preserve"> </v>
      </c>
      <c r="E21" s="96" t="str">
        <f>ORÇAM.!E21</f>
        <v xml:space="preserve"> </v>
      </c>
      <c r="F21" s="98">
        <f>ORÇAM.!F21</f>
        <v>0</v>
      </c>
      <c r="G21" s="62" t="str">
        <f>IFERROR(VLOOKUP($B21,CDHU!$A$9:$F$4091,6,FALSE),"")</f>
        <v/>
      </c>
      <c r="H21" s="132">
        <f t="shared" si="0"/>
        <v>0</v>
      </c>
      <c r="I21" s="132">
        <f t="shared" si="1"/>
        <v>0</v>
      </c>
    </row>
    <row r="22" spans="1:10" ht="15" hidden="1" customHeight="1" x14ac:dyDescent="0.3">
      <c r="A22" s="4" t="str">
        <f>ORÇAM.!A22</f>
        <v>CDHU</v>
      </c>
      <c r="B22" s="123">
        <f>ORÇAM.!B22</f>
        <v>0</v>
      </c>
      <c r="C22" s="4" t="str">
        <f>ORÇAM.!C22</f>
        <v>1.7</v>
      </c>
      <c r="D22" s="97" t="str">
        <f>ORÇAM.!D22</f>
        <v xml:space="preserve"> </v>
      </c>
      <c r="E22" s="96" t="str">
        <f>ORÇAM.!E22</f>
        <v xml:space="preserve"> </v>
      </c>
      <c r="F22" s="98">
        <f>ORÇAM.!F22</f>
        <v>0</v>
      </c>
      <c r="G22" s="62" t="str">
        <f>IFERROR(VLOOKUP($B22,CDHU!$A$9:$F$4091,6,FALSE),"")</f>
        <v/>
      </c>
      <c r="H22" s="132">
        <f t="shared" si="0"/>
        <v>0</v>
      </c>
      <c r="I22" s="132">
        <f t="shared" si="1"/>
        <v>0</v>
      </c>
    </row>
    <row r="23" spans="1:10" ht="15" hidden="1" customHeight="1" x14ac:dyDescent="0.3">
      <c r="A23" s="4" t="str">
        <f>ORÇAM.!A23</f>
        <v>CDHU</v>
      </c>
      <c r="B23" s="123">
        <f>ORÇAM.!B23</f>
        <v>0</v>
      </c>
      <c r="C23" s="4" t="str">
        <f>ORÇAM.!C23</f>
        <v>1.8</v>
      </c>
      <c r="D23" s="97" t="str">
        <f>ORÇAM.!D23</f>
        <v xml:space="preserve"> </v>
      </c>
      <c r="E23" s="96" t="str">
        <f>ORÇAM.!E23</f>
        <v xml:space="preserve"> </v>
      </c>
      <c r="F23" s="98">
        <f>ORÇAM.!F23</f>
        <v>0</v>
      </c>
      <c r="G23" s="62" t="str">
        <f>IFERROR(VLOOKUP($B23,CDHU!$A$9:$F$4091,6,FALSE),"")</f>
        <v/>
      </c>
      <c r="H23" s="132">
        <f t="shared" si="0"/>
        <v>0</v>
      </c>
      <c r="I23" s="132">
        <f t="shared" si="1"/>
        <v>0</v>
      </c>
    </row>
    <row r="24" spans="1:10" ht="15" hidden="1" customHeight="1" x14ac:dyDescent="0.3">
      <c r="A24" s="4" t="str">
        <f>ORÇAM.!A24</f>
        <v>CDHU</v>
      </c>
      <c r="B24" s="123">
        <f>ORÇAM.!B24</f>
        <v>0</v>
      </c>
      <c r="C24" s="4" t="str">
        <f>ORÇAM.!C24</f>
        <v>1.9</v>
      </c>
      <c r="D24" s="97" t="str">
        <f>ORÇAM.!D24</f>
        <v xml:space="preserve"> </v>
      </c>
      <c r="E24" s="96" t="str">
        <f>ORÇAM.!E24</f>
        <v xml:space="preserve"> </v>
      </c>
      <c r="F24" s="98">
        <f>ORÇAM.!F24</f>
        <v>0</v>
      </c>
      <c r="G24" s="62" t="str">
        <f>IFERROR(VLOOKUP($B24,CDHU!$A$9:$F$4091,6,FALSE),"")</f>
        <v/>
      </c>
      <c r="H24" s="132">
        <f t="shared" si="0"/>
        <v>0</v>
      </c>
      <c r="I24" s="132">
        <f t="shared" si="1"/>
        <v>0</v>
      </c>
    </row>
    <row r="25" spans="1:10" ht="15" hidden="1" customHeight="1" x14ac:dyDescent="0.3">
      <c r="A25" s="4" t="str">
        <f>ORÇAM.!A25</f>
        <v>CDHU</v>
      </c>
      <c r="B25" s="123">
        <f>ORÇAM.!B25</f>
        <v>0</v>
      </c>
      <c r="C25" s="4" t="str">
        <f>ORÇAM.!C25</f>
        <v>1.10</v>
      </c>
      <c r="D25" s="97" t="str">
        <f>ORÇAM.!D25</f>
        <v xml:space="preserve"> </v>
      </c>
      <c r="E25" s="96" t="str">
        <f>ORÇAM.!E25</f>
        <v xml:space="preserve"> </v>
      </c>
      <c r="F25" s="98">
        <f>ORÇAM.!F25</f>
        <v>0</v>
      </c>
      <c r="G25" s="62" t="str">
        <f>IFERROR(VLOOKUP($B25,CDHU!$A$9:$F$4091,6,FALSE),"")</f>
        <v/>
      </c>
      <c r="H25" s="132">
        <f t="shared" si="0"/>
        <v>0</v>
      </c>
      <c r="I25" s="132">
        <f t="shared" si="1"/>
        <v>0</v>
      </c>
    </row>
    <row r="26" spans="1:10" ht="15" customHeight="1" x14ac:dyDescent="0.3">
      <c r="A26" s="173" t="str">
        <f>ORÇAM.!A26</f>
        <v>Total do Item 01</v>
      </c>
      <c r="B26" s="174"/>
      <c r="C26" s="174"/>
      <c r="D26" s="174"/>
      <c r="E26" s="174"/>
      <c r="F26" s="174"/>
      <c r="G26" s="174"/>
      <c r="H26" s="175"/>
      <c r="I26" s="131">
        <f>SUM(I16:I25)</f>
        <v>0</v>
      </c>
    </row>
    <row r="27" spans="1:10" ht="15" customHeight="1" x14ac:dyDescent="0.3">
      <c r="A27" s="167" t="s">
        <v>58</v>
      </c>
      <c r="B27" s="167"/>
      <c r="C27" s="167"/>
      <c r="D27" s="167"/>
      <c r="E27" s="167"/>
      <c r="F27" s="167"/>
      <c r="G27" s="167"/>
      <c r="H27" s="167"/>
      <c r="I27" s="167"/>
    </row>
    <row r="28" spans="1:10" ht="15" customHeight="1" x14ac:dyDescent="0.3">
      <c r="A28" s="129"/>
      <c r="B28" s="142"/>
      <c r="C28" s="130">
        <f>ORÇAM.!C28</f>
        <v>2</v>
      </c>
      <c r="D28" s="161" t="str">
        <f>ORÇAM.!D28</f>
        <v xml:space="preserve">DEMOLIÇÕES </v>
      </c>
      <c r="E28" s="161"/>
      <c r="F28" s="161"/>
      <c r="G28" s="161"/>
      <c r="H28" s="161"/>
      <c r="I28" s="161"/>
    </row>
    <row r="29" spans="1:10" ht="15" customHeight="1" x14ac:dyDescent="0.3">
      <c r="A29" s="4" t="str">
        <f>ORÇAM.!A29</f>
        <v>CDHU</v>
      </c>
      <c r="B29" s="123" t="str">
        <f>ORÇAM.!B29</f>
        <v>04.30.020</v>
      </c>
      <c r="C29" s="4" t="str">
        <f>ORÇAM.!C29</f>
        <v>2.1</v>
      </c>
      <c r="D29" s="97" t="str">
        <f>ORÇAM.!D29</f>
        <v>Remoção de calha ou rufo</v>
      </c>
      <c r="E29" s="96" t="str">
        <f>ORÇAM.!E29</f>
        <v>M</v>
      </c>
      <c r="F29" s="98">
        <f>ORÇAM.!F29</f>
        <v>13.559999999999999</v>
      </c>
      <c r="G29" s="62"/>
      <c r="H29" s="132">
        <f t="shared" ref="H29:H38" si="2">ROUND(IFERROR((G29+(G29*$H$257)),0),2)</f>
        <v>0</v>
      </c>
      <c r="I29" s="132">
        <f t="shared" ref="I29:I38" si="3">H29*F29</f>
        <v>0</v>
      </c>
      <c r="J29" s="9"/>
    </row>
    <row r="30" spans="1:10" ht="15" customHeight="1" x14ac:dyDescent="0.3">
      <c r="A30" s="4" t="str">
        <f>ORÇAM.!A30</f>
        <v>CDHU</v>
      </c>
      <c r="B30" s="123" t="str">
        <f>ORÇAM.!B30</f>
        <v>04.03.060</v>
      </c>
      <c r="C30" s="4" t="str">
        <f>ORÇAM.!C30</f>
        <v>2.2</v>
      </c>
      <c r="D30" s="97" t="str">
        <f>ORÇAM.!D30</f>
        <v>Retirada de cumeeira ou espigão em barro</v>
      </c>
      <c r="E30" s="96" t="str">
        <f>ORÇAM.!E30</f>
        <v>M</v>
      </c>
      <c r="F30" s="98">
        <f>ORÇAM.!F30</f>
        <v>1.35</v>
      </c>
      <c r="G30" s="62"/>
      <c r="H30" s="132">
        <f t="shared" si="2"/>
        <v>0</v>
      </c>
      <c r="I30" s="132">
        <f t="shared" si="3"/>
        <v>0</v>
      </c>
    </row>
    <row r="31" spans="1:10" ht="15" customHeight="1" x14ac:dyDescent="0.3">
      <c r="A31" s="4" t="str">
        <f>ORÇAM.!A31</f>
        <v>CDHU</v>
      </c>
      <c r="B31" s="123" t="str">
        <f>ORÇAM.!B31</f>
        <v>04.02.090</v>
      </c>
      <c r="C31" s="4" t="str">
        <f>ORÇAM.!C31</f>
        <v>2.3</v>
      </c>
      <c r="D31" s="97" t="str">
        <f>ORÇAM.!D31</f>
        <v>Retirada de estrutura em madeira pontaletada - telhas de barro</v>
      </c>
      <c r="E31" s="96" t="str">
        <f>ORÇAM.!E31</f>
        <v>M2</v>
      </c>
      <c r="F31" s="98">
        <f>ORÇAM.!F31</f>
        <v>7.33</v>
      </c>
      <c r="G31" s="62"/>
      <c r="H31" s="132">
        <f t="shared" si="2"/>
        <v>0</v>
      </c>
      <c r="I31" s="132">
        <f t="shared" si="3"/>
        <v>0</v>
      </c>
    </row>
    <row r="32" spans="1:10" ht="15" customHeight="1" x14ac:dyDescent="0.3">
      <c r="A32" s="4" t="str">
        <f>ORÇAM.!A32</f>
        <v>CDHU</v>
      </c>
      <c r="B32" s="123" t="str">
        <f>ORÇAM.!B32</f>
        <v>04.03.020</v>
      </c>
      <c r="C32" s="4" t="str">
        <f>ORÇAM.!C32</f>
        <v>2.4</v>
      </c>
      <c r="D32" s="97" t="str">
        <f>ORÇAM.!D32</f>
        <v>Retirada de telhamento em barro</v>
      </c>
      <c r="E32" s="96" t="str">
        <f>ORÇAM.!E32</f>
        <v>M2</v>
      </c>
      <c r="F32" s="98">
        <f>ORÇAM.!F32</f>
        <v>7.33</v>
      </c>
      <c r="G32" s="62"/>
      <c r="H32" s="132">
        <f t="shared" si="2"/>
        <v>0</v>
      </c>
      <c r="I32" s="132">
        <f t="shared" si="3"/>
        <v>0</v>
      </c>
    </row>
    <row r="33" spans="1:10" ht="15" customHeight="1" x14ac:dyDescent="0.3">
      <c r="A33" s="4" t="str">
        <f>ORÇAM.!A33</f>
        <v>CDHU</v>
      </c>
      <c r="B33" s="123" t="str">
        <f>ORÇAM.!B33</f>
        <v>04.03.040</v>
      </c>
      <c r="C33" s="4" t="str">
        <f>ORÇAM.!C33</f>
        <v>2.5</v>
      </c>
      <c r="D33" s="97" t="str">
        <f>ORÇAM.!D33</f>
        <v>Retirada de telhamento perfil e material qualquer, exceto barro</v>
      </c>
      <c r="E33" s="96" t="str">
        <f>ORÇAM.!E33</f>
        <v>M2</v>
      </c>
      <c r="F33" s="98">
        <f>ORÇAM.!F33</f>
        <v>29.73</v>
      </c>
      <c r="G33" s="62"/>
      <c r="H33" s="132">
        <f t="shared" si="2"/>
        <v>0</v>
      </c>
      <c r="I33" s="132">
        <f t="shared" si="3"/>
        <v>0</v>
      </c>
    </row>
    <row r="34" spans="1:10" ht="15" customHeight="1" x14ac:dyDescent="0.3">
      <c r="A34" s="4" t="str">
        <f>ORÇAM.!A34</f>
        <v>CDHU</v>
      </c>
      <c r="B34" s="123" t="str">
        <f>ORÇAM.!B34</f>
        <v>04.11.120</v>
      </c>
      <c r="C34" s="4" t="str">
        <f>ORÇAM.!C34</f>
        <v>2.6</v>
      </c>
      <c r="D34" s="97" t="str">
        <f>ORÇAM.!D34</f>
        <v>Retirada de torneira ou chuveiro</v>
      </c>
      <c r="E34" s="96" t="str">
        <f>ORÇAM.!E34</f>
        <v>UN</v>
      </c>
      <c r="F34" s="98">
        <f>ORÇAM.!F34</f>
        <v>3</v>
      </c>
      <c r="G34" s="62"/>
      <c r="H34" s="132">
        <f t="shared" si="2"/>
        <v>0</v>
      </c>
      <c r="I34" s="132">
        <f t="shared" si="3"/>
        <v>0</v>
      </c>
    </row>
    <row r="35" spans="1:10" ht="15" customHeight="1" x14ac:dyDescent="0.3">
      <c r="A35" s="4" t="str">
        <f>ORÇAM.!A35</f>
        <v>CDHU</v>
      </c>
      <c r="B35" s="123" t="str">
        <f>ORÇAM.!B35</f>
        <v>04.11.020</v>
      </c>
      <c r="C35" s="4" t="str">
        <f>ORÇAM.!C35</f>
        <v>2.7</v>
      </c>
      <c r="D35" s="97" t="str">
        <f>ORÇAM.!D35</f>
        <v>Retirada de aparelho sanitário incluindo acessórios</v>
      </c>
      <c r="E35" s="96" t="str">
        <f>ORÇAM.!E35</f>
        <v>UN</v>
      </c>
      <c r="F35" s="98">
        <f>ORÇAM.!F35</f>
        <v>2</v>
      </c>
      <c r="G35" s="62"/>
      <c r="H35" s="132">
        <f t="shared" si="2"/>
        <v>0</v>
      </c>
      <c r="I35" s="132">
        <f t="shared" si="3"/>
        <v>0</v>
      </c>
    </row>
    <row r="36" spans="1:10" ht="15" customHeight="1" x14ac:dyDescent="0.3">
      <c r="A36" s="4" t="str">
        <f>ORÇAM.!A36</f>
        <v>CDHU</v>
      </c>
      <c r="B36" s="123" t="str">
        <f>ORÇAM.!B36</f>
        <v>03.02.040</v>
      </c>
      <c r="C36" s="4" t="str">
        <f>ORÇAM.!C36</f>
        <v>2.8</v>
      </c>
      <c r="D36" s="97" t="str">
        <f>ORÇAM.!D36</f>
        <v>Demolição manual de alvenaria de elevação ou elemento vazado, incluindo revestimento</v>
      </c>
      <c r="E36" s="96" t="str">
        <f>ORÇAM.!E36</f>
        <v>M3</v>
      </c>
      <c r="F36" s="98">
        <f>ORÇAM.!F36</f>
        <v>1.1459999999999999</v>
      </c>
      <c r="G36" s="62"/>
      <c r="H36" s="132">
        <f t="shared" si="2"/>
        <v>0</v>
      </c>
      <c r="I36" s="132">
        <f t="shared" si="3"/>
        <v>0</v>
      </c>
    </row>
    <row r="37" spans="1:10" ht="15" customHeight="1" x14ac:dyDescent="0.3">
      <c r="A37" s="4" t="str">
        <f>ORÇAM.!A37</f>
        <v>CDHU</v>
      </c>
      <c r="B37" s="123" t="str">
        <f>ORÇAM.!B37</f>
        <v>03.01.020</v>
      </c>
      <c r="C37" s="4" t="str">
        <f>ORÇAM.!C37</f>
        <v>2.9</v>
      </c>
      <c r="D37" s="97" t="str">
        <f>ORÇAM.!D37</f>
        <v>Demolição manual de concreto simples</v>
      </c>
      <c r="E37" s="96" t="str">
        <f>ORÇAM.!E37</f>
        <v>M3</v>
      </c>
      <c r="F37" s="98">
        <f>ORÇAM.!F37</f>
        <v>5.7988000000000008</v>
      </c>
      <c r="G37" s="62"/>
      <c r="H37" s="132">
        <f t="shared" si="2"/>
        <v>0</v>
      </c>
      <c r="I37" s="132">
        <f t="shared" si="3"/>
        <v>0</v>
      </c>
    </row>
    <row r="38" spans="1:10" ht="30" customHeight="1" x14ac:dyDescent="0.3">
      <c r="A38" s="4" t="str">
        <f>ORÇAM.!A38</f>
        <v>CDHU</v>
      </c>
      <c r="B38" s="123" t="str">
        <f>ORÇAM.!B38</f>
        <v>05.07.050</v>
      </c>
      <c r="C38" s="4" t="str">
        <f>ORÇAM.!C38</f>
        <v>2.10</v>
      </c>
      <c r="D38" s="97" t="str">
        <f>ORÇAM.!D38</f>
        <v>Remoção de entulho de obra com caçamba metálica - material volumoso e misturado por alvenaria, terra, madeira, papel, plástico e metal</v>
      </c>
      <c r="E38" s="96" t="str">
        <f>ORÇAM.!E38</f>
        <v>M3</v>
      </c>
      <c r="F38" s="98">
        <f>ORÇAM.!F38</f>
        <v>8.7978000000000005</v>
      </c>
      <c r="G38" s="62"/>
      <c r="H38" s="132">
        <f t="shared" si="2"/>
        <v>0</v>
      </c>
      <c r="I38" s="132">
        <f t="shared" si="3"/>
        <v>0</v>
      </c>
    </row>
    <row r="39" spans="1:10" ht="15" customHeight="1" x14ac:dyDescent="0.3">
      <c r="A39" s="173" t="str">
        <f>ORÇAM.!A39</f>
        <v>Total do Item 02</v>
      </c>
      <c r="B39" s="174"/>
      <c r="C39" s="174"/>
      <c r="D39" s="174"/>
      <c r="E39" s="174"/>
      <c r="F39" s="174"/>
      <c r="G39" s="174"/>
      <c r="H39" s="175"/>
      <c r="I39" s="131">
        <f>SUM(I29:I38)</f>
        <v>0</v>
      </c>
    </row>
    <row r="40" spans="1:10" ht="15" customHeight="1" x14ac:dyDescent="0.3">
      <c r="A40" s="167"/>
      <c r="B40" s="167"/>
      <c r="C40" s="167"/>
      <c r="D40" s="167"/>
      <c r="E40" s="167"/>
      <c r="F40" s="167"/>
      <c r="G40" s="167"/>
      <c r="H40" s="167"/>
      <c r="I40" s="167"/>
    </row>
    <row r="41" spans="1:10" ht="15" customHeight="1" x14ac:dyDescent="0.3">
      <c r="A41" s="129"/>
      <c r="B41" s="142"/>
      <c r="C41" s="130">
        <f>ORÇAM.!C41</f>
        <v>3</v>
      </c>
      <c r="D41" s="161" t="str">
        <f>ORÇAM.!D41</f>
        <v>INFRAESTRUTURA</v>
      </c>
      <c r="E41" s="161"/>
      <c r="F41" s="161"/>
      <c r="G41" s="161"/>
      <c r="H41" s="161"/>
      <c r="I41" s="161"/>
    </row>
    <row r="42" spans="1:10" ht="15" customHeight="1" x14ac:dyDescent="0.3">
      <c r="A42" s="4" t="str">
        <f>ORÇAM.!A42</f>
        <v>CDHU</v>
      </c>
      <c r="B42" s="123" t="str">
        <f>ORÇAM.!B42</f>
        <v>06.02.020</v>
      </c>
      <c r="C42" s="4" t="str">
        <f>ORÇAM.!C42</f>
        <v>3.1</v>
      </c>
      <c r="D42" s="97" t="str">
        <f>ORÇAM.!D42</f>
        <v>Escavação manual em solo de 1ª e 2ª categoria em vala ou cava até 1,5 m</v>
      </c>
      <c r="E42" s="96" t="str">
        <f>ORÇAM.!E42</f>
        <v>M3</v>
      </c>
      <c r="F42" s="98">
        <f>ORÇAM.!F42</f>
        <v>14.566500000000001</v>
      </c>
      <c r="G42" s="62"/>
      <c r="H42" s="132">
        <f t="shared" ref="H42:H51" si="4">ROUND(IFERROR((G42+(G42*$H$257)),0),2)</f>
        <v>0</v>
      </c>
      <c r="I42" s="132">
        <f t="shared" ref="I42:I51" si="5">H42*F42</f>
        <v>0</v>
      </c>
      <c r="J42" s="9"/>
    </row>
    <row r="43" spans="1:10" ht="15" customHeight="1" x14ac:dyDescent="0.3">
      <c r="A43" s="4" t="str">
        <f>ORÇAM.!A43</f>
        <v>CDHU</v>
      </c>
      <c r="B43" s="123" t="str">
        <f>ORÇAM.!B43</f>
        <v>12.05.020</v>
      </c>
      <c r="C43" s="4" t="str">
        <f>ORÇAM.!C43</f>
        <v>3.2</v>
      </c>
      <c r="D43" s="97" t="str">
        <f>ORÇAM.!D43</f>
        <v>Estaca escavada mecanicamente, diâmetro de 25 cm até 20 t</v>
      </c>
      <c r="E43" s="96" t="str">
        <f>ORÇAM.!E43</f>
        <v>M</v>
      </c>
      <c r="F43" s="98">
        <f>ORÇAM.!F43</f>
        <v>64</v>
      </c>
      <c r="G43" s="62"/>
      <c r="H43" s="132">
        <f t="shared" si="4"/>
        <v>0</v>
      </c>
      <c r="I43" s="132">
        <f t="shared" si="5"/>
        <v>0</v>
      </c>
    </row>
    <row r="44" spans="1:10" ht="15" customHeight="1" x14ac:dyDescent="0.3">
      <c r="A44" s="4" t="str">
        <f>ORÇAM.!A44</f>
        <v>CDHU</v>
      </c>
      <c r="B44" s="123" t="str">
        <f>ORÇAM.!B44</f>
        <v>09.01.020</v>
      </c>
      <c r="C44" s="4" t="str">
        <f>ORÇAM.!C44</f>
        <v>3.3</v>
      </c>
      <c r="D44" s="97" t="str">
        <f>ORÇAM.!D44</f>
        <v>Forma em madeira comum para fundação</v>
      </c>
      <c r="E44" s="96" t="str">
        <f>ORÇAM.!E44</f>
        <v>M2</v>
      </c>
      <c r="F44" s="98">
        <f>ORÇAM.!F44</f>
        <v>27</v>
      </c>
      <c r="G44" s="62"/>
      <c r="H44" s="132">
        <f t="shared" si="4"/>
        <v>0</v>
      </c>
      <c r="I44" s="132">
        <f t="shared" si="5"/>
        <v>0</v>
      </c>
    </row>
    <row r="45" spans="1:10" ht="15" customHeight="1" x14ac:dyDescent="0.3">
      <c r="A45" s="4" t="str">
        <f>ORÇAM.!A45</f>
        <v>CDHU</v>
      </c>
      <c r="B45" s="123" t="str">
        <f>ORÇAM.!B45</f>
        <v>10.01.040</v>
      </c>
      <c r="C45" s="4" t="str">
        <f>ORÇAM.!C45</f>
        <v>3.4</v>
      </c>
      <c r="D45" s="97" t="str">
        <f>ORÇAM.!D45</f>
        <v>Armadura em barra de aço CA-50 (A ou B) fyk = 500 MPa</v>
      </c>
      <c r="E45" s="96" t="str">
        <f>ORÇAM.!E45</f>
        <v>KG</v>
      </c>
      <c r="F45" s="98">
        <f>ORÇAM.!F45</f>
        <v>106.00060000000001</v>
      </c>
      <c r="G45" s="62"/>
      <c r="H45" s="132">
        <f t="shared" si="4"/>
        <v>0</v>
      </c>
      <c r="I45" s="132">
        <f t="shared" si="5"/>
        <v>0</v>
      </c>
    </row>
    <row r="46" spans="1:10" ht="15" customHeight="1" x14ac:dyDescent="0.3">
      <c r="A46" s="4" t="str">
        <f>ORÇAM.!A46</f>
        <v>CDHU</v>
      </c>
      <c r="B46" s="123" t="str">
        <f>ORÇAM.!B46</f>
        <v>10.01.060</v>
      </c>
      <c r="C46" s="4" t="str">
        <f>ORÇAM.!C46</f>
        <v>3.5</v>
      </c>
      <c r="D46" s="97" t="str">
        <f>ORÇAM.!D46</f>
        <v>Armadura em barra de aço CA-60 (A ou B) fyk = 600 MPa</v>
      </c>
      <c r="E46" s="96" t="str">
        <f>ORÇAM.!E46</f>
        <v>KG</v>
      </c>
      <c r="F46" s="98">
        <f>ORÇAM.!F46</f>
        <v>53.438000000000002</v>
      </c>
      <c r="G46" s="62"/>
      <c r="H46" s="132">
        <f t="shared" si="4"/>
        <v>0</v>
      </c>
      <c r="I46" s="132">
        <f t="shared" si="5"/>
        <v>0</v>
      </c>
    </row>
    <row r="47" spans="1:10" ht="15" customHeight="1" x14ac:dyDescent="0.3">
      <c r="A47" s="4" t="str">
        <f>ORÇAM.!A47</f>
        <v>CDHU</v>
      </c>
      <c r="B47" s="123" t="str">
        <f>ORÇAM.!B47</f>
        <v>11.01.290</v>
      </c>
      <c r="C47" s="4" t="str">
        <f>ORÇAM.!C47</f>
        <v>3.6</v>
      </c>
      <c r="D47" s="97" t="str">
        <f>ORÇAM.!D47</f>
        <v>Concreto usinado, fck = 25 MPa - para bombeamento</v>
      </c>
      <c r="E47" s="96" t="str">
        <f>ORÇAM.!E47</f>
        <v>M3</v>
      </c>
      <c r="F47" s="98">
        <f>ORÇAM.!F47</f>
        <v>4.6899999999999995</v>
      </c>
      <c r="G47" s="62"/>
      <c r="H47" s="132">
        <f t="shared" si="4"/>
        <v>0</v>
      </c>
      <c r="I47" s="132">
        <f t="shared" si="5"/>
        <v>0</v>
      </c>
    </row>
    <row r="48" spans="1:10" ht="15" customHeight="1" x14ac:dyDescent="0.3">
      <c r="A48" s="4" t="str">
        <f>ORÇAM.!A48</f>
        <v>CDHU</v>
      </c>
      <c r="B48" s="123" t="str">
        <f>ORÇAM.!B48</f>
        <v>11.16.040</v>
      </c>
      <c r="C48" s="4" t="str">
        <f>ORÇAM.!C48</f>
        <v>3.7</v>
      </c>
      <c r="D48" s="97" t="str">
        <f>ORÇAM.!D48</f>
        <v>Lançamento e adensamento de concreto ou massa em fundação</v>
      </c>
      <c r="E48" s="96" t="str">
        <f>ORÇAM.!E48</f>
        <v>M3</v>
      </c>
      <c r="F48" s="98">
        <f>ORÇAM.!F48</f>
        <v>4.6899999999999995</v>
      </c>
      <c r="G48" s="62"/>
      <c r="H48" s="132">
        <f t="shared" si="4"/>
        <v>0</v>
      </c>
      <c r="I48" s="132">
        <f t="shared" si="5"/>
        <v>0</v>
      </c>
    </row>
    <row r="49" spans="1:9" ht="15" customHeight="1" x14ac:dyDescent="0.3">
      <c r="A49" s="4" t="str">
        <f>ORÇAM.!A49</f>
        <v>CDHU</v>
      </c>
      <c r="B49" s="123" t="str">
        <f>ORÇAM.!B49</f>
        <v>06.11.040</v>
      </c>
      <c r="C49" s="4" t="str">
        <f>ORÇAM.!C49</f>
        <v>3.8</v>
      </c>
      <c r="D49" s="97" t="str">
        <f>ORÇAM.!D49</f>
        <v>Reaterro manual apiloado sem controle de compactação</v>
      </c>
      <c r="E49" s="96" t="str">
        <f>ORÇAM.!E49</f>
        <v>M3</v>
      </c>
      <c r="F49" s="98">
        <f>ORÇAM.!F49</f>
        <v>9.8765000000000018</v>
      </c>
      <c r="G49" s="62"/>
      <c r="H49" s="132">
        <f t="shared" si="4"/>
        <v>0</v>
      </c>
      <c r="I49" s="132">
        <f t="shared" si="5"/>
        <v>0</v>
      </c>
    </row>
    <row r="50" spans="1:9" ht="15" customHeight="1" x14ac:dyDescent="0.3">
      <c r="A50" s="4" t="str">
        <f>ORÇAM.!A50</f>
        <v>CDHU</v>
      </c>
      <c r="B50" s="123" t="str">
        <f>ORÇAM.!B50</f>
        <v>32.16.010</v>
      </c>
      <c r="C50" s="4" t="str">
        <f>ORÇAM.!C50</f>
        <v>3.9</v>
      </c>
      <c r="D50" s="97" t="str">
        <f>ORÇAM.!D50</f>
        <v>Impermeabilização em pintura de asfalto oxidado com solventes orgânicos, sobre massa</v>
      </c>
      <c r="E50" s="96" t="str">
        <f>ORÇAM.!E50</f>
        <v>M2</v>
      </c>
      <c r="F50" s="98">
        <f>ORÇAM.!F50</f>
        <v>36.034999999999997</v>
      </c>
      <c r="G50" s="62"/>
      <c r="H50" s="132">
        <f t="shared" si="4"/>
        <v>0</v>
      </c>
      <c r="I50" s="132">
        <f t="shared" si="5"/>
        <v>0</v>
      </c>
    </row>
    <row r="51" spans="1:9" ht="15" hidden="1" customHeight="1" x14ac:dyDescent="0.3">
      <c r="A51" s="4" t="str">
        <f>ORÇAM.!A51</f>
        <v>CDHU</v>
      </c>
      <c r="B51" s="123">
        <f>ORÇAM.!B51</f>
        <v>0</v>
      </c>
      <c r="C51" s="4" t="str">
        <f>ORÇAM.!C51</f>
        <v>3.10</v>
      </c>
      <c r="D51" s="97" t="str">
        <f>ORÇAM.!D51</f>
        <v xml:space="preserve"> </v>
      </c>
      <c r="E51" s="96" t="str">
        <f>ORÇAM.!E51</f>
        <v xml:space="preserve"> </v>
      </c>
      <c r="F51" s="98">
        <f>ORÇAM.!F51</f>
        <v>0</v>
      </c>
      <c r="G51" s="62" t="str">
        <f>IFERROR(VLOOKUP($B51,CDHU!$A$9:$F$4091,6,FALSE),"")</f>
        <v/>
      </c>
      <c r="H51" s="132">
        <f t="shared" si="4"/>
        <v>0</v>
      </c>
      <c r="I51" s="132">
        <f t="shared" si="5"/>
        <v>0</v>
      </c>
    </row>
    <row r="52" spans="1:9" ht="15" customHeight="1" x14ac:dyDescent="0.3">
      <c r="A52" s="173" t="str">
        <f>ORÇAM.!A52</f>
        <v>Total do Item 03</v>
      </c>
      <c r="B52" s="174"/>
      <c r="C52" s="174"/>
      <c r="D52" s="174"/>
      <c r="E52" s="174"/>
      <c r="F52" s="174"/>
      <c r="G52" s="174"/>
      <c r="H52" s="175"/>
      <c r="I52" s="131">
        <f>SUM(I42:I51)</f>
        <v>0</v>
      </c>
    </row>
    <row r="53" spans="1:9" ht="15" customHeight="1" x14ac:dyDescent="0.3">
      <c r="A53" s="167"/>
      <c r="B53" s="167"/>
      <c r="C53" s="167"/>
      <c r="D53" s="167"/>
      <c r="E53" s="167"/>
      <c r="F53" s="167"/>
      <c r="G53" s="167"/>
      <c r="H53" s="167"/>
      <c r="I53" s="167"/>
    </row>
    <row r="54" spans="1:9" ht="15" customHeight="1" x14ac:dyDescent="0.3">
      <c r="A54" s="129"/>
      <c r="B54" s="142"/>
      <c r="C54" s="130">
        <f>ORÇAM.!C54</f>
        <v>4</v>
      </c>
      <c r="D54" s="161" t="str">
        <f>ORÇAM.!D54</f>
        <v>ALVENARIA E FECHAMENTOS</v>
      </c>
      <c r="E54" s="161"/>
      <c r="F54" s="161"/>
      <c r="G54" s="161"/>
      <c r="H54" s="161"/>
      <c r="I54" s="161"/>
    </row>
    <row r="55" spans="1:9" ht="15" customHeight="1" x14ac:dyDescent="0.3">
      <c r="A55" s="4" t="str">
        <f>ORÇAM.!A55</f>
        <v>CDHU</v>
      </c>
      <c r="B55" s="123" t="str">
        <f>ORÇAM.!B55</f>
        <v>14.04.200</v>
      </c>
      <c r="C55" s="4" t="str">
        <f>ORÇAM.!C55</f>
        <v>4.1</v>
      </c>
      <c r="D55" s="97" t="str">
        <f>ORÇAM.!D55</f>
        <v>Alvenaria de bloco cerâmico de vedação de 9 cm</v>
      </c>
      <c r="E55" s="96" t="str">
        <f>ORÇAM.!E55</f>
        <v>M2</v>
      </c>
      <c r="F55" s="98">
        <f>ORÇAM.!F55</f>
        <v>5.28</v>
      </c>
      <c r="G55" s="62"/>
      <c r="H55" s="132">
        <f t="shared" ref="H55:H64" si="6">ROUND(IFERROR((G55+(G55*$H$257)),0),2)</f>
        <v>0</v>
      </c>
      <c r="I55" s="132">
        <f t="shared" ref="I55:I64" si="7">H55*F55</f>
        <v>0</v>
      </c>
    </row>
    <row r="56" spans="1:9" ht="15" customHeight="1" x14ac:dyDescent="0.3">
      <c r="A56" s="4" t="str">
        <f>ORÇAM.!A56</f>
        <v>CDHU</v>
      </c>
      <c r="B56" s="123" t="str">
        <f>ORÇAM.!B56</f>
        <v>14.04.210</v>
      </c>
      <c r="C56" s="4" t="str">
        <f>ORÇAM.!C56</f>
        <v>4.2</v>
      </c>
      <c r="D56" s="97" t="str">
        <f>ORÇAM.!D56</f>
        <v>Alvenaria de bloco cerâmico de vedação de 14 cm</v>
      </c>
      <c r="E56" s="96" t="str">
        <f>ORÇAM.!E56</f>
        <v>M2</v>
      </c>
      <c r="F56" s="98">
        <f>ORÇAM.!F56</f>
        <v>68.94</v>
      </c>
      <c r="G56" s="62"/>
      <c r="H56" s="132">
        <f t="shared" si="6"/>
        <v>0</v>
      </c>
      <c r="I56" s="132">
        <f t="shared" si="7"/>
        <v>0</v>
      </c>
    </row>
    <row r="57" spans="1:9" ht="15" customHeight="1" x14ac:dyDescent="0.3">
      <c r="A57" s="4" t="str">
        <f>ORÇAM.!A57</f>
        <v>CDHU</v>
      </c>
      <c r="B57" s="123" t="str">
        <f>ORÇAM.!B57</f>
        <v>17.02.020</v>
      </c>
      <c r="C57" s="4" t="str">
        <f>ORÇAM.!C57</f>
        <v>4.3</v>
      </c>
      <c r="D57" s="97" t="str">
        <f>ORÇAM.!D57</f>
        <v>Chapisco</v>
      </c>
      <c r="E57" s="96" t="str">
        <f>ORÇAM.!E57</f>
        <v>M2</v>
      </c>
      <c r="F57" s="98">
        <f>ORÇAM.!F57</f>
        <v>148.44</v>
      </c>
      <c r="G57" s="62"/>
      <c r="H57" s="132">
        <f t="shared" si="6"/>
        <v>0</v>
      </c>
      <c r="I57" s="132">
        <f t="shared" si="7"/>
        <v>0</v>
      </c>
    </row>
    <row r="58" spans="1:9" ht="15" customHeight="1" x14ac:dyDescent="0.3">
      <c r="A58" s="4" t="str">
        <f>ORÇAM.!A58</f>
        <v>CDHU</v>
      </c>
      <c r="B58" s="123" t="str">
        <f>ORÇAM.!B58</f>
        <v>17.02.120</v>
      </c>
      <c r="C58" s="4" t="str">
        <f>ORÇAM.!C58</f>
        <v>4.4</v>
      </c>
      <c r="D58" s="97" t="str">
        <f>ORÇAM.!D58</f>
        <v>Emboço comum</v>
      </c>
      <c r="E58" s="96" t="str">
        <f>ORÇAM.!E58</f>
        <v>M2</v>
      </c>
      <c r="F58" s="98">
        <f>ORÇAM.!F58</f>
        <v>148.44</v>
      </c>
      <c r="G58" s="62"/>
      <c r="H58" s="132">
        <f t="shared" si="6"/>
        <v>0</v>
      </c>
      <c r="I58" s="132">
        <f t="shared" si="7"/>
        <v>0</v>
      </c>
    </row>
    <row r="59" spans="1:9" ht="15" customHeight="1" x14ac:dyDescent="0.3">
      <c r="A59" s="4" t="str">
        <f>ORÇAM.!A59</f>
        <v>CDHU</v>
      </c>
      <c r="B59" s="123" t="str">
        <f>ORÇAM.!B59</f>
        <v>17.02.220</v>
      </c>
      <c r="C59" s="4" t="str">
        <f>ORÇAM.!C59</f>
        <v>4.5</v>
      </c>
      <c r="D59" s="97" t="str">
        <f>ORÇAM.!D59</f>
        <v>Reboco</v>
      </c>
      <c r="E59" s="96" t="str">
        <f>ORÇAM.!E59</f>
        <v>M2</v>
      </c>
      <c r="F59" s="98">
        <f>ORÇAM.!F59</f>
        <v>148.44</v>
      </c>
      <c r="G59" s="62"/>
      <c r="H59" s="132">
        <f t="shared" si="6"/>
        <v>0</v>
      </c>
      <c r="I59" s="132">
        <f t="shared" si="7"/>
        <v>0</v>
      </c>
    </row>
    <row r="60" spans="1:9" ht="30" customHeight="1" x14ac:dyDescent="0.3">
      <c r="A60" s="4" t="str">
        <f>ORÇAM.!A60</f>
        <v>CDHU</v>
      </c>
      <c r="B60" s="123" t="str">
        <f>ORÇAM.!B60</f>
        <v>18.08.090</v>
      </c>
      <c r="C60" s="4" t="str">
        <f>ORÇAM.!C60</f>
        <v>4.6</v>
      </c>
      <c r="D60" s="97" t="str">
        <f>ORÇAM.!D60</f>
        <v>Revestimento em porcelanato esmaltado acetinado para área interna e ambiente com acesso ao exterior, grupo de absorção BIa, resistência química B, assentado com argamassa colante industrializada, rejuntado</v>
      </c>
      <c r="E60" s="96" t="str">
        <f>ORÇAM.!E60</f>
        <v>M2</v>
      </c>
      <c r="F60" s="98">
        <f>ORÇAM.!F60</f>
        <v>11.72</v>
      </c>
      <c r="G60" s="62"/>
      <c r="H60" s="132">
        <f t="shared" si="6"/>
        <v>0</v>
      </c>
      <c r="I60" s="132">
        <f t="shared" si="7"/>
        <v>0</v>
      </c>
    </row>
    <row r="61" spans="1:9" ht="15" customHeight="1" x14ac:dyDescent="0.3">
      <c r="A61" s="4" t="str">
        <f>ORÇAM.!A61</f>
        <v>CDHU</v>
      </c>
      <c r="B61" s="123" t="str">
        <f>ORÇAM.!B61</f>
        <v>16.33.022</v>
      </c>
      <c r="C61" s="4" t="str">
        <f>ORÇAM.!C61</f>
        <v>4.7</v>
      </c>
      <c r="D61" s="97" t="str">
        <f>ORÇAM.!D61</f>
        <v>Calha, rufo, afins em chapa galvanizada nº 24 - corte 0,33 m</v>
      </c>
      <c r="E61" s="96" t="str">
        <f>ORÇAM.!E61</f>
        <v>M</v>
      </c>
      <c r="F61" s="98">
        <f>ORÇAM.!F61</f>
        <v>22.44</v>
      </c>
      <c r="G61" s="62"/>
      <c r="H61" s="132">
        <f t="shared" si="6"/>
        <v>0</v>
      </c>
      <c r="I61" s="132">
        <f t="shared" si="7"/>
        <v>0</v>
      </c>
    </row>
    <row r="62" spans="1:9" ht="15" hidden="1" customHeight="1" x14ac:dyDescent="0.3">
      <c r="A62" s="4" t="str">
        <f>ORÇAM.!A62</f>
        <v>CDHU</v>
      </c>
      <c r="B62" s="123">
        <f>ORÇAM.!B62</f>
        <v>0</v>
      </c>
      <c r="C62" s="4" t="str">
        <f>ORÇAM.!C62</f>
        <v>4.8</v>
      </c>
      <c r="D62" s="97" t="str">
        <f>ORÇAM.!D62</f>
        <v xml:space="preserve"> </v>
      </c>
      <c r="E62" s="96" t="str">
        <f>ORÇAM.!E62</f>
        <v xml:space="preserve"> </v>
      </c>
      <c r="F62" s="98">
        <f>ORÇAM.!F62</f>
        <v>0</v>
      </c>
      <c r="G62" s="62" t="str">
        <f>IFERROR(VLOOKUP($B62,CDHU!$A$9:$F$4091,6,FALSE),"")</f>
        <v/>
      </c>
      <c r="H62" s="132">
        <f t="shared" si="6"/>
        <v>0</v>
      </c>
      <c r="I62" s="132">
        <f t="shared" si="7"/>
        <v>0</v>
      </c>
    </row>
    <row r="63" spans="1:9" ht="15" hidden="1" customHeight="1" x14ac:dyDescent="0.3">
      <c r="A63" s="4" t="str">
        <f>ORÇAM.!A63</f>
        <v>CDHU</v>
      </c>
      <c r="B63" s="123">
        <f>ORÇAM.!B63</f>
        <v>0</v>
      </c>
      <c r="C63" s="4" t="str">
        <f>ORÇAM.!C63</f>
        <v>4.9</v>
      </c>
      <c r="D63" s="97" t="str">
        <f>ORÇAM.!D63</f>
        <v xml:space="preserve"> </v>
      </c>
      <c r="E63" s="96" t="str">
        <f>ORÇAM.!E63</f>
        <v xml:space="preserve"> </v>
      </c>
      <c r="F63" s="98">
        <f>ORÇAM.!F63</f>
        <v>0</v>
      </c>
      <c r="G63" s="62" t="str">
        <f>IFERROR(VLOOKUP($B63,CDHU!$A$9:$F$4091,6,FALSE),"")</f>
        <v/>
      </c>
      <c r="H63" s="132">
        <f t="shared" si="6"/>
        <v>0</v>
      </c>
      <c r="I63" s="132">
        <f t="shared" si="7"/>
        <v>0</v>
      </c>
    </row>
    <row r="64" spans="1:9" ht="15" hidden="1" customHeight="1" x14ac:dyDescent="0.3">
      <c r="A64" s="4" t="str">
        <f>ORÇAM.!A64</f>
        <v>CDHU</v>
      </c>
      <c r="B64" s="123">
        <f>ORÇAM.!B64</f>
        <v>0</v>
      </c>
      <c r="C64" s="4" t="str">
        <f>ORÇAM.!C64</f>
        <v>4.10</v>
      </c>
      <c r="D64" s="97" t="str">
        <f>ORÇAM.!D64</f>
        <v xml:space="preserve"> </v>
      </c>
      <c r="E64" s="96" t="str">
        <f>ORÇAM.!E64</f>
        <v xml:space="preserve"> </v>
      </c>
      <c r="F64" s="98">
        <f>ORÇAM.!F64</f>
        <v>0</v>
      </c>
      <c r="G64" s="62" t="str">
        <f>IFERROR(VLOOKUP($B64,CDHU!$A$9:$F$4091,6,FALSE),"")</f>
        <v/>
      </c>
      <c r="H64" s="132">
        <f t="shared" si="6"/>
        <v>0</v>
      </c>
      <c r="I64" s="132">
        <f t="shared" si="7"/>
        <v>0</v>
      </c>
    </row>
    <row r="65" spans="1:9" ht="15" customHeight="1" x14ac:dyDescent="0.3">
      <c r="A65" s="173" t="str">
        <f>ORÇAM.!A65</f>
        <v>Total do Item 04</v>
      </c>
      <c r="B65" s="174"/>
      <c r="C65" s="174"/>
      <c r="D65" s="174"/>
      <c r="E65" s="174"/>
      <c r="F65" s="174"/>
      <c r="G65" s="174"/>
      <c r="H65" s="175"/>
      <c r="I65" s="131">
        <f>SUM(I55:I64)</f>
        <v>0</v>
      </c>
    </row>
    <row r="66" spans="1:9" ht="15" customHeight="1" x14ac:dyDescent="0.3">
      <c r="A66" s="167"/>
      <c r="B66" s="167"/>
      <c r="C66" s="167"/>
      <c r="D66" s="167"/>
      <c r="E66" s="167"/>
      <c r="F66" s="167"/>
      <c r="G66" s="167"/>
      <c r="H66" s="167"/>
      <c r="I66" s="167"/>
    </row>
    <row r="67" spans="1:9" ht="15" customHeight="1" x14ac:dyDescent="0.3">
      <c r="A67" s="129"/>
      <c r="B67" s="142"/>
      <c r="C67" s="130">
        <f>ORÇAM.!C67</f>
        <v>5</v>
      </c>
      <c r="D67" s="161" t="str">
        <f>ORÇAM.!D67</f>
        <v>SUPRAESTRUTURA</v>
      </c>
      <c r="E67" s="161"/>
      <c r="F67" s="161"/>
      <c r="G67" s="161"/>
      <c r="H67" s="161"/>
      <c r="I67" s="161"/>
    </row>
    <row r="68" spans="1:9" ht="15" customHeight="1" x14ac:dyDescent="0.3">
      <c r="A68" s="4" t="str">
        <f>ORÇAM.!A68</f>
        <v>CDHU</v>
      </c>
      <c r="B68" s="123" t="str">
        <f>ORÇAM.!B68</f>
        <v>09.01.030</v>
      </c>
      <c r="C68" s="4" t="str">
        <f>ORÇAM.!C68</f>
        <v>5.1</v>
      </c>
      <c r="D68" s="97" t="str">
        <f>ORÇAM.!D68</f>
        <v>Forma em madeira comum para estrutura</v>
      </c>
      <c r="E68" s="96" t="str">
        <f>ORÇAM.!E68</f>
        <v>M2</v>
      </c>
      <c r="F68" s="98">
        <f>ORÇAM.!F68</f>
        <v>71.614500000000007</v>
      </c>
      <c r="G68" s="62"/>
      <c r="H68" s="132">
        <f t="shared" ref="H68:H82" si="8">ROUND(IFERROR((G68+(G68*$H$257)),0),2)</f>
        <v>0</v>
      </c>
      <c r="I68" s="132">
        <f t="shared" ref="I68:I82" si="9">H68*F68</f>
        <v>0</v>
      </c>
    </row>
    <row r="69" spans="1:9" ht="15" customHeight="1" x14ac:dyDescent="0.3">
      <c r="A69" s="4" t="str">
        <f>ORÇAM.!A69</f>
        <v>CDHU</v>
      </c>
      <c r="B69" s="123" t="str">
        <f>ORÇAM.!B69</f>
        <v>10.01.040</v>
      </c>
      <c r="C69" s="4" t="str">
        <f>ORÇAM.!C69</f>
        <v>5.2</v>
      </c>
      <c r="D69" s="97" t="str">
        <f>ORÇAM.!D69</f>
        <v>Armadura em barra de aço CA-50 (A ou B) fyk = 500 MPa</v>
      </c>
      <c r="E69" s="96" t="str">
        <f>ORÇAM.!E69</f>
        <v>KG</v>
      </c>
      <c r="F69" s="98">
        <f>ORÇAM.!F69</f>
        <v>338.05430000000001</v>
      </c>
      <c r="G69" s="62"/>
      <c r="H69" s="132">
        <f t="shared" si="8"/>
        <v>0</v>
      </c>
      <c r="I69" s="132">
        <f t="shared" si="9"/>
        <v>0</v>
      </c>
    </row>
    <row r="70" spans="1:9" ht="15" customHeight="1" x14ac:dyDescent="0.3">
      <c r="A70" s="4" t="str">
        <f>ORÇAM.!A70</f>
        <v>CDHU</v>
      </c>
      <c r="B70" s="123" t="str">
        <f>ORÇAM.!B70</f>
        <v>10.01.060</v>
      </c>
      <c r="C70" s="4" t="str">
        <f>ORÇAM.!C70</f>
        <v>5.3</v>
      </c>
      <c r="D70" s="97" t="str">
        <f>ORÇAM.!D70</f>
        <v>Armadura em barra de aço CA-60 (A ou B) fyk = 600 MPa</v>
      </c>
      <c r="E70" s="96" t="str">
        <f>ORÇAM.!E70</f>
        <v>KG</v>
      </c>
      <c r="F70" s="98">
        <f>ORÇAM.!F70</f>
        <v>186.84397199999998</v>
      </c>
      <c r="G70" s="62"/>
      <c r="H70" s="132">
        <f t="shared" si="8"/>
        <v>0</v>
      </c>
      <c r="I70" s="132">
        <f t="shared" si="9"/>
        <v>0</v>
      </c>
    </row>
    <row r="71" spans="1:9" ht="15" customHeight="1" x14ac:dyDescent="0.3">
      <c r="A71" s="4" t="str">
        <f>ORÇAM.!A71</f>
        <v>CDHU</v>
      </c>
      <c r="B71" s="123" t="str">
        <f>ORÇAM.!B71</f>
        <v>11.01.290</v>
      </c>
      <c r="C71" s="4" t="str">
        <f>ORÇAM.!C71</f>
        <v>5.4</v>
      </c>
      <c r="D71" s="97" t="str">
        <f>ORÇAM.!D71</f>
        <v>Concreto usinado, fck = 25 MPa - para bombeamento</v>
      </c>
      <c r="E71" s="96" t="str">
        <f>ORÇAM.!E71</f>
        <v>M3</v>
      </c>
      <c r="F71" s="98">
        <f>ORÇAM.!F71</f>
        <v>4.75</v>
      </c>
      <c r="G71" s="62"/>
      <c r="H71" s="132">
        <f t="shared" si="8"/>
        <v>0</v>
      </c>
      <c r="I71" s="132">
        <f t="shared" si="9"/>
        <v>0</v>
      </c>
    </row>
    <row r="72" spans="1:9" ht="15" customHeight="1" x14ac:dyDescent="0.3">
      <c r="A72" s="4" t="str">
        <f>ORÇAM.!A72</f>
        <v>CDHU</v>
      </c>
      <c r="B72" s="123" t="str">
        <f>ORÇAM.!B72</f>
        <v>11.16.060</v>
      </c>
      <c r="C72" s="4" t="str">
        <f>ORÇAM.!C72</f>
        <v>5.5</v>
      </c>
      <c r="D72" s="97" t="str">
        <f>ORÇAM.!D72</f>
        <v>Lançamento e adensamento de concreto ou massa em estrutura</v>
      </c>
      <c r="E72" s="96" t="str">
        <f>ORÇAM.!E72</f>
        <v>M3</v>
      </c>
      <c r="F72" s="98">
        <f>ORÇAM.!F72</f>
        <v>4.75</v>
      </c>
      <c r="G72" s="62"/>
      <c r="H72" s="132">
        <f t="shared" si="8"/>
        <v>0</v>
      </c>
      <c r="I72" s="132">
        <f t="shared" si="9"/>
        <v>0</v>
      </c>
    </row>
    <row r="73" spans="1:9" ht="15" customHeight="1" x14ac:dyDescent="0.3">
      <c r="A73" s="4" t="str">
        <f>ORÇAM.!A73</f>
        <v>CDHU</v>
      </c>
      <c r="B73" s="123" t="str">
        <f>ORÇAM.!B73</f>
        <v>13.02.170</v>
      </c>
      <c r="C73" s="4" t="str">
        <f>ORÇAM.!C73</f>
        <v>5.6</v>
      </c>
      <c r="D73" s="97" t="str">
        <f>ORÇAM.!D73</f>
        <v>Laje pré-fabricada mista vigota protendida/lajota cerâmica - LP 16 (12+4) e capa com concreto de 25 MPa</v>
      </c>
      <c r="E73" s="96" t="str">
        <f>ORÇAM.!E73</f>
        <v>M2</v>
      </c>
      <c r="F73" s="98">
        <f>ORÇAM.!F73</f>
        <v>59.72</v>
      </c>
      <c r="G73" s="62"/>
      <c r="H73" s="132">
        <f t="shared" si="8"/>
        <v>0</v>
      </c>
      <c r="I73" s="132">
        <f t="shared" si="9"/>
        <v>0</v>
      </c>
    </row>
    <row r="74" spans="1:9" ht="15" customHeight="1" x14ac:dyDescent="0.3">
      <c r="A74" s="4" t="str">
        <f>ORÇAM.!A74</f>
        <v>CDHU</v>
      </c>
      <c r="B74" s="123" t="str">
        <f>ORÇAM.!B74</f>
        <v>10.02.020</v>
      </c>
      <c r="C74" s="4" t="str">
        <f>ORÇAM.!C74</f>
        <v>5.7</v>
      </c>
      <c r="D74" s="97" t="str">
        <f>ORÇAM.!D74</f>
        <v>Armadura em tela soldada de aço</v>
      </c>
      <c r="E74" s="96" t="str">
        <f>ORÇAM.!E74</f>
        <v>KG</v>
      </c>
      <c r="F74" s="98">
        <f>ORÇAM.!F74</f>
        <v>88.564760000000007</v>
      </c>
      <c r="G74" s="62"/>
      <c r="H74" s="132">
        <f t="shared" si="8"/>
        <v>0</v>
      </c>
      <c r="I74" s="132">
        <f t="shared" si="9"/>
        <v>0</v>
      </c>
    </row>
    <row r="75" spans="1:9" ht="15" customHeight="1" x14ac:dyDescent="0.3">
      <c r="A75" s="4" t="str">
        <f>ORÇAM.!A75</f>
        <v>CDHU</v>
      </c>
      <c r="B75" s="123" t="str">
        <f>ORÇAM.!B75</f>
        <v>17.02.020</v>
      </c>
      <c r="C75" s="4" t="str">
        <f>ORÇAM.!C75</f>
        <v>5.8</v>
      </c>
      <c r="D75" s="97" t="str">
        <f>ORÇAM.!D75</f>
        <v>Chapisco</v>
      </c>
      <c r="E75" s="96" t="str">
        <f>ORÇAM.!E75</f>
        <v>M2</v>
      </c>
      <c r="F75" s="98">
        <f>ORÇAM.!F75</f>
        <v>59.72</v>
      </c>
      <c r="G75" s="62"/>
      <c r="H75" s="132">
        <f t="shared" si="8"/>
        <v>0</v>
      </c>
      <c r="I75" s="132">
        <f t="shared" si="9"/>
        <v>0</v>
      </c>
    </row>
    <row r="76" spans="1:9" ht="15" customHeight="1" x14ac:dyDescent="0.3">
      <c r="A76" s="4" t="str">
        <f>ORÇAM.!A76</f>
        <v>CDHU</v>
      </c>
      <c r="B76" s="123" t="str">
        <f>ORÇAM.!B76</f>
        <v>17.02.120</v>
      </c>
      <c r="C76" s="4" t="str">
        <f>ORÇAM.!C76</f>
        <v>5.9</v>
      </c>
      <c r="D76" s="97" t="str">
        <f>ORÇAM.!D76</f>
        <v>Emboço comum</v>
      </c>
      <c r="E76" s="96" t="str">
        <f>ORÇAM.!E76</f>
        <v>M2</v>
      </c>
      <c r="F76" s="98">
        <f>ORÇAM.!F76</f>
        <v>59.72</v>
      </c>
      <c r="G76" s="62"/>
      <c r="H76" s="132">
        <f t="shared" si="8"/>
        <v>0</v>
      </c>
      <c r="I76" s="132">
        <f t="shared" si="9"/>
        <v>0</v>
      </c>
    </row>
    <row r="77" spans="1:9" ht="15" customHeight="1" x14ac:dyDescent="0.3">
      <c r="A77" s="4" t="str">
        <f>ORÇAM.!A77</f>
        <v>CDHU</v>
      </c>
      <c r="B77" s="123" t="str">
        <f>ORÇAM.!B77</f>
        <v>17.02.220</v>
      </c>
      <c r="C77" s="4" t="str">
        <f>ORÇAM.!C77</f>
        <v>5.10</v>
      </c>
      <c r="D77" s="97" t="str">
        <f>ORÇAM.!D77</f>
        <v>Reboco</v>
      </c>
      <c r="E77" s="96" t="str">
        <f>ORÇAM.!E77</f>
        <v>M2</v>
      </c>
      <c r="F77" s="98">
        <f>ORÇAM.!F77</f>
        <v>59.72</v>
      </c>
      <c r="G77" s="62"/>
      <c r="H77" s="132">
        <f t="shared" si="8"/>
        <v>0</v>
      </c>
      <c r="I77" s="132">
        <f t="shared" si="9"/>
        <v>0</v>
      </c>
    </row>
    <row r="78" spans="1:9" ht="15" hidden="1" customHeight="1" x14ac:dyDescent="0.3">
      <c r="A78" s="4" t="str">
        <f>ORÇAM.!A78</f>
        <v>CDHU</v>
      </c>
      <c r="B78" s="123">
        <f>ORÇAM.!B78</f>
        <v>0</v>
      </c>
      <c r="C78" s="4" t="str">
        <f>ORÇAM.!C78</f>
        <v>5.11</v>
      </c>
      <c r="D78" s="97" t="str">
        <f>ORÇAM.!D78</f>
        <v xml:space="preserve"> </v>
      </c>
      <c r="E78" s="96" t="str">
        <f>ORÇAM.!E78</f>
        <v xml:space="preserve"> </v>
      </c>
      <c r="F78" s="98">
        <f>ORÇAM.!F78</f>
        <v>0</v>
      </c>
      <c r="G78" s="62"/>
      <c r="H78" s="132">
        <f t="shared" si="8"/>
        <v>0</v>
      </c>
      <c r="I78" s="132">
        <f t="shared" si="9"/>
        <v>0</v>
      </c>
    </row>
    <row r="79" spans="1:9" ht="15" hidden="1" customHeight="1" x14ac:dyDescent="0.3">
      <c r="A79" s="4" t="str">
        <f>ORÇAM.!A79</f>
        <v>CDHU</v>
      </c>
      <c r="B79" s="123">
        <f>ORÇAM.!B79</f>
        <v>0</v>
      </c>
      <c r="C79" s="4" t="str">
        <f>ORÇAM.!C79</f>
        <v>5.12</v>
      </c>
      <c r="D79" s="97" t="str">
        <f>ORÇAM.!D79</f>
        <v xml:space="preserve"> </v>
      </c>
      <c r="E79" s="96" t="str">
        <f>ORÇAM.!E79</f>
        <v xml:space="preserve"> </v>
      </c>
      <c r="F79" s="98">
        <f>ORÇAM.!F79</f>
        <v>0</v>
      </c>
      <c r="G79" s="62" t="str">
        <f>IFERROR(VLOOKUP($B79,CDHU!$A$9:$F$4091,6,FALSE),"")</f>
        <v/>
      </c>
      <c r="H79" s="132">
        <f t="shared" si="8"/>
        <v>0</v>
      </c>
      <c r="I79" s="132">
        <f t="shared" si="9"/>
        <v>0</v>
      </c>
    </row>
    <row r="80" spans="1:9" ht="15" hidden="1" customHeight="1" x14ac:dyDescent="0.3">
      <c r="A80" s="4" t="str">
        <f>ORÇAM.!A80</f>
        <v>CDHU</v>
      </c>
      <c r="B80" s="123">
        <f>ORÇAM.!B80</f>
        <v>0</v>
      </c>
      <c r="C80" s="4" t="str">
        <f>ORÇAM.!C80</f>
        <v>5.13</v>
      </c>
      <c r="D80" s="97" t="str">
        <f>ORÇAM.!D80</f>
        <v xml:space="preserve"> </v>
      </c>
      <c r="E80" s="96" t="str">
        <f>ORÇAM.!E80</f>
        <v xml:space="preserve"> </v>
      </c>
      <c r="F80" s="98">
        <f>ORÇAM.!F80</f>
        <v>0</v>
      </c>
      <c r="G80" s="62" t="str">
        <f>IFERROR(VLOOKUP($B80,CDHU!$A$9:$F$4091,6,FALSE),"")</f>
        <v/>
      </c>
      <c r="H80" s="132">
        <f t="shared" si="8"/>
        <v>0</v>
      </c>
      <c r="I80" s="132">
        <f t="shared" si="9"/>
        <v>0</v>
      </c>
    </row>
    <row r="81" spans="1:9" ht="15" hidden="1" customHeight="1" x14ac:dyDescent="0.3">
      <c r="A81" s="4" t="str">
        <f>ORÇAM.!A81</f>
        <v>CDHU</v>
      </c>
      <c r="B81" s="123">
        <f>ORÇAM.!B81</f>
        <v>0</v>
      </c>
      <c r="C81" s="4" t="str">
        <f>ORÇAM.!C81</f>
        <v>5.14</v>
      </c>
      <c r="D81" s="97" t="str">
        <f>ORÇAM.!D81</f>
        <v xml:space="preserve"> </v>
      </c>
      <c r="E81" s="96" t="str">
        <f>ORÇAM.!E81</f>
        <v xml:space="preserve"> </v>
      </c>
      <c r="F81" s="98">
        <f>ORÇAM.!F81</f>
        <v>0</v>
      </c>
      <c r="G81" s="62" t="str">
        <f>IFERROR(VLOOKUP($B81,CDHU!$A$9:$F$4091,6,FALSE),"")</f>
        <v/>
      </c>
      <c r="H81" s="132">
        <f t="shared" si="8"/>
        <v>0</v>
      </c>
      <c r="I81" s="132">
        <f t="shared" si="9"/>
        <v>0</v>
      </c>
    </row>
    <row r="82" spans="1:9" ht="15" hidden="1" customHeight="1" x14ac:dyDescent="0.3">
      <c r="A82" s="4" t="str">
        <f>ORÇAM.!A82</f>
        <v>CDHU</v>
      </c>
      <c r="B82" s="123">
        <f>ORÇAM.!B82</f>
        <v>0</v>
      </c>
      <c r="C82" s="4" t="str">
        <f>ORÇAM.!C82</f>
        <v>5.15</v>
      </c>
      <c r="D82" s="97" t="str">
        <f>ORÇAM.!D82</f>
        <v xml:space="preserve"> </v>
      </c>
      <c r="E82" s="96" t="str">
        <f>ORÇAM.!E82</f>
        <v xml:space="preserve"> </v>
      </c>
      <c r="F82" s="98">
        <f>ORÇAM.!F82</f>
        <v>0</v>
      </c>
      <c r="G82" s="62" t="str">
        <f>IFERROR(VLOOKUP($B82,CDHU!$A$9:$F$4091,6,FALSE),"")</f>
        <v/>
      </c>
      <c r="H82" s="132">
        <f t="shared" si="8"/>
        <v>0</v>
      </c>
      <c r="I82" s="132">
        <f t="shared" si="9"/>
        <v>0</v>
      </c>
    </row>
    <row r="83" spans="1:9" ht="15" customHeight="1" x14ac:dyDescent="0.3">
      <c r="A83" s="173" t="str">
        <f>ORÇAM.!A83</f>
        <v>Total do Item 05</v>
      </c>
      <c r="B83" s="174"/>
      <c r="C83" s="174"/>
      <c r="D83" s="174"/>
      <c r="E83" s="174"/>
      <c r="F83" s="174"/>
      <c r="G83" s="174"/>
      <c r="H83" s="175"/>
      <c r="I83" s="131">
        <f>SUM(I68:I82)</f>
        <v>0</v>
      </c>
    </row>
    <row r="84" spans="1:9" ht="15" customHeight="1" x14ac:dyDescent="0.3">
      <c r="A84" s="168"/>
      <c r="B84" s="168"/>
      <c r="C84" s="168"/>
      <c r="D84" s="168"/>
      <c r="E84" s="168"/>
      <c r="F84" s="168"/>
      <c r="G84" s="168"/>
      <c r="H84" s="168"/>
      <c r="I84" s="168"/>
    </row>
    <row r="85" spans="1:9" ht="15" customHeight="1" x14ac:dyDescent="0.3">
      <c r="A85" s="129"/>
      <c r="B85" s="142"/>
      <c r="C85" s="130">
        <f>ORÇAM.!C85</f>
        <v>6</v>
      </c>
      <c r="D85" s="161" t="str">
        <f>ORÇAM.!D85</f>
        <v>COBERTURA</v>
      </c>
      <c r="E85" s="161"/>
      <c r="F85" s="161"/>
      <c r="G85" s="161"/>
      <c r="H85" s="161"/>
      <c r="I85" s="161"/>
    </row>
    <row r="86" spans="1:9" ht="15" customHeight="1" x14ac:dyDescent="0.3">
      <c r="A86" s="4" t="str">
        <f>ORÇAM.!A86</f>
        <v>CDHU</v>
      </c>
      <c r="B86" s="123" t="str">
        <f>ORÇAM.!B86</f>
        <v>15.01.220</v>
      </c>
      <c r="C86" s="4" t="str">
        <f>ORÇAM.!C86</f>
        <v>6.1</v>
      </c>
      <c r="D86" s="97" t="str">
        <f>ORÇAM.!D86</f>
        <v>Estrutura pontaletada para telhas onduladas</v>
      </c>
      <c r="E86" s="96" t="str">
        <f>ORÇAM.!E86</f>
        <v>M2</v>
      </c>
      <c r="F86" s="98">
        <f>ORÇAM.!F86</f>
        <v>50.06</v>
      </c>
      <c r="G86" s="62"/>
      <c r="H86" s="132">
        <f t="shared" ref="H86:H100" si="10">ROUND(IFERROR((G86+(G86*$H$257)),0),2)</f>
        <v>0</v>
      </c>
      <c r="I86" s="132">
        <f t="shared" ref="I86:I100" si="11">H86*F86</f>
        <v>0</v>
      </c>
    </row>
    <row r="87" spans="1:9" ht="15" customHeight="1" x14ac:dyDescent="0.3">
      <c r="A87" s="4" t="str">
        <f>ORÇAM.!A87</f>
        <v>CDHU</v>
      </c>
      <c r="B87" s="123" t="str">
        <f>ORÇAM.!B87</f>
        <v>16.12.020</v>
      </c>
      <c r="C87" s="4" t="str">
        <f>ORÇAM.!C87</f>
        <v>6.2</v>
      </c>
      <c r="D87" s="97" t="str">
        <f>ORÇAM.!D87</f>
        <v>Telhamento em chapa de aço pré-pintada com epóxi e poliéster, perfil ondulado, com espessura de 0,50 mm</v>
      </c>
      <c r="E87" s="96" t="str">
        <f>ORÇAM.!E87</f>
        <v>M2</v>
      </c>
      <c r="F87" s="98">
        <f>ORÇAM.!F87</f>
        <v>50.06</v>
      </c>
      <c r="G87" s="62"/>
      <c r="H87" s="132">
        <f t="shared" si="10"/>
        <v>0</v>
      </c>
      <c r="I87" s="132">
        <f t="shared" si="11"/>
        <v>0</v>
      </c>
    </row>
    <row r="88" spans="1:9" ht="15" customHeight="1" x14ac:dyDescent="0.3">
      <c r="A88" s="4" t="str">
        <f>ORÇAM.!A88</f>
        <v>CDHU</v>
      </c>
      <c r="B88" s="123" t="str">
        <f>ORÇAM.!B88</f>
        <v>16.33.062</v>
      </c>
      <c r="C88" s="4" t="str">
        <f>ORÇAM.!C88</f>
        <v>6.3</v>
      </c>
      <c r="D88" s="97" t="str">
        <f>ORÇAM.!D88</f>
        <v>Calha, rufo, afins em chapa galvanizada nº 24 - corte 1,00 m</v>
      </c>
      <c r="E88" s="96" t="str">
        <f>ORÇAM.!E88</f>
        <v>M</v>
      </c>
      <c r="F88" s="98">
        <f>ORÇAM.!F88</f>
        <v>30.950000000000003</v>
      </c>
      <c r="G88" s="62"/>
      <c r="H88" s="132">
        <f t="shared" si="10"/>
        <v>0</v>
      </c>
      <c r="I88" s="132">
        <f t="shared" si="11"/>
        <v>0</v>
      </c>
    </row>
    <row r="89" spans="1:9" ht="15" customHeight="1" x14ac:dyDescent="0.3">
      <c r="A89" s="4" t="str">
        <f>ORÇAM.!A89</f>
        <v>CDHU</v>
      </c>
      <c r="B89" s="123" t="str">
        <f>ORÇAM.!B89</f>
        <v>16.33.052</v>
      </c>
      <c r="C89" s="4" t="str">
        <f>ORÇAM.!C89</f>
        <v>6.4</v>
      </c>
      <c r="D89" s="97" t="str">
        <f>ORÇAM.!D89</f>
        <v>Calha, rufo, afins em chapa galvanizada nº 24 - corte 0,50 m</v>
      </c>
      <c r="E89" s="96" t="str">
        <f>ORÇAM.!E89</f>
        <v>M</v>
      </c>
      <c r="F89" s="98">
        <f>ORÇAM.!F89</f>
        <v>17.12</v>
      </c>
      <c r="G89" s="62"/>
      <c r="H89" s="132">
        <f t="shared" si="10"/>
        <v>0</v>
      </c>
      <c r="I89" s="132">
        <f t="shared" si="11"/>
        <v>0</v>
      </c>
    </row>
    <row r="90" spans="1:9" ht="15" hidden="1" customHeight="1" x14ac:dyDescent="0.3">
      <c r="A90" s="4" t="str">
        <f>ORÇAM.!A90</f>
        <v>CDHU</v>
      </c>
      <c r="B90" s="123">
        <f>ORÇAM.!B90</f>
        <v>0</v>
      </c>
      <c r="C90" s="4" t="str">
        <f>ORÇAM.!C90</f>
        <v>6.5</v>
      </c>
      <c r="D90" s="97" t="str">
        <f>ORÇAM.!D90</f>
        <v xml:space="preserve"> </v>
      </c>
      <c r="E90" s="96" t="str">
        <f>ORÇAM.!E90</f>
        <v xml:space="preserve"> </v>
      </c>
      <c r="F90" s="98">
        <f>ORÇAM.!F90</f>
        <v>0</v>
      </c>
      <c r="G90" s="62"/>
      <c r="H90" s="132">
        <f t="shared" si="10"/>
        <v>0</v>
      </c>
      <c r="I90" s="132">
        <f t="shared" si="11"/>
        <v>0</v>
      </c>
    </row>
    <row r="91" spans="1:9" ht="15" hidden="1" customHeight="1" x14ac:dyDescent="0.3">
      <c r="A91" s="4" t="str">
        <f>ORÇAM.!A91</f>
        <v>CDHU</v>
      </c>
      <c r="B91" s="123">
        <f>ORÇAM.!B91</f>
        <v>0</v>
      </c>
      <c r="C91" s="4" t="str">
        <f>ORÇAM.!C91</f>
        <v>6.6</v>
      </c>
      <c r="D91" s="97" t="str">
        <f>ORÇAM.!D91</f>
        <v xml:space="preserve"> </v>
      </c>
      <c r="E91" s="96" t="str">
        <f>ORÇAM.!E91</f>
        <v xml:space="preserve"> </v>
      </c>
      <c r="F91" s="98">
        <f>ORÇAM.!F91</f>
        <v>0</v>
      </c>
      <c r="G91" s="62" t="str">
        <f>IFERROR(VLOOKUP($B91,CDHU!$A$9:$F$4091,6,FALSE),"")</f>
        <v/>
      </c>
      <c r="H91" s="132">
        <f t="shared" si="10"/>
        <v>0</v>
      </c>
      <c r="I91" s="132">
        <f t="shared" si="11"/>
        <v>0</v>
      </c>
    </row>
    <row r="92" spans="1:9" ht="15" hidden="1" customHeight="1" x14ac:dyDescent="0.3">
      <c r="A92" s="4" t="str">
        <f>ORÇAM.!A92</f>
        <v>CDHU</v>
      </c>
      <c r="B92" s="123">
        <f>ORÇAM.!B92</f>
        <v>0</v>
      </c>
      <c r="C92" s="4" t="str">
        <f>ORÇAM.!C92</f>
        <v>6.7</v>
      </c>
      <c r="D92" s="97" t="str">
        <f>ORÇAM.!D92</f>
        <v xml:space="preserve"> </v>
      </c>
      <c r="E92" s="96" t="str">
        <f>ORÇAM.!E92</f>
        <v xml:space="preserve"> </v>
      </c>
      <c r="F92" s="98">
        <f>ORÇAM.!F92</f>
        <v>0</v>
      </c>
      <c r="G92" s="62" t="str">
        <f>IFERROR(VLOOKUP($B92,CDHU!$A$9:$F$4091,6,FALSE),"")</f>
        <v/>
      </c>
      <c r="H92" s="132">
        <f t="shared" si="10"/>
        <v>0</v>
      </c>
      <c r="I92" s="132">
        <f t="shared" si="11"/>
        <v>0</v>
      </c>
    </row>
    <row r="93" spans="1:9" ht="15" hidden="1" customHeight="1" x14ac:dyDescent="0.3">
      <c r="A93" s="4" t="str">
        <f>ORÇAM.!A93</f>
        <v>CDHU</v>
      </c>
      <c r="B93" s="123">
        <f>ORÇAM.!B93</f>
        <v>0</v>
      </c>
      <c r="C93" s="4" t="str">
        <f>ORÇAM.!C93</f>
        <v>6.8</v>
      </c>
      <c r="D93" s="97" t="str">
        <f>ORÇAM.!D93</f>
        <v xml:space="preserve"> </v>
      </c>
      <c r="E93" s="96" t="str">
        <f>ORÇAM.!E93</f>
        <v xml:space="preserve"> </v>
      </c>
      <c r="F93" s="98">
        <f>ORÇAM.!F93</f>
        <v>0</v>
      </c>
      <c r="G93" s="62" t="str">
        <f>IFERROR(VLOOKUP($B93,CDHU!$A$9:$F$4091,6,FALSE),"")</f>
        <v/>
      </c>
      <c r="H93" s="132">
        <f t="shared" si="10"/>
        <v>0</v>
      </c>
      <c r="I93" s="132">
        <f t="shared" si="11"/>
        <v>0</v>
      </c>
    </row>
    <row r="94" spans="1:9" ht="15" hidden="1" customHeight="1" x14ac:dyDescent="0.3">
      <c r="A94" s="4" t="str">
        <f>ORÇAM.!A94</f>
        <v>CDHU</v>
      </c>
      <c r="B94" s="123">
        <f>ORÇAM.!B94</f>
        <v>0</v>
      </c>
      <c r="C94" s="4" t="str">
        <f>ORÇAM.!C94</f>
        <v>6.9</v>
      </c>
      <c r="D94" s="97" t="str">
        <f>ORÇAM.!D94</f>
        <v xml:space="preserve"> </v>
      </c>
      <c r="E94" s="96" t="str">
        <f>ORÇAM.!E94</f>
        <v xml:space="preserve"> </v>
      </c>
      <c r="F94" s="98">
        <f>ORÇAM.!F94</f>
        <v>0</v>
      </c>
      <c r="G94" s="62" t="str">
        <f>IFERROR(VLOOKUP($B94,CDHU!$A$9:$F$4091,6,FALSE),"")</f>
        <v/>
      </c>
      <c r="H94" s="132">
        <f t="shared" si="10"/>
        <v>0</v>
      </c>
      <c r="I94" s="132">
        <f t="shared" si="11"/>
        <v>0</v>
      </c>
    </row>
    <row r="95" spans="1:9" ht="15" hidden="1" customHeight="1" x14ac:dyDescent="0.3">
      <c r="A95" s="4" t="str">
        <f>ORÇAM.!A95</f>
        <v>CDHU</v>
      </c>
      <c r="B95" s="123">
        <f>ORÇAM.!B95</f>
        <v>0</v>
      </c>
      <c r="C95" s="4" t="str">
        <f>ORÇAM.!C95</f>
        <v>6.10</v>
      </c>
      <c r="D95" s="97" t="str">
        <f>ORÇAM.!D95</f>
        <v xml:space="preserve"> </v>
      </c>
      <c r="E95" s="96" t="str">
        <f>ORÇAM.!E95</f>
        <v xml:space="preserve"> </v>
      </c>
      <c r="F95" s="98">
        <f>ORÇAM.!F95</f>
        <v>0</v>
      </c>
      <c r="G95" s="62" t="str">
        <f>IFERROR(VLOOKUP($B95,CDHU!$A$9:$F$4091,6,FALSE),"")</f>
        <v/>
      </c>
      <c r="H95" s="132">
        <f t="shared" si="10"/>
        <v>0</v>
      </c>
      <c r="I95" s="132">
        <f t="shared" si="11"/>
        <v>0</v>
      </c>
    </row>
    <row r="96" spans="1:9" ht="15" hidden="1" customHeight="1" x14ac:dyDescent="0.3">
      <c r="A96" s="4" t="str">
        <f>ORÇAM.!A96</f>
        <v>CDHU</v>
      </c>
      <c r="B96" s="123">
        <f>ORÇAM.!B96</f>
        <v>0</v>
      </c>
      <c r="C96" s="4" t="str">
        <f>ORÇAM.!C96</f>
        <v>6.11</v>
      </c>
      <c r="D96" s="97" t="str">
        <f>ORÇAM.!D96</f>
        <v xml:space="preserve"> </v>
      </c>
      <c r="E96" s="96" t="str">
        <f>ORÇAM.!E96</f>
        <v xml:space="preserve"> </v>
      </c>
      <c r="F96" s="98">
        <f>ORÇAM.!F96</f>
        <v>0</v>
      </c>
      <c r="G96" s="62" t="str">
        <f>IFERROR(VLOOKUP($B96,CDHU!$A$9:$F$4091,6,FALSE),"")</f>
        <v/>
      </c>
      <c r="H96" s="132">
        <f t="shared" si="10"/>
        <v>0</v>
      </c>
      <c r="I96" s="132">
        <f t="shared" si="11"/>
        <v>0</v>
      </c>
    </row>
    <row r="97" spans="1:10" ht="15" hidden="1" customHeight="1" x14ac:dyDescent="0.3">
      <c r="A97" s="4" t="str">
        <f>ORÇAM.!A97</f>
        <v>CDHU</v>
      </c>
      <c r="B97" s="123">
        <f>ORÇAM.!B97</f>
        <v>0</v>
      </c>
      <c r="C97" s="4" t="str">
        <f>ORÇAM.!C97</f>
        <v>6.12</v>
      </c>
      <c r="D97" s="97" t="str">
        <f>ORÇAM.!D97</f>
        <v xml:space="preserve"> </v>
      </c>
      <c r="E97" s="96" t="str">
        <f>ORÇAM.!E97</f>
        <v xml:space="preserve"> </v>
      </c>
      <c r="F97" s="98">
        <f>ORÇAM.!F97</f>
        <v>0</v>
      </c>
      <c r="G97" s="62" t="str">
        <f>IFERROR(VLOOKUP($B97,CDHU!$A$9:$F$4091,6,FALSE),"")</f>
        <v/>
      </c>
      <c r="H97" s="132">
        <f t="shared" si="10"/>
        <v>0</v>
      </c>
      <c r="I97" s="132">
        <f t="shared" si="11"/>
        <v>0</v>
      </c>
    </row>
    <row r="98" spans="1:10" ht="15" hidden="1" customHeight="1" x14ac:dyDescent="0.3">
      <c r="A98" s="4" t="str">
        <f>ORÇAM.!A98</f>
        <v>CDHU</v>
      </c>
      <c r="B98" s="123">
        <f>ORÇAM.!B98</f>
        <v>0</v>
      </c>
      <c r="C98" s="4" t="str">
        <f>ORÇAM.!C98</f>
        <v>6.13</v>
      </c>
      <c r="D98" s="97" t="str">
        <f>ORÇAM.!D98</f>
        <v xml:space="preserve"> </v>
      </c>
      <c r="E98" s="96" t="str">
        <f>ORÇAM.!E98</f>
        <v xml:space="preserve"> </v>
      </c>
      <c r="F98" s="98">
        <f>ORÇAM.!F98</f>
        <v>0</v>
      </c>
      <c r="G98" s="62" t="str">
        <f>IFERROR(VLOOKUP($B98,CDHU!$A$9:$F$4091,6,FALSE),"")</f>
        <v/>
      </c>
      <c r="H98" s="132">
        <f t="shared" si="10"/>
        <v>0</v>
      </c>
      <c r="I98" s="132">
        <f t="shared" si="11"/>
        <v>0</v>
      </c>
    </row>
    <row r="99" spans="1:10" ht="15" hidden="1" customHeight="1" x14ac:dyDescent="0.3">
      <c r="A99" s="4" t="str">
        <f>ORÇAM.!A99</f>
        <v>CDHU</v>
      </c>
      <c r="B99" s="123">
        <f>ORÇAM.!B99</f>
        <v>0</v>
      </c>
      <c r="C99" s="4" t="str">
        <f>ORÇAM.!C99</f>
        <v>6.14</v>
      </c>
      <c r="D99" s="97" t="str">
        <f>ORÇAM.!D99</f>
        <v xml:space="preserve"> </v>
      </c>
      <c r="E99" s="96" t="str">
        <f>ORÇAM.!E99</f>
        <v xml:space="preserve"> </v>
      </c>
      <c r="F99" s="98">
        <f>ORÇAM.!F99</f>
        <v>0</v>
      </c>
      <c r="G99" s="62" t="str">
        <f>IFERROR(VLOOKUP($B99,CDHU!$A$9:$F$4091,6,FALSE),"")</f>
        <v/>
      </c>
      <c r="H99" s="132">
        <f t="shared" si="10"/>
        <v>0</v>
      </c>
      <c r="I99" s="132">
        <f t="shared" si="11"/>
        <v>0</v>
      </c>
    </row>
    <row r="100" spans="1:10" ht="15" hidden="1" customHeight="1" x14ac:dyDescent="0.3">
      <c r="A100" s="4" t="str">
        <f>ORÇAM.!A100</f>
        <v>CDHU</v>
      </c>
      <c r="B100" s="123">
        <f>ORÇAM.!B100</f>
        <v>0</v>
      </c>
      <c r="C100" s="4" t="str">
        <f>ORÇAM.!C100</f>
        <v>6.15</v>
      </c>
      <c r="D100" s="97" t="str">
        <f>ORÇAM.!D100</f>
        <v xml:space="preserve"> </v>
      </c>
      <c r="E100" s="96" t="str">
        <f>ORÇAM.!E100</f>
        <v xml:space="preserve"> </v>
      </c>
      <c r="F100" s="98">
        <f>ORÇAM.!F100</f>
        <v>0</v>
      </c>
      <c r="G100" s="62" t="str">
        <f>IFERROR(VLOOKUP($B100,CDHU!$A$9:$F$4091,6,FALSE),"")</f>
        <v/>
      </c>
      <c r="H100" s="132">
        <f t="shared" si="10"/>
        <v>0</v>
      </c>
      <c r="I100" s="132">
        <f t="shared" si="11"/>
        <v>0</v>
      </c>
    </row>
    <row r="101" spans="1:10" ht="15" customHeight="1" x14ac:dyDescent="0.3">
      <c r="A101" s="173" t="str">
        <f>ORÇAM.!A101</f>
        <v>Total do Item 06</v>
      </c>
      <c r="B101" s="174"/>
      <c r="C101" s="174"/>
      <c r="D101" s="174"/>
      <c r="E101" s="174"/>
      <c r="F101" s="174"/>
      <c r="G101" s="174"/>
      <c r="H101" s="175"/>
      <c r="I101" s="131">
        <f>SUM(I86:I100)</f>
        <v>0</v>
      </c>
    </row>
    <row r="102" spans="1:10" ht="15" customHeight="1" x14ac:dyDescent="0.3">
      <c r="A102" s="168"/>
      <c r="B102" s="168"/>
      <c r="C102" s="168"/>
      <c r="D102" s="168"/>
      <c r="E102" s="168"/>
      <c r="F102" s="168"/>
      <c r="G102" s="168"/>
      <c r="H102" s="168"/>
      <c r="I102" s="168"/>
    </row>
    <row r="103" spans="1:10" ht="15" customHeight="1" x14ac:dyDescent="0.3">
      <c r="A103" s="129"/>
      <c r="B103" s="142"/>
      <c r="C103" s="130">
        <f>ORÇAM.!C103</f>
        <v>7</v>
      </c>
      <c r="D103" s="161" t="str">
        <f>ORÇAM.!D103</f>
        <v>ESQUADRIAS E FERRAGENS</v>
      </c>
      <c r="E103" s="161"/>
      <c r="F103" s="161"/>
      <c r="G103" s="161"/>
      <c r="H103" s="161"/>
      <c r="I103" s="161"/>
    </row>
    <row r="104" spans="1:10" ht="15" customHeight="1" x14ac:dyDescent="0.3">
      <c r="A104" s="4" t="str">
        <f>ORÇAM.!A104</f>
        <v>CDHU</v>
      </c>
      <c r="B104" s="123" t="str">
        <f>ORÇAM.!B104</f>
        <v>14.20.010</v>
      </c>
      <c r="C104" s="4" t="str">
        <f>ORÇAM.!C104</f>
        <v>7.1</v>
      </c>
      <c r="D104" s="97" t="str">
        <f>ORÇAM.!D104</f>
        <v>Vergas, contravergas e pilaretes de concreto armado</v>
      </c>
      <c r="E104" s="96" t="str">
        <f>ORÇAM.!E104</f>
        <v>M3</v>
      </c>
      <c r="F104" s="98">
        <f>ORÇAM.!F104</f>
        <v>0.06</v>
      </c>
      <c r="G104" s="62"/>
      <c r="H104" s="132">
        <f t="shared" ref="H104:H113" si="12">ROUND(IFERROR((G104+(G104*$H$257)),0),2)</f>
        <v>0</v>
      </c>
      <c r="I104" s="132">
        <f t="shared" ref="I104:I113" si="13">H104*F104</f>
        <v>0</v>
      </c>
      <c r="J104" s="9"/>
    </row>
    <row r="105" spans="1:10" ht="15" customHeight="1" x14ac:dyDescent="0.3">
      <c r="A105" s="4" t="str">
        <f>ORÇAM.!A105</f>
        <v>CDHU</v>
      </c>
      <c r="B105" s="123" t="str">
        <f>ORÇAM.!B105</f>
        <v>25.01.020</v>
      </c>
      <c r="C105" s="4" t="str">
        <f>ORÇAM.!C105</f>
        <v>7.2</v>
      </c>
      <c r="D105" s="97" t="str">
        <f>ORÇAM.!D105</f>
        <v>Caixilho em alumínio fixo, sob medida</v>
      </c>
      <c r="E105" s="96" t="str">
        <f>ORÇAM.!E105</f>
        <v>M2</v>
      </c>
      <c r="F105" s="98">
        <f>ORÇAM.!F105</f>
        <v>4.3099999999999996</v>
      </c>
      <c r="G105" s="62"/>
      <c r="H105" s="132">
        <f t="shared" si="12"/>
        <v>0</v>
      </c>
      <c r="I105" s="132">
        <f t="shared" si="13"/>
        <v>0</v>
      </c>
    </row>
    <row r="106" spans="1:10" ht="15" customHeight="1" x14ac:dyDescent="0.3">
      <c r="A106" s="4" t="str">
        <f>ORÇAM.!A106</f>
        <v>CDHU</v>
      </c>
      <c r="B106" s="123" t="str">
        <f>ORÇAM.!B106</f>
        <v>26.02.060</v>
      </c>
      <c r="C106" s="4" t="str">
        <f>ORÇAM.!C106</f>
        <v>7.3</v>
      </c>
      <c r="D106" s="97" t="str">
        <f>ORÇAM.!D106</f>
        <v>Vidro temperado incolor de 10 mm</v>
      </c>
      <c r="E106" s="96" t="str">
        <f>ORÇAM.!E106</f>
        <v>M2</v>
      </c>
      <c r="F106" s="98">
        <f>ORÇAM.!F106</f>
        <v>4.3099999999999996</v>
      </c>
      <c r="G106" s="62"/>
      <c r="H106" s="132">
        <f t="shared" si="12"/>
        <v>0</v>
      </c>
      <c r="I106" s="132">
        <f t="shared" si="13"/>
        <v>0</v>
      </c>
    </row>
    <row r="107" spans="1:10" ht="15" customHeight="1" x14ac:dyDescent="0.3">
      <c r="A107" s="4" t="str">
        <f>ORÇAM.!A107</f>
        <v>CDHU</v>
      </c>
      <c r="B107" s="123" t="str">
        <f>ORÇAM.!B107</f>
        <v>28.01.020</v>
      </c>
      <c r="C107" s="4" t="str">
        <f>ORÇAM.!C107</f>
        <v>7.4</v>
      </c>
      <c r="D107" s="97" t="str">
        <f>ORÇAM.!D107</f>
        <v>Ferragem completa com maçaneta tipo alavanca, para porta externa com 1 folha</v>
      </c>
      <c r="E107" s="96" t="str">
        <f>ORÇAM.!E107</f>
        <v>CJ</v>
      </c>
      <c r="F107" s="98">
        <f>ORÇAM.!F107</f>
        <v>2</v>
      </c>
      <c r="G107" s="62"/>
      <c r="H107" s="132">
        <f t="shared" si="12"/>
        <v>0</v>
      </c>
      <c r="I107" s="132">
        <f t="shared" si="13"/>
        <v>0</v>
      </c>
    </row>
    <row r="108" spans="1:10" ht="15" customHeight="1" x14ac:dyDescent="0.3">
      <c r="A108" s="4" t="str">
        <f>ORÇAM.!A108</f>
        <v>CDHU</v>
      </c>
      <c r="B108" s="123" t="str">
        <f>ORÇAM.!B108</f>
        <v>24.02.840</v>
      </c>
      <c r="C108" s="4" t="str">
        <f>ORÇAM.!C108</f>
        <v>7.5</v>
      </c>
      <c r="D108" s="97" t="str">
        <f>ORÇAM.!D108</f>
        <v>Portão basculante em chapa metálica, estruturado com perfis metálicos</v>
      </c>
      <c r="E108" s="96" t="str">
        <f>ORÇAM.!E108</f>
        <v>M2</v>
      </c>
      <c r="F108" s="98">
        <f>ORÇAM.!F108</f>
        <v>12</v>
      </c>
      <c r="G108" s="62"/>
      <c r="H108" s="132">
        <f t="shared" si="12"/>
        <v>0</v>
      </c>
      <c r="I108" s="132">
        <f t="shared" si="13"/>
        <v>0</v>
      </c>
    </row>
    <row r="109" spans="1:10" ht="15" hidden="1" customHeight="1" x14ac:dyDescent="0.3">
      <c r="A109" s="4" t="str">
        <f>ORÇAM.!A109</f>
        <v>CDHU</v>
      </c>
      <c r="B109" s="123">
        <f>ORÇAM.!B109</f>
        <v>0</v>
      </c>
      <c r="C109" s="4" t="str">
        <f>ORÇAM.!C109</f>
        <v>7.6</v>
      </c>
      <c r="D109" s="97" t="str">
        <f>ORÇAM.!D109</f>
        <v xml:space="preserve"> </v>
      </c>
      <c r="E109" s="96" t="str">
        <f>ORÇAM.!E109</f>
        <v xml:space="preserve"> </v>
      </c>
      <c r="F109" s="98">
        <f>ORÇAM.!F109</f>
        <v>0</v>
      </c>
      <c r="G109" s="62" t="str">
        <f>IFERROR(VLOOKUP($B109,CDHU!$A$9:$F$4091,6,FALSE),"")</f>
        <v/>
      </c>
      <c r="H109" s="132">
        <f t="shared" si="12"/>
        <v>0</v>
      </c>
      <c r="I109" s="132">
        <f t="shared" si="13"/>
        <v>0</v>
      </c>
    </row>
    <row r="110" spans="1:10" ht="15" hidden="1" customHeight="1" x14ac:dyDescent="0.3">
      <c r="A110" s="4" t="str">
        <f>ORÇAM.!A110</f>
        <v>CDHU</v>
      </c>
      <c r="B110" s="123">
        <f>ORÇAM.!B110</f>
        <v>0</v>
      </c>
      <c r="C110" s="4" t="str">
        <f>ORÇAM.!C110</f>
        <v>7.7</v>
      </c>
      <c r="D110" s="97" t="str">
        <f>ORÇAM.!D110</f>
        <v xml:space="preserve"> </v>
      </c>
      <c r="E110" s="96" t="str">
        <f>ORÇAM.!E110</f>
        <v xml:space="preserve"> </v>
      </c>
      <c r="F110" s="98">
        <f>ORÇAM.!F110</f>
        <v>0</v>
      </c>
      <c r="G110" s="62" t="str">
        <f>IFERROR(VLOOKUP($B110,CDHU!$A$9:$F$4091,6,FALSE),"")</f>
        <v/>
      </c>
      <c r="H110" s="132">
        <f t="shared" si="12"/>
        <v>0</v>
      </c>
      <c r="I110" s="132">
        <f t="shared" si="13"/>
        <v>0</v>
      </c>
    </row>
    <row r="111" spans="1:10" ht="15" hidden="1" customHeight="1" x14ac:dyDescent="0.3">
      <c r="A111" s="4" t="str">
        <f>ORÇAM.!A111</f>
        <v>CDHU</v>
      </c>
      <c r="B111" s="123">
        <f>ORÇAM.!B111</f>
        <v>0</v>
      </c>
      <c r="C111" s="4" t="str">
        <f>ORÇAM.!C111</f>
        <v>7.8</v>
      </c>
      <c r="D111" s="97" t="str">
        <f>ORÇAM.!D111</f>
        <v xml:space="preserve"> </v>
      </c>
      <c r="E111" s="96" t="str">
        <f>ORÇAM.!E111</f>
        <v xml:space="preserve"> </v>
      </c>
      <c r="F111" s="98">
        <f>ORÇAM.!F111</f>
        <v>0</v>
      </c>
      <c r="G111" s="62" t="str">
        <f>IFERROR(VLOOKUP($B111,CDHU!$A$9:$F$4091,6,FALSE),"")</f>
        <v/>
      </c>
      <c r="H111" s="132">
        <f t="shared" si="12"/>
        <v>0</v>
      </c>
      <c r="I111" s="132">
        <f t="shared" si="13"/>
        <v>0</v>
      </c>
    </row>
    <row r="112" spans="1:10" ht="15" hidden="1" customHeight="1" x14ac:dyDescent="0.3">
      <c r="A112" s="4" t="str">
        <f>ORÇAM.!A112</f>
        <v>CDHU</v>
      </c>
      <c r="B112" s="123">
        <f>ORÇAM.!B112</f>
        <v>0</v>
      </c>
      <c r="C112" s="4" t="str">
        <f>ORÇAM.!C112</f>
        <v>7.9</v>
      </c>
      <c r="D112" s="97" t="str">
        <f>ORÇAM.!D112</f>
        <v xml:space="preserve"> </v>
      </c>
      <c r="E112" s="96" t="str">
        <f>ORÇAM.!E112</f>
        <v xml:space="preserve"> </v>
      </c>
      <c r="F112" s="98">
        <f>ORÇAM.!F112</f>
        <v>0</v>
      </c>
      <c r="G112" s="62" t="str">
        <f>IFERROR(VLOOKUP($B112,CDHU!$A$9:$F$4091,6,FALSE),"")</f>
        <v/>
      </c>
      <c r="H112" s="132">
        <f t="shared" si="12"/>
        <v>0</v>
      </c>
      <c r="I112" s="132">
        <f t="shared" si="13"/>
        <v>0</v>
      </c>
    </row>
    <row r="113" spans="1:9" ht="15" hidden="1" customHeight="1" x14ac:dyDescent="0.3">
      <c r="A113" s="4" t="str">
        <f>ORÇAM.!A113</f>
        <v>CDHU</v>
      </c>
      <c r="B113" s="123">
        <f>ORÇAM.!B113</f>
        <v>0</v>
      </c>
      <c r="C113" s="4" t="str">
        <f>ORÇAM.!C113</f>
        <v>7.10</v>
      </c>
      <c r="D113" s="97" t="str">
        <f>ORÇAM.!D113</f>
        <v xml:space="preserve"> </v>
      </c>
      <c r="E113" s="96" t="str">
        <f>ORÇAM.!E113</f>
        <v xml:space="preserve"> </v>
      </c>
      <c r="F113" s="98">
        <f>ORÇAM.!F113</f>
        <v>0</v>
      </c>
      <c r="G113" s="62" t="str">
        <f>IFERROR(VLOOKUP($B113,CDHU!$A$9:$F$4091,6,FALSE),"")</f>
        <v/>
      </c>
      <c r="H113" s="132">
        <f t="shared" si="12"/>
        <v>0</v>
      </c>
      <c r="I113" s="132">
        <f t="shared" si="13"/>
        <v>0</v>
      </c>
    </row>
    <row r="114" spans="1:9" ht="15" customHeight="1" x14ac:dyDescent="0.3">
      <c r="A114" s="173" t="str">
        <f>ORÇAM.!A114</f>
        <v>Total do Item 07</v>
      </c>
      <c r="B114" s="174"/>
      <c r="C114" s="174"/>
      <c r="D114" s="174"/>
      <c r="E114" s="174"/>
      <c r="F114" s="174"/>
      <c r="G114" s="174"/>
      <c r="H114" s="175"/>
      <c r="I114" s="131">
        <f>SUM(I104:I113)</f>
        <v>0</v>
      </c>
    </row>
    <row r="115" spans="1:9" ht="15" customHeight="1" x14ac:dyDescent="0.3">
      <c r="A115" s="167"/>
      <c r="B115" s="167"/>
      <c r="C115" s="167"/>
      <c r="D115" s="167"/>
      <c r="E115" s="167"/>
      <c r="F115" s="167"/>
      <c r="G115" s="167"/>
      <c r="H115" s="167"/>
      <c r="I115" s="167"/>
    </row>
    <row r="116" spans="1:9" ht="15" customHeight="1" x14ac:dyDescent="0.3">
      <c r="A116" s="129"/>
      <c r="B116" s="142"/>
      <c r="C116" s="130">
        <f>ORÇAM.!C116</f>
        <v>8</v>
      </c>
      <c r="D116" s="161" t="str">
        <f>ORÇAM.!D116</f>
        <v>PISOS</v>
      </c>
      <c r="E116" s="161"/>
      <c r="F116" s="161"/>
      <c r="G116" s="161"/>
      <c r="H116" s="161"/>
      <c r="I116" s="161"/>
    </row>
    <row r="117" spans="1:9" ht="15" customHeight="1" x14ac:dyDescent="0.3">
      <c r="A117" s="4" t="str">
        <f>ORÇAM.!A117</f>
        <v>CDHU</v>
      </c>
      <c r="B117" s="123" t="str">
        <f>ORÇAM.!B117</f>
        <v>54.01.010</v>
      </c>
      <c r="C117" s="4" t="str">
        <f>ORÇAM.!C117</f>
        <v>8.1</v>
      </c>
      <c r="D117" s="97" t="str">
        <f>ORÇAM.!D117</f>
        <v>Regularização e compactação mecanizada de superfície, sem controle do proctor normal</v>
      </c>
      <c r="E117" s="96" t="str">
        <f>ORÇAM.!E117</f>
        <v>M2</v>
      </c>
      <c r="F117" s="98">
        <f>ORÇAM.!F117</f>
        <v>80.489999999999995</v>
      </c>
      <c r="G117" s="62"/>
      <c r="H117" s="132">
        <f t="shared" ref="H117:H131" si="14">ROUND(IFERROR((G117+(G117*$H$257)),0),2)</f>
        <v>0</v>
      </c>
      <c r="I117" s="132">
        <f t="shared" ref="I117:I131" si="15">H117*F117</f>
        <v>0</v>
      </c>
    </row>
    <row r="118" spans="1:9" ht="15" customHeight="1" x14ac:dyDescent="0.3">
      <c r="A118" s="4" t="str">
        <f>ORÇAM.!A118</f>
        <v>CDHU</v>
      </c>
      <c r="B118" s="123" t="str">
        <f>ORÇAM.!B118</f>
        <v>10.02.020</v>
      </c>
      <c r="C118" s="4" t="str">
        <f>ORÇAM.!C118</f>
        <v>8.2</v>
      </c>
      <c r="D118" s="97" t="str">
        <f>ORÇAM.!D118</f>
        <v>Armadura em tela soldada de aço</v>
      </c>
      <c r="E118" s="96" t="str">
        <f>ORÇAM.!E118</f>
        <v>KG</v>
      </c>
      <c r="F118" s="98">
        <f>ORÇAM.!F118</f>
        <v>212.20131000000001</v>
      </c>
      <c r="G118" s="62"/>
      <c r="H118" s="132">
        <f t="shared" si="14"/>
        <v>0</v>
      </c>
      <c r="I118" s="132">
        <f t="shared" si="15"/>
        <v>0</v>
      </c>
    </row>
    <row r="119" spans="1:9" ht="15" customHeight="1" x14ac:dyDescent="0.3">
      <c r="A119" s="4" t="str">
        <f>ORÇAM.!A119</f>
        <v>CDHU</v>
      </c>
      <c r="B119" s="123" t="str">
        <f>ORÇAM.!B119</f>
        <v>11.01.130</v>
      </c>
      <c r="C119" s="4" t="str">
        <f>ORÇAM.!C119</f>
        <v>8.3</v>
      </c>
      <c r="D119" s="97" t="str">
        <f>ORÇAM.!D119</f>
        <v>Concreto usinado, fck = 25 MPa</v>
      </c>
      <c r="E119" s="96" t="str">
        <f>ORÇAM.!E119</f>
        <v>M3</v>
      </c>
      <c r="F119" s="98">
        <f>ORÇAM.!F119</f>
        <v>7.6806000000000001</v>
      </c>
      <c r="G119" s="62"/>
      <c r="H119" s="132">
        <f t="shared" si="14"/>
        <v>0</v>
      </c>
      <c r="I119" s="132">
        <f t="shared" si="15"/>
        <v>0</v>
      </c>
    </row>
    <row r="120" spans="1:9" ht="15" customHeight="1" x14ac:dyDescent="0.3">
      <c r="A120" s="4" t="str">
        <f>ORÇAM.!A120</f>
        <v>CDHU</v>
      </c>
      <c r="B120" s="123" t="str">
        <f>ORÇAM.!B120</f>
        <v>11.16.020</v>
      </c>
      <c r="C120" s="4" t="str">
        <f>ORÇAM.!C120</f>
        <v>8.4</v>
      </c>
      <c r="D120" s="97" t="str">
        <f>ORÇAM.!D120</f>
        <v>Lançamento, espalhamento e adensamento de concreto ou massa em lastro e/ou enchimento</v>
      </c>
      <c r="E120" s="96" t="str">
        <f>ORÇAM.!E120</f>
        <v>M3</v>
      </c>
      <c r="F120" s="98">
        <f>ORÇAM.!F120</f>
        <v>7.6806000000000001</v>
      </c>
      <c r="G120" s="62"/>
      <c r="H120" s="132">
        <f t="shared" si="14"/>
        <v>0</v>
      </c>
      <c r="I120" s="132">
        <f t="shared" si="15"/>
        <v>0</v>
      </c>
    </row>
    <row r="121" spans="1:9" ht="30" customHeight="1" x14ac:dyDescent="0.3">
      <c r="A121" s="4" t="str">
        <f>ORÇAM.!A121</f>
        <v>CDHU</v>
      </c>
      <c r="B121" s="123" t="str">
        <f>ORÇAM.!B121</f>
        <v>18.08.090</v>
      </c>
      <c r="C121" s="4" t="str">
        <f>ORÇAM.!C121</f>
        <v>8.5</v>
      </c>
      <c r="D121" s="97" t="str">
        <f>ORÇAM.!D121</f>
        <v>Revestimento em porcelanato esmaltado acetinado para área interna e ambiente com acesso ao exterior, grupo de absorção BIa, resistência química B, assentado com argamassa colante industrializada, rejuntado</v>
      </c>
      <c r="E121" s="96" t="str">
        <f>ORÇAM.!E121</f>
        <v>M2</v>
      </c>
      <c r="F121" s="98">
        <f>ORÇAM.!F121</f>
        <v>78.569999999999993</v>
      </c>
      <c r="G121" s="62"/>
      <c r="H121" s="132">
        <f t="shared" si="14"/>
        <v>0</v>
      </c>
      <c r="I121" s="132">
        <f t="shared" si="15"/>
        <v>0</v>
      </c>
    </row>
    <row r="122" spans="1:9" ht="15" customHeight="1" x14ac:dyDescent="0.3">
      <c r="A122" s="4" t="str">
        <f>ORÇAM.!A122</f>
        <v>CDHU</v>
      </c>
      <c r="B122" s="123" t="str">
        <f>ORÇAM.!B122</f>
        <v>19.01.062</v>
      </c>
      <c r="C122" s="4" t="str">
        <f>ORÇAM.!C122</f>
        <v>8.6</v>
      </c>
      <c r="D122" s="97" t="str">
        <f>ORÇAM.!D122</f>
        <v>Peitoril e/ou soleira em granito, espessura de 2 cm e largura até 20 cm, acabamento polido</v>
      </c>
      <c r="E122" s="96" t="str">
        <f>ORÇAM.!E122</f>
        <v>M</v>
      </c>
      <c r="F122" s="98">
        <f>ORÇAM.!F122</f>
        <v>12.950000000000001</v>
      </c>
      <c r="G122" s="62"/>
      <c r="H122" s="132">
        <f t="shared" si="14"/>
        <v>0</v>
      </c>
      <c r="I122" s="132">
        <f t="shared" si="15"/>
        <v>0</v>
      </c>
    </row>
    <row r="123" spans="1:9" ht="15" hidden="1" customHeight="1" x14ac:dyDescent="0.3">
      <c r="A123" s="4" t="str">
        <f>ORÇAM.!A123</f>
        <v>CDHU</v>
      </c>
      <c r="B123" s="123">
        <f>ORÇAM.!B123</f>
        <v>0</v>
      </c>
      <c r="C123" s="4" t="str">
        <f>ORÇAM.!C123</f>
        <v>8.7</v>
      </c>
      <c r="D123" s="97" t="str">
        <f>ORÇAM.!D123</f>
        <v xml:space="preserve"> </v>
      </c>
      <c r="E123" s="96" t="str">
        <f>ORÇAM.!E123</f>
        <v xml:space="preserve"> </v>
      </c>
      <c r="F123" s="98">
        <f>ORÇAM.!F123</f>
        <v>0</v>
      </c>
      <c r="G123" s="62"/>
      <c r="H123" s="132">
        <f t="shared" si="14"/>
        <v>0</v>
      </c>
      <c r="I123" s="132">
        <f t="shared" si="15"/>
        <v>0</v>
      </c>
    </row>
    <row r="124" spans="1:9" ht="15" hidden="1" customHeight="1" x14ac:dyDescent="0.3">
      <c r="A124" s="4" t="str">
        <f>ORÇAM.!A124</f>
        <v>CDHU</v>
      </c>
      <c r="B124" s="123">
        <f>ORÇAM.!B124</f>
        <v>0</v>
      </c>
      <c r="C124" s="4" t="str">
        <f>ORÇAM.!C124</f>
        <v>8.8</v>
      </c>
      <c r="D124" s="97" t="str">
        <f>ORÇAM.!D124</f>
        <v xml:space="preserve"> </v>
      </c>
      <c r="E124" s="96" t="str">
        <f>ORÇAM.!E124</f>
        <v xml:space="preserve"> </v>
      </c>
      <c r="F124" s="98">
        <f>ORÇAM.!F124</f>
        <v>0</v>
      </c>
      <c r="G124" s="62"/>
      <c r="H124" s="132">
        <f t="shared" si="14"/>
        <v>0</v>
      </c>
      <c r="I124" s="132">
        <f t="shared" si="15"/>
        <v>0</v>
      </c>
    </row>
    <row r="125" spans="1:9" ht="15" hidden="1" customHeight="1" x14ac:dyDescent="0.3">
      <c r="A125" s="4" t="str">
        <f>ORÇAM.!A125</f>
        <v>CDHU</v>
      </c>
      <c r="B125" s="123">
        <f>ORÇAM.!B125</f>
        <v>0</v>
      </c>
      <c r="C125" s="4" t="str">
        <f>ORÇAM.!C125</f>
        <v>8.9</v>
      </c>
      <c r="D125" s="97" t="str">
        <f>ORÇAM.!D125</f>
        <v xml:space="preserve"> </v>
      </c>
      <c r="E125" s="96" t="str">
        <f>ORÇAM.!E125</f>
        <v xml:space="preserve"> </v>
      </c>
      <c r="F125" s="98">
        <f>ORÇAM.!F125</f>
        <v>0</v>
      </c>
      <c r="G125" s="62" t="str">
        <f>IFERROR(VLOOKUP($B125,CDHU!$A$9:$F$4091,6,FALSE),"")</f>
        <v/>
      </c>
      <c r="H125" s="132">
        <f t="shared" si="14"/>
        <v>0</v>
      </c>
      <c r="I125" s="132">
        <f t="shared" si="15"/>
        <v>0</v>
      </c>
    </row>
    <row r="126" spans="1:9" ht="15" hidden="1" customHeight="1" x14ac:dyDescent="0.3">
      <c r="A126" s="4" t="str">
        <f>ORÇAM.!A126</f>
        <v>CDHU</v>
      </c>
      <c r="B126" s="123">
        <f>ORÇAM.!B126</f>
        <v>0</v>
      </c>
      <c r="C126" s="4" t="str">
        <f>ORÇAM.!C126</f>
        <v>8.10</v>
      </c>
      <c r="D126" s="97" t="str">
        <f>ORÇAM.!D126</f>
        <v xml:space="preserve"> </v>
      </c>
      <c r="E126" s="96" t="str">
        <f>ORÇAM.!E126</f>
        <v xml:space="preserve"> </v>
      </c>
      <c r="F126" s="98">
        <f>ORÇAM.!F126</f>
        <v>0</v>
      </c>
      <c r="G126" s="62" t="str">
        <f>IFERROR(VLOOKUP($B126,CDHU!$A$9:$F$4091,6,FALSE),"")</f>
        <v/>
      </c>
      <c r="H126" s="132">
        <f t="shared" si="14"/>
        <v>0</v>
      </c>
      <c r="I126" s="132">
        <f t="shared" si="15"/>
        <v>0</v>
      </c>
    </row>
    <row r="127" spans="1:9" ht="15" hidden="1" customHeight="1" x14ac:dyDescent="0.3">
      <c r="A127" s="4" t="str">
        <f>ORÇAM.!A127</f>
        <v>CDHU</v>
      </c>
      <c r="B127" s="123">
        <f>ORÇAM.!B127</f>
        <v>0</v>
      </c>
      <c r="C127" s="4" t="str">
        <f>ORÇAM.!C127</f>
        <v>8.11</v>
      </c>
      <c r="D127" s="97" t="str">
        <f>ORÇAM.!D127</f>
        <v xml:space="preserve"> </v>
      </c>
      <c r="E127" s="96" t="str">
        <f>ORÇAM.!E127</f>
        <v xml:space="preserve"> </v>
      </c>
      <c r="F127" s="98">
        <f>ORÇAM.!F127</f>
        <v>0</v>
      </c>
      <c r="G127" s="62" t="str">
        <f>IFERROR(VLOOKUP($B127,CDHU!$A$9:$F$4091,6,FALSE),"")</f>
        <v/>
      </c>
      <c r="H127" s="132">
        <f t="shared" si="14"/>
        <v>0</v>
      </c>
      <c r="I127" s="132">
        <f t="shared" si="15"/>
        <v>0</v>
      </c>
    </row>
    <row r="128" spans="1:9" ht="15" hidden="1" customHeight="1" x14ac:dyDescent="0.3">
      <c r="A128" s="4" t="str">
        <f>ORÇAM.!A128</f>
        <v>CDHU</v>
      </c>
      <c r="B128" s="123">
        <f>ORÇAM.!B128</f>
        <v>0</v>
      </c>
      <c r="C128" s="4" t="str">
        <f>ORÇAM.!C128</f>
        <v>8.12</v>
      </c>
      <c r="D128" s="97" t="str">
        <f>ORÇAM.!D128</f>
        <v xml:space="preserve"> </v>
      </c>
      <c r="E128" s="96" t="str">
        <f>ORÇAM.!E128</f>
        <v xml:space="preserve"> </v>
      </c>
      <c r="F128" s="98">
        <f>ORÇAM.!F128</f>
        <v>0</v>
      </c>
      <c r="G128" s="62" t="str">
        <f>IFERROR(VLOOKUP($B128,CDHU!$A$9:$F$4091,6,FALSE),"")</f>
        <v/>
      </c>
      <c r="H128" s="132">
        <f t="shared" si="14"/>
        <v>0</v>
      </c>
      <c r="I128" s="132">
        <f t="shared" si="15"/>
        <v>0</v>
      </c>
    </row>
    <row r="129" spans="1:10" ht="15" hidden="1" customHeight="1" x14ac:dyDescent="0.3">
      <c r="A129" s="4" t="str">
        <f>ORÇAM.!A129</f>
        <v>CDHU</v>
      </c>
      <c r="B129" s="123">
        <f>ORÇAM.!B129</f>
        <v>0</v>
      </c>
      <c r="C129" s="4" t="str">
        <f>ORÇAM.!C129</f>
        <v>8.13</v>
      </c>
      <c r="D129" s="97" t="str">
        <f>ORÇAM.!D129</f>
        <v xml:space="preserve"> </v>
      </c>
      <c r="E129" s="96" t="str">
        <f>ORÇAM.!E129</f>
        <v xml:space="preserve"> </v>
      </c>
      <c r="F129" s="98">
        <f>ORÇAM.!F129</f>
        <v>0</v>
      </c>
      <c r="G129" s="62" t="str">
        <f>IFERROR(VLOOKUP($B129,CDHU!$A$9:$F$4091,6,FALSE),"")</f>
        <v/>
      </c>
      <c r="H129" s="132">
        <f t="shared" si="14"/>
        <v>0</v>
      </c>
      <c r="I129" s="132">
        <f t="shared" si="15"/>
        <v>0</v>
      </c>
    </row>
    <row r="130" spans="1:10" ht="15" hidden="1" customHeight="1" x14ac:dyDescent="0.3">
      <c r="A130" s="4" t="str">
        <f>ORÇAM.!A130</f>
        <v>CDHU</v>
      </c>
      <c r="B130" s="123">
        <f>ORÇAM.!B130</f>
        <v>0</v>
      </c>
      <c r="C130" s="4" t="str">
        <f>ORÇAM.!C130</f>
        <v>8.14</v>
      </c>
      <c r="D130" s="97" t="str">
        <f>ORÇAM.!D130</f>
        <v xml:space="preserve"> </v>
      </c>
      <c r="E130" s="96" t="str">
        <f>ORÇAM.!E130</f>
        <v xml:space="preserve"> </v>
      </c>
      <c r="F130" s="98">
        <f>ORÇAM.!F130</f>
        <v>0</v>
      </c>
      <c r="G130" s="62" t="str">
        <f>IFERROR(VLOOKUP($B130,CDHU!$A$9:$F$4091,6,FALSE),"")</f>
        <v/>
      </c>
      <c r="H130" s="132">
        <f t="shared" si="14"/>
        <v>0</v>
      </c>
      <c r="I130" s="132">
        <f t="shared" si="15"/>
        <v>0</v>
      </c>
    </row>
    <row r="131" spans="1:10" ht="15" hidden="1" customHeight="1" x14ac:dyDescent="0.3">
      <c r="A131" s="4" t="str">
        <f>ORÇAM.!A131</f>
        <v>CDHU</v>
      </c>
      <c r="B131" s="123">
        <f>ORÇAM.!B131</f>
        <v>0</v>
      </c>
      <c r="C131" s="4" t="str">
        <f>ORÇAM.!C131</f>
        <v>8.15</v>
      </c>
      <c r="D131" s="97" t="str">
        <f>ORÇAM.!D131</f>
        <v xml:space="preserve"> </v>
      </c>
      <c r="E131" s="96" t="str">
        <f>ORÇAM.!E131</f>
        <v xml:space="preserve"> </v>
      </c>
      <c r="F131" s="98">
        <f>ORÇAM.!F131</f>
        <v>0</v>
      </c>
      <c r="G131" s="62" t="str">
        <f>IFERROR(VLOOKUP($B131,CDHU!$A$9:$F$4091,6,FALSE),"")</f>
        <v/>
      </c>
      <c r="H131" s="132">
        <f t="shared" si="14"/>
        <v>0</v>
      </c>
      <c r="I131" s="132">
        <f t="shared" si="15"/>
        <v>0</v>
      </c>
    </row>
    <row r="132" spans="1:10" ht="15" customHeight="1" x14ac:dyDescent="0.3">
      <c r="A132" s="173" t="str">
        <f>ORÇAM.!A132</f>
        <v>Total do Item 08</v>
      </c>
      <c r="B132" s="174"/>
      <c r="C132" s="174"/>
      <c r="D132" s="174"/>
      <c r="E132" s="174"/>
      <c r="F132" s="174"/>
      <c r="G132" s="174"/>
      <c r="H132" s="175"/>
      <c r="I132" s="131">
        <f>SUM(I117:I131)</f>
        <v>0</v>
      </c>
    </row>
    <row r="133" spans="1:10" ht="15" customHeight="1" x14ac:dyDescent="0.3">
      <c r="A133" s="167"/>
      <c r="B133" s="167"/>
      <c r="C133" s="167"/>
      <c r="D133" s="167"/>
      <c r="E133" s="167"/>
      <c r="F133" s="167"/>
      <c r="G133" s="167"/>
      <c r="H133" s="167"/>
      <c r="I133" s="167"/>
    </row>
    <row r="134" spans="1:10" ht="15" customHeight="1" x14ac:dyDescent="0.3">
      <c r="A134" s="129"/>
      <c r="B134" s="142"/>
      <c r="C134" s="130">
        <f>ORÇAM.!C134</f>
        <v>9</v>
      </c>
      <c r="D134" s="161" t="str">
        <f>ORÇAM.!D134</f>
        <v>INSTALAÇÕES HIDROSSANITÁRIAS, LOUÇAS E METAIS</v>
      </c>
      <c r="E134" s="161"/>
      <c r="F134" s="161"/>
      <c r="G134" s="161"/>
      <c r="H134" s="161"/>
      <c r="I134" s="161"/>
    </row>
    <row r="135" spans="1:10" ht="15" customHeight="1" x14ac:dyDescent="0.3">
      <c r="A135" s="4" t="str">
        <f>ORÇAM.!A135</f>
        <v>CDHU</v>
      </c>
      <c r="B135" s="123" t="str">
        <f>ORÇAM.!B135</f>
        <v>46.01.020</v>
      </c>
      <c r="C135" s="4" t="str">
        <f>ORÇAM.!C135</f>
        <v>9.1</v>
      </c>
      <c r="D135" s="97" t="str">
        <f>ORÇAM.!D135</f>
        <v>Tubo de PVC rígido soldável marrom, DN= 25 mm, (3/4´), inclusive conexões</v>
      </c>
      <c r="E135" s="96" t="str">
        <f>ORÇAM.!E135</f>
        <v>M</v>
      </c>
      <c r="F135" s="98">
        <f>ORÇAM.!F135</f>
        <v>62.41</v>
      </c>
      <c r="G135" s="62"/>
      <c r="H135" s="132">
        <f t="shared" ref="H135:H149" si="16">ROUND(IFERROR((G135+(G135*$H$257)),0),2)</f>
        <v>0</v>
      </c>
      <c r="I135" s="132">
        <f t="shared" ref="I135:I149" si="17">H135*F135</f>
        <v>0</v>
      </c>
      <c r="J135" s="9"/>
    </row>
    <row r="136" spans="1:10" ht="15" customHeight="1" x14ac:dyDescent="0.3">
      <c r="A136" s="4" t="str">
        <f>ORÇAM.!A136</f>
        <v>CDHU</v>
      </c>
      <c r="B136" s="123" t="str">
        <f>ORÇAM.!B136</f>
        <v>47.02.020</v>
      </c>
      <c r="C136" s="4" t="str">
        <f>ORÇAM.!C136</f>
        <v>9.2</v>
      </c>
      <c r="D136" s="97" t="str">
        <f>ORÇAM.!D136</f>
        <v>Registro de gaveta em latão fundido cromado com canopla, DN= 3/4´ - linha especial</v>
      </c>
      <c r="E136" s="96" t="str">
        <f>ORÇAM.!E136</f>
        <v>UN</v>
      </c>
      <c r="F136" s="98">
        <f>ORÇAM.!F136</f>
        <v>1</v>
      </c>
      <c r="G136" s="62"/>
      <c r="H136" s="132">
        <f t="shared" si="16"/>
        <v>0</v>
      </c>
      <c r="I136" s="132">
        <f t="shared" si="17"/>
        <v>0</v>
      </c>
    </row>
    <row r="137" spans="1:10" ht="30" customHeight="1" x14ac:dyDescent="0.3">
      <c r="A137" s="4" t="str">
        <f>ORÇAM.!A137</f>
        <v>CDHU</v>
      </c>
      <c r="B137" s="123" t="str">
        <f>ORÇAM.!B137</f>
        <v>46.02.070</v>
      </c>
      <c r="C137" s="4" t="str">
        <f>ORÇAM.!C137</f>
        <v>9.3</v>
      </c>
      <c r="D137" s="97" t="str">
        <f>ORÇAM.!D137</f>
        <v>Tubo de PVC rígido branco PxB com virola e anel de borracha, linha esgoto série normal, DN= 100 mm, inclusive conexões</v>
      </c>
      <c r="E137" s="96" t="str">
        <f>ORÇAM.!E137</f>
        <v>M</v>
      </c>
      <c r="F137" s="98">
        <f>ORÇAM.!F137</f>
        <v>117.93</v>
      </c>
      <c r="G137" s="62"/>
      <c r="H137" s="132">
        <f t="shared" si="16"/>
        <v>0</v>
      </c>
      <c r="I137" s="132">
        <f t="shared" si="17"/>
        <v>0</v>
      </c>
    </row>
    <row r="138" spans="1:10" ht="30" customHeight="1" x14ac:dyDescent="0.3">
      <c r="A138" s="4" t="str">
        <f>ORÇAM.!A138</f>
        <v>CDHU</v>
      </c>
      <c r="B138" s="123" t="str">
        <f>ORÇAM.!B138</f>
        <v>46.02.060</v>
      </c>
      <c r="C138" s="4" t="str">
        <f>ORÇAM.!C138</f>
        <v>9.4</v>
      </c>
      <c r="D138" s="97" t="str">
        <f>ORÇAM.!D138</f>
        <v>Tubo de PVC rígido branco PxB com virola e anel de borracha, linha esgoto série normal, DN= 75 mm, inclusive conexões</v>
      </c>
      <c r="E138" s="96" t="str">
        <f>ORÇAM.!E138</f>
        <v>M</v>
      </c>
      <c r="F138" s="98">
        <f>ORÇAM.!F138</f>
        <v>15.32</v>
      </c>
      <c r="G138" s="62"/>
      <c r="H138" s="132">
        <f t="shared" si="16"/>
        <v>0</v>
      </c>
      <c r="I138" s="132">
        <f t="shared" si="17"/>
        <v>0</v>
      </c>
    </row>
    <row r="139" spans="1:10" ht="15" customHeight="1" x14ac:dyDescent="0.3">
      <c r="A139" s="4" t="str">
        <f>ORÇAM.!A139</f>
        <v>CDHU</v>
      </c>
      <c r="B139" s="123" t="str">
        <f>ORÇAM.!B139</f>
        <v>46.02.010</v>
      </c>
      <c r="C139" s="4" t="str">
        <f>ORÇAM.!C139</f>
        <v>9.5</v>
      </c>
      <c r="D139" s="97" t="str">
        <f>ORÇAM.!D139</f>
        <v>Tubo de PVC rígido branco, pontas lisas, soldável, linha esgoto série normal, DN= 40 mm, inclusive conexões</v>
      </c>
      <c r="E139" s="96" t="str">
        <f>ORÇAM.!E139</f>
        <v>M</v>
      </c>
      <c r="F139" s="98">
        <f>ORÇAM.!F139</f>
        <v>4.16</v>
      </c>
      <c r="G139" s="62"/>
      <c r="H139" s="132">
        <f t="shared" si="16"/>
        <v>0</v>
      </c>
      <c r="I139" s="132">
        <f t="shared" si="17"/>
        <v>0</v>
      </c>
    </row>
    <row r="140" spans="1:10" ht="15" customHeight="1" x14ac:dyDescent="0.3">
      <c r="A140" s="4" t="str">
        <f>ORÇAM.!A140</f>
        <v>CDHU</v>
      </c>
      <c r="B140" s="123" t="str">
        <f>ORÇAM.!B140</f>
        <v>49.01.040</v>
      </c>
      <c r="C140" s="4" t="str">
        <f>ORÇAM.!C140</f>
        <v>9.6</v>
      </c>
      <c r="D140" s="97" t="str">
        <f>ORÇAM.!D140</f>
        <v>Caixa sifonada de PVC rígido de 150 x 185 x 75 mm, com grelha</v>
      </c>
      <c r="E140" s="96" t="str">
        <f>ORÇAM.!E140</f>
        <v>UN</v>
      </c>
      <c r="F140" s="98">
        <f>ORÇAM.!F140</f>
        <v>1</v>
      </c>
      <c r="G140" s="62"/>
      <c r="H140" s="132">
        <f t="shared" si="16"/>
        <v>0</v>
      </c>
      <c r="I140" s="132">
        <f t="shared" si="17"/>
        <v>0</v>
      </c>
    </row>
    <row r="141" spans="1:10" ht="15" customHeight="1" x14ac:dyDescent="0.3">
      <c r="A141" s="4" t="str">
        <f>ORÇAM.!A141</f>
        <v>CDHU</v>
      </c>
      <c r="B141" s="123" t="str">
        <f>ORÇAM.!B141</f>
        <v>44.01.370</v>
      </c>
      <c r="C141" s="4" t="str">
        <f>ORÇAM.!C141</f>
        <v>9.7</v>
      </c>
      <c r="D141" s="97" t="str">
        <f>ORÇAM.!D141</f>
        <v>Tanque em granito sintético, linha comercial - sem pertences</v>
      </c>
      <c r="E141" s="96" t="str">
        <f>ORÇAM.!E141</f>
        <v>UN</v>
      </c>
      <c r="F141" s="98">
        <f>ORÇAM.!F141</f>
        <v>1</v>
      </c>
      <c r="G141" s="62"/>
      <c r="H141" s="132">
        <f t="shared" si="16"/>
        <v>0</v>
      </c>
      <c r="I141" s="132">
        <f t="shared" si="17"/>
        <v>0</v>
      </c>
    </row>
    <row r="142" spans="1:10" ht="15" customHeight="1" x14ac:dyDescent="0.3">
      <c r="A142" s="4" t="str">
        <f>ORÇAM.!A142</f>
        <v>CDHU</v>
      </c>
      <c r="B142" s="123" t="str">
        <f>ORÇAM.!B142</f>
        <v>44.20.010</v>
      </c>
      <c r="C142" s="4" t="str">
        <f>ORÇAM.!C142</f>
        <v>9.8</v>
      </c>
      <c r="D142" s="97" t="str">
        <f>ORÇAM.!D142</f>
        <v>Sifão plástico sanfonado universal de 1´</v>
      </c>
      <c r="E142" s="96" t="str">
        <f>ORÇAM.!E142</f>
        <v>UN</v>
      </c>
      <c r="F142" s="98">
        <f>ORÇAM.!F142</f>
        <v>1</v>
      </c>
      <c r="G142" s="62"/>
      <c r="H142" s="132">
        <f t="shared" si="16"/>
        <v>0</v>
      </c>
      <c r="I142" s="132">
        <f t="shared" si="17"/>
        <v>0</v>
      </c>
    </row>
    <row r="143" spans="1:10" ht="15" customHeight="1" x14ac:dyDescent="0.3">
      <c r="A143" s="4" t="str">
        <f>ORÇAM.!A143</f>
        <v>CDHU</v>
      </c>
      <c r="B143" s="123" t="str">
        <f>ORÇAM.!B143</f>
        <v>44.03.470</v>
      </c>
      <c r="C143" s="4" t="str">
        <f>ORÇAM.!C143</f>
        <v>9.9</v>
      </c>
      <c r="D143" s="97" t="str">
        <f>ORÇAM.!D143</f>
        <v>Torneira de parede para pia com bica móvel e arejador, em latão fundido cromado</v>
      </c>
      <c r="E143" s="96" t="str">
        <f>ORÇAM.!E143</f>
        <v>UN</v>
      </c>
      <c r="F143" s="98">
        <f>ORÇAM.!F143</f>
        <v>1</v>
      </c>
      <c r="G143" s="62"/>
      <c r="H143" s="132">
        <f t="shared" si="16"/>
        <v>0</v>
      </c>
      <c r="I143" s="132">
        <f t="shared" si="17"/>
        <v>0</v>
      </c>
    </row>
    <row r="144" spans="1:10" ht="15" customHeight="1" x14ac:dyDescent="0.3">
      <c r="A144" s="4" t="str">
        <f>ORÇAM.!A144</f>
        <v>CDHU</v>
      </c>
      <c r="B144" s="123" t="str">
        <f>ORÇAM.!B144</f>
        <v>44.03.380</v>
      </c>
      <c r="C144" s="4" t="str">
        <f>ORÇAM.!C144</f>
        <v>9.10</v>
      </c>
      <c r="D144" s="97" t="str">
        <f>ORÇAM.!D144</f>
        <v>Torneira curta com rosca para uso geral, em latão fundido sem acabamento, DN= 3/4´</v>
      </c>
      <c r="E144" s="96" t="str">
        <f>ORÇAM.!E144</f>
        <v>UN</v>
      </c>
      <c r="F144" s="98">
        <f>ORÇAM.!F144</f>
        <v>2</v>
      </c>
      <c r="G144" s="62"/>
      <c r="H144" s="132">
        <f t="shared" si="16"/>
        <v>0</v>
      </c>
      <c r="I144" s="132">
        <f t="shared" si="17"/>
        <v>0</v>
      </c>
    </row>
    <row r="145" spans="1:9" ht="15" customHeight="1" x14ac:dyDescent="0.3">
      <c r="A145" s="4" t="str">
        <f>ORÇAM.!A145</f>
        <v>CDHU</v>
      </c>
      <c r="B145" s="123" t="str">
        <f>ORÇAM.!B145</f>
        <v>49.06.560</v>
      </c>
      <c r="C145" s="4" t="str">
        <f>ORÇAM.!C145</f>
        <v>9.11</v>
      </c>
      <c r="D145" s="97" t="str">
        <f>ORÇAM.!D145</f>
        <v>Grelha com calha e cesto coletor para piso em aço inoxidável, largura de 20 cm</v>
      </c>
      <c r="E145" s="96" t="str">
        <f>ORÇAM.!E145</f>
        <v>M</v>
      </c>
      <c r="F145" s="98">
        <f>ORÇAM.!F145</f>
        <v>2</v>
      </c>
      <c r="G145" s="62"/>
      <c r="H145" s="132">
        <f t="shared" si="16"/>
        <v>0</v>
      </c>
      <c r="I145" s="132">
        <f t="shared" si="17"/>
        <v>0</v>
      </c>
    </row>
    <row r="146" spans="1:9" ht="15" hidden="1" customHeight="1" x14ac:dyDescent="0.3">
      <c r="A146" s="4" t="str">
        <f>ORÇAM.!A146</f>
        <v>CDHU</v>
      </c>
      <c r="B146" s="123">
        <f>ORÇAM.!B146</f>
        <v>0</v>
      </c>
      <c r="C146" s="4" t="str">
        <f>ORÇAM.!C146</f>
        <v>9.12</v>
      </c>
      <c r="D146" s="97" t="str">
        <f>ORÇAM.!D146</f>
        <v xml:space="preserve"> </v>
      </c>
      <c r="E146" s="96" t="str">
        <f>ORÇAM.!E146</f>
        <v xml:space="preserve"> </v>
      </c>
      <c r="F146" s="98">
        <f>ORÇAM.!F146</f>
        <v>0</v>
      </c>
      <c r="G146" s="62" t="str">
        <f>IFERROR(VLOOKUP($B146,CDHU!$A$9:$F$4091,6,FALSE),"")</f>
        <v/>
      </c>
      <c r="H146" s="132">
        <f t="shared" si="16"/>
        <v>0</v>
      </c>
      <c r="I146" s="132">
        <f t="shared" si="17"/>
        <v>0</v>
      </c>
    </row>
    <row r="147" spans="1:9" ht="15" hidden="1" customHeight="1" x14ac:dyDescent="0.3">
      <c r="A147" s="4" t="str">
        <f>ORÇAM.!A147</f>
        <v>CDHU</v>
      </c>
      <c r="B147" s="123">
        <f>ORÇAM.!B147</f>
        <v>0</v>
      </c>
      <c r="C147" s="4" t="str">
        <f>ORÇAM.!C147</f>
        <v>9.13</v>
      </c>
      <c r="D147" s="97" t="str">
        <f>ORÇAM.!D147</f>
        <v xml:space="preserve"> </v>
      </c>
      <c r="E147" s="96" t="str">
        <f>ORÇAM.!E147</f>
        <v xml:space="preserve"> </v>
      </c>
      <c r="F147" s="98">
        <f>ORÇAM.!F147</f>
        <v>0</v>
      </c>
      <c r="G147" s="62" t="str">
        <f>IFERROR(VLOOKUP($B147,CDHU!$A$9:$F$4091,6,FALSE),"")</f>
        <v/>
      </c>
      <c r="H147" s="132">
        <f t="shared" si="16"/>
        <v>0</v>
      </c>
      <c r="I147" s="132">
        <f t="shared" si="17"/>
        <v>0</v>
      </c>
    </row>
    <row r="148" spans="1:9" ht="15" hidden="1" customHeight="1" x14ac:dyDescent="0.3">
      <c r="A148" s="4" t="str">
        <f>ORÇAM.!A148</f>
        <v>CDHU</v>
      </c>
      <c r="B148" s="123">
        <f>ORÇAM.!B148</f>
        <v>0</v>
      </c>
      <c r="C148" s="4" t="str">
        <f>ORÇAM.!C148</f>
        <v>9.14</v>
      </c>
      <c r="D148" s="97" t="str">
        <f>ORÇAM.!D148</f>
        <v xml:space="preserve"> </v>
      </c>
      <c r="E148" s="96" t="str">
        <f>ORÇAM.!E148</f>
        <v xml:space="preserve"> </v>
      </c>
      <c r="F148" s="98">
        <f>ORÇAM.!F148</f>
        <v>0</v>
      </c>
      <c r="G148" s="62" t="str">
        <f>IFERROR(VLOOKUP($B148,CDHU!$A$9:$F$4091,6,FALSE),"")</f>
        <v/>
      </c>
      <c r="H148" s="132">
        <f t="shared" si="16"/>
        <v>0</v>
      </c>
      <c r="I148" s="132">
        <f t="shared" si="17"/>
        <v>0</v>
      </c>
    </row>
    <row r="149" spans="1:9" ht="15" hidden="1" customHeight="1" x14ac:dyDescent="0.3">
      <c r="A149" s="4" t="str">
        <f>ORÇAM.!A149</f>
        <v>CDHU</v>
      </c>
      <c r="B149" s="123">
        <f>ORÇAM.!B149</f>
        <v>0</v>
      </c>
      <c r="C149" s="4" t="str">
        <f>ORÇAM.!C149</f>
        <v>9.15</v>
      </c>
      <c r="D149" s="97" t="str">
        <f>ORÇAM.!D149</f>
        <v xml:space="preserve"> </v>
      </c>
      <c r="E149" s="96" t="str">
        <f>ORÇAM.!E149</f>
        <v xml:space="preserve"> </v>
      </c>
      <c r="F149" s="98">
        <f>ORÇAM.!F149</f>
        <v>0</v>
      </c>
      <c r="G149" s="62" t="str">
        <f>IFERROR(VLOOKUP($B149,CDHU!$A$9:$F$4091,6,FALSE),"")</f>
        <v/>
      </c>
      <c r="H149" s="132">
        <f t="shared" si="16"/>
        <v>0</v>
      </c>
      <c r="I149" s="132">
        <f t="shared" si="17"/>
        <v>0</v>
      </c>
    </row>
    <row r="150" spans="1:9" ht="15" customHeight="1" x14ac:dyDescent="0.3">
      <c r="A150" s="173" t="str">
        <f>ORÇAM.!A150</f>
        <v>Total do Item 09</v>
      </c>
      <c r="B150" s="174"/>
      <c r="C150" s="174"/>
      <c r="D150" s="174"/>
      <c r="E150" s="174"/>
      <c r="F150" s="174"/>
      <c r="G150" s="174"/>
      <c r="H150" s="175"/>
      <c r="I150" s="131">
        <f>SUM(I135:I149)</f>
        <v>0</v>
      </c>
    </row>
    <row r="151" spans="1:9" ht="15" customHeight="1" x14ac:dyDescent="0.3">
      <c r="A151" s="168"/>
      <c r="B151" s="168"/>
      <c r="C151" s="168"/>
      <c r="D151" s="168"/>
      <c r="E151" s="168"/>
      <c r="F151" s="168"/>
      <c r="G151" s="168"/>
      <c r="H151" s="168"/>
      <c r="I151" s="168"/>
    </row>
    <row r="152" spans="1:9" ht="15" customHeight="1" x14ac:dyDescent="0.3">
      <c r="A152" s="129"/>
      <c r="B152" s="142"/>
      <c r="C152" s="130">
        <f>ORÇAM.!C152</f>
        <v>10</v>
      </c>
      <c r="D152" s="161" t="str">
        <f>ORÇAM.!D152</f>
        <v>INSTALAÇÕES ELETRICAS</v>
      </c>
      <c r="E152" s="161"/>
      <c r="F152" s="161"/>
      <c r="G152" s="161"/>
      <c r="H152" s="161"/>
      <c r="I152" s="161"/>
    </row>
    <row r="153" spans="1:9" ht="15" customHeight="1" x14ac:dyDescent="0.3">
      <c r="A153" s="4" t="str">
        <f>ORÇAM.!A153</f>
        <v>CDHU</v>
      </c>
      <c r="B153" s="123" t="str">
        <f>ORÇAM.!B153</f>
        <v>40.07.040</v>
      </c>
      <c r="C153" s="4" t="str">
        <f>ORÇAM.!C153</f>
        <v>10.1</v>
      </c>
      <c r="D153" s="97" t="str">
        <f>ORÇAM.!D153</f>
        <v>Caixa em PVC octogonal de 4´ x 4´</v>
      </c>
      <c r="E153" s="96" t="str">
        <f>ORÇAM.!E153</f>
        <v>UN</v>
      </c>
      <c r="F153" s="98">
        <f>ORÇAM.!F153</f>
        <v>11</v>
      </c>
      <c r="G153" s="62"/>
      <c r="H153" s="132">
        <f t="shared" ref="H153:H177" si="18">ROUND(IFERROR((G153+(G153*$H$257)),0),2)</f>
        <v>0</v>
      </c>
      <c r="I153" s="132">
        <f t="shared" ref="I153:I177" si="19">H153*F153</f>
        <v>0</v>
      </c>
    </row>
    <row r="154" spans="1:9" ht="15" customHeight="1" x14ac:dyDescent="0.3">
      <c r="A154" s="4" t="str">
        <f>ORÇAM.!A154</f>
        <v>CDHU</v>
      </c>
      <c r="B154" s="123" t="str">
        <f>ORÇAM.!B154</f>
        <v>40.07.010</v>
      </c>
      <c r="C154" s="4" t="str">
        <f>ORÇAM.!C154</f>
        <v>10.2</v>
      </c>
      <c r="D154" s="97" t="str">
        <f>ORÇAM.!D154</f>
        <v>Caixa em PVC de 4´ x 2´</v>
      </c>
      <c r="E154" s="96" t="str">
        <f>ORÇAM.!E154</f>
        <v>UN</v>
      </c>
      <c r="F154" s="98">
        <f>ORÇAM.!F154</f>
        <v>10</v>
      </c>
      <c r="G154" s="62"/>
      <c r="H154" s="132">
        <f t="shared" si="18"/>
        <v>0</v>
      </c>
      <c r="I154" s="132">
        <f t="shared" si="19"/>
        <v>0</v>
      </c>
    </row>
    <row r="155" spans="1:9" ht="15" customHeight="1" x14ac:dyDescent="0.3">
      <c r="A155" s="4" t="str">
        <f>ORÇAM.!A155</f>
        <v>CDHU</v>
      </c>
      <c r="B155" s="123" t="str">
        <f>ORÇAM.!B155</f>
        <v>38.19.030</v>
      </c>
      <c r="C155" s="4" t="str">
        <f>ORÇAM.!C155</f>
        <v>10.3</v>
      </c>
      <c r="D155" s="97" t="str">
        <f>ORÇAM.!D155</f>
        <v>Eletroduto de PVC corrugado flexível leve, diâmetro externo de 25 mm</v>
      </c>
      <c r="E155" s="96" t="str">
        <f>ORÇAM.!E155</f>
        <v>M</v>
      </c>
      <c r="F155" s="98">
        <f>ORÇAM.!F155</f>
        <v>79.86</v>
      </c>
      <c r="G155" s="62"/>
      <c r="H155" s="132">
        <f t="shared" si="18"/>
        <v>0</v>
      </c>
      <c r="I155" s="132">
        <f t="shared" si="19"/>
        <v>0</v>
      </c>
    </row>
    <row r="156" spans="1:9" ht="15" customHeight="1" x14ac:dyDescent="0.3">
      <c r="A156" s="4" t="str">
        <f>ORÇAM.!A156</f>
        <v>CDHU</v>
      </c>
      <c r="B156" s="123" t="str">
        <f>ORÇAM.!B156</f>
        <v>38.04.060</v>
      </c>
      <c r="C156" s="4" t="str">
        <f>ORÇAM.!C156</f>
        <v>10.4</v>
      </c>
      <c r="D156" s="97" t="str">
        <f>ORÇAM.!D156</f>
        <v>Eletroduto galvanizado conforme NBR13057 -  1´ com acessórios</v>
      </c>
      <c r="E156" s="96" t="str">
        <f>ORÇAM.!E156</f>
        <v>M</v>
      </c>
      <c r="F156" s="98">
        <f>ORÇAM.!F156</f>
        <v>1.83</v>
      </c>
      <c r="G156" s="62"/>
      <c r="H156" s="132">
        <f t="shared" si="18"/>
        <v>0</v>
      </c>
      <c r="I156" s="132">
        <f t="shared" si="19"/>
        <v>0</v>
      </c>
    </row>
    <row r="157" spans="1:9" ht="15" customHeight="1" x14ac:dyDescent="0.3">
      <c r="A157" s="4" t="str">
        <f>ORÇAM.!A157</f>
        <v>CDHU</v>
      </c>
      <c r="B157" s="123" t="str">
        <f>ORÇAM.!B157</f>
        <v>39.02.016</v>
      </c>
      <c r="C157" s="4" t="str">
        <f>ORÇAM.!C157</f>
        <v>10.5</v>
      </c>
      <c r="D157" s="97" t="str">
        <f>ORÇAM.!D157</f>
        <v>Cabo de cobre de 2,5 mm², isolamento 750 V - isolação em PVC 70°C</v>
      </c>
      <c r="E157" s="96" t="str">
        <f>ORÇAM.!E157</f>
        <v>M</v>
      </c>
      <c r="F157" s="98">
        <f>ORÇAM.!F157</f>
        <v>413</v>
      </c>
      <c r="G157" s="62"/>
      <c r="H157" s="132">
        <f t="shared" si="18"/>
        <v>0</v>
      </c>
      <c r="I157" s="132">
        <f t="shared" si="19"/>
        <v>0</v>
      </c>
    </row>
    <row r="158" spans="1:9" ht="15" customHeight="1" x14ac:dyDescent="0.3">
      <c r="A158" s="4" t="str">
        <f>ORÇAM.!A158</f>
        <v>CDHU</v>
      </c>
      <c r="B158" s="123" t="str">
        <f>ORÇAM.!B158</f>
        <v>40.05.040</v>
      </c>
      <c r="C158" s="4" t="str">
        <f>ORÇAM.!C158</f>
        <v>10.6</v>
      </c>
      <c r="D158" s="97" t="str">
        <f>ORÇAM.!D158</f>
        <v>Interruptor com 2 teclas simples e placa</v>
      </c>
      <c r="E158" s="96" t="str">
        <f>ORÇAM.!E158</f>
        <v>CJ</v>
      </c>
      <c r="F158" s="98">
        <f>ORÇAM.!F158</f>
        <v>1</v>
      </c>
      <c r="G158" s="62"/>
      <c r="H158" s="132">
        <f t="shared" si="18"/>
        <v>0</v>
      </c>
      <c r="I158" s="132">
        <f t="shared" si="19"/>
        <v>0</v>
      </c>
    </row>
    <row r="159" spans="1:9" ht="15" customHeight="1" x14ac:dyDescent="0.3">
      <c r="A159" s="4" t="str">
        <f>ORÇAM.!A159</f>
        <v>CDHU</v>
      </c>
      <c r="B159" s="123" t="str">
        <f>ORÇAM.!B159</f>
        <v>40.05.060</v>
      </c>
      <c r="C159" s="4" t="str">
        <f>ORÇAM.!C159</f>
        <v>10.7</v>
      </c>
      <c r="D159" s="97" t="str">
        <f>ORÇAM.!D159</f>
        <v>Interruptor com 3 teclas simples e placa</v>
      </c>
      <c r="E159" s="96" t="str">
        <f>ORÇAM.!E159</f>
        <v>CJ</v>
      </c>
      <c r="F159" s="98">
        <f>ORÇAM.!F159</f>
        <v>1</v>
      </c>
      <c r="G159" s="62"/>
      <c r="H159" s="132">
        <f t="shared" si="18"/>
        <v>0</v>
      </c>
      <c r="I159" s="132">
        <f t="shared" si="19"/>
        <v>0</v>
      </c>
    </row>
    <row r="160" spans="1:9" ht="15" customHeight="1" x14ac:dyDescent="0.3">
      <c r="A160" s="4" t="str">
        <f>ORÇAM.!A160</f>
        <v>CDHU</v>
      </c>
      <c r="B160" s="123" t="str">
        <f>ORÇAM.!B160</f>
        <v>40.04.470</v>
      </c>
      <c r="C160" s="4" t="str">
        <f>ORÇAM.!C160</f>
        <v>10.8</v>
      </c>
      <c r="D160" s="97" t="str">
        <f>ORÇAM.!D160</f>
        <v>Conjunto 2 tomadas 2P+T de 10 A, completo</v>
      </c>
      <c r="E160" s="96" t="str">
        <f>ORÇAM.!E160</f>
        <v>CJ</v>
      </c>
      <c r="F160" s="98">
        <f>ORÇAM.!F160</f>
        <v>7</v>
      </c>
      <c r="G160" s="62"/>
      <c r="H160" s="132">
        <f t="shared" si="18"/>
        <v>0</v>
      </c>
      <c r="I160" s="132">
        <f t="shared" si="19"/>
        <v>0</v>
      </c>
    </row>
    <row r="161" spans="1:9" ht="30" customHeight="1" x14ac:dyDescent="0.3">
      <c r="A161" s="4" t="str">
        <f>ORÇAM.!A161</f>
        <v>CDHU</v>
      </c>
      <c r="B161" s="123" t="str">
        <f>ORÇAM.!B161</f>
        <v>41.31.040</v>
      </c>
      <c r="C161" s="4" t="str">
        <f>ORÇAM.!C161</f>
        <v>10.9</v>
      </c>
      <c r="D161" s="97" t="str">
        <f>ORÇAM.!D161</f>
        <v>Luminária LED retangular de sobrepor com difusor translúcido, 4000 K, fluxo luminoso de 3690 a 4800 lm, potência de 35 W a 41 W</v>
      </c>
      <c r="E161" s="96" t="str">
        <f>ORÇAM.!E161</f>
        <v>UN</v>
      </c>
      <c r="F161" s="98">
        <f>ORÇAM.!F161</f>
        <v>11</v>
      </c>
      <c r="G161" s="62"/>
      <c r="H161" s="132">
        <f t="shared" si="18"/>
        <v>0</v>
      </c>
      <c r="I161" s="132">
        <f t="shared" si="19"/>
        <v>0</v>
      </c>
    </row>
    <row r="162" spans="1:9" ht="30" customHeight="1" x14ac:dyDescent="0.3">
      <c r="A162" s="4" t="str">
        <f>ORÇAM.!A162</f>
        <v>CDHU</v>
      </c>
      <c r="B162" s="123" t="str">
        <f>ORÇAM.!B162</f>
        <v>41.20.080</v>
      </c>
      <c r="C162" s="4" t="str">
        <f>ORÇAM.!C162</f>
        <v>10.10</v>
      </c>
      <c r="D162" s="97" t="str">
        <f>ORÇAM.!D162</f>
        <v>Plafon plástico e/ou PVC para acabamento de ponto de luz, com soquete E-27 para lâmpada fluorescente compacta</v>
      </c>
      <c r="E162" s="96" t="str">
        <f>ORÇAM.!E162</f>
        <v>UN</v>
      </c>
      <c r="F162" s="98">
        <f>ORÇAM.!F162</f>
        <v>1</v>
      </c>
      <c r="G162" s="62"/>
      <c r="H162" s="132">
        <f t="shared" si="18"/>
        <v>0</v>
      </c>
      <c r="I162" s="132">
        <f t="shared" si="19"/>
        <v>0</v>
      </c>
    </row>
    <row r="163" spans="1:9" ht="15" customHeight="1" x14ac:dyDescent="0.3">
      <c r="A163" s="4" t="str">
        <f>ORÇAM.!A163</f>
        <v>CDHU</v>
      </c>
      <c r="B163" s="123" t="str">
        <f>ORÇAM.!B163</f>
        <v>41.02.580</v>
      </c>
      <c r="C163" s="4" t="str">
        <f>ORÇAM.!C163</f>
        <v>10.11</v>
      </c>
      <c r="D163" s="97" t="str">
        <f>ORÇAM.!D163</f>
        <v>Lâmpada LED 13,5W, com base E-27, 1400 até 1510 lm</v>
      </c>
      <c r="E163" s="96" t="str">
        <f>ORÇAM.!E163</f>
        <v>UN</v>
      </c>
      <c r="F163" s="98">
        <f>ORÇAM.!F163</f>
        <v>1</v>
      </c>
      <c r="G163" s="62"/>
      <c r="H163" s="132">
        <f t="shared" si="18"/>
        <v>0</v>
      </c>
      <c r="I163" s="132">
        <f t="shared" si="19"/>
        <v>0</v>
      </c>
    </row>
    <row r="164" spans="1:9" ht="15" hidden="1" customHeight="1" x14ac:dyDescent="0.3">
      <c r="A164" s="4" t="str">
        <f>ORÇAM.!A164</f>
        <v>CDHU</v>
      </c>
      <c r="B164" s="123">
        <f>ORÇAM.!B164</f>
        <v>0</v>
      </c>
      <c r="C164" s="4" t="str">
        <f>ORÇAM.!C164</f>
        <v>10.12</v>
      </c>
      <c r="D164" s="97" t="str">
        <f>ORÇAM.!D164</f>
        <v xml:space="preserve"> </v>
      </c>
      <c r="E164" s="96" t="str">
        <f>ORÇAM.!E164</f>
        <v xml:space="preserve"> </v>
      </c>
      <c r="F164" s="98">
        <f>ORÇAM.!F164</f>
        <v>0</v>
      </c>
      <c r="G164" s="62"/>
      <c r="H164" s="132">
        <f t="shared" si="18"/>
        <v>0</v>
      </c>
      <c r="I164" s="132">
        <f t="shared" si="19"/>
        <v>0</v>
      </c>
    </row>
    <row r="165" spans="1:9" ht="15" hidden="1" customHeight="1" x14ac:dyDescent="0.3">
      <c r="A165" s="4" t="str">
        <f>ORÇAM.!A165</f>
        <v>CDHU</v>
      </c>
      <c r="B165" s="123">
        <f>ORÇAM.!B165</f>
        <v>0</v>
      </c>
      <c r="C165" s="4" t="str">
        <f>ORÇAM.!C165</f>
        <v>10.13</v>
      </c>
      <c r="D165" s="97" t="str">
        <f>ORÇAM.!D165</f>
        <v xml:space="preserve"> </v>
      </c>
      <c r="E165" s="96" t="str">
        <f>ORÇAM.!E165</f>
        <v xml:space="preserve"> </v>
      </c>
      <c r="F165" s="98">
        <f>ORÇAM.!F165</f>
        <v>0</v>
      </c>
      <c r="G165" s="62" t="str">
        <f>IFERROR(VLOOKUP($B165,CDHU!$A$9:$F$4091,6,FALSE),"")</f>
        <v/>
      </c>
      <c r="H165" s="132">
        <f t="shared" si="18"/>
        <v>0</v>
      </c>
      <c r="I165" s="132">
        <f t="shared" si="19"/>
        <v>0</v>
      </c>
    </row>
    <row r="166" spans="1:9" ht="15" hidden="1" customHeight="1" x14ac:dyDescent="0.3">
      <c r="A166" s="4" t="str">
        <f>ORÇAM.!A166</f>
        <v>CDHU</v>
      </c>
      <c r="B166" s="123">
        <f>ORÇAM.!B166</f>
        <v>0</v>
      </c>
      <c r="C166" s="4" t="str">
        <f>ORÇAM.!C166</f>
        <v>10.14</v>
      </c>
      <c r="D166" s="97" t="str">
        <f>ORÇAM.!D166</f>
        <v xml:space="preserve"> </v>
      </c>
      <c r="E166" s="96" t="str">
        <f>ORÇAM.!E166</f>
        <v xml:space="preserve"> </v>
      </c>
      <c r="F166" s="98">
        <f>ORÇAM.!F166</f>
        <v>0</v>
      </c>
      <c r="G166" s="62" t="str">
        <f>IFERROR(VLOOKUP($B166,CDHU!$A$9:$F$4091,6,FALSE),"")</f>
        <v/>
      </c>
      <c r="H166" s="132">
        <f t="shared" si="18"/>
        <v>0</v>
      </c>
      <c r="I166" s="132">
        <f t="shared" si="19"/>
        <v>0</v>
      </c>
    </row>
    <row r="167" spans="1:9" ht="15" hidden="1" customHeight="1" x14ac:dyDescent="0.3">
      <c r="A167" s="4" t="str">
        <f>ORÇAM.!A167</f>
        <v>CDHU</v>
      </c>
      <c r="B167" s="123">
        <f>ORÇAM.!B167</f>
        <v>0</v>
      </c>
      <c r="C167" s="4" t="str">
        <f>ORÇAM.!C167</f>
        <v>10.15</v>
      </c>
      <c r="D167" s="97" t="str">
        <f>ORÇAM.!D167</f>
        <v xml:space="preserve"> </v>
      </c>
      <c r="E167" s="96" t="str">
        <f>ORÇAM.!E167</f>
        <v xml:space="preserve"> </v>
      </c>
      <c r="F167" s="98">
        <f>ORÇAM.!F167</f>
        <v>0</v>
      </c>
      <c r="G167" s="62" t="str">
        <f>IFERROR(VLOOKUP($B167,CDHU!$A$9:$F$4091,6,FALSE),"")</f>
        <v/>
      </c>
      <c r="H167" s="132">
        <f t="shared" si="18"/>
        <v>0</v>
      </c>
      <c r="I167" s="132">
        <f t="shared" si="19"/>
        <v>0</v>
      </c>
    </row>
    <row r="168" spans="1:9" ht="15" hidden="1" customHeight="1" x14ac:dyDescent="0.3">
      <c r="A168" s="4" t="str">
        <f>ORÇAM.!A168</f>
        <v>CDHU</v>
      </c>
      <c r="B168" s="123">
        <f>ORÇAM.!B168</f>
        <v>0</v>
      </c>
      <c r="C168" s="4" t="str">
        <f>ORÇAM.!C168</f>
        <v>10.16</v>
      </c>
      <c r="D168" s="97" t="str">
        <f>ORÇAM.!D168</f>
        <v xml:space="preserve"> </v>
      </c>
      <c r="E168" s="96" t="str">
        <f>ORÇAM.!E168</f>
        <v xml:space="preserve"> </v>
      </c>
      <c r="F168" s="98">
        <f>ORÇAM.!F168</f>
        <v>0</v>
      </c>
      <c r="G168" s="62" t="str">
        <f>IFERROR(VLOOKUP($B168,CDHU!$A$9:$F$4091,6,FALSE),"")</f>
        <v/>
      </c>
      <c r="H168" s="132">
        <f t="shared" si="18"/>
        <v>0</v>
      </c>
      <c r="I168" s="132">
        <f t="shared" si="19"/>
        <v>0</v>
      </c>
    </row>
    <row r="169" spans="1:9" ht="15" hidden="1" customHeight="1" x14ac:dyDescent="0.3">
      <c r="A169" s="4" t="str">
        <f>ORÇAM.!A169</f>
        <v>CDHU</v>
      </c>
      <c r="B169" s="123">
        <f>ORÇAM.!B169</f>
        <v>0</v>
      </c>
      <c r="C169" s="4" t="str">
        <f>ORÇAM.!C169</f>
        <v>10.17</v>
      </c>
      <c r="D169" s="97" t="str">
        <f>ORÇAM.!D169</f>
        <v xml:space="preserve"> </v>
      </c>
      <c r="E169" s="96" t="str">
        <f>ORÇAM.!E169</f>
        <v xml:space="preserve"> </v>
      </c>
      <c r="F169" s="98">
        <f>ORÇAM.!F169</f>
        <v>0</v>
      </c>
      <c r="G169" s="62" t="str">
        <f>IFERROR(VLOOKUP($B169,CDHU!$A$9:$F$4091,6,FALSE),"")</f>
        <v/>
      </c>
      <c r="H169" s="132">
        <f t="shared" si="18"/>
        <v>0</v>
      </c>
      <c r="I169" s="132">
        <f t="shared" si="19"/>
        <v>0</v>
      </c>
    </row>
    <row r="170" spans="1:9" ht="15" hidden="1" customHeight="1" x14ac:dyDescent="0.3">
      <c r="A170" s="4" t="str">
        <f>ORÇAM.!A170</f>
        <v>CDHU</v>
      </c>
      <c r="B170" s="123">
        <f>ORÇAM.!B170</f>
        <v>0</v>
      </c>
      <c r="C170" s="4" t="str">
        <f>ORÇAM.!C170</f>
        <v>10.18</v>
      </c>
      <c r="D170" s="97" t="str">
        <f>ORÇAM.!D170</f>
        <v xml:space="preserve"> </v>
      </c>
      <c r="E170" s="96" t="str">
        <f>ORÇAM.!E170</f>
        <v xml:space="preserve"> </v>
      </c>
      <c r="F170" s="98">
        <f>ORÇAM.!F170</f>
        <v>0</v>
      </c>
      <c r="G170" s="62" t="str">
        <f>IFERROR(VLOOKUP($B170,CDHU!$A$9:$F$4091,6,FALSE),"")</f>
        <v/>
      </c>
      <c r="H170" s="132">
        <f t="shared" si="18"/>
        <v>0</v>
      </c>
      <c r="I170" s="132">
        <f t="shared" si="19"/>
        <v>0</v>
      </c>
    </row>
    <row r="171" spans="1:9" ht="15" hidden="1" customHeight="1" x14ac:dyDescent="0.3">
      <c r="A171" s="4" t="str">
        <f>ORÇAM.!A171</f>
        <v>CDHU</v>
      </c>
      <c r="B171" s="123">
        <f>ORÇAM.!B171</f>
        <v>0</v>
      </c>
      <c r="C171" s="4" t="str">
        <f>ORÇAM.!C171</f>
        <v>10.19</v>
      </c>
      <c r="D171" s="97" t="str">
        <f>ORÇAM.!D171</f>
        <v xml:space="preserve"> </v>
      </c>
      <c r="E171" s="96" t="str">
        <f>ORÇAM.!E171</f>
        <v xml:space="preserve"> </v>
      </c>
      <c r="F171" s="98">
        <f>ORÇAM.!F171</f>
        <v>0</v>
      </c>
      <c r="G171" s="62" t="str">
        <f>IFERROR(VLOOKUP($B171,CDHU!$A$9:$F$4091,6,FALSE),"")</f>
        <v/>
      </c>
      <c r="H171" s="132">
        <f t="shared" si="18"/>
        <v>0</v>
      </c>
      <c r="I171" s="132">
        <f t="shared" si="19"/>
        <v>0</v>
      </c>
    </row>
    <row r="172" spans="1:9" ht="15" hidden="1" customHeight="1" x14ac:dyDescent="0.3">
      <c r="A172" s="4" t="str">
        <f>ORÇAM.!A172</f>
        <v>CDHU</v>
      </c>
      <c r="B172" s="123">
        <f>ORÇAM.!B172</f>
        <v>0</v>
      </c>
      <c r="C172" s="4" t="str">
        <f>ORÇAM.!C172</f>
        <v>10.20</v>
      </c>
      <c r="D172" s="97" t="str">
        <f>ORÇAM.!D172</f>
        <v xml:space="preserve"> </v>
      </c>
      <c r="E172" s="96" t="str">
        <f>ORÇAM.!E172</f>
        <v xml:space="preserve"> </v>
      </c>
      <c r="F172" s="98">
        <f>ORÇAM.!F172</f>
        <v>0</v>
      </c>
      <c r="G172" s="62" t="str">
        <f>IFERROR(VLOOKUP($B172,CDHU!$A$9:$F$4091,6,FALSE),"")</f>
        <v/>
      </c>
      <c r="H172" s="132">
        <f t="shared" si="18"/>
        <v>0</v>
      </c>
      <c r="I172" s="132">
        <f t="shared" si="19"/>
        <v>0</v>
      </c>
    </row>
    <row r="173" spans="1:9" ht="15" hidden="1" customHeight="1" x14ac:dyDescent="0.3">
      <c r="A173" s="4" t="str">
        <f>ORÇAM.!A173</f>
        <v>CDHU</v>
      </c>
      <c r="B173" s="123">
        <f>ORÇAM.!B173</f>
        <v>0</v>
      </c>
      <c r="C173" s="4" t="str">
        <f>ORÇAM.!C173</f>
        <v>10.21</v>
      </c>
      <c r="D173" s="97" t="str">
        <f>ORÇAM.!D173</f>
        <v xml:space="preserve"> </v>
      </c>
      <c r="E173" s="96" t="str">
        <f>ORÇAM.!E173</f>
        <v xml:space="preserve"> </v>
      </c>
      <c r="F173" s="98">
        <f>ORÇAM.!F173</f>
        <v>0</v>
      </c>
      <c r="G173" s="62" t="str">
        <f>IFERROR(VLOOKUP($B173,CDHU!$A$9:$F$4091,6,FALSE),"")</f>
        <v/>
      </c>
      <c r="H173" s="132">
        <f t="shared" si="18"/>
        <v>0</v>
      </c>
      <c r="I173" s="132">
        <f t="shared" si="19"/>
        <v>0</v>
      </c>
    </row>
    <row r="174" spans="1:9" ht="15" hidden="1" customHeight="1" x14ac:dyDescent="0.3">
      <c r="A174" s="4" t="str">
        <f>ORÇAM.!A174</f>
        <v>CDHU</v>
      </c>
      <c r="B174" s="123">
        <f>ORÇAM.!B174</f>
        <v>0</v>
      </c>
      <c r="C174" s="4" t="str">
        <f>ORÇAM.!C174</f>
        <v>10.22</v>
      </c>
      <c r="D174" s="97" t="str">
        <f>ORÇAM.!D174</f>
        <v xml:space="preserve"> </v>
      </c>
      <c r="E174" s="96" t="str">
        <f>ORÇAM.!E174</f>
        <v xml:space="preserve"> </v>
      </c>
      <c r="F174" s="98">
        <f>ORÇAM.!F174</f>
        <v>0</v>
      </c>
      <c r="G174" s="62" t="str">
        <f>IFERROR(VLOOKUP($B174,CDHU!$A$9:$F$4091,6,FALSE),"")</f>
        <v/>
      </c>
      <c r="H174" s="132">
        <f t="shared" si="18"/>
        <v>0</v>
      </c>
      <c r="I174" s="132">
        <f t="shared" si="19"/>
        <v>0</v>
      </c>
    </row>
    <row r="175" spans="1:9" ht="15" hidden="1" customHeight="1" x14ac:dyDescent="0.3">
      <c r="A175" s="4" t="str">
        <f>ORÇAM.!A175</f>
        <v>CDHU</v>
      </c>
      <c r="B175" s="123">
        <f>ORÇAM.!B175</f>
        <v>0</v>
      </c>
      <c r="C175" s="4" t="str">
        <f>ORÇAM.!C175</f>
        <v>10.23</v>
      </c>
      <c r="D175" s="97" t="str">
        <f>ORÇAM.!D175</f>
        <v xml:space="preserve"> </v>
      </c>
      <c r="E175" s="96" t="str">
        <f>ORÇAM.!E175</f>
        <v xml:space="preserve"> </v>
      </c>
      <c r="F175" s="98">
        <f>ORÇAM.!F175</f>
        <v>0</v>
      </c>
      <c r="G175" s="62" t="str">
        <f>IFERROR(VLOOKUP($B175,CDHU!$A$9:$F$4091,6,FALSE),"")</f>
        <v/>
      </c>
      <c r="H175" s="132">
        <f t="shared" si="18"/>
        <v>0</v>
      </c>
      <c r="I175" s="132">
        <f t="shared" si="19"/>
        <v>0</v>
      </c>
    </row>
    <row r="176" spans="1:9" ht="15" hidden="1" customHeight="1" x14ac:dyDescent="0.3">
      <c r="A176" s="4" t="str">
        <f>ORÇAM.!A176</f>
        <v>CDHU</v>
      </c>
      <c r="B176" s="123">
        <f>ORÇAM.!B176</f>
        <v>0</v>
      </c>
      <c r="C176" s="4" t="str">
        <f>ORÇAM.!C176</f>
        <v>10.24</v>
      </c>
      <c r="D176" s="97" t="str">
        <f>ORÇAM.!D176</f>
        <v xml:space="preserve"> </v>
      </c>
      <c r="E176" s="96" t="str">
        <f>ORÇAM.!E176</f>
        <v xml:space="preserve"> </v>
      </c>
      <c r="F176" s="98">
        <f>ORÇAM.!F176</f>
        <v>0</v>
      </c>
      <c r="G176" s="62" t="str">
        <f>IFERROR(VLOOKUP($B176,CDHU!$A$9:$F$4091,6,FALSE),"")</f>
        <v/>
      </c>
      <c r="H176" s="132">
        <f t="shared" si="18"/>
        <v>0</v>
      </c>
      <c r="I176" s="132">
        <f t="shared" si="19"/>
        <v>0</v>
      </c>
    </row>
    <row r="177" spans="1:9" ht="15" hidden="1" customHeight="1" x14ac:dyDescent="0.3">
      <c r="A177" s="4" t="str">
        <f>ORÇAM.!A177</f>
        <v>CDHU</v>
      </c>
      <c r="B177" s="123">
        <f>ORÇAM.!B177</f>
        <v>0</v>
      </c>
      <c r="C177" s="4" t="str">
        <f>ORÇAM.!C177</f>
        <v>10.25</v>
      </c>
      <c r="D177" s="97" t="str">
        <f>ORÇAM.!D177</f>
        <v xml:space="preserve"> </v>
      </c>
      <c r="E177" s="96" t="str">
        <f>ORÇAM.!E177</f>
        <v xml:space="preserve"> </v>
      </c>
      <c r="F177" s="98">
        <f>ORÇAM.!F177</f>
        <v>0</v>
      </c>
      <c r="G177" s="62" t="str">
        <f>IFERROR(VLOOKUP($B177,CDHU!$A$9:$F$4091,6,FALSE),"")</f>
        <v/>
      </c>
      <c r="H177" s="132">
        <f t="shared" si="18"/>
        <v>0</v>
      </c>
      <c r="I177" s="132">
        <f t="shared" si="19"/>
        <v>0</v>
      </c>
    </row>
    <row r="178" spans="1:9" ht="15" customHeight="1" x14ac:dyDescent="0.3">
      <c r="A178" s="173" t="str">
        <f>ORÇAM.!A178</f>
        <v>Total do Item 10</v>
      </c>
      <c r="B178" s="174"/>
      <c r="C178" s="174"/>
      <c r="D178" s="174"/>
      <c r="E178" s="174"/>
      <c r="F178" s="174"/>
      <c r="G178" s="174"/>
      <c r="H178" s="175"/>
      <c r="I178" s="131">
        <f>SUM(I153:I177)</f>
        <v>0</v>
      </c>
    </row>
    <row r="179" spans="1:9" ht="15" customHeight="1" x14ac:dyDescent="0.3">
      <c r="A179" s="168"/>
      <c r="B179" s="168"/>
      <c r="C179" s="168"/>
      <c r="D179" s="168"/>
      <c r="E179" s="168"/>
      <c r="F179" s="168"/>
      <c r="G179" s="168"/>
      <c r="H179" s="168"/>
      <c r="I179" s="168"/>
    </row>
    <row r="180" spans="1:9" ht="15" customHeight="1" x14ac:dyDescent="0.3">
      <c r="A180" s="130"/>
      <c r="B180" s="143"/>
      <c r="C180" s="130">
        <f>ORÇAM.!C180</f>
        <v>11</v>
      </c>
      <c r="D180" s="161" t="str">
        <f>ORÇAM.!D180</f>
        <v>MEDIDOR E QDC</v>
      </c>
      <c r="E180" s="161"/>
      <c r="F180" s="161"/>
      <c r="G180" s="161"/>
      <c r="H180" s="161"/>
      <c r="I180" s="161"/>
    </row>
    <row r="181" spans="1:9" ht="15" customHeight="1" x14ac:dyDescent="0.3">
      <c r="A181" s="4" t="str">
        <f>ORÇAM.!A181</f>
        <v>CDHU</v>
      </c>
      <c r="B181" s="123" t="str">
        <f>ORÇAM.!B181</f>
        <v>37.04.250</v>
      </c>
      <c r="C181" s="4" t="str">
        <f>ORÇAM.!C181</f>
        <v>11.1</v>
      </c>
      <c r="D181" s="97" t="str">
        <f>ORÇAM.!D181</f>
        <v>Quadro de distribuição universal de sobrepor, para disjuntores 16 DIN / 12 Bolt-on - 150 A - sem componentes</v>
      </c>
      <c r="E181" s="96" t="str">
        <f>ORÇAM.!E181</f>
        <v>UN</v>
      </c>
      <c r="F181" s="98">
        <f>ORÇAM.!F181</f>
        <v>1</v>
      </c>
      <c r="G181" s="62"/>
      <c r="H181" s="132">
        <f t="shared" ref="H181:H195" si="20">ROUND(IFERROR((G181+(G181*$H$257)),0),2)</f>
        <v>0</v>
      </c>
      <c r="I181" s="132">
        <f t="shared" ref="I181:I195" si="21">H181*F181</f>
        <v>0</v>
      </c>
    </row>
    <row r="182" spans="1:9" ht="15" customHeight="1" x14ac:dyDescent="0.3">
      <c r="A182" s="4" t="str">
        <f>ORÇAM.!A182</f>
        <v>CDHU</v>
      </c>
      <c r="B182" s="123" t="str">
        <f>ORÇAM.!B182</f>
        <v>37.24.032</v>
      </c>
      <c r="C182" s="4" t="str">
        <f>ORÇAM.!C182</f>
        <v>11.2</v>
      </c>
      <c r="D182" s="97" t="str">
        <f>ORÇAM.!D182</f>
        <v>Supressor de surto monofásico, corrente nominal 20 kA, Imax. de surto 50 até 80 kA</v>
      </c>
      <c r="E182" s="96" t="str">
        <f>ORÇAM.!E182</f>
        <v>UN</v>
      </c>
      <c r="F182" s="98">
        <f>ORÇAM.!F182</f>
        <v>1</v>
      </c>
      <c r="G182" s="62"/>
      <c r="H182" s="132">
        <f t="shared" si="20"/>
        <v>0</v>
      </c>
      <c r="I182" s="132">
        <f t="shared" si="21"/>
        <v>0</v>
      </c>
    </row>
    <row r="183" spans="1:9" ht="15" customHeight="1" x14ac:dyDescent="0.3">
      <c r="A183" s="4" t="str">
        <f>ORÇAM.!A183</f>
        <v>CDHU</v>
      </c>
      <c r="B183" s="123" t="str">
        <f>ORÇAM.!B183</f>
        <v>37.13.600</v>
      </c>
      <c r="C183" s="4" t="str">
        <f>ORÇAM.!C183</f>
        <v>11.3</v>
      </c>
      <c r="D183" s="97" t="str">
        <f>ORÇAM.!D183</f>
        <v>Disjuntor termomagnético, unipolar 127/220 V, corrente de 10 A até 30 A</v>
      </c>
      <c r="E183" s="96" t="str">
        <f>ORÇAM.!E183</f>
        <v>UN</v>
      </c>
      <c r="F183" s="98">
        <f>ORÇAM.!F183</f>
        <v>5</v>
      </c>
      <c r="G183" s="62"/>
      <c r="H183" s="132">
        <f t="shared" si="20"/>
        <v>0</v>
      </c>
      <c r="I183" s="132">
        <f t="shared" si="21"/>
        <v>0</v>
      </c>
    </row>
    <row r="184" spans="1:9" ht="15" customHeight="1" x14ac:dyDescent="0.3">
      <c r="A184" s="4" t="str">
        <f>ORÇAM.!A184</f>
        <v>CDHU</v>
      </c>
      <c r="B184" s="123" t="str">
        <f>ORÇAM.!B184</f>
        <v>37.13.610</v>
      </c>
      <c r="C184" s="4" t="str">
        <f>ORÇAM.!C184</f>
        <v>11.4</v>
      </c>
      <c r="D184" s="97" t="str">
        <f>ORÇAM.!D184</f>
        <v>Disjuntor termomagnético, unipolar 127/220 V, corrente de 35 A até 50 A</v>
      </c>
      <c r="E184" s="96" t="str">
        <f>ORÇAM.!E184</f>
        <v>UN</v>
      </c>
      <c r="F184" s="98">
        <f>ORÇAM.!F184</f>
        <v>1</v>
      </c>
      <c r="G184" s="62"/>
      <c r="H184" s="132">
        <f t="shared" si="20"/>
        <v>0</v>
      </c>
      <c r="I184" s="132">
        <f t="shared" si="21"/>
        <v>0</v>
      </c>
    </row>
    <row r="185" spans="1:9" ht="15" hidden="1" customHeight="1" x14ac:dyDescent="0.3">
      <c r="A185" s="4" t="str">
        <f>ORÇAM.!A185</f>
        <v>CDHU</v>
      </c>
      <c r="B185" s="123">
        <f>ORÇAM.!B185</f>
        <v>0</v>
      </c>
      <c r="C185" s="4" t="str">
        <f>ORÇAM.!C185</f>
        <v>11.5</v>
      </c>
      <c r="D185" s="97" t="str">
        <f>ORÇAM.!D185</f>
        <v xml:space="preserve"> </v>
      </c>
      <c r="E185" s="96" t="str">
        <f>ORÇAM.!E185</f>
        <v xml:space="preserve"> </v>
      </c>
      <c r="F185" s="98">
        <f>ORÇAM.!F185</f>
        <v>0</v>
      </c>
      <c r="G185" s="62"/>
      <c r="H185" s="132">
        <f t="shared" si="20"/>
        <v>0</v>
      </c>
      <c r="I185" s="132">
        <f t="shared" si="21"/>
        <v>0</v>
      </c>
    </row>
    <row r="186" spans="1:9" ht="15" hidden="1" customHeight="1" x14ac:dyDescent="0.3">
      <c r="A186" s="4" t="str">
        <f>ORÇAM.!A186</f>
        <v>CDHU</v>
      </c>
      <c r="B186" s="123">
        <f>ORÇAM.!B186</f>
        <v>0</v>
      </c>
      <c r="C186" s="4" t="str">
        <f>ORÇAM.!C186</f>
        <v>11.6</v>
      </c>
      <c r="D186" s="97" t="str">
        <f>ORÇAM.!D186</f>
        <v xml:space="preserve"> </v>
      </c>
      <c r="E186" s="96" t="str">
        <f>ORÇAM.!E186</f>
        <v xml:space="preserve"> </v>
      </c>
      <c r="F186" s="98">
        <f>ORÇAM.!F186</f>
        <v>0</v>
      </c>
      <c r="G186" s="62" t="str">
        <f>IFERROR(VLOOKUP($B186,CDHU!$A$9:$F$4091,6,FALSE),"")</f>
        <v/>
      </c>
      <c r="H186" s="132">
        <f t="shared" si="20"/>
        <v>0</v>
      </c>
      <c r="I186" s="132">
        <f t="shared" si="21"/>
        <v>0</v>
      </c>
    </row>
    <row r="187" spans="1:9" ht="15" hidden="1" customHeight="1" x14ac:dyDescent="0.3">
      <c r="A187" s="4" t="str">
        <f>ORÇAM.!A187</f>
        <v>CDHU</v>
      </c>
      <c r="B187" s="123">
        <f>ORÇAM.!B187</f>
        <v>0</v>
      </c>
      <c r="C187" s="4" t="str">
        <f>ORÇAM.!C187</f>
        <v>11.7</v>
      </c>
      <c r="D187" s="97" t="str">
        <f>ORÇAM.!D187</f>
        <v xml:space="preserve"> </v>
      </c>
      <c r="E187" s="96" t="str">
        <f>ORÇAM.!E187</f>
        <v xml:space="preserve"> </v>
      </c>
      <c r="F187" s="98">
        <f>ORÇAM.!F187</f>
        <v>0</v>
      </c>
      <c r="G187" s="62" t="str">
        <f>IFERROR(VLOOKUP($B187,CDHU!$A$9:$F$4091,6,FALSE),"")</f>
        <v/>
      </c>
      <c r="H187" s="132">
        <f t="shared" si="20"/>
        <v>0</v>
      </c>
      <c r="I187" s="132">
        <f t="shared" si="21"/>
        <v>0</v>
      </c>
    </row>
    <row r="188" spans="1:9" ht="15" hidden="1" customHeight="1" x14ac:dyDescent="0.3">
      <c r="A188" s="4" t="str">
        <f>ORÇAM.!A188</f>
        <v>CDHU</v>
      </c>
      <c r="B188" s="123">
        <f>ORÇAM.!B188</f>
        <v>0</v>
      </c>
      <c r="C188" s="4" t="str">
        <f>ORÇAM.!C188</f>
        <v>11.8</v>
      </c>
      <c r="D188" s="97" t="str">
        <f>ORÇAM.!D188</f>
        <v xml:space="preserve"> </v>
      </c>
      <c r="E188" s="96" t="str">
        <f>ORÇAM.!E188</f>
        <v xml:space="preserve"> </v>
      </c>
      <c r="F188" s="98">
        <f>ORÇAM.!F188</f>
        <v>0</v>
      </c>
      <c r="G188" s="62" t="str">
        <f>IFERROR(VLOOKUP($B188,CDHU!$A$9:$F$4091,6,FALSE),"")</f>
        <v/>
      </c>
      <c r="H188" s="132">
        <f t="shared" si="20"/>
        <v>0</v>
      </c>
      <c r="I188" s="132">
        <f t="shared" si="21"/>
        <v>0</v>
      </c>
    </row>
    <row r="189" spans="1:9" ht="15" hidden="1" customHeight="1" x14ac:dyDescent="0.3">
      <c r="A189" s="4" t="str">
        <f>ORÇAM.!A189</f>
        <v>CDHU</v>
      </c>
      <c r="B189" s="123">
        <f>ORÇAM.!B189</f>
        <v>0</v>
      </c>
      <c r="C189" s="4" t="str">
        <f>ORÇAM.!C189</f>
        <v>11.9</v>
      </c>
      <c r="D189" s="97" t="str">
        <f>ORÇAM.!D189</f>
        <v xml:space="preserve"> </v>
      </c>
      <c r="E189" s="96" t="str">
        <f>ORÇAM.!E189</f>
        <v xml:space="preserve"> </v>
      </c>
      <c r="F189" s="98">
        <f>ORÇAM.!F189</f>
        <v>0</v>
      </c>
      <c r="G189" s="62" t="str">
        <f>IFERROR(VLOOKUP($B189,CDHU!$A$9:$F$4091,6,FALSE),"")</f>
        <v/>
      </c>
      <c r="H189" s="132">
        <f t="shared" si="20"/>
        <v>0</v>
      </c>
      <c r="I189" s="132">
        <f t="shared" si="21"/>
        <v>0</v>
      </c>
    </row>
    <row r="190" spans="1:9" ht="15" hidden="1" customHeight="1" x14ac:dyDescent="0.3">
      <c r="A190" s="4" t="str">
        <f>ORÇAM.!A190</f>
        <v>CDHU</v>
      </c>
      <c r="B190" s="123">
        <f>ORÇAM.!B190</f>
        <v>0</v>
      </c>
      <c r="C190" s="4" t="str">
        <f>ORÇAM.!C190</f>
        <v>11.10</v>
      </c>
      <c r="D190" s="97" t="str">
        <f>ORÇAM.!D190</f>
        <v xml:space="preserve"> </v>
      </c>
      <c r="E190" s="96" t="str">
        <f>ORÇAM.!E190</f>
        <v xml:space="preserve"> </v>
      </c>
      <c r="F190" s="98">
        <f>ORÇAM.!F190</f>
        <v>0</v>
      </c>
      <c r="G190" s="62" t="str">
        <f>IFERROR(VLOOKUP($B190,CDHU!$A$9:$F$4091,6,FALSE),"")</f>
        <v/>
      </c>
      <c r="H190" s="132">
        <f t="shared" si="20"/>
        <v>0</v>
      </c>
      <c r="I190" s="132">
        <f t="shared" si="21"/>
        <v>0</v>
      </c>
    </row>
    <row r="191" spans="1:9" ht="15" hidden="1" customHeight="1" x14ac:dyDescent="0.3">
      <c r="A191" s="4" t="str">
        <f>ORÇAM.!A191</f>
        <v>CDHU</v>
      </c>
      <c r="B191" s="123">
        <f>ORÇAM.!B191</f>
        <v>0</v>
      </c>
      <c r="C191" s="4" t="str">
        <f>ORÇAM.!C191</f>
        <v>11.11</v>
      </c>
      <c r="D191" s="97" t="str">
        <f>ORÇAM.!D191</f>
        <v xml:space="preserve"> </v>
      </c>
      <c r="E191" s="96" t="str">
        <f>ORÇAM.!E191</f>
        <v xml:space="preserve"> </v>
      </c>
      <c r="F191" s="98">
        <f>ORÇAM.!F191</f>
        <v>0</v>
      </c>
      <c r="G191" s="62" t="str">
        <f>IFERROR(VLOOKUP($B191,CDHU!$A$9:$F$4091,6,FALSE),"")</f>
        <v/>
      </c>
      <c r="H191" s="132">
        <f t="shared" si="20"/>
        <v>0</v>
      </c>
      <c r="I191" s="132">
        <f t="shared" si="21"/>
        <v>0</v>
      </c>
    </row>
    <row r="192" spans="1:9" ht="15" hidden="1" customHeight="1" x14ac:dyDescent="0.3">
      <c r="A192" s="4" t="str">
        <f>ORÇAM.!A192</f>
        <v>CDHU</v>
      </c>
      <c r="B192" s="123">
        <f>ORÇAM.!B192</f>
        <v>0</v>
      </c>
      <c r="C192" s="4" t="str">
        <f>ORÇAM.!C192</f>
        <v>11.12</v>
      </c>
      <c r="D192" s="97" t="str">
        <f>ORÇAM.!D192</f>
        <v xml:space="preserve"> </v>
      </c>
      <c r="E192" s="96" t="str">
        <f>ORÇAM.!E192</f>
        <v xml:space="preserve"> </v>
      </c>
      <c r="F192" s="98">
        <f>ORÇAM.!F192</f>
        <v>0</v>
      </c>
      <c r="G192" s="62" t="str">
        <f>IFERROR(VLOOKUP($B192,CDHU!$A$9:$F$4091,6,FALSE),"")</f>
        <v/>
      </c>
      <c r="H192" s="132">
        <f t="shared" si="20"/>
        <v>0</v>
      </c>
      <c r="I192" s="132">
        <f t="shared" si="21"/>
        <v>0</v>
      </c>
    </row>
    <row r="193" spans="1:9" ht="15" hidden="1" customHeight="1" x14ac:dyDescent="0.3">
      <c r="A193" s="4" t="str">
        <f>ORÇAM.!A193</f>
        <v>CDHU</v>
      </c>
      <c r="B193" s="123">
        <f>ORÇAM.!B193</f>
        <v>0</v>
      </c>
      <c r="C193" s="4" t="str">
        <f>ORÇAM.!C193</f>
        <v>11.13</v>
      </c>
      <c r="D193" s="97" t="str">
        <f>ORÇAM.!D193</f>
        <v xml:space="preserve"> </v>
      </c>
      <c r="E193" s="96" t="str">
        <f>ORÇAM.!E193</f>
        <v xml:space="preserve"> </v>
      </c>
      <c r="F193" s="98">
        <f>ORÇAM.!F193</f>
        <v>0</v>
      </c>
      <c r="G193" s="62" t="str">
        <f>IFERROR(VLOOKUP($B193,CDHU!$A$9:$F$4091,6,FALSE),"")</f>
        <v/>
      </c>
      <c r="H193" s="132">
        <f t="shared" si="20"/>
        <v>0</v>
      </c>
      <c r="I193" s="132">
        <f t="shared" si="21"/>
        <v>0</v>
      </c>
    </row>
    <row r="194" spans="1:9" ht="15" hidden="1" customHeight="1" x14ac:dyDescent="0.3">
      <c r="A194" s="4" t="str">
        <f>ORÇAM.!A194</f>
        <v>CDHU</v>
      </c>
      <c r="B194" s="123">
        <f>ORÇAM.!B194</f>
        <v>0</v>
      </c>
      <c r="C194" s="4" t="str">
        <f>ORÇAM.!C194</f>
        <v>11.14</v>
      </c>
      <c r="D194" s="97" t="str">
        <f>ORÇAM.!D194</f>
        <v xml:space="preserve"> </v>
      </c>
      <c r="E194" s="96" t="str">
        <f>ORÇAM.!E194</f>
        <v xml:space="preserve"> </v>
      </c>
      <c r="F194" s="98">
        <f>ORÇAM.!F194</f>
        <v>0</v>
      </c>
      <c r="G194" s="62" t="str">
        <f>IFERROR(VLOOKUP($B194,CDHU!$A$9:$F$4091,6,FALSE),"")</f>
        <v/>
      </c>
      <c r="H194" s="132">
        <f t="shared" si="20"/>
        <v>0</v>
      </c>
      <c r="I194" s="132">
        <f t="shared" si="21"/>
        <v>0</v>
      </c>
    </row>
    <row r="195" spans="1:9" ht="15" hidden="1" customHeight="1" x14ac:dyDescent="0.3">
      <c r="A195" s="4" t="str">
        <f>ORÇAM.!A195</f>
        <v>CDHU</v>
      </c>
      <c r="B195" s="123">
        <f>ORÇAM.!B195</f>
        <v>0</v>
      </c>
      <c r="C195" s="4" t="str">
        <f>ORÇAM.!C195</f>
        <v>11.15</v>
      </c>
      <c r="D195" s="97" t="str">
        <f>ORÇAM.!D195</f>
        <v xml:space="preserve"> </v>
      </c>
      <c r="E195" s="96" t="str">
        <f>ORÇAM.!E195</f>
        <v xml:space="preserve"> </v>
      </c>
      <c r="F195" s="98">
        <f>ORÇAM.!F195</f>
        <v>0</v>
      </c>
      <c r="G195" s="62" t="str">
        <f>IFERROR(VLOOKUP($B195,CDHU!$A$9:$F$4091,6,FALSE),"")</f>
        <v/>
      </c>
      <c r="H195" s="132">
        <f t="shared" si="20"/>
        <v>0</v>
      </c>
      <c r="I195" s="132">
        <f t="shared" si="21"/>
        <v>0</v>
      </c>
    </row>
    <row r="196" spans="1:9" ht="15" customHeight="1" x14ac:dyDescent="0.3">
      <c r="A196" s="173" t="str">
        <f>ORÇAM.!A196</f>
        <v>Total do Item 11</v>
      </c>
      <c r="B196" s="174"/>
      <c r="C196" s="174"/>
      <c r="D196" s="174"/>
      <c r="E196" s="174"/>
      <c r="F196" s="174"/>
      <c r="G196" s="174"/>
      <c r="H196" s="175"/>
      <c r="I196" s="131">
        <f>SUM(I181:I195)</f>
        <v>0</v>
      </c>
    </row>
    <row r="197" spans="1:9" ht="15" customHeight="1" x14ac:dyDescent="0.3">
      <c r="A197" s="168"/>
      <c r="B197" s="168"/>
      <c r="C197" s="168"/>
      <c r="D197" s="168"/>
      <c r="E197" s="168"/>
      <c r="F197" s="168"/>
      <c r="G197" s="168"/>
      <c r="H197" s="168"/>
      <c r="I197" s="168"/>
    </row>
    <row r="198" spans="1:9" ht="15" hidden="1" customHeight="1" x14ac:dyDescent="0.3">
      <c r="A198" s="129"/>
      <c r="B198" s="142"/>
      <c r="C198" s="130">
        <f>ORÇAM.!C198</f>
        <v>12</v>
      </c>
      <c r="D198" s="161" t="str">
        <f>ORÇAM.!D198</f>
        <v>XXX</v>
      </c>
      <c r="E198" s="161"/>
      <c r="F198" s="161"/>
      <c r="G198" s="161"/>
      <c r="H198" s="161"/>
      <c r="I198" s="161"/>
    </row>
    <row r="199" spans="1:9" ht="15" hidden="1" customHeight="1" x14ac:dyDescent="0.3">
      <c r="A199" s="4" t="str">
        <f>ORÇAM.!A199</f>
        <v>CDHU</v>
      </c>
      <c r="B199" s="123">
        <f>ORÇAM.!B199</f>
        <v>0</v>
      </c>
      <c r="C199" s="4" t="str">
        <f>ORÇAM.!C199</f>
        <v>12.1</v>
      </c>
      <c r="D199" s="97" t="str">
        <f>ORÇAM.!D199</f>
        <v xml:space="preserve"> </v>
      </c>
      <c r="E199" s="96" t="str">
        <f>ORÇAM.!E199</f>
        <v xml:space="preserve"> </v>
      </c>
      <c r="F199" s="98">
        <f>ORÇAM.!F199</f>
        <v>0</v>
      </c>
      <c r="G199" s="62" t="str">
        <f>IFERROR(VLOOKUP($B199,CDHU!$A$9:$F$4091,6,FALSE),"")</f>
        <v/>
      </c>
      <c r="H199" s="132">
        <f t="shared" ref="H199:H213" si="22">ROUND(IFERROR((G199+(G199*$H$257)),0),2)</f>
        <v>0</v>
      </c>
      <c r="I199" s="132">
        <f t="shared" ref="I199:I213" si="23">H199*F199</f>
        <v>0</v>
      </c>
    </row>
    <row r="200" spans="1:9" ht="15" hidden="1" customHeight="1" x14ac:dyDescent="0.3">
      <c r="A200" s="4" t="str">
        <f>ORÇAM.!A200</f>
        <v>CDHU</v>
      </c>
      <c r="B200" s="123">
        <f>ORÇAM.!B200</f>
        <v>0</v>
      </c>
      <c r="C200" s="4" t="str">
        <f>ORÇAM.!C200</f>
        <v>12.2</v>
      </c>
      <c r="D200" s="97" t="str">
        <f>ORÇAM.!D200</f>
        <v xml:space="preserve"> </v>
      </c>
      <c r="E200" s="96" t="str">
        <f>ORÇAM.!E200</f>
        <v xml:space="preserve"> </v>
      </c>
      <c r="F200" s="98">
        <f>ORÇAM.!F200</f>
        <v>0</v>
      </c>
      <c r="G200" s="62" t="str">
        <f>IFERROR(VLOOKUP($B200,CDHU!$A$9:$F$4091,6,FALSE),"")</f>
        <v/>
      </c>
      <c r="H200" s="132">
        <f t="shared" si="22"/>
        <v>0</v>
      </c>
      <c r="I200" s="132">
        <f t="shared" si="23"/>
        <v>0</v>
      </c>
    </row>
    <row r="201" spans="1:9" ht="15" hidden="1" customHeight="1" x14ac:dyDescent="0.3">
      <c r="A201" s="4" t="str">
        <f>ORÇAM.!A201</f>
        <v>CDHU</v>
      </c>
      <c r="B201" s="123">
        <f>ORÇAM.!B201</f>
        <v>0</v>
      </c>
      <c r="C201" s="4" t="str">
        <f>ORÇAM.!C201</f>
        <v>12.3</v>
      </c>
      <c r="D201" s="97" t="str">
        <f>ORÇAM.!D201</f>
        <v xml:space="preserve"> </v>
      </c>
      <c r="E201" s="96" t="str">
        <f>ORÇAM.!E201</f>
        <v xml:space="preserve"> </v>
      </c>
      <c r="F201" s="98">
        <f>ORÇAM.!F201</f>
        <v>0</v>
      </c>
      <c r="G201" s="62" t="str">
        <f>IFERROR(VLOOKUP($B201,CDHU!$A$9:$F$4091,6,FALSE),"")</f>
        <v/>
      </c>
      <c r="H201" s="132">
        <f t="shared" si="22"/>
        <v>0</v>
      </c>
      <c r="I201" s="132">
        <f t="shared" si="23"/>
        <v>0</v>
      </c>
    </row>
    <row r="202" spans="1:9" ht="15" hidden="1" customHeight="1" x14ac:dyDescent="0.3">
      <c r="A202" s="4" t="str">
        <f>ORÇAM.!A202</f>
        <v>CDHU</v>
      </c>
      <c r="B202" s="123">
        <f>ORÇAM.!B202</f>
        <v>0</v>
      </c>
      <c r="C202" s="4" t="str">
        <f>ORÇAM.!C202</f>
        <v>12.4</v>
      </c>
      <c r="D202" s="97" t="str">
        <f>ORÇAM.!D202</f>
        <v xml:space="preserve"> </v>
      </c>
      <c r="E202" s="96" t="str">
        <f>ORÇAM.!E202</f>
        <v xml:space="preserve"> </v>
      </c>
      <c r="F202" s="98">
        <f>ORÇAM.!F202</f>
        <v>0</v>
      </c>
      <c r="G202" s="62" t="str">
        <f>IFERROR(VLOOKUP($B202,CDHU!$A$9:$F$4091,6,FALSE),"")</f>
        <v/>
      </c>
      <c r="H202" s="132">
        <f t="shared" si="22"/>
        <v>0</v>
      </c>
      <c r="I202" s="132">
        <f t="shared" si="23"/>
        <v>0</v>
      </c>
    </row>
    <row r="203" spans="1:9" ht="15" hidden="1" customHeight="1" x14ac:dyDescent="0.3">
      <c r="A203" s="4" t="str">
        <f>ORÇAM.!A203</f>
        <v>CDHU</v>
      </c>
      <c r="B203" s="123">
        <f>ORÇAM.!B203</f>
        <v>0</v>
      </c>
      <c r="C203" s="4" t="str">
        <f>ORÇAM.!C203</f>
        <v>12.5</v>
      </c>
      <c r="D203" s="97" t="str">
        <f>ORÇAM.!D203</f>
        <v xml:space="preserve"> </v>
      </c>
      <c r="E203" s="96" t="str">
        <f>ORÇAM.!E203</f>
        <v xml:space="preserve"> </v>
      </c>
      <c r="F203" s="98">
        <f>ORÇAM.!F203</f>
        <v>0</v>
      </c>
      <c r="G203" s="62" t="str">
        <f>IFERROR(VLOOKUP($B203,CDHU!$A$9:$F$4091,6,FALSE),"")</f>
        <v/>
      </c>
      <c r="H203" s="132">
        <f t="shared" si="22"/>
        <v>0</v>
      </c>
      <c r="I203" s="132">
        <f t="shared" si="23"/>
        <v>0</v>
      </c>
    </row>
    <row r="204" spans="1:9" ht="15" hidden="1" customHeight="1" x14ac:dyDescent="0.3">
      <c r="A204" s="4" t="str">
        <f>ORÇAM.!A204</f>
        <v>CDHU</v>
      </c>
      <c r="B204" s="123">
        <f>ORÇAM.!B204</f>
        <v>0</v>
      </c>
      <c r="C204" s="4" t="str">
        <f>ORÇAM.!C204</f>
        <v>12.6</v>
      </c>
      <c r="D204" s="97" t="str">
        <f>ORÇAM.!D204</f>
        <v xml:space="preserve"> </v>
      </c>
      <c r="E204" s="96" t="str">
        <f>ORÇAM.!E204</f>
        <v xml:space="preserve"> </v>
      </c>
      <c r="F204" s="98">
        <f>ORÇAM.!F204</f>
        <v>0</v>
      </c>
      <c r="G204" s="62" t="str">
        <f>IFERROR(VLOOKUP($B204,CDHU!$A$9:$F$4091,6,FALSE),"")</f>
        <v/>
      </c>
      <c r="H204" s="132">
        <f t="shared" si="22"/>
        <v>0</v>
      </c>
      <c r="I204" s="132">
        <f t="shared" si="23"/>
        <v>0</v>
      </c>
    </row>
    <row r="205" spans="1:9" ht="15" hidden="1" customHeight="1" x14ac:dyDescent="0.3">
      <c r="A205" s="4" t="str">
        <f>ORÇAM.!A205</f>
        <v>CDHU</v>
      </c>
      <c r="B205" s="123">
        <f>ORÇAM.!B205</f>
        <v>0</v>
      </c>
      <c r="C205" s="4" t="str">
        <f>ORÇAM.!C205</f>
        <v>12.7</v>
      </c>
      <c r="D205" s="97" t="str">
        <f>ORÇAM.!D205</f>
        <v xml:space="preserve"> </v>
      </c>
      <c r="E205" s="96" t="str">
        <f>ORÇAM.!E205</f>
        <v xml:space="preserve"> </v>
      </c>
      <c r="F205" s="98">
        <f>ORÇAM.!F205</f>
        <v>0</v>
      </c>
      <c r="G205" s="62" t="str">
        <f>IFERROR(VLOOKUP($B205,CDHU!$A$9:$F$4091,6,FALSE),"")</f>
        <v/>
      </c>
      <c r="H205" s="132">
        <f t="shared" si="22"/>
        <v>0</v>
      </c>
      <c r="I205" s="132">
        <f t="shared" si="23"/>
        <v>0</v>
      </c>
    </row>
    <row r="206" spans="1:9" ht="15" hidden="1" customHeight="1" x14ac:dyDescent="0.3">
      <c r="A206" s="4" t="str">
        <f>ORÇAM.!A206</f>
        <v>CDHU</v>
      </c>
      <c r="B206" s="123">
        <f>ORÇAM.!B206</f>
        <v>0</v>
      </c>
      <c r="C206" s="4" t="str">
        <f>ORÇAM.!C206</f>
        <v>12.8</v>
      </c>
      <c r="D206" s="97" t="str">
        <f>ORÇAM.!D206</f>
        <v xml:space="preserve"> </v>
      </c>
      <c r="E206" s="96" t="str">
        <f>ORÇAM.!E206</f>
        <v xml:space="preserve"> </v>
      </c>
      <c r="F206" s="98">
        <f>ORÇAM.!F206</f>
        <v>0</v>
      </c>
      <c r="G206" s="62" t="str">
        <f>IFERROR(VLOOKUP($B206,CDHU!$A$9:$F$4091,6,FALSE),"")</f>
        <v/>
      </c>
      <c r="H206" s="132">
        <f t="shared" si="22"/>
        <v>0</v>
      </c>
      <c r="I206" s="132">
        <f t="shared" si="23"/>
        <v>0</v>
      </c>
    </row>
    <row r="207" spans="1:9" ht="15" hidden="1" customHeight="1" x14ac:dyDescent="0.3">
      <c r="A207" s="4" t="str">
        <f>ORÇAM.!A207</f>
        <v>CDHU</v>
      </c>
      <c r="B207" s="123">
        <f>ORÇAM.!B207</f>
        <v>0</v>
      </c>
      <c r="C207" s="4" t="str">
        <f>ORÇAM.!C207</f>
        <v>12.9</v>
      </c>
      <c r="D207" s="97" t="str">
        <f>ORÇAM.!D207</f>
        <v xml:space="preserve"> </v>
      </c>
      <c r="E207" s="96" t="str">
        <f>ORÇAM.!E207</f>
        <v xml:space="preserve"> </v>
      </c>
      <c r="F207" s="98">
        <f>ORÇAM.!F207</f>
        <v>0</v>
      </c>
      <c r="G207" s="62" t="str">
        <f>IFERROR(VLOOKUP($B207,CDHU!$A$9:$F$4091,6,FALSE),"")</f>
        <v/>
      </c>
      <c r="H207" s="132">
        <f t="shared" si="22"/>
        <v>0</v>
      </c>
      <c r="I207" s="132">
        <f t="shared" si="23"/>
        <v>0</v>
      </c>
    </row>
    <row r="208" spans="1:9" ht="15" hidden="1" customHeight="1" x14ac:dyDescent="0.3">
      <c r="A208" s="4" t="str">
        <f>ORÇAM.!A208</f>
        <v>CDHU</v>
      </c>
      <c r="B208" s="123">
        <f>ORÇAM.!B208</f>
        <v>0</v>
      </c>
      <c r="C208" s="4" t="str">
        <f>ORÇAM.!C208</f>
        <v>12.10</v>
      </c>
      <c r="D208" s="97" t="str">
        <f>ORÇAM.!D208</f>
        <v xml:space="preserve"> </v>
      </c>
      <c r="E208" s="96" t="str">
        <f>ORÇAM.!E208</f>
        <v xml:space="preserve"> </v>
      </c>
      <c r="F208" s="98">
        <f>ORÇAM.!F208</f>
        <v>0</v>
      </c>
      <c r="G208" s="62" t="str">
        <f>IFERROR(VLOOKUP($B208,CDHU!$A$9:$F$4091,6,FALSE),"")</f>
        <v/>
      </c>
      <c r="H208" s="132">
        <f t="shared" si="22"/>
        <v>0</v>
      </c>
      <c r="I208" s="132">
        <f t="shared" si="23"/>
        <v>0</v>
      </c>
    </row>
    <row r="209" spans="1:9" ht="15" hidden="1" customHeight="1" x14ac:dyDescent="0.3">
      <c r="A209" s="4" t="str">
        <f>ORÇAM.!A209</f>
        <v>CDHU</v>
      </c>
      <c r="B209" s="123">
        <f>ORÇAM.!B209</f>
        <v>0</v>
      </c>
      <c r="C209" s="4" t="str">
        <f>ORÇAM.!C209</f>
        <v>12.11</v>
      </c>
      <c r="D209" s="97" t="str">
        <f>ORÇAM.!D209</f>
        <v xml:space="preserve"> </v>
      </c>
      <c r="E209" s="96" t="str">
        <f>ORÇAM.!E209</f>
        <v xml:space="preserve"> </v>
      </c>
      <c r="F209" s="98">
        <f>ORÇAM.!F209</f>
        <v>0</v>
      </c>
      <c r="G209" s="62" t="str">
        <f>IFERROR(VLOOKUP($B209,CDHU!$A$9:$F$4091,6,FALSE),"")</f>
        <v/>
      </c>
      <c r="H209" s="132">
        <f t="shared" si="22"/>
        <v>0</v>
      </c>
      <c r="I209" s="132">
        <f t="shared" si="23"/>
        <v>0</v>
      </c>
    </row>
    <row r="210" spans="1:9" ht="15" hidden="1" customHeight="1" x14ac:dyDescent="0.3">
      <c r="A210" s="4" t="str">
        <f>ORÇAM.!A210</f>
        <v>CDHU</v>
      </c>
      <c r="B210" s="123">
        <f>ORÇAM.!B210</f>
        <v>0</v>
      </c>
      <c r="C210" s="4" t="str">
        <f>ORÇAM.!C210</f>
        <v>12.12</v>
      </c>
      <c r="D210" s="97" t="str">
        <f>ORÇAM.!D210</f>
        <v xml:space="preserve"> </v>
      </c>
      <c r="E210" s="96" t="str">
        <f>ORÇAM.!E210</f>
        <v xml:space="preserve"> </v>
      </c>
      <c r="F210" s="98">
        <f>ORÇAM.!F210</f>
        <v>0</v>
      </c>
      <c r="G210" s="62" t="str">
        <f>IFERROR(VLOOKUP($B210,CDHU!$A$9:$F$4091,6,FALSE),"")</f>
        <v/>
      </c>
      <c r="H210" s="132">
        <f t="shared" si="22"/>
        <v>0</v>
      </c>
      <c r="I210" s="132">
        <f t="shared" si="23"/>
        <v>0</v>
      </c>
    </row>
    <row r="211" spans="1:9" ht="15" hidden="1" customHeight="1" x14ac:dyDescent="0.3">
      <c r="A211" s="4" t="str">
        <f>ORÇAM.!A211</f>
        <v>CDHU</v>
      </c>
      <c r="B211" s="123">
        <f>ORÇAM.!B211</f>
        <v>0</v>
      </c>
      <c r="C211" s="4" t="str">
        <f>ORÇAM.!C211</f>
        <v>12.13</v>
      </c>
      <c r="D211" s="97" t="str">
        <f>ORÇAM.!D211</f>
        <v xml:space="preserve"> </v>
      </c>
      <c r="E211" s="96" t="str">
        <f>ORÇAM.!E211</f>
        <v xml:space="preserve"> </v>
      </c>
      <c r="F211" s="98">
        <f>ORÇAM.!F211</f>
        <v>0</v>
      </c>
      <c r="G211" s="62" t="str">
        <f>IFERROR(VLOOKUP($B211,CDHU!$A$9:$F$4091,6,FALSE),"")</f>
        <v/>
      </c>
      <c r="H211" s="132">
        <f t="shared" si="22"/>
        <v>0</v>
      </c>
      <c r="I211" s="132">
        <f t="shared" si="23"/>
        <v>0</v>
      </c>
    </row>
    <row r="212" spans="1:9" ht="15" hidden="1" customHeight="1" x14ac:dyDescent="0.3">
      <c r="A212" s="4" t="str">
        <f>ORÇAM.!A212</f>
        <v>CDHU</v>
      </c>
      <c r="B212" s="123">
        <f>ORÇAM.!B212</f>
        <v>0</v>
      </c>
      <c r="C212" s="4" t="str">
        <f>ORÇAM.!C212</f>
        <v>12.14</v>
      </c>
      <c r="D212" s="97" t="str">
        <f>ORÇAM.!D212</f>
        <v xml:space="preserve"> </v>
      </c>
      <c r="E212" s="96" t="str">
        <f>ORÇAM.!E212</f>
        <v xml:space="preserve"> </v>
      </c>
      <c r="F212" s="98">
        <f>ORÇAM.!F212</f>
        <v>0</v>
      </c>
      <c r="G212" s="62" t="str">
        <f>IFERROR(VLOOKUP($B212,CDHU!$A$9:$F$4091,6,FALSE),"")</f>
        <v/>
      </c>
      <c r="H212" s="132">
        <f t="shared" si="22"/>
        <v>0</v>
      </c>
      <c r="I212" s="132">
        <f t="shared" si="23"/>
        <v>0</v>
      </c>
    </row>
    <row r="213" spans="1:9" ht="15" hidden="1" customHeight="1" x14ac:dyDescent="0.3">
      <c r="A213" s="4" t="str">
        <f>ORÇAM.!A213</f>
        <v>CDHU</v>
      </c>
      <c r="B213" s="123">
        <f>ORÇAM.!B213</f>
        <v>0</v>
      </c>
      <c r="C213" s="4" t="str">
        <f>ORÇAM.!C213</f>
        <v>12.15</v>
      </c>
      <c r="D213" s="97" t="str">
        <f>ORÇAM.!D213</f>
        <v xml:space="preserve"> </v>
      </c>
      <c r="E213" s="96" t="str">
        <f>ORÇAM.!E213</f>
        <v xml:space="preserve"> </v>
      </c>
      <c r="F213" s="98">
        <f>ORÇAM.!F213</f>
        <v>0</v>
      </c>
      <c r="G213" s="62" t="str">
        <f>IFERROR(VLOOKUP($B213,CDHU!$A$9:$F$4091,6,FALSE),"")</f>
        <v/>
      </c>
      <c r="H213" s="132">
        <f t="shared" si="22"/>
        <v>0</v>
      </c>
      <c r="I213" s="132">
        <f t="shared" si="23"/>
        <v>0</v>
      </c>
    </row>
    <row r="214" spans="1:9" ht="15" hidden="1" customHeight="1" x14ac:dyDescent="0.3">
      <c r="A214" s="173" t="str">
        <f>ORÇAM.!A214</f>
        <v>Total do Item 12</v>
      </c>
      <c r="B214" s="174"/>
      <c r="C214" s="174"/>
      <c r="D214" s="174"/>
      <c r="E214" s="174"/>
      <c r="F214" s="174"/>
      <c r="G214" s="174"/>
      <c r="H214" s="175"/>
      <c r="I214" s="131">
        <f>SUM(I199:I213)</f>
        <v>0</v>
      </c>
    </row>
    <row r="215" spans="1:9" ht="15" hidden="1" customHeight="1" x14ac:dyDescent="0.3">
      <c r="A215" s="167"/>
      <c r="B215" s="167"/>
      <c r="C215" s="167"/>
      <c r="D215" s="167"/>
      <c r="E215" s="167"/>
      <c r="F215" s="167"/>
      <c r="G215" s="167"/>
      <c r="H215" s="167"/>
      <c r="I215" s="167"/>
    </row>
    <row r="216" spans="1:9" ht="15" hidden="1" customHeight="1" x14ac:dyDescent="0.3">
      <c r="A216" s="129"/>
      <c r="B216" s="142"/>
      <c r="C216" s="130">
        <f>ORÇAM.!C216</f>
        <v>13</v>
      </c>
      <c r="D216" s="161" t="str">
        <f>ORÇAM.!D216</f>
        <v>XXX</v>
      </c>
      <c r="E216" s="161"/>
      <c r="F216" s="161"/>
      <c r="G216" s="161"/>
      <c r="H216" s="161"/>
      <c r="I216" s="161"/>
    </row>
    <row r="217" spans="1:9" ht="15" hidden="1" customHeight="1" x14ac:dyDescent="0.3">
      <c r="A217" s="4" t="str">
        <f>ORÇAM.!A217</f>
        <v>CDHU</v>
      </c>
      <c r="B217" s="123">
        <f>ORÇAM.!B217</f>
        <v>0</v>
      </c>
      <c r="C217" s="4" t="str">
        <f>ORÇAM.!C217</f>
        <v>13.1</v>
      </c>
      <c r="D217" s="97" t="str">
        <f>ORÇAM.!D217</f>
        <v xml:space="preserve"> </v>
      </c>
      <c r="E217" s="96" t="str">
        <f>ORÇAM.!E217</f>
        <v xml:space="preserve"> </v>
      </c>
      <c r="F217" s="98">
        <f>ORÇAM.!F217</f>
        <v>0</v>
      </c>
      <c r="G217" s="62" t="str">
        <f>IFERROR(VLOOKUP($B217,CDHU!$A$9:$F$4091,6,FALSE),"")</f>
        <v/>
      </c>
      <c r="H217" s="132">
        <f t="shared" ref="H217:H226" si="24">ROUND(IFERROR((G217+(G217*$H$257)),0),2)</f>
        <v>0</v>
      </c>
      <c r="I217" s="132">
        <f t="shared" ref="I217:I226" si="25">H217*F217</f>
        <v>0</v>
      </c>
    </row>
    <row r="218" spans="1:9" ht="15" hidden="1" customHeight="1" x14ac:dyDescent="0.3">
      <c r="A218" s="4" t="str">
        <f>ORÇAM.!A218</f>
        <v>CDHU</v>
      </c>
      <c r="B218" s="123">
        <f>ORÇAM.!B218</f>
        <v>0</v>
      </c>
      <c r="C218" s="4" t="str">
        <f>ORÇAM.!C218</f>
        <v>13.2</v>
      </c>
      <c r="D218" s="97" t="str">
        <f>ORÇAM.!D218</f>
        <v xml:space="preserve"> </v>
      </c>
      <c r="E218" s="96" t="str">
        <f>ORÇAM.!E218</f>
        <v xml:space="preserve"> </v>
      </c>
      <c r="F218" s="98">
        <f>ORÇAM.!F218</f>
        <v>0</v>
      </c>
      <c r="G218" s="62" t="str">
        <f>IFERROR(VLOOKUP($B218,CDHU!$A$9:$F$4091,6,FALSE),"")</f>
        <v/>
      </c>
      <c r="H218" s="132">
        <f t="shared" si="24"/>
        <v>0</v>
      </c>
      <c r="I218" s="132">
        <f t="shared" si="25"/>
        <v>0</v>
      </c>
    </row>
    <row r="219" spans="1:9" ht="15" hidden="1" customHeight="1" x14ac:dyDescent="0.3">
      <c r="A219" s="4" t="str">
        <f>ORÇAM.!A219</f>
        <v>CDHU</v>
      </c>
      <c r="B219" s="123">
        <f>ORÇAM.!B219</f>
        <v>0</v>
      </c>
      <c r="C219" s="4" t="str">
        <f>ORÇAM.!C219</f>
        <v>13.3</v>
      </c>
      <c r="D219" s="97" t="str">
        <f>ORÇAM.!D219</f>
        <v xml:space="preserve"> </v>
      </c>
      <c r="E219" s="96" t="str">
        <f>ORÇAM.!E219</f>
        <v xml:space="preserve"> </v>
      </c>
      <c r="F219" s="98">
        <f>ORÇAM.!F219</f>
        <v>0</v>
      </c>
      <c r="G219" s="62" t="str">
        <f>IFERROR(VLOOKUP($B219,CDHU!$A$9:$F$4091,6,FALSE),"")</f>
        <v/>
      </c>
      <c r="H219" s="132">
        <f t="shared" si="24"/>
        <v>0</v>
      </c>
      <c r="I219" s="132">
        <f t="shared" si="25"/>
        <v>0</v>
      </c>
    </row>
    <row r="220" spans="1:9" ht="15" hidden="1" customHeight="1" x14ac:dyDescent="0.3">
      <c r="A220" s="4" t="str">
        <f>ORÇAM.!A220</f>
        <v>CDHU</v>
      </c>
      <c r="B220" s="123">
        <f>ORÇAM.!B220</f>
        <v>0</v>
      </c>
      <c r="C220" s="4" t="str">
        <f>ORÇAM.!C220</f>
        <v>13.4</v>
      </c>
      <c r="D220" s="97" t="str">
        <f>ORÇAM.!D220</f>
        <v xml:space="preserve"> </v>
      </c>
      <c r="E220" s="96" t="str">
        <f>ORÇAM.!E220</f>
        <v xml:space="preserve"> </v>
      </c>
      <c r="F220" s="98">
        <f>ORÇAM.!F220</f>
        <v>0</v>
      </c>
      <c r="G220" s="62" t="str">
        <f>IFERROR(VLOOKUP($B220,CDHU!$A$9:$F$4091,6,FALSE),"")</f>
        <v/>
      </c>
      <c r="H220" s="132">
        <f t="shared" si="24"/>
        <v>0</v>
      </c>
      <c r="I220" s="132">
        <f t="shared" si="25"/>
        <v>0</v>
      </c>
    </row>
    <row r="221" spans="1:9" ht="15" hidden="1" customHeight="1" x14ac:dyDescent="0.3">
      <c r="A221" s="4" t="str">
        <f>ORÇAM.!A221</f>
        <v>CDHU</v>
      </c>
      <c r="B221" s="123">
        <f>ORÇAM.!B221</f>
        <v>0</v>
      </c>
      <c r="C221" s="4" t="str">
        <f>ORÇAM.!C221</f>
        <v>13.5</v>
      </c>
      <c r="D221" s="97" t="str">
        <f>ORÇAM.!D221</f>
        <v xml:space="preserve"> </v>
      </c>
      <c r="E221" s="96" t="str">
        <f>ORÇAM.!E221</f>
        <v xml:space="preserve"> </v>
      </c>
      <c r="F221" s="98">
        <f>ORÇAM.!F221</f>
        <v>0</v>
      </c>
      <c r="G221" s="62" t="str">
        <f>IFERROR(VLOOKUP($B221,CDHU!$A$9:$F$4091,6,FALSE),"")</f>
        <v/>
      </c>
      <c r="H221" s="132">
        <f t="shared" si="24"/>
        <v>0</v>
      </c>
      <c r="I221" s="132">
        <f t="shared" si="25"/>
        <v>0</v>
      </c>
    </row>
    <row r="222" spans="1:9" ht="15" hidden="1" customHeight="1" x14ac:dyDescent="0.3">
      <c r="A222" s="4" t="str">
        <f>ORÇAM.!A222</f>
        <v>CDHU</v>
      </c>
      <c r="B222" s="123">
        <f>ORÇAM.!B222</f>
        <v>0</v>
      </c>
      <c r="C222" s="4" t="str">
        <f>ORÇAM.!C222</f>
        <v>13.6</v>
      </c>
      <c r="D222" s="97" t="str">
        <f>ORÇAM.!D222</f>
        <v xml:space="preserve"> </v>
      </c>
      <c r="E222" s="96" t="str">
        <f>ORÇAM.!E222</f>
        <v xml:space="preserve"> </v>
      </c>
      <c r="F222" s="98">
        <f>ORÇAM.!F222</f>
        <v>0</v>
      </c>
      <c r="G222" s="62" t="str">
        <f>IFERROR(VLOOKUP($B222,CDHU!$A$9:$F$4091,6,FALSE),"")</f>
        <v/>
      </c>
      <c r="H222" s="132">
        <f t="shared" si="24"/>
        <v>0</v>
      </c>
      <c r="I222" s="132">
        <f t="shared" si="25"/>
        <v>0</v>
      </c>
    </row>
    <row r="223" spans="1:9" ht="15" hidden="1" customHeight="1" x14ac:dyDescent="0.3">
      <c r="A223" s="4" t="str">
        <f>ORÇAM.!A223</f>
        <v>CDHU</v>
      </c>
      <c r="B223" s="123">
        <f>ORÇAM.!B223</f>
        <v>0</v>
      </c>
      <c r="C223" s="4" t="str">
        <f>ORÇAM.!C223</f>
        <v>13.7</v>
      </c>
      <c r="D223" s="97" t="str">
        <f>ORÇAM.!D223</f>
        <v xml:space="preserve"> </v>
      </c>
      <c r="E223" s="96" t="str">
        <f>ORÇAM.!E223</f>
        <v xml:space="preserve"> </v>
      </c>
      <c r="F223" s="98">
        <f>ORÇAM.!F223</f>
        <v>0</v>
      </c>
      <c r="G223" s="62" t="str">
        <f>IFERROR(VLOOKUP($B223,CDHU!$A$9:$F$4091,6,FALSE),"")</f>
        <v/>
      </c>
      <c r="H223" s="132">
        <f t="shared" si="24"/>
        <v>0</v>
      </c>
      <c r="I223" s="132">
        <f t="shared" si="25"/>
        <v>0</v>
      </c>
    </row>
    <row r="224" spans="1:9" ht="15" hidden="1" customHeight="1" x14ac:dyDescent="0.3">
      <c r="A224" s="4" t="str">
        <f>ORÇAM.!A224</f>
        <v>CDHU</v>
      </c>
      <c r="B224" s="123">
        <f>ORÇAM.!B224</f>
        <v>0</v>
      </c>
      <c r="C224" s="4" t="str">
        <f>ORÇAM.!C224</f>
        <v>13.8</v>
      </c>
      <c r="D224" s="97" t="str">
        <f>ORÇAM.!D224</f>
        <v xml:space="preserve"> </v>
      </c>
      <c r="E224" s="96" t="str">
        <f>ORÇAM.!E224</f>
        <v xml:space="preserve"> </v>
      </c>
      <c r="F224" s="98">
        <f>ORÇAM.!F224</f>
        <v>0</v>
      </c>
      <c r="G224" s="62" t="str">
        <f>IFERROR(VLOOKUP($B224,CDHU!$A$9:$F$4091,6,FALSE),"")</f>
        <v/>
      </c>
      <c r="H224" s="132">
        <f t="shared" si="24"/>
        <v>0</v>
      </c>
      <c r="I224" s="132">
        <f t="shared" si="25"/>
        <v>0</v>
      </c>
    </row>
    <row r="225" spans="1:9" ht="15" hidden="1" customHeight="1" x14ac:dyDescent="0.3">
      <c r="A225" s="4" t="str">
        <f>ORÇAM.!A225</f>
        <v>CDHU</v>
      </c>
      <c r="B225" s="123">
        <f>ORÇAM.!B225</f>
        <v>0</v>
      </c>
      <c r="C225" s="4" t="str">
        <f>ORÇAM.!C225</f>
        <v>13.9</v>
      </c>
      <c r="D225" s="97" t="str">
        <f>ORÇAM.!D225</f>
        <v xml:space="preserve"> </v>
      </c>
      <c r="E225" s="96" t="str">
        <f>ORÇAM.!E225</f>
        <v xml:space="preserve"> </v>
      </c>
      <c r="F225" s="98">
        <f>ORÇAM.!F225</f>
        <v>0</v>
      </c>
      <c r="G225" s="62" t="str">
        <f>IFERROR(VLOOKUP($B225,CDHU!$A$9:$F$4091,6,FALSE),"")</f>
        <v/>
      </c>
      <c r="H225" s="132">
        <f t="shared" si="24"/>
        <v>0</v>
      </c>
      <c r="I225" s="132">
        <f t="shared" si="25"/>
        <v>0</v>
      </c>
    </row>
    <row r="226" spans="1:9" ht="15" hidden="1" customHeight="1" x14ac:dyDescent="0.3">
      <c r="A226" s="4" t="str">
        <f>ORÇAM.!A226</f>
        <v>CDHU</v>
      </c>
      <c r="B226" s="123">
        <f>ORÇAM.!B226</f>
        <v>0</v>
      </c>
      <c r="C226" s="4" t="str">
        <f>ORÇAM.!C226</f>
        <v>13.10</v>
      </c>
      <c r="D226" s="97" t="str">
        <f>ORÇAM.!D226</f>
        <v xml:space="preserve"> </v>
      </c>
      <c r="E226" s="96" t="str">
        <f>ORÇAM.!E226</f>
        <v xml:space="preserve"> </v>
      </c>
      <c r="F226" s="98">
        <f>ORÇAM.!F226</f>
        <v>0</v>
      </c>
      <c r="G226" s="62" t="str">
        <f>IFERROR(VLOOKUP($B226,CDHU!$A$9:$F$4091,6,FALSE),"")</f>
        <v/>
      </c>
      <c r="H226" s="132">
        <f t="shared" si="24"/>
        <v>0</v>
      </c>
      <c r="I226" s="132">
        <f t="shared" si="25"/>
        <v>0</v>
      </c>
    </row>
    <row r="227" spans="1:9" ht="15" hidden="1" customHeight="1" x14ac:dyDescent="0.3">
      <c r="A227" s="173" t="str">
        <f>ORÇAM.!A227</f>
        <v>Total do Item 13</v>
      </c>
      <c r="B227" s="174"/>
      <c r="C227" s="174"/>
      <c r="D227" s="174"/>
      <c r="E227" s="174"/>
      <c r="F227" s="174"/>
      <c r="G227" s="174"/>
      <c r="H227" s="175"/>
      <c r="I227" s="131">
        <f>SUM(I217:I226)</f>
        <v>0</v>
      </c>
    </row>
    <row r="228" spans="1:9" ht="15" hidden="1" customHeight="1" x14ac:dyDescent="0.3">
      <c r="A228" s="167"/>
      <c r="B228" s="167"/>
      <c r="C228" s="167"/>
      <c r="D228" s="167"/>
      <c r="E228" s="167"/>
      <c r="F228" s="167"/>
      <c r="G228" s="167"/>
      <c r="H228" s="167"/>
      <c r="I228" s="167"/>
    </row>
    <row r="229" spans="1:9" ht="15" customHeight="1" x14ac:dyDescent="0.3">
      <c r="A229" s="129"/>
      <c r="B229" s="142"/>
      <c r="C229" s="130">
        <f>ORÇAM.!C229</f>
        <v>12</v>
      </c>
      <c r="D229" s="161" t="str">
        <f>ORÇAM.!D229</f>
        <v>PINTURA</v>
      </c>
      <c r="E229" s="161"/>
      <c r="F229" s="161"/>
      <c r="G229" s="161"/>
      <c r="H229" s="161"/>
      <c r="I229" s="161"/>
    </row>
    <row r="230" spans="1:9" ht="15" customHeight="1" x14ac:dyDescent="0.3">
      <c r="A230" s="129"/>
      <c r="B230" s="142"/>
      <c r="C230" s="130" t="str">
        <f>ORÇAM.!C230</f>
        <v>12.1</v>
      </c>
      <c r="D230" s="161" t="str">
        <f>ORÇAM.!D230</f>
        <v>PAREDE, FORRO E LAJE</v>
      </c>
      <c r="E230" s="161"/>
      <c r="F230" s="161"/>
      <c r="G230" s="161"/>
      <c r="H230" s="161"/>
      <c r="I230" s="161"/>
    </row>
    <row r="231" spans="1:9" ht="15" customHeight="1" x14ac:dyDescent="0.3">
      <c r="A231" s="4" t="str">
        <f>ORÇAM.!A231</f>
        <v>CDHU</v>
      </c>
      <c r="B231" s="123" t="str">
        <f>ORÇAM.!B231</f>
        <v>33.02.060</v>
      </c>
      <c r="C231" s="4" t="str">
        <f>ORÇAM.!C231</f>
        <v>12.1.1</v>
      </c>
      <c r="D231" s="97" t="str">
        <f>ORÇAM.!D231</f>
        <v>Massa corrida a base de PVA</v>
      </c>
      <c r="E231" s="96" t="str">
        <f>ORÇAM.!E231</f>
        <v>M2</v>
      </c>
      <c r="F231" s="98">
        <f>ORÇAM.!F231</f>
        <v>208.16</v>
      </c>
      <c r="G231" s="62"/>
      <c r="H231" s="132">
        <f t="shared" ref="H231:H235" si="26">ROUND(IFERROR((G231+(G231*$H$257)),0),2)</f>
        <v>0</v>
      </c>
      <c r="I231" s="132">
        <f t="shared" ref="I231:I235" si="27">H231*F231</f>
        <v>0</v>
      </c>
    </row>
    <row r="232" spans="1:9" ht="15" customHeight="1" x14ac:dyDescent="0.3">
      <c r="A232" s="4" t="str">
        <f>ORÇAM.!A232</f>
        <v>CDHU</v>
      </c>
      <c r="B232" s="123" t="str">
        <f>ORÇAM.!B232</f>
        <v>33.10.020</v>
      </c>
      <c r="C232" s="4" t="str">
        <f>ORÇAM.!C232</f>
        <v>12.1.2</v>
      </c>
      <c r="D232" s="97" t="str">
        <f>ORÇAM.!D232</f>
        <v>Tinta látex em massa, inclusive preparo</v>
      </c>
      <c r="E232" s="96" t="str">
        <f>ORÇAM.!E232</f>
        <v>M2</v>
      </c>
      <c r="F232" s="98">
        <f>ORÇAM.!F232</f>
        <v>208.16</v>
      </c>
      <c r="G232" s="62"/>
      <c r="H232" s="132">
        <f t="shared" si="26"/>
        <v>0</v>
      </c>
      <c r="I232" s="132">
        <f t="shared" si="27"/>
        <v>0</v>
      </c>
    </row>
    <row r="233" spans="1:9" ht="15" hidden="1" customHeight="1" x14ac:dyDescent="0.3">
      <c r="A233" s="4" t="str">
        <f>ORÇAM.!A233</f>
        <v>CDHU</v>
      </c>
      <c r="B233" s="123">
        <f>ORÇAM.!B233</f>
        <v>0</v>
      </c>
      <c r="C233" s="4" t="str">
        <f>ORÇAM.!C233</f>
        <v>14.1.3</v>
      </c>
      <c r="D233" s="97" t="str">
        <f>ORÇAM.!D233</f>
        <v xml:space="preserve"> </v>
      </c>
      <c r="E233" s="96" t="str">
        <f>ORÇAM.!E233</f>
        <v xml:space="preserve"> </v>
      </c>
      <c r="F233" s="98">
        <f>ORÇAM.!F233</f>
        <v>0</v>
      </c>
      <c r="G233" s="62" t="str">
        <f>IFERROR(VLOOKUP($B233,CDHU!$A$9:$F$4091,6,FALSE),"")</f>
        <v/>
      </c>
      <c r="H233" s="132">
        <f t="shared" si="26"/>
        <v>0</v>
      </c>
      <c r="I233" s="132">
        <f t="shared" si="27"/>
        <v>0</v>
      </c>
    </row>
    <row r="234" spans="1:9" ht="15" hidden="1" customHeight="1" x14ac:dyDescent="0.3">
      <c r="A234" s="4" t="str">
        <f>ORÇAM.!A234</f>
        <v>CDHU</v>
      </c>
      <c r="B234" s="123">
        <f>ORÇAM.!B234</f>
        <v>0</v>
      </c>
      <c r="C234" s="4" t="str">
        <f>ORÇAM.!C234</f>
        <v>14.1.4</v>
      </c>
      <c r="D234" s="97" t="str">
        <f>ORÇAM.!D234</f>
        <v xml:space="preserve"> </v>
      </c>
      <c r="E234" s="96" t="str">
        <f>ORÇAM.!E234</f>
        <v xml:space="preserve"> </v>
      </c>
      <c r="F234" s="98">
        <f>ORÇAM.!F234</f>
        <v>0</v>
      </c>
      <c r="G234" s="62" t="str">
        <f>IFERROR(VLOOKUP($B234,CDHU!$A$9:$F$4091,6,FALSE),"")</f>
        <v/>
      </c>
      <c r="H234" s="132">
        <f t="shared" si="26"/>
        <v>0</v>
      </c>
      <c r="I234" s="132">
        <f t="shared" si="27"/>
        <v>0</v>
      </c>
    </row>
    <row r="235" spans="1:9" ht="15" hidden="1" customHeight="1" x14ac:dyDescent="0.3">
      <c r="A235" s="4" t="str">
        <f>ORÇAM.!A235</f>
        <v>CDHU</v>
      </c>
      <c r="B235" s="123">
        <f>ORÇAM.!B235</f>
        <v>0</v>
      </c>
      <c r="C235" s="4" t="str">
        <f>ORÇAM.!C235</f>
        <v>14.1.5</v>
      </c>
      <c r="D235" s="97" t="str">
        <f>ORÇAM.!D235</f>
        <v xml:space="preserve"> </v>
      </c>
      <c r="E235" s="96" t="str">
        <f>ORÇAM.!E235</f>
        <v xml:space="preserve"> </v>
      </c>
      <c r="F235" s="98">
        <f>ORÇAM.!F235</f>
        <v>0</v>
      </c>
      <c r="G235" s="62" t="str">
        <f>IFERROR(VLOOKUP($B235,CDHU!$A$9:$F$4091,6,FALSE),"")</f>
        <v/>
      </c>
      <c r="H235" s="132">
        <f t="shared" si="26"/>
        <v>0</v>
      </c>
      <c r="I235" s="132">
        <f t="shared" si="27"/>
        <v>0</v>
      </c>
    </row>
    <row r="236" spans="1:9" ht="15" customHeight="1" x14ac:dyDescent="0.3">
      <c r="A236" s="129"/>
      <c r="B236" s="142"/>
      <c r="C236" s="130" t="str">
        <f>ORÇAM.!C236</f>
        <v>12.2</v>
      </c>
      <c r="D236" s="161" t="str">
        <f>ORÇAM.!D236</f>
        <v>ESQUADRIAS</v>
      </c>
      <c r="E236" s="161"/>
      <c r="F236" s="161"/>
      <c r="G236" s="161"/>
      <c r="H236" s="161"/>
      <c r="I236" s="161"/>
    </row>
    <row r="237" spans="1:9" ht="15" customHeight="1" x14ac:dyDescent="0.3">
      <c r="A237" s="4" t="str">
        <f>ORÇAM.!A237</f>
        <v>CDHU</v>
      </c>
      <c r="B237" s="123" t="str">
        <f>ORÇAM.!B237</f>
        <v>33.11.050</v>
      </c>
      <c r="C237" s="4" t="str">
        <f>ORÇAM.!C237</f>
        <v>12.2.1</v>
      </c>
      <c r="D237" s="97" t="str">
        <f>ORÇAM.!D237</f>
        <v>Esmalte à base água em superfície metálica, inclusive preparo</v>
      </c>
      <c r="E237" s="96" t="str">
        <f>ORÇAM.!E237</f>
        <v>M2</v>
      </c>
      <c r="F237" s="98">
        <f>ORÇAM.!F237</f>
        <v>24</v>
      </c>
      <c r="G237" s="62"/>
      <c r="H237" s="132">
        <f t="shared" ref="H237:H241" si="28">ROUND(IFERROR((G237+(G237*$H$257)),0),2)</f>
        <v>0</v>
      </c>
      <c r="I237" s="132">
        <f t="shared" ref="I237:I241" si="29">H237*F237</f>
        <v>0</v>
      </c>
    </row>
    <row r="238" spans="1:9" ht="15" hidden="1" customHeight="1" x14ac:dyDescent="0.3">
      <c r="A238" s="4" t="str">
        <f>ORÇAM.!A238</f>
        <v>CDHU</v>
      </c>
      <c r="B238" s="123">
        <f>ORÇAM.!B238</f>
        <v>0</v>
      </c>
      <c r="C238" s="4" t="str">
        <f>ORÇAM.!C238</f>
        <v>14.2.2</v>
      </c>
      <c r="D238" s="97" t="str">
        <f>ORÇAM.!D238</f>
        <v xml:space="preserve"> </v>
      </c>
      <c r="E238" s="96" t="str">
        <f>ORÇAM.!E238</f>
        <v xml:space="preserve"> </v>
      </c>
      <c r="F238" s="98">
        <f>ORÇAM.!F238</f>
        <v>0</v>
      </c>
      <c r="G238" s="62" t="str">
        <f>IFERROR(VLOOKUP($B238,CDHU!$A$9:$F$4091,6,FALSE),"")</f>
        <v/>
      </c>
      <c r="H238" s="132">
        <f t="shared" si="28"/>
        <v>0</v>
      </c>
      <c r="I238" s="132">
        <f t="shared" si="29"/>
        <v>0</v>
      </c>
    </row>
    <row r="239" spans="1:9" ht="15" hidden="1" customHeight="1" x14ac:dyDescent="0.3">
      <c r="A239" s="4" t="str">
        <f>ORÇAM.!A239</f>
        <v>CDHU</v>
      </c>
      <c r="B239" s="123">
        <f>ORÇAM.!B239</f>
        <v>0</v>
      </c>
      <c r="C239" s="4" t="str">
        <f>ORÇAM.!C239</f>
        <v>14.2.3</v>
      </c>
      <c r="D239" s="97" t="str">
        <f>ORÇAM.!D239</f>
        <v xml:space="preserve"> </v>
      </c>
      <c r="E239" s="96" t="str">
        <f>ORÇAM.!E239</f>
        <v xml:space="preserve"> </v>
      </c>
      <c r="F239" s="98">
        <f>ORÇAM.!F239</f>
        <v>0</v>
      </c>
      <c r="G239" s="62" t="str">
        <f>IFERROR(VLOOKUP($B239,CDHU!$A$9:$F$4091,6,FALSE),"")</f>
        <v/>
      </c>
      <c r="H239" s="132">
        <f t="shared" si="28"/>
        <v>0</v>
      </c>
      <c r="I239" s="132">
        <f t="shared" si="29"/>
        <v>0</v>
      </c>
    </row>
    <row r="240" spans="1:9" ht="15" hidden="1" customHeight="1" x14ac:dyDescent="0.3">
      <c r="A240" s="4" t="str">
        <f>ORÇAM.!A240</f>
        <v>CDHU</v>
      </c>
      <c r="B240" s="123">
        <f>ORÇAM.!B240</f>
        <v>0</v>
      </c>
      <c r="C240" s="4" t="str">
        <f>ORÇAM.!C240</f>
        <v>14.2.4</v>
      </c>
      <c r="D240" s="97" t="str">
        <f>ORÇAM.!D240</f>
        <v xml:space="preserve"> </v>
      </c>
      <c r="E240" s="96" t="str">
        <f>ORÇAM.!E240</f>
        <v xml:space="preserve"> </v>
      </c>
      <c r="F240" s="98">
        <f>ORÇAM.!F240</f>
        <v>0</v>
      </c>
      <c r="G240" s="62" t="str">
        <f>IFERROR(VLOOKUP($B240,CDHU!$A$9:$F$4091,6,FALSE),"")</f>
        <v/>
      </c>
      <c r="H240" s="132">
        <f t="shared" si="28"/>
        <v>0</v>
      </c>
      <c r="I240" s="132">
        <f t="shared" si="29"/>
        <v>0</v>
      </c>
    </row>
    <row r="241" spans="1:9" ht="15" hidden="1" customHeight="1" x14ac:dyDescent="0.3">
      <c r="A241" s="4" t="str">
        <f>ORÇAM.!A241</f>
        <v>CDHU</v>
      </c>
      <c r="B241" s="123">
        <f>ORÇAM.!B241</f>
        <v>0</v>
      </c>
      <c r="C241" s="4" t="str">
        <f>ORÇAM.!C241</f>
        <v>14.2.5</v>
      </c>
      <c r="D241" s="97" t="str">
        <f>ORÇAM.!D241</f>
        <v xml:space="preserve"> </v>
      </c>
      <c r="E241" s="96" t="str">
        <f>ORÇAM.!E241</f>
        <v xml:space="preserve"> </v>
      </c>
      <c r="F241" s="98">
        <f>ORÇAM.!F241</f>
        <v>0</v>
      </c>
      <c r="G241" s="62" t="str">
        <f>IFERROR(VLOOKUP($B241,CDHU!$A$9:$F$4091,6,FALSE),"")</f>
        <v/>
      </c>
      <c r="H241" s="132">
        <f t="shared" si="28"/>
        <v>0</v>
      </c>
      <c r="I241" s="132">
        <f t="shared" si="29"/>
        <v>0</v>
      </c>
    </row>
    <row r="242" spans="1:9" ht="15" customHeight="1" x14ac:dyDescent="0.3">
      <c r="A242" s="173" t="str">
        <f>ORÇAM.!A242</f>
        <v>Total do Item 12</v>
      </c>
      <c r="B242" s="174"/>
      <c r="C242" s="174"/>
      <c r="D242" s="174"/>
      <c r="E242" s="174"/>
      <c r="F242" s="174"/>
      <c r="G242" s="174"/>
      <c r="H242" s="175"/>
      <c r="I242" s="131">
        <f>SUM(I231:I241)</f>
        <v>0</v>
      </c>
    </row>
    <row r="243" spans="1:9" ht="15" customHeight="1" x14ac:dyDescent="0.3">
      <c r="A243" s="167"/>
      <c r="B243" s="167"/>
      <c r="C243" s="167"/>
      <c r="D243" s="167"/>
      <c r="E243" s="167"/>
      <c r="F243" s="167"/>
      <c r="G243" s="167"/>
      <c r="H243" s="167"/>
      <c r="I243" s="167"/>
    </row>
    <row r="244" spans="1:9" ht="15" customHeight="1" x14ac:dyDescent="0.3">
      <c r="A244" s="129"/>
      <c r="B244" s="142"/>
      <c r="C244" s="130">
        <f>ORÇAM.!C244</f>
        <v>13</v>
      </c>
      <c r="D244" s="161" t="str">
        <f>ORÇAM.!D244</f>
        <v>LIMPEZA FINAL DA OBRA</v>
      </c>
      <c r="E244" s="161"/>
      <c r="F244" s="161"/>
      <c r="G244" s="161"/>
      <c r="H244" s="161"/>
      <c r="I244" s="161"/>
    </row>
    <row r="245" spans="1:9" ht="15" customHeight="1" x14ac:dyDescent="0.3">
      <c r="A245" s="4" t="str">
        <f>ORÇAM.!A245</f>
        <v>CDHU</v>
      </c>
      <c r="B245" s="123" t="str">
        <f>ORÇAM.!B245</f>
        <v>55.01.020</v>
      </c>
      <c r="C245" s="4" t="str">
        <f>ORÇAM.!C245</f>
        <v>13.1</v>
      </c>
      <c r="D245" s="97" t="str">
        <f>ORÇAM.!D245</f>
        <v>Limpeza final da obra</v>
      </c>
      <c r="E245" s="96" t="str">
        <f>ORÇAM.!E245</f>
        <v>M2</v>
      </c>
      <c r="F245" s="98">
        <f>ORÇAM.!F245</f>
        <v>59.72</v>
      </c>
      <c r="G245" s="62"/>
      <c r="H245" s="132">
        <f t="shared" ref="H245:H254" si="30">ROUND(IFERROR((G245+(G245*$H$257)),0),2)</f>
        <v>0</v>
      </c>
      <c r="I245" s="132">
        <f t="shared" ref="I245:I254" si="31">H245*F245</f>
        <v>0</v>
      </c>
    </row>
    <row r="246" spans="1:9" ht="15" hidden="1" customHeight="1" x14ac:dyDescent="0.3">
      <c r="A246" s="4" t="str">
        <f>ORÇAM.!A246</f>
        <v>CDHU</v>
      </c>
      <c r="B246" s="123">
        <f>ORÇAM.!B246</f>
        <v>0</v>
      </c>
      <c r="C246" s="4" t="str">
        <f>ORÇAM.!C246</f>
        <v>15.2</v>
      </c>
      <c r="D246" s="97" t="str">
        <f>ORÇAM.!D246</f>
        <v xml:space="preserve"> </v>
      </c>
      <c r="E246" s="96" t="str">
        <f>ORÇAM.!E246</f>
        <v xml:space="preserve"> </v>
      </c>
      <c r="F246" s="98">
        <f>ORÇAM.!F246</f>
        <v>0</v>
      </c>
      <c r="G246" s="62" t="str">
        <f>IFERROR(VLOOKUP($B246,CDHU!$A$9:$F$4091,6,FALSE),"")</f>
        <v/>
      </c>
      <c r="H246" s="132">
        <f t="shared" si="30"/>
        <v>0</v>
      </c>
      <c r="I246" s="132">
        <f t="shared" si="31"/>
        <v>0</v>
      </c>
    </row>
    <row r="247" spans="1:9" ht="15" hidden="1" customHeight="1" x14ac:dyDescent="0.3">
      <c r="A247" s="4" t="str">
        <f>ORÇAM.!A247</f>
        <v>CDHU</v>
      </c>
      <c r="B247" s="123">
        <f>ORÇAM.!B247</f>
        <v>0</v>
      </c>
      <c r="C247" s="4" t="str">
        <f>ORÇAM.!C247</f>
        <v>15.3</v>
      </c>
      <c r="D247" s="97" t="str">
        <f>ORÇAM.!D247</f>
        <v xml:space="preserve"> </v>
      </c>
      <c r="E247" s="96" t="str">
        <f>ORÇAM.!E247</f>
        <v xml:space="preserve"> </v>
      </c>
      <c r="F247" s="98">
        <f>ORÇAM.!F247</f>
        <v>0</v>
      </c>
      <c r="G247" s="62" t="str">
        <f>IFERROR(VLOOKUP($B247,CDHU!$A$9:$F$4091,6,FALSE),"")</f>
        <v/>
      </c>
      <c r="H247" s="132">
        <f t="shared" si="30"/>
        <v>0</v>
      </c>
      <c r="I247" s="132">
        <f t="shared" si="31"/>
        <v>0</v>
      </c>
    </row>
    <row r="248" spans="1:9" ht="15" hidden="1" customHeight="1" x14ac:dyDescent="0.3">
      <c r="A248" s="4" t="str">
        <f>ORÇAM.!A248</f>
        <v>CDHU</v>
      </c>
      <c r="B248" s="123">
        <f>ORÇAM.!B248</f>
        <v>0</v>
      </c>
      <c r="C248" s="4" t="str">
        <f>ORÇAM.!C248</f>
        <v>15.4</v>
      </c>
      <c r="D248" s="97" t="str">
        <f>ORÇAM.!D248</f>
        <v xml:space="preserve"> </v>
      </c>
      <c r="E248" s="96" t="str">
        <f>ORÇAM.!E248</f>
        <v xml:space="preserve"> </v>
      </c>
      <c r="F248" s="98">
        <f>ORÇAM.!F248</f>
        <v>0</v>
      </c>
      <c r="G248" s="62" t="str">
        <f>IFERROR(VLOOKUP($B248,CDHU!$A$9:$F$4091,6,FALSE),"")</f>
        <v/>
      </c>
      <c r="H248" s="132">
        <f t="shared" si="30"/>
        <v>0</v>
      </c>
      <c r="I248" s="132">
        <f t="shared" si="31"/>
        <v>0</v>
      </c>
    </row>
    <row r="249" spans="1:9" ht="15" hidden="1" customHeight="1" x14ac:dyDescent="0.3">
      <c r="A249" s="4" t="str">
        <f>ORÇAM.!A249</f>
        <v>CDHU</v>
      </c>
      <c r="B249" s="123">
        <f>ORÇAM.!B249</f>
        <v>0</v>
      </c>
      <c r="C249" s="4" t="str">
        <f>ORÇAM.!C249</f>
        <v>15.5</v>
      </c>
      <c r="D249" s="97" t="str">
        <f>ORÇAM.!D249</f>
        <v xml:space="preserve"> </v>
      </c>
      <c r="E249" s="96" t="str">
        <f>ORÇAM.!E249</f>
        <v xml:space="preserve"> </v>
      </c>
      <c r="F249" s="98">
        <f>ORÇAM.!F249</f>
        <v>0</v>
      </c>
      <c r="G249" s="62" t="str">
        <f>IFERROR(VLOOKUP($B249,CDHU!$A$9:$F$4091,6,FALSE),"")</f>
        <v/>
      </c>
      <c r="H249" s="132">
        <f t="shared" si="30"/>
        <v>0</v>
      </c>
      <c r="I249" s="132">
        <f t="shared" si="31"/>
        <v>0</v>
      </c>
    </row>
    <row r="250" spans="1:9" ht="15" hidden="1" customHeight="1" x14ac:dyDescent="0.3">
      <c r="A250" s="4" t="str">
        <f>ORÇAM.!A250</f>
        <v>CDHU</v>
      </c>
      <c r="B250" s="123">
        <f>ORÇAM.!B250</f>
        <v>0</v>
      </c>
      <c r="C250" s="4" t="str">
        <f>ORÇAM.!C250</f>
        <v>15.6</v>
      </c>
      <c r="D250" s="97" t="str">
        <f>ORÇAM.!D250</f>
        <v xml:space="preserve"> </v>
      </c>
      <c r="E250" s="96" t="str">
        <f>ORÇAM.!E250</f>
        <v xml:space="preserve"> </v>
      </c>
      <c r="F250" s="98">
        <f>ORÇAM.!F250</f>
        <v>0</v>
      </c>
      <c r="G250" s="62" t="str">
        <f>IFERROR(VLOOKUP($B250,CDHU!$A$9:$F$4091,6,FALSE),"")</f>
        <v/>
      </c>
      <c r="H250" s="132">
        <f t="shared" si="30"/>
        <v>0</v>
      </c>
      <c r="I250" s="132">
        <f t="shared" si="31"/>
        <v>0</v>
      </c>
    </row>
    <row r="251" spans="1:9" ht="15" hidden="1" customHeight="1" x14ac:dyDescent="0.3">
      <c r="A251" s="4" t="str">
        <f>ORÇAM.!A251</f>
        <v>CDHU</v>
      </c>
      <c r="B251" s="123">
        <f>ORÇAM.!B251</f>
        <v>0</v>
      </c>
      <c r="C251" s="4" t="str">
        <f>ORÇAM.!C251</f>
        <v>15.7</v>
      </c>
      <c r="D251" s="97" t="str">
        <f>ORÇAM.!D251</f>
        <v xml:space="preserve"> </v>
      </c>
      <c r="E251" s="96" t="str">
        <f>ORÇAM.!E251</f>
        <v xml:space="preserve"> </v>
      </c>
      <c r="F251" s="98">
        <f>ORÇAM.!F251</f>
        <v>0</v>
      </c>
      <c r="G251" s="62" t="str">
        <f>IFERROR(VLOOKUP($B251,CDHU!$A$9:$F$4091,6,FALSE),"")</f>
        <v/>
      </c>
      <c r="H251" s="132">
        <f t="shared" si="30"/>
        <v>0</v>
      </c>
      <c r="I251" s="132">
        <f t="shared" si="31"/>
        <v>0</v>
      </c>
    </row>
    <row r="252" spans="1:9" ht="15" hidden="1" customHeight="1" x14ac:dyDescent="0.3">
      <c r="A252" s="4" t="str">
        <f>ORÇAM.!A252</f>
        <v>CDHU</v>
      </c>
      <c r="B252" s="123">
        <f>ORÇAM.!B252</f>
        <v>0</v>
      </c>
      <c r="C252" s="4" t="str">
        <f>ORÇAM.!C252</f>
        <v>15.8</v>
      </c>
      <c r="D252" s="97" t="str">
        <f>ORÇAM.!D252</f>
        <v xml:space="preserve"> </v>
      </c>
      <c r="E252" s="96" t="str">
        <f>ORÇAM.!E252</f>
        <v xml:space="preserve"> </v>
      </c>
      <c r="F252" s="98">
        <f>ORÇAM.!F252</f>
        <v>0</v>
      </c>
      <c r="G252" s="62" t="str">
        <f>IFERROR(VLOOKUP($B252,CDHU!$A$9:$F$4091,6,FALSE),"")</f>
        <v/>
      </c>
      <c r="H252" s="132">
        <f t="shared" si="30"/>
        <v>0</v>
      </c>
      <c r="I252" s="132">
        <f t="shared" si="31"/>
        <v>0</v>
      </c>
    </row>
    <row r="253" spans="1:9" ht="15" hidden="1" customHeight="1" x14ac:dyDescent="0.3">
      <c r="A253" s="4" t="str">
        <f>ORÇAM.!A253</f>
        <v>CDHU</v>
      </c>
      <c r="B253" s="123">
        <f>ORÇAM.!B253</f>
        <v>0</v>
      </c>
      <c r="C253" s="4" t="str">
        <f>ORÇAM.!C253</f>
        <v>15.9</v>
      </c>
      <c r="D253" s="97" t="str">
        <f>ORÇAM.!D253</f>
        <v xml:space="preserve"> </v>
      </c>
      <c r="E253" s="96" t="str">
        <f>ORÇAM.!E253</f>
        <v xml:space="preserve"> </v>
      </c>
      <c r="F253" s="98">
        <f>ORÇAM.!F253</f>
        <v>0</v>
      </c>
      <c r="G253" s="62" t="str">
        <f>IFERROR(VLOOKUP($B253,CDHU!$A$9:$F$4091,6,FALSE),"")</f>
        <v/>
      </c>
      <c r="H253" s="132">
        <f t="shared" si="30"/>
        <v>0</v>
      </c>
      <c r="I253" s="132">
        <f t="shared" si="31"/>
        <v>0</v>
      </c>
    </row>
    <row r="254" spans="1:9" ht="15" hidden="1" customHeight="1" x14ac:dyDescent="0.3">
      <c r="A254" s="4" t="str">
        <f>ORÇAM.!A254</f>
        <v>CDHU</v>
      </c>
      <c r="B254" s="123">
        <f>ORÇAM.!B254</f>
        <v>0</v>
      </c>
      <c r="C254" s="4" t="str">
        <f>ORÇAM.!C254</f>
        <v>15.10</v>
      </c>
      <c r="D254" s="97" t="str">
        <f>ORÇAM.!D254</f>
        <v xml:space="preserve"> </v>
      </c>
      <c r="E254" s="96" t="str">
        <f>ORÇAM.!E254</f>
        <v xml:space="preserve"> </v>
      </c>
      <c r="F254" s="98">
        <f>ORÇAM.!F254</f>
        <v>0</v>
      </c>
      <c r="G254" s="62" t="str">
        <f>IFERROR(VLOOKUP($B254,CDHU!$A$9:$F$4091,6,FALSE),"")</f>
        <v/>
      </c>
      <c r="H254" s="132">
        <f t="shared" si="30"/>
        <v>0</v>
      </c>
      <c r="I254" s="132">
        <f t="shared" si="31"/>
        <v>0</v>
      </c>
    </row>
    <row r="255" spans="1:9" ht="15" customHeight="1" x14ac:dyDescent="0.3">
      <c r="A255" s="173" t="str">
        <f>ORÇAM.!A255</f>
        <v>Total do Item 13</v>
      </c>
      <c r="B255" s="174"/>
      <c r="C255" s="174"/>
      <c r="D255" s="174"/>
      <c r="E255" s="174"/>
      <c r="F255" s="174"/>
      <c r="G255" s="174"/>
      <c r="H255" s="175"/>
      <c r="I255" s="131">
        <f>SUM(I245:I254)</f>
        <v>0</v>
      </c>
    </row>
    <row r="256" spans="1:9" ht="15" customHeight="1" x14ac:dyDescent="0.3">
      <c r="A256" s="167"/>
      <c r="B256" s="167"/>
      <c r="C256" s="167"/>
      <c r="D256" s="167"/>
      <c r="E256" s="167"/>
      <c r="F256" s="167"/>
      <c r="G256" s="167"/>
      <c r="H256" s="167"/>
      <c r="I256" s="167"/>
    </row>
    <row r="257" spans="1:10" ht="15" customHeight="1" x14ac:dyDescent="0.3">
      <c r="A257" s="258" t="s">
        <v>8482</v>
      </c>
      <c r="B257" s="259"/>
      <c r="C257" s="259"/>
      <c r="D257" s="260"/>
      <c r="E257" s="181" t="s">
        <v>109</v>
      </c>
      <c r="F257" s="181"/>
      <c r="G257" s="181"/>
      <c r="H257" s="180">
        <f>ROUND(BDI!$C$26,4)</f>
        <v>0.2452</v>
      </c>
      <c r="I257" s="180"/>
      <c r="J257" s="9"/>
    </row>
    <row r="258" spans="1:10" ht="15" customHeight="1" x14ac:dyDescent="0.3">
      <c r="A258" s="261"/>
      <c r="B258" s="262"/>
      <c r="C258" s="262"/>
      <c r="D258" s="263"/>
      <c r="E258" s="182"/>
      <c r="F258" s="182"/>
      <c r="G258" s="182"/>
      <c r="H258" s="182"/>
      <c r="I258" s="182"/>
      <c r="J258" s="9"/>
    </row>
    <row r="259" spans="1:10" ht="15" customHeight="1" x14ac:dyDescent="0.3">
      <c r="A259" s="261"/>
      <c r="B259" s="262"/>
      <c r="C259" s="262"/>
      <c r="D259" s="263"/>
      <c r="E259" s="181" t="s">
        <v>86</v>
      </c>
      <c r="F259" s="181"/>
      <c r="G259" s="181"/>
      <c r="H259" s="179">
        <f>I255+I242+I227+I214+I196+I178+I150+I132+I114+I101+I83+I65+I52+I39+I26</f>
        <v>0</v>
      </c>
      <c r="I259" s="179"/>
      <c r="J259" s="9"/>
    </row>
    <row r="260" spans="1:10" ht="15" customHeight="1" x14ac:dyDescent="0.3">
      <c r="A260" s="264"/>
      <c r="B260" s="265"/>
      <c r="C260" s="265"/>
      <c r="D260" s="266"/>
      <c r="E260" s="181"/>
      <c r="F260" s="181"/>
      <c r="G260" s="181"/>
      <c r="H260" s="179"/>
      <c r="I260" s="179"/>
      <c r="J260" s="9"/>
    </row>
    <row r="261" spans="1:10" ht="15" customHeight="1" x14ac:dyDescent="0.3">
      <c r="A261" s="166"/>
      <c r="B261" s="166"/>
      <c r="C261" s="166"/>
      <c r="D261" s="166"/>
      <c r="E261" s="166"/>
      <c r="F261" s="166"/>
      <c r="G261" s="166"/>
      <c r="H261" s="166"/>
      <c r="I261" s="166"/>
    </row>
    <row r="262" spans="1:10" ht="15" customHeight="1" x14ac:dyDescent="0.3">
      <c r="A262" s="178" t="s">
        <v>8478</v>
      </c>
      <c r="B262" s="178"/>
      <c r="C262" s="178"/>
      <c r="D262" s="178"/>
      <c r="E262" s="178"/>
      <c r="F262" s="178"/>
      <c r="G262" s="178"/>
      <c r="H262" s="178"/>
      <c r="I262" s="178"/>
    </row>
    <row r="263" spans="1:10" ht="15" customHeight="1" x14ac:dyDescent="0.3">
      <c r="A263" s="176"/>
      <c r="B263" s="176"/>
      <c r="C263" s="176"/>
      <c r="D263" s="176"/>
      <c r="E263" s="176"/>
      <c r="F263" s="176"/>
      <c r="G263" s="176"/>
      <c r="H263" s="176"/>
      <c r="I263" s="176"/>
    </row>
    <row r="264" spans="1:10" ht="15" customHeight="1" x14ac:dyDescent="0.3">
      <c r="A264" s="176"/>
      <c r="B264" s="176"/>
      <c r="C264" s="176"/>
      <c r="D264" s="176"/>
      <c r="E264" s="176"/>
      <c r="F264" s="176"/>
      <c r="G264" s="176"/>
      <c r="H264" s="176"/>
      <c r="I264" s="176"/>
    </row>
    <row r="265" spans="1:10" ht="15" customHeight="1" x14ac:dyDescent="0.3">
      <c r="A265" s="176"/>
      <c r="B265" s="176"/>
      <c r="C265" s="176"/>
      <c r="D265" s="176"/>
      <c r="E265" s="176"/>
      <c r="F265" s="176"/>
      <c r="G265" s="176"/>
      <c r="H265" s="176"/>
      <c r="I265" s="176"/>
    </row>
    <row r="266" spans="1:10" ht="15" customHeight="1" x14ac:dyDescent="0.3">
      <c r="A266" s="177" t="s">
        <v>8479</v>
      </c>
      <c r="B266" s="177"/>
      <c r="C266" s="177"/>
      <c r="D266" s="177"/>
      <c r="E266" s="177"/>
      <c r="F266" s="177"/>
      <c r="G266" s="177"/>
      <c r="H266" s="177"/>
      <c r="I266" s="177"/>
    </row>
    <row r="267" spans="1:10" ht="15" customHeight="1" x14ac:dyDescent="0.3">
      <c r="A267" s="176"/>
      <c r="B267" s="176"/>
      <c r="C267" s="176"/>
      <c r="D267" s="176"/>
      <c r="E267" s="176"/>
      <c r="F267" s="176"/>
      <c r="G267" s="176"/>
      <c r="H267" s="176"/>
      <c r="I267" s="176"/>
    </row>
    <row r="268" spans="1:10" ht="15" customHeight="1" x14ac:dyDescent="0.3">
      <c r="A268" s="177" t="s">
        <v>8480</v>
      </c>
      <c r="B268" s="177"/>
      <c r="C268" s="177"/>
      <c r="D268" s="177"/>
      <c r="E268" s="177"/>
      <c r="F268" s="177"/>
      <c r="G268" s="177"/>
      <c r="H268" s="177"/>
      <c r="I268" s="177"/>
    </row>
    <row r="269" spans="1:10" ht="15" customHeight="1" x14ac:dyDescent="0.3">
      <c r="A269" s="176"/>
      <c r="B269" s="176"/>
      <c r="C269" s="176"/>
      <c r="D269" s="176"/>
      <c r="E269" s="176"/>
      <c r="F269" s="176"/>
      <c r="G269" s="176"/>
      <c r="H269" s="176"/>
      <c r="I269" s="176"/>
    </row>
    <row r="270" spans="1:10" ht="15" customHeight="1" x14ac:dyDescent="0.3">
      <c r="A270" s="176"/>
      <c r="B270" s="176"/>
      <c r="C270" s="176"/>
      <c r="D270" s="176"/>
      <c r="E270" s="176"/>
      <c r="F270" s="176"/>
      <c r="G270" s="176"/>
      <c r="H270" s="176"/>
      <c r="I270" s="176"/>
    </row>
    <row r="271" spans="1:10" ht="14.4" customHeight="1" x14ac:dyDescent="0.3">
      <c r="B271" s="124"/>
    </row>
    <row r="272" spans="1:10" ht="14.4" customHeight="1" x14ac:dyDescent="0.3">
      <c r="B272" s="124"/>
      <c r="D272" s="14" t="s">
        <v>43</v>
      </c>
    </row>
    <row r="273" spans="2:2" ht="14.4" customHeight="1" x14ac:dyDescent="0.3">
      <c r="B273" s="124"/>
    </row>
    <row r="274" spans="2:2" ht="14.4" customHeight="1" x14ac:dyDescent="0.3">
      <c r="B274" s="124"/>
    </row>
  </sheetData>
  <mergeCells count="70">
    <mergeCell ref="A12:I12"/>
    <mergeCell ref="A1:I6"/>
    <mergeCell ref="A7:I8"/>
    <mergeCell ref="A9:I9"/>
    <mergeCell ref="A10:I10"/>
    <mergeCell ref="A11:I11"/>
    <mergeCell ref="A65:H65"/>
    <mergeCell ref="A13:I13"/>
    <mergeCell ref="D15:I15"/>
    <mergeCell ref="A26:H26"/>
    <mergeCell ref="A27:I27"/>
    <mergeCell ref="D28:I28"/>
    <mergeCell ref="A39:H39"/>
    <mergeCell ref="A40:I40"/>
    <mergeCell ref="D41:I41"/>
    <mergeCell ref="A52:H52"/>
    <mergeCell ref="A53:I53"/>
    <mergeCell ref="D54:I54"/>
    <mergeCell ref="A132:H132"/>
    <mergeCell ref="A66:I66"/>
    <mergeCell ref="D67:I67"/>
    <mergeCell ref="A83:H83"/>
    <mergeCell ref="A84:I84"/>
    <mergeCell ref="D85:I85"/>
    <mergeCell ref="A101:H101"/>
    <mergeCell ref="A102:I102"/>
    <mergeCell ref="D103:I103"/>
    <mergeCell ref="A114:H114"/>
    <mergeCell ref="A115:I115"/>
    <mergeCell ref="D116:I116"/>
    <mergeCell ref="A214:H214"/>
    <mergeCell ref="A133:I133"/>
    <mergeCell ref="D134:I134"/>
    <mergeCell ref="A150:H150"/>
    <mergeCell ref="A151:I151"/>
    <mergeCell ref="D152:I152"/>
    <mergeCell ref="A178:H178"/>
    <mergeCell ref="A179:I179"/>
    <mergeCell ref="D180:I180"/>
    <mergeCell ref="A196:H196"/>
    <mergeCell ref="A197:I197"/>
    <mergeCell ref="D198:I198"/>
    <mergeCell ref="A256:I256"/>
    <mergeCell ref="A215:I215"/>
    <mergeCell ref="D216:I216"/>
    <mergeCell ref="A227:H227"/>
    <mergeCell ref="A228:I228"/>
    <mergeCell ref="D229:I229"/>
    <mergeCell ref="D230:I230"/>
    <mergeCell ref="D236:I236"/>
    <mergeCell ref="A242:H242"/>
    <mergeCell ref="A243:I243"/>
    <mergeCell ref="D244:I244"/>
    <mergeCell ref="A255:H255"/>
    <mergeCell ref="A257:D260"/>
    <mergeCell ref="E257:G257"/>
    <mergeCell ref="H257:I257"/>
    <mergeCell ref="E258:I258"/>
    <mergeCell ref="E259:G260"/>
    <mergeCell ref="H259:I260"/>
    <mergeCell ref="A267:I267"/>
    <mergeCell ref="A268:I268"/>
    <mergeCell ref="A269:I269"/>
    <mergeCell ref="A270:I270"/>
    <mergeCell ref="A261:I261"/>
    <mergeCell ref="A262:I262"/>
    <mergeCell ref="A263:I263"/>
    <mergeCell ref="A264:I264"/>
    <mergeCell ref="A265:I265"/>
    <mergeCell ref="A266:I266"/>
  </mergeCells>
  <printOptions horizontalCentered="1"/>
  <pageMargins left="0.39370078740157483" right="0.39370078740157483" top="0.19685039370078741" bottom="0.39370078740157483" header="0" footer="0.39370078740157483"/>
  <pageSetup paperSize="9" scale="70" fitToHeight="0" orientation="landscape"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15</vt:i4>
      </vt:variant>
      <vt:variant>
        <vt:lpstr>Intervalos nomeados</vt:lpstr>
      </vt:variant>
      <vt:variant>
        <vt:i4>17</vt:i4>
      </vt:variant>
    </vt:vector>
  </HeadingPairs>
  <TitlesOfParts>
    <vt:vector size="32" baseType="lpstr">
      <vt:lpstr>INICIO</vt:lpstr>
      <vt:lpstr>BDI</vt:lpstr>
      <vt:lpstr>ORÇAM.</vt:lpstr>
      <vt:lpstr>MEM. CALC.</vt:lpstr>
      <vt:lpstr>CRON. FIS.</vt:lpstr>
      <vt:lpstr>T. DE RELEV.</vt:lpstr>
      <vt:lpstr>MEM. DESCRIT.</vt:lpstr>
      <vt:lpstr>PROPOSTA</vt:lpstr>
      <vt:lpstr>PROP. DET.</vt:lpstr>
      <vt:lpstr>O.S.</vt:lpstr>
      <vt:lpstr>MED.</vt:lpstr>
      <vt:lpstr>R.D.</vt:lpstr>
      <vt:lpstr>CDHU</vt:lpstr>
      <vt:lpstr>SINAPI C.</vt:lpstr>
      <vt:lpstr>SINAPI I.</vt:lpstr>
      <vt:lpstr>BDI!Area_de_impressao</vt:lpstr>
      <vt:lpstr>'CRON. FIS.'!Area_de_impressao</vt:lpstr>
      <vt:lpstr>MED.!Area_de_impressao</vt:lpstr>
      <vt:lpstr>'MEM. CALC.'!Area_de_impressao</vt:lpstr>
      <vt:lpstr>O.S.!Area_de_impressao</vt:lpstr>
      <vt:lpstr>ORÇAM.!Area_de_impressao</vt:lpstr>
      <vt:lpstr>'PROP. DET.'!Area_de_impressao</vt:lpstr>
      <vt:lpstr>R.D.!Area_de_impressao</vt:lpstr>
      <vt:lpstr>'T. DE RELEV.'!Area_de_impressao</vt:lpstr>
      <vt:lpstr>BDI!Titulos_de_impressao</vt:lpstr>
      <vt:lpstr>'CRON. FIS.'!Titulos_de_impressao</vt:lpstr>
      <vt:lpstr>MED.!Titulos_de_impressao</vt:lpstr>
      <vt:lpstr>'MEM. CALC.'!Titulos_de_impressao</vt:lpstr>
      <vt:lpstr>ORÇAM.!Titulos_de_impressao</vt:lpstr>
      <vt:lpstr>'PROP. DET.'!Titulos_de_impressao</vt:lpstr>
      <vt:lpstr>R.D.!Titulos_de_impressao</vt:lpstr>
      <vt:lpstr>'T. DE RELEV.'!Titulos_de_impressao</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Ailton</dc:creator>
  <cp:lastModifiedBy>NoteBook</cp:lastModifiedBy>
  <cp:lastPrinted>2025-06-20T11:27:26Z</cp:lastPrinted>
  <dcterms:created xsi:type="dcterms:W3CDTF">2020-02-10T12:37:49Z</dcterms:created>
  <dcterms:modified xsi:type="dcterms:W3CDTF">2025-06-20T11:28:11Z</dcterms:modified>
</cp:coreProperties>
</file>